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wblaw.sharepoint.com/sites/hochschule_mainz/Freigegebene Dokumente/Vergaben Umzugsleistungen/26-727 - Hochschule Mainz - Umzugsleistungen - Möbelumzug/Vergabeunterlagen ENTWURF/"/>
    </mc:Choice>
  </mc:AlternateContent>
  <xr:revisionPtr revIDLastSave="3" documentId="8_{D0C1C535-2746-43AA-B64B-C9230B060A45}" xr6:coauthVersionLast="47" xr6:coauthVersionMax="47" xr10:uidLastSave="{6C40AB25-92CD-4BC0-B338-D00E8CD7D195}"/>
  <bookViews>
    <workbookView xWindow="-110" yWindow="-110" windowWidth="25180" windowHeight="16140" tabRatio="500" xr2:uid="{00000000-000D-0000-FFFF-FFFF00000000}"/>
  </bookViews>
  <sheets>
    <sheet name="Eingabe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9" i="1" l="1"/>
  <c r="E29" i="1"/>
  <c r="H28" i="1"/>
  <c r="H29" i="1" s="1"/>
  <c r="G28" i="1"/>
  <c r="G29" i="1" s="1"/>
  <c r="F28" i="1"/>
  <c r="E28" i="1"/>
  <c r="D28" i="1"/>
  <c r="D29" i="1" s="1"/>
  <c r="C28" i="1"/>
  <c r="C29" i="1" s="1"/>
  <c r="F23" i="1"/>
  <c r="E23" i="1"/>
  <c r="D23" i="1"/>
  <c r="H22" i="1"/>
  <c r="H23" i="1" s="1"/>
  <c r="G22" i="1"/>
  <c r="G23" i="1" s="1"/>
  <c r="F22" i="1"/>
  <c r="E22" i="1"/>
  <c r="D22" i="1"/>
  <c r="C22" i="1"/>
  <c r="C23" i="1" s="1"/>
  <c r="H15" i="1"/>
  <c r="H31" i="1" s="1"/>
  <c r="H14" i="1"/>
  <c r="G14" i="1"/>
  <c r="G15" i="1" s="1"/>
  <c r="G31" i="1" s="1"/>
  <c r="F14" i="1"/>
  <c r="F15" i="1" s="1"/>
  <c r="F31" i="1" s="1"/>
  <c r="E14" i="1"/>
  <c r="E15" i="1" s="1"/>
  <c r="E31" i="1" s="1"/>
  <c r="D14" i="1"/>
  <c r="D15" i="1" s="1"/>
  <c r="C14" i="1"/>
  <c r="C15" i="1" s="1"/>
  <c r="H8" i="1"/>
  <c r="H32" i="1" s="1"/>
  <c r="G8" i="1"/>
  <c r="G32" i="1" s="1"/>
  <c r="F8" i="1"/>
  <c r="F32" i="1" s="1"/>
  <c r="E8" i="1"/>
  <c r="E32" i="1" s="1"/>
  <c r="D8" i="1"/>
  <c r="D32" i="1" s="1"/>
  <c r="C8" i="1"/>
  <c r="C32" i="1" s="1"/>
  <c r="E33" i="1" l="1"/>
  <c r="E35" i="1" s="1"/>
  <c r="F33" i="1"/>
  <c r="F35" i="1" s="1"/>
  <c r="G33" i="1"/>
  <c r="G35" i="1" s="1"/>
  <c r="H33" i="1"/>
  <c r="H35" i="1" s="1"/>
  <c r="C31" i="1"/>
  <c r="C33" i="1" s="1"/>
  <c r="C35" i="1" s="1"/>
  <c r="D31" i="1"/>
  <c r="D33" i="1" s="1"/>
  <c r="D35" i="1" s="1"/>
</calcChain>
</file>

<file path=xl/sharedStrings.xml><?xml version="1.0" encoding="utf-8"?>
<sst xmlns="http://schemas.openxmlformats.org/spreadsheetml/2006/main" count="65" uniqueCount="60">
  <si>
    <t>BEWERTUNGSMATRIX – Hochschule Mainz - Umzugsleistungen - Standardumzug</t>
  </si>
  <si>
    <t>Preis 70 % | Qualität 30 % | max. 1.000 Punkte | Vergabenummer: 26-727</t>
  </si>
  <si>
    <t>Nr.</t>
  </si>
  <si>
    <t>Kriterium / Unterkriterium</t>
  </si>
  <si>
    <t>Bieter 1</t>
  </si>
  <si>
    <t>Bieter 2</t>
  </si>
  <si>
    <t>Bieter 3</t>
  </si>
  <si>
    <t>Bieter 4</t>
  </si>
  <si>
    <t>Bieter 5</t>
  </si>
  <si>
    <t>Bieter 6</t>
  </si>
  <si>
    <t>A  PREISBLATT – Wertungssummen (netto)</t>
  </si>
  <si>
    <t>P1</t>
  </si>
  <si>
    <t>01.01–01.05  Standardumzug / Akten / IT-TK / Kartons / Ringumzüge  (Wertungsfaktor 1,0)</t>
  </si>
  <si>
    <t>P2</t>
  </si>
  <si>
    <t>01.07  Regiearbeiten  (Wertungsfaktor 0,25)</t>
  </si>
  <si>
    <t>P3</t>
  </si>
  <si>
    <t>01.08  Pauschale Fehlfracht  (Wertungsfaktor 0,25)</t>
  </si>
  <si>
    <t>Wertungssumme netto (= P1 × 1,0 + P2 × 0,25 + P3 × 0,25)</t>
  </si>
  <si>
    <t>B  QUALITÄT – K1: Personal- und Ressourcenkonzept  (max. 120 Punkte | Gewichtung 12 %)</t>
  </si>
  <si>
    <t>K1.1</t>
  </si>
  <si>
    <t>Aufgaben- u. Verantwortungsverteilung Projektleiter/Stellvertreter (Phasen, Entscheidungskompetenzen, Erreichbarkeit)</t>
  </si>
  <si>
    <t>K1.2</t>
  </si>
  <si>
    <t>Auftragsspezifischer Personaleinsatzplan (Fachkräfte, Funktionen, Ausfallsicherheit)</t>
  </si>
  <si>
    <t>K1.3</t>
  </si>
  <si>
    <t>Einweisungs- und Übergabeorganisation (Ablaufplan, Verantwortlichkeiten, Zeitbezug)</t>
  </si>
  <si>
    <t>K1.4</t>
  </si>
  <si>
    <t>Interne Kommunikations- und Eskalationsstruktur (Eskalationskette, Zeitvorgaben, Ansprechpartner)</t>
  </si>
  <si>
    <t>Rohpunkte K1 (Summe, max. 20)</t>
  </si>
  <si>
    <t>Skalierte Punkte K1 = (Rohpunkte / 20) × 120</t>
  </si>
  <si>
    <t>C  QUALITÄT – K2: Logistik- und Ablaufkonzept  (max. 120 Punkte | Gewichtung 12 %)</t>
  </si>
  <si>
    <t>K2.1</t>
  </si>
  <si>
    <t>Konkrete Ablaufplanung Demontage / Transport / Aufstellung (Wochen-/Tagesstruktur)</t>
  </si>
  <si>
    <t>K2.2</t>
  </si>
  <si>
    <t>Organisation IT-/TK-Umzug (Deinstallation, Verpackung, Reinstallation, Funktionstest)</t>
  </si>
  <si>
    <t>K2.3</t>
  </si>
  <si>
    <t>Koordination AG, Fachbereiche, Dritte (Kommunikationswege, Abstimmungsmechanismen)</t>
  </si>
  <si>
    <t>K2.4</t>
  </si>
  <si>
    <t>Gebäudeschutz- und Transportwegkonzept (Aufzugsschutz, Bodenbeläge, sensible Bereiche)</t>
  </si>
  <si>
    <t>K2.5</t>
  </si>
  <si>
    <t>Vorgehensweise bei internen Ringumzügen nach Abruf (Abruf- und Durchführungskonzept)</t>
  </si>
  <si>
    <t>Rohpunkte K2 (Summe, max. 25)</t>
  </si>
  <si>
    <t>Skalierte Punkte K2 = (Rohpunkte / 25) × 120</t>
  </si>
  <si>
    <t>D  QUALITÄT – K3: Reklamations-, Schadens- und Qualitätsmanagement  (max. 60 Punkte | Gewichtung 6 %)</t>
  </si>
  <si>
    <t>K3.1</t>
  </si>
  <si>
    <t>Schadensdokumentation (Vorab-Begehung, Sofortmeldung, Fotodokumentation, Zuständigkeit)</t>
  </si>
  <si>
    <t>K3.2</t>
  </si>
  <si>
    <t>Eskalations-/Abwicklungsprozess bei Schäden und Reklamationen (Informationskette, Versicherung, Reaktionszeiten)</t>
  </si>
  <si>
    <t>K3.3</t>
  </si>
  <si>
    <t>Qualitätssicherung und Nachbetreuung (Tagesabnahmen, Kontrollroutinen, benannter Ansprechpartner)</t>
  </si>
  <si>
    <t>Rohpunkte K3 (Summe, max. 15)</t>
  </si>
  <si>
    <t>Skalierte Punkte K3 = (Rohpunkte / 15) × 60</t>
  </si>
  <si>
    <t>E  ERGEBNISZUSAMMENFASSUNG</t>
  </si>
  <si>
    <t>Qualitätspunkte gesamt (K1 + K2 + K3, max. 300)</t>
  </si>
  <si>
    <t>Preispunkte (max. 700) = 700 × (MIN Wertungssumme / eigene Wertungssumme), ≥ 0 | 0 Punkte wenn ≥ 2× Minimum</t>
  </si>
  <si>
    <t>GESAMTPUNKTZAHL (Preis + Qualität, max. 1.000)</t>
  </si>
  <si>
    <t>Rang (1 = wirtschaftlichstes Angebot)</t>
  </si>
  <si>
    <t/>
  </si>
  <si>
    <t>Zuschlagsempfehlung (✓ = wirtschaftlichstes Angebot)</t>
  </si>
  <si>
    <t>Bewertungsskala Qualitätskriterien: 0 = nicht ausreichend (→ Ausschluss) | 1 = sehr gering | 2 = gering | 3 = ausreichend | 4 = gut | 5 = sehr gut    │    Blaue Zellen = Eingabefelder</t>
  </si>
  <si>
    <t>Preispunkte-Formel (erweiterte Richtwertmethode): Preispunkte = 700 × (MIN-Wertungssumme / eigene Wertungssumme); Angebot ≥ 2× Minimum → 0 Punkte. Bei Punktegleichstand entscheidet die niedrigere Wertungssumme (§ 127 GWB).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</si>
</sst>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3" x14ac:knownFonts="1">
    <font>
      <sz val="11"/>
      <color theme="1"/>
      <name val="Calibri"/>
      <family val="2"/>
      <charset val="1"/>
    </font>
    <font>
      <b/>
      <sz val="13"/>
      <color rgb="FFFFFFFF"/>
      <name val="Arial"/>
      <charset val="1"/>
    </font>
    <font>
      <i/>
      <sz val="9"/>
      <color rgb="FFFFFFFF"/>
      <name val="Arial"/>
      <charset val="1"/>
    </font>
    <font>
      <b/>
      <sz val="10"/>
      <color rgb="FFFFFFFF"/>
      <name val="Arial"/>
      <charset val="1"/>
    </font>
    <font>
      <b/>
      <sz val="10"/>
      <color rgb="FF1F4E79"/>
      <name val="Arial"/>
      <charset val="1"/>
    </font>
    <font>
      <sz val="10"/>
      <color rgb="FF000000"/>
      <name val="Arial"/>
      <charset val="1"/>
    </font>
    <font>
      <sz val="10"/>
      <color rgb="FF0000FF"/>
      <name val="Arial"/>
      <charset val="1"/>
    </font>
    <font>
      <b/>
      <sz val="10"/>
      <name val="Arial"/>
      <charset val="1"/>
    </font>
    <font>
      <b/>
      <sz val="10"/>
      <color rgb="FF000000"/>
      <name val="Arial"/>
      <charset val="1"/>
    </font>
    <font>
      <b/>
      <sz val="11"/>
      <color rgb="FFFFFFFF"/>
      <name val="Arial"/>
      <charset val="1"/>
    </font>
    <font>
      <b/>
      <sz val="11"/>
      <name val="Arial"/>
      <charset val="1"/>
    </font>
    <font>
      <b/>
      <sz val="12"/>
      <color rgb="FFFFFFFF"/>
      <name val="Arial"/>
      <charset val="1"/>
    </font>
    <font>
      <i/>
      <sz val="8"/>
      <color rgb="FF404040"/>
      <name val="Arial"/>
      <charset val="1"/>
    </font>
  </fonts>
  <fills count="12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2E75B6"/>
        <bgColor rgb="FF0066CC"/>
      </patternFill>
    </fill>
    <fill>
      <patternFill patternType="solid">
        <fgColor rgb="FFDAEEF3"/>
        <bgColor rgb="FFE2EFDA"/>
      </patternFill>
    </fill>
    <fill>
      <patternFill patternType="solid">
        <fgColor rgb="FFFFFFFF"/>
        <bgColor rgb="FFFFF2CC"/>
      </patternFill>
    </fill>
    <fill>
      <patternFill patternType="solid">
        <fgColor rgb="FFBDD7EE"/>
        <bgColor rgb="FFC6EFCE"/>
      </patternFill>
    </fill>
    <fill>
      <patternFill patternType="solid">
        <fgColor rgb="FFE2EFDA"/>
        <bgColor rgb="FFDAEEF3"/>
      </patternFill>
    </fill>
    <fill>
      <patternFill patternType="solid">
        <fgColor rgb="FFFFF2CC"/>
        <bgColor rgb="FFFCE4D6"/>
      </patternFill>
    </fill>
    <fill>
      <patternFill patternType="solid">
        <fgColor rgb="FFFCE4D6"/>
        <bgColor rgb="FFFFF2CC"/>
      </patternFill>
    </fill>
    <fill>
      <patternFill patternType="solid">
        <fgColor rgb="FFF4B942"/>
        <bgColor rgb="FFFFCC99"/>
      </patternFill>
    </fill>
    <fill>
      <patternFill patternType="solid">
        <fgColor rgb="FF70AD47"/>
        <bgColor rgb="FF99CC00"/>
      </patternFill>
    </fill>
  </fills>
  <borders count="4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medium">
        <color rgb="FF1F4E79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medium">
        <color rgb="FF1F4E79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7" fillId="6" borderId="1" xfId="0" applyFont="1" applyFill="1" applyBorder="1" applyAlignment="1">
      <alignment horizontal="left" vertical="center" wrapText="1"/>
    </xf>
    <xf numFmtId="164" fontId="8" fillId="6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0" fillId="7" borderId="1" xfId="0" applyFill="1" applyBorder="1"/>
    <xf numFmtId="0" fontId="8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2" fontId="8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0" fillId="8" borderId="1" xfId="0" applyFill="1" applyBorder="1"/>
    <xf numFmtId="0" fontId="8" fillId="8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0" fillId="9" borderId="1" xfId="0" applyFill="1" applyBorder="1"/>
    <xf numFmtId="0" fontId="8" fillId="9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8" fillId="4" borderId="1" xfId="0" applyFont="1" applyFill="1" applyBorder="1" applyAlignment="1">
      <alignment horizontal="left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0" fillId="10" borderId="3" xfId="0" applyFill="1" applyBorder="1"/>
    <xf numFmtId="0" fontId="10" fillId="10" borderId="3" xfId="0" applyFont="1" applyFill="1" applyBorder="1" applyAlignment="1">
      <alignment horizontal="left" vertical="center" wrapText="1"/>
    </xf>
    <xf numFmtId="2" fontId="10" fillId="10" borderId="3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0" fillId="11" borderId="1" xfId="0" applyFill="1" applyBorder="1"/>
    <xf numFmtId="0" fontId="3" fillId="11" borderId="1" xfId="0" applyFont="1" applyFill="1" applyBorder="1" applyAlignment="1">
      <alignment horizontal="left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FC7CE"/>
      <rgbColor rgb="FF808080"/>
      <rgbColor rgb="FF9999FF"/>
      <rgbColor rgb="FF993366"/>
      <rgbColor rgb="FFFFF2CC"/>
      <rgbColor rgb="FFDAEEF3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FDA"/>
      <rgbColor rgb="FFC6EFCE"/>
      <rgbColor rgb="FFFFEB9C"/>
      <rgbColor rgb="FF99CCFF"/>
      <rgbColor rgb="FFFCE4D6"/>
      <rgbColor rgb="FFCC99FF"/>
      <rgbColor rgb="FFFFCC99"/>
      <rgbColor rgb="FF2E75B6"/>
      <rgbColor rgb="FF33CCCC"/>
      <rgbColor rgb="FF99CC00"/>
      <rgbColor rgb="FFF4B942"/>
      <rgbColor rgb="FFFF9900"/>
      <rgbColor rgb="FFFF6600"/>
      <rgbColor rgb="FF666699"/>
      <rgbColor rgb="FFA0A0A0"/>
      <rgbColor rgb="FF003366"/>
      <rgbColor rgb="FF70AD47"/>
      <rgbColor rgb="FF003300"/>
      <rgbColor rgb="FF333300"/>
      <rgbColor rgb="FF993300"/>
      <rgbColor rgb="FF993366"/>
      <rgbColor rgb="FF1F4E7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4" sqref="J4"/>
    </sheetView>
  </sheetViews>
  <sheetFormatPr baseColWidth="10" defaultColWidth="8.54296875" defaultRowHeight="14.5" x14ac:dyDescent="0.35"/>
  <cols>
    <col min="1" max="1" width="5" customWidth="1"/>
    <col min="2" max="2" width="58.81640625" customWidth="1"/>
    <col min="3" max="8" width="12" customWidth="1"/>
  </cols>
  <sheetData>
    <row r="1" spans="1:8" ht="27.75" customHeight="1" x14ac:dyDescent="0.35">
      <c r="A1" s="38" t="s">
        <v>0</v>
      </c>
      <c r="B1" s="38"/>
      <c r="C1" s="38"/>
      <c r="D1" s="38"/>
      <c r="E1" s="38"/>
      <c r="F1" s="38"/>
      <c r="G1" s="38"/>
      <c r="H1" s="38"/>
    </row>
    <row r="2" spans="1:8" ht="18" customHeight="1" x14ac:dyDescent="0.35">
      <c r="A2" s="39" t="s">
        <v>1</v>
      </c>
      <c r="B2" s="39"/>
      <c r="C2" s="39"/>
      <c r="D2" s="39"/>
      <c r="E2" s="39"/>
      <c r="F2" s="39"/>
      <c r="G2" s="39"/>
      <c r="H2" s="39"/>
    </row>
    <row r="3" spans="1:8" ht="39.75" customHeight="1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19.5" customHeight="1" x14ac:dyDescent="0.35">
      <c r="A4" s="40" t="s">
        <v>10</v>
      </c>
      <c r="B4" s="40"/>
      <c r="C4" s="40"/>
      <c r="D4" s="40"/>
      <c r="E4" s="40"/>
      <c r="F4" s="40"/>
      <c r="G4" s="40"/>
      <c r="H4" s="40"/>
    </row>
    <row r="5" spans="1:8" ht="28" customHeight="1" x14ac:dyDescent="0.35">
      <c r="A5" s="2" t="s">
        <v>11</v>
      </c>
      <c r="B5" s="3" t="s">
        <v>12</v>
      </c>
      <c r="C5" s="4"/>
      <c r="D5" s="4"/>
      <c r="E5" s="4"/>
      <c r="F5" s="4"/>
      <c r="G5" s="4"/>
      <c r="H5" s="4"/>
    </row>
    <row r="6" spans="1:8" ht="24.65" customHeight="1" x14ac:dyDescent="0.35">
      <c r="A6" s="2" t="s">
        <v>13</v>
      </c>
      <c r="B6" s="3" t="s">
        <v>14</v>
      </c>
      <c r="C6" s="4"/>
      <c r="D6" s="4"/>
      <c r="E6" s="4"/>
      <c r="F6" s="4"/>
      <c r="G6" s="4"/>
      <c r="H6" s="4"/>
    </row>
    <row r="7" spans="1:8" ht="22.5" customHeight="1" x14ac:dyDescent="0.35">
      <c r="A7" s="2" t="s">
        <v>15</v>
      </c>
      <c r="B7" s="3" t="s">
        <v>16</v>
      </c>
      <c r="C7" s="4"/>
      <c r="D7" s="4"/>
      <c r="E7" s="4"/>
      <c r="F7" s="4"/>
      <c r="G7" s="4"/>
      <c r="H7" s="4"/>
    </row>
    <row r="8" spans="1:8" ht="21.75" customHeight="1" x14ac:dyDescent="0.35">
      <c r="A8" s="5"/>
      <c r="B8" s="6" t="s">
        <v>17</v>
      </c>
      <c r="C8" s="7">
        <f t="shared" ref="C8:H8" si="0">C5*1+C6*0.25+C7*0.25</f>
        <v>0</v>
      </c>
      <c r="D8" s="7">
        <f t="shared" si="0"/>
        <v>0</v>
      </c>
      <c r="E8" s="7">
        <f t="shared" si="0"/>
        <v>0</v>
      </c>
      <c r="F8" s="7">
        <f t="shared" si="0"/>
        <v>0</v>
      </c>
      <c r="G8" s="7">
        <f t="shared" si="0"/>
        <v>0</v>
      </c>
      <c r="H8" s="7">
        <f t="shared" si="0"/>
        <v>0</v>
      </c>
    </row>
    <row r="9" spans="1:8" ht="19.5" customHeight="1" x14ac:dyDescent="0.35">
      <c r="A9" s="41" t="s">
        <v>18</v>
      </c>
      <c r="B9" s="41"/>
      <c r="C9" s="41"/>
      <c r="D9" s="41"/>
      <c r="E9" s="41"/>
      <c r="F9" s="41"/>
      <c r="G9" s="41"/>
      <c r="H9" s="41"/>
    </row>
    <row r="10" spans="1:8" ht="32.5" customHeight="1" x14ac:dyDescent="0.35">
      <c r="A10" s="8" t="s">
        <v>19</v>
      </c>
      <c r="B10" s="9" t="s">
        <v>20</v>
      </c>
      <c r="C10" s="4"/>
      <c r="D10" s="4"/>
      <c r="E10" s="4"/>
      <c r="F10" s="4"/>
      <c r="G10" s="4"/>
      <c r="H10" s="4"/>
    </row>
    <row r="11" spans="1:8" ht="31" customHeight="1" x14ac:dyDescent="0.35">
      <c r="A11" s="8" t="s">
        <v>21</v>
      </c>
      <c r="B11" s="9" t="s">
        <v>22</v>
      </c>
      <c r="C11" s="4"/>
      <c r="D11" s="4"/>
      <c r="E11" s="4"/>
      <c r="F11" s="4"/>
      <c r="G11" s="4"/>
      <c r="H11" s="4"/>
    </row>
    <row r="12" spans="1:8" ht="32.15" customHeight="1" x14ac:dyDescent="0.35">
      <c r="A12" s="8" t="s">
        <v>23</v>
      </c>
      <c r="B12" s="9" t="s">
        <v>24</v>
      </c>
      <c r="C12" s="4"/>
      <c r="D12" s="4"/>
      <c r="E12" s="4"/>
      <c r="F12" s="4"/>
      <c r="G12" s="4"/>
      <c r="H12" s="4"/>
    </row>
    <row r="13" spans="1:8" ht="31.5" customHeight="1" x14ac:dyDescent="0.35">
      <c r="A13" s="8" t="s">
        <v>25</v>
      </c>
      <c r="B13" s="9" t="s">
        <v>26</v>
      </c>
      <c r="C13" s="4"/>
      <c r="D13" s="4"/>
      <c r="E13" s="4"/>
      <c r="F13" s="4"/>
      <c r="G13" s="4"/>
      <c r="H13" s="4"/>
    </row>
    <row r="14" spans="1:8" ht="18" customHeight="1" x14ac:dyDescent="0.35">
      <c r="A14" s="10"/>
      <c r="B14" s="11" t="s">
        <v>27</v>
      </c>
      <c r="C14" s="12">
        <f t="shared" ref="C14:H14" si="1">SUM(C10:C13)</f>
        <v>0</v>
      </c>
      <c r="D14" s="12">
        <f t="shared" si="1"/>
        <v>0</v>
      </c>
      <c r="E14" s="12">
        <f t="shared" si="1"/>
        <v>0</v>
      </c>
      <c r="F14" s="12">
        <f t="shared" si="1"/>
        <v>0</v>
      </c>
      <c r="G14" s="12">
        <f t="shared" si="1"/>
        <v>0</v>
      </c>
      <c r="H14" s="12">
        <f t="shared" si="1"/>
        <v>0</v>
      </c>
    </row>
    <row r="15" spans="1:8" ht="18" customHeight="1" x14ac:dyDescent="0.35">
      <c r="A15" s="5"/>
      <c r="B15" s="13" t="s">
        <v>28</v>
      </c>
      <c r="C15" s="14">
        <f t="shared" ref="C15:H15" si="2">IFERROR(C14/20*120,0)</f>
        <v>0</v>
      </c>
      <c r="D15" s="14">
        <f t="shared" si="2"/>
        <v>0</v>
      </c>
      <c r="E15" s="14">
        <f t="shared" si="2"/>
        <v>0</v>
      </c>
      <c r="F15" s="14">
        <f t="shared" si="2"/>
        <v>0</v>
      </c>
      <c r="G15" s="14">
        <f t="shared" si="2"/>
        <v>0</v>
      </c>
      <c r="H15" s="14">
        <f t="shared" si="2"/>
        <v>0</v>
      </c>
    </row>
    <row r="16" spans="1:8" ht="19.5" customHeight="1" x14ac:dyDescent="0.35">
      <c r="A16" s="42" t="s">
        <v>29</v>
      </c>
      <c r="B16" s="42"/>
      <c r="C16" s="42"/>
      <c r="D16" s="42"/>
      <c r="E16" s="42"/>
      <c r="F16" s="42"/>
      <c r="G16" s="42"/>
      <c r="H16" s="42"/>
    </row>
    <row r="17" spans="1:8" ht="30" customHeight="1" x14ac:dyDescent="0.35">
      <c r="A17" s="15" t="s">
        <v>30</v>
      </c>
      <c r="B17" s="16" t="s">
        <v>31</v>
      </c>
      <c r="C17" s="4"/>
      <c r="D17" s="4"/>
      <c r="E17" s="4"/>
      <c r="F17" s="4"/>
      <c r="G17" s="4"/>
      <c r="H17" s="4"/>
    </row>
    <row r="18" spans="1:8" ht="31" customHeight="1" x14ac:dyDescent="0.35">
      <c r="A18" s="15" t="s">
        <v>32</v>
      </c>
      <c r="B18" s="16" t="s">
        <v>33</v>
      </c>
      <c r="C18" s="4"/>
      <c r="D18" s="4"/>
      <c r="E18" s="4"/>
      <c r="F18" s="4"/>
      <c r="G18" s="4"/>
      <c r="H18" s="4"/>
    </row>
    <row r="19" spans="1:8" ht="34" customHeight="1" x14ac:dyDescent="0.35">
      <c r="A19" s="15" t="s">
        <v>34</v>
      </c>
      <c r="B19" s="16" t="s">
        <v>35</v>
      </c>
      <c r="C19" s="4"/>
      <c r="D19" s="4"/>
      <c r="E19" s="4"/>
      <c r="F19" s="4"/>
      <c r="G19" s="4"/>
      <c r="H19" s="4"/>
    </row>
    <row r="20" spans="1:8" ht="33.65" customHeight="1" x14ac:dyDescent="0.35">
      <c r="A20" s="15" t="s">
        <v>36</v>
      </c>
      <c r="B20" s="16" t="s">
        <v>37</v>
      </c>
      <c r="C20" s="4"/>
      <c r="D20" s="4"/>
      <c r="E20" s="4"/>
      <c r="F20" s="4"/>
      <c r="G20" s="4"/>
      <c r="H20" s="4"/>
    </row>
    <row r="21" spans="1:8" ht="26.5" customHeight="1" x14ac:dyDescent="0.35">
      <c r="A21" s="15" t="s">
        <v>38</v>
      </c>
      <c r="B21" s="16" t="s">
        <v>39</v>
      </c>
      <c r="C21" s="4"/>
      <c r="D21" s="4"/>
      <c r="E21" s="4"/>
      <c r="F21" s="4"/>
      <c r="G21" s="4"/>
      <c r="H21" s="4"/>
    </row>
    <row r="22" spans="1:8" ht="18" customHeight="1" x14ac:dyDescent="0.35">
      <c r="A22" s="17"/>
      <c r="B22" s="18" t="s">
        <v>40</v>
      </c>
      <c r="C22" s="19">
        <f t="shared" ref="C22:H22" si="3">SUM(C17:C21)</f>
        <v>0</v>
      </c>
      <c r="D22" s="19">
        <f t="shared" si="3"/>
        <v>0</v>
      </c>
      <c r="E22" s="19">
        <f t="shared" si="3"/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</row>
    <row r="23" spans="1:8" ht="18" customHeight="1" x14ac:dyDescent="0.35">
      <c r="A23" s="5"/>
      <c r="B23" s="13" t="s">
        <v>41</v>
      </c>
      <c r="C23" s="14">
        <f t="shared" ref="C23:H23" si="4">IFERROR(C22/25*120,0)</f>
        <v>0</v>
      </c>
      <c r="D23" s="14">
        <f t="shared" si="4"/>
        <v>0</v>
      </c>
      <c r="E23" s="14">
        <f t="shared" si="4"/>
        <v>0</v>
      </c>
      <c r="F23" s="14">
        <f t="shared" si="4"/>
        <v>0</v>
      </c>
      <c r="G23" s="14">
        <f t="shared" si="4"/>
        <v>0</v>
      </c>
      <c r="H23" s="14">
        <f t="shared" si="4"/>
        <v>0</v>
      </c>
    </row>
    <row r="24" spans="1:8" ht="19.5" customHeight="1" x14ac:dyDescent="0.35">
      <c r="A24" s="35" t="s">
        <v>42</v>
      </c>
      <c r="B24" s="35"/>
      <c r="C24" s="35"/>
      <c r="D24" s="35"/>
      <c r="E24" s="35"/>
      <c r="F24" s="35"/>
      <c r="G24" s="35"/>
      <c r="H24" s="35"/>
    </row>
    <row r="25" spans="1:8" ht="31" customHeight="1" x14ac:dyDescent="0.35">
      <c r="A25" s="20" t="s">
        <v>43</v>
      </c>
      <c r="B25" s="21" t="s">
        <v>44</v>
      </c>
      <c r="C25" s="4"/>
      <c r="D25" s="4"/>
      <c r="E25" s="4"/>
      <c r="F25" s="4"/>
      <c r="G25" s="4"/>
      <c r="H25" s="4"/>
    </row>
    <row r="26" spans="1:8" ht="33.65" customHeight="1" x14ac:dyDescent="0.35">
      <c r="A26" s="20" t="s">
        <v>45</v>
      </c>
      <c r="B26" s="21" t="s">
        <v>46</v>
      </c>
      <c r="C26" s="4"/>
      <c r="D26" s="4"/>
      <c r="E26" s="4"/>
      <c r="F26" s="4"/>
      <c r="G26" s="4"/>
      <c r="H26" s="4"/>
    </row>
    <row r="27" spans="1:8" ht="27.65" customHeight="1" x14ac:dyDescent="0.35">
      <c r="A27" s="20" t="s">
        <v>47</v>
      </c>
      <c r="B27" s="21" t="s">
        <v>48</v>
      </c>
      <c r="C27" s="4"/>
      <c r="D27" s="4"/>
      <c r="E27" s="4"/>
      <c r="F27" s="4"/>
      <c r="G27" s="4"/>
      <c r="H27" s="4"/>
    </row>
    <row r="28" spans="1:8" ht="18" customHeight="1" x14ac:dyDescent="0.35">
      <c r="A28" s="22"/>
      <c r="B28" s="23" t="s">
        <v>49</v>
      </c>
      <c r="C28" s="24">
        <f t="shared" ref="C28:H28" si="5">SUM(C25:C27)</f>
        <v>0</v>
      </c>
      <c r="D28" s="24">
        <f t="shared" si="5"/>
        <v>0</v>
      </c>
      <c r="E28" s="24">
        <f t="shared" si="5"/>
        <v>0</v>
      </c>
      <c r="F28" s="24">
        <f t="shared" si="5"/>
        <v>0</v>
      </c>
      <c r="G28" s="24">
        <f t="shared" si="5"/>
        <v>0</v>
      </c>
      <c r="H28" s="24">
        <f t="shared" si="5"/>
        <v>0</v>
      </c>
    </row>
    <row r="29" spans="1:8" ht="18" customHeight="1" x14ac:dyDescent="0.35">
      <c r="A29" s="5"/>
      <c r="B29" s="13" t="s">
        <v>50</v>
      </c>
      <c r="C29" s="14">
        <f t="shared" ref="C29:H29" si="6">IFERROR(C28/15*60,0)</f>
        <v>0</v>
      </c>
      <c r="D29" s="14">
        <f t="shared" si="6"/>
        <v>0</v>
      </c>
      <c r="E29" s="14">
        <f t="shared" si="6"/>
        <v>0</v>
      </c>
      <c r="F29" s="14">
        <f t="shared" si="6"/>
        <v>0</v>
      </c>
      <c r="G29" s="14">
        <f t="shared" si="6"/>
        <v>0</v>
      </c>
      <c r="H29" s="14">
        <f t="shared" si="6"/>
        <v>0</v>
      </c>
    </row>
    <row r="30" spans="1:8" ht="21.75" customHeight="1" x14ac:dyDescent="0.35">
      <c r="A30" s="36" t="s">
        <v>51</v>
      </c>
      <c r="B30" s="36"/>
      <c r="C30" s="36"/>
      <c r="D30" s="36"/>
      <c r="E30" s="36"/>
      <c r="F30" s="36"/>
      <c r="G30" s="36"/>
      <c r="H30" s="36"/>
    </row>
    <row r="31" spans="1:8" ht="19.5" customHeight="1" x14ac:dyDescent="0.35">
      <c r="A31" s="5"/>
      <c r="B31" s="13" t="s">
        <v>52</v>
      </c>
      <c r="C31" s="14">
        <f t="shared" ref="C31:H31" si="7">C15+C23+C29</f>
        <v>0</v>
      </c>
      <c r="D31" s="14">
        <f t="shared" si="7"/>
        <v>0</v>
      </c>
      <c r="E31" s="14">
        <f t="shared" si="7"/>
        <v>0</v>
      </c>
      <c r="F31" s="14">
        <f t="shared" si="7"/>
        <v>0</v>
      </c>
      <c r="G31" s="14">
        <f t="shared" si="7"/>
        <v>0</v>
      </c>
      <c r="H31" s="14">
        <f t="shared" si="7"/>
        <v>0</v>
      </c>
    </row>
    <row r="32" spans="1:8" ht="29.15" customHeight="1" x14ac:dyDescent="0.35">
      <c r="A32" s="25"/>
      <c r="B32" s="26" t="s">
        <v>53</v>
      </c>
      <c r="C32" s="27">
        <f>IF(C8=0,0,MAX(0, MIN(700, 700*(_xludf.minifs(C8,D8,E8,F8,G8,H8,C8,D8,E8,F8,G8,H8,"&gt;0")/C8)*(1-MAX(0,(C8/_xludf.minifs(C8,D8,E8,F8,G8,H8,C8,D8,E8,F8,G8,H8,"&gt;0")-1))))))</f>
        <v>0</v>
      </c>
      <c r="D32" s="27">
        <f>IF(D8=0,0,MAX(0, MIN(700, 700*(_xludf.minifs(C8,D8,E8,F8,G8,H8,C8,D8,E8,F8,G8,H8,"&gt;0")/D8)*(1-MAX(0,(D8/_xludf.minifs(C8,D8,E8,F8,G8,H8,C8,D8,E8,F8,G8,H8,"&gt;0")-1))))))</f>
        <v>0</v>
      </c>
      <c r="E32" s="27">
        <f>IF(E8=0,0,MAX(0, MIN(700, 700*(_xludf.minifs(C8,D8,E8,F8,G8,H8,C8,D8,E8,F8,G8,H8,"&gt;0")/E8)*(1-MAX(0,(E8/_xludf.minifs(C8,D8,E8,F8,G8,H8,C8,D8,E8,F8,G8,H8,"&gt;0")-1))))))</f>
        <v>0</v>
      </c>
      <c r="F32" s="27">
        <f>IF(F8=0,0,MAX(0, MIN(700, 700*(_xludf.minifs(C8,D8,E8,F8,G8,H8,C8,D8,E8,F8,G8,H8,"&gt;0")/F8)*(1-MAX(0,(F8/_xludf.minifs(C8,D8,E8,F8,G8,H8,C8,D8,E8,F8,G8,H8,"&gt;0")-1))))))</f>
        <v>0</v>
      </c>
      <c r="G32" s="27">
        <f>IF(G8=0,0,MAX(0, MIN(700, 700*(_xludf.minifs(C8,D8,E8,F8,G8,H8,C8,D8,E8,F8,G8,H8,"&gt;0")/G8)*(1-MAX(0,(G8/_xludf.minifs(C8,D8,E8,F8,G8,H8,C8,D8,E8,F8,G8,H8,"&gt;0")-1))))))</f>
        <v>0</v>
      </c>
      <c r="H32" s="27">
        <f>IF(H8=0,0,MAX(0, MIN(700, 700*(_xludf.minifs(C8,D8,E8,F8,G8,H8,C8,D8,E8,F8,G8,H8,"&gt;0")/H8)*(1-MAX(0,(H8/_xludf.minifs(C8,D8,E8,F8,G8,H8,C8,D8,E8,F8,G8,H8,"&gt;0")-1))))))</f>
        <v>0</v>
      </c>
    </row>
    <row r="33" spans="1:8" ht="24" customHeight="1" x14ac:dyDescent="0.35">
      <c r="A33" s="28"/>
      <c r="B33" s="29" t="s">
        <v>54</v>
      </c>
      <c r="C33" s="30">
        <f t="shared" ref="C33:H33" si="8">C32+C31</f>
        <v>0</v>
      </c>
      <c r="D33" s="30">
        <f t="shared" si="8"/>
        <v>0</v>
      </c>
      <c r="E33" s="30">
        <f t="shared" si="8"/>
        <v>0</v>
      </c>
      <c r="F33" s="30">
        <f t="shared" si="8"/>
        <v>0</v>
      </c>
      <c r="G33" s="30">
        <f t="shared" si="8"/>
        <v>0</v>
      </c>
      <c r="H33" s="30">
        <f t="shared" si="8"/>
        <v>0</v>
      </c>
    </row>
    <row r="34" spans="1:8" ht="19.5" customHeight="1" x14ac:dyDescent="0.35">
      <c r="A34" s="5"/>
      <c r="B34" s="13" t="s">
        <v>55</v>
      </c>
      <c r="C34" s="31" t="s">
        <v>56</v>
      </c>
      <c r="D34" s="31" t="s">
        <v>56</v>
      </c>
      <c r="E34" s="31" t="s">
        <v>56</v>
      </c>
      <c r="F34" s="31" t="s">
        <v>56</v>
      </c>
      <c r="G34" s="31" t="s">
        <v>56</v>
      </c>
      <c r="H34" s="31" t="s">
        <v>56</v>
      </c>
    </row>
    <row r="35" spans="1:8" ht="21.75" customHeight="1" x14ac:dyDescent="0.35">
      <c r="A35" s="32"/>
      <c r="B35" s="33" t="s">
        <v>57</v>
      </c>
      <c r="C35" s="34" t="str">
        <f>IF(C33=0,"",IF(C33=_xludf.maxifs(C33,D33,E33,F33,G33,H33,C33,D33,E33,F33,G33,H33,"&gt;0"),"✓ ZUSCHLAG",""))</f>
        <v/>
      </c>
      <c r="D35" s="34" t="str">
        <f>IF(D33=0,"",IF(D33=_xludf.maxifs(C33,D33,E33,F33,G33,H33,C33,D33,E33,F33,G33,H33,"&gt;0"),"✓ ZUSCHLAG",""))</f>
        <v/>
      </c>
      <c r="E35" s="34" t="str">
        <f>IF(E33=0,"",IF(E33=_xludf.maxifs(C33,D33,E33,F33,G33,H33,C33,D33,E33,F33,G33,H33,"&gt;0"),"✓ ZUSCHLAG",""))</f>
        <v/>
      </c>
      <c r="F35" s="34" t="str">
        <f>IF(F33=0,"",IF(F33=_xludf.maxifs(C33,D33,E33,F33,G33,H33,C33,D33,E33,F33,G33,H33,"&gt;0"),"✓ ZUSCHLAG",""))</f>
        <v/>
      </c>
      <c r="G35" s="34" t="str">
        <f>IF(G33=0,"",IF(G33=_xludf.maxifs(C33,D33,E33,F33,G33,H33,C33,D33,E33,F33,G33,H33,"&gt;0"),"✓ ZUSCHLAG",""))</f>
        <v/>
      </c>
      <c r="H35" s="34" t="str">
        <f>IF(H33=0,"",IF(H33=_xludf.maxifs(C33,D33,E33,F33,G33,H33,C33,D33,E33,F33,G33,H33,"&gt;0"),"✓ ZUSCHLAG",""))</f>
        <v/>
      </c>
    </row>
    <row r="36" spans="1:8" ht="13.5" customHeight="1" x14ac:dyDescent="0.35"/>
    <row r="37" spans="1:8" ht="13.5" customHeight="1" x14ac:dyDescent="0.35">
      <c r="A37" s="37" t="s">
        <v>58</v>
      </c>
      <c r="B37" s="37"/>
      <c r="C37" s="37"/>
      <c r="D37" s="37"/>
      <c r="E37" s="37"/>
      <c r="F37" s="37"/>
      <c r="G37" s="37"/>
      <c r="H37" s="37"/>
    </row>
    <row r="38" spans="1:8" ht="25.5" customHeight="1" x14ac:dyDescent="0.35">
      <c r="A38" s="37" t="s">
        <v>59</v>
      </c>
      <c r="B38" s="37"/>
      <c r="C38" s="37"/>
      <c r="D38" s="37"/>
      <c r="E38" s="37"/>
      <c r="F38" s="37"/>
      <c r="G38" s="37"/>
      <c r="H38" s="37"/>
    </row>
  </sheetData>
  <sheetProtection algorithmName="SHA-512" hashValue="FM+jejneHh7Tp63To1BsRQGcwqf5fCly4YPYuFCzOcJ35rfgKixkZY7zVeWG5zllUHL6DgEPs/u5QT5HjuyIgQ==" saltValue="v0zi5VYS6bH7hu6d+J/tUg==" spinCount="100000" sheet="1" objects="1" scenarios="1"/>
  <mergeCells count="9">
    <mergeCell ref="A24:H24"/>
    <mergeCell ref="A30:H30"/>
    <mergeCell ref="A37:H37"/>
    <mergeCell ref="A38:H38"/>
    <mergeCell ref="A1:H1"/>
    <mergeCell ref="A2:H2"/>
    <mergeCell ref="A4:H4"/>
    <mergeCell ref="A9:H9"/>
    <mergeCell ref="A16:H16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5A12F74A78344EAE3DADC13644848B" ma:contentTypeVersion="1" ma:contentTypeDescription="Ein neues Dokument erstellen." ma:contentTypeScope="" ma:versionID="cfe09fc2f171c5e04455cdfd025da25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4bd91030dd2cd3052693ebd8aef66f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8FC126-0661-42AF-B6E3-CD29DD15BF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B30908C-BC98-430B-90B7-B4A9355BD7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013236-8796-4D38-905D-E42C1E846432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Eingabe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Angelika Maria Kraus</cp:lastModifiedBy>
  <cp:revision>0</cp:revision>
  <dcterms:created xsi:type="dcterms:W3CDTF">2026-06-22T15:19:04Z</dcterms:created>
  <dcterms:modified xsi:type="dcterms:W3CDTF">2026-06-23T15:14:25Z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0x010100885A12F74A78344EAE3DADC13644848B</vt:lpwstr>
  </property>
</Properties>
</file>