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NL-09_NB-D-4_Austausch_Einkauf\Hygienematerial\Hygienematerial_Reinigungsmittel_V0200926004\"/>
    </mc:Choice>
  </mc:AlternateContent>
  <xr:revisionPtr revIDLastSave="0" documentId="13_ncr:1_{74317F83-7261-4010-8F77-CC0F7AA16021}" xr6:coauthVersionLast="47" xr6:coauthVersionMax="47" xr10:uidLastSave="{00000000-0000-0000-0000-000000000000}"/>
  <bookViews>
    <workbookView xWindow="-120" yWindow="-120" windowWidth="29040" windowHeight="15720" xr2:uid="{D774920E-6DA2-474C-AD41-314584D75201}"/>
  </bookViews>
  <sheets>
    <sheet name="Ausfüllhinweise" sheetId="4" r:id="rId1"/>
    <sheet name="1. Anforderungen" sheetId="5" r:id="rId2"/>
    <sheet name="2. Preisblatt" sheetId="1" r:id="rId3"/>
  </sheets>
  <definedNames>
    <definedName name="Brutto">'2. Preisblatt'!$G$60</definedName>
    <definedName name="_xlnm.Print_Area" localSheetId="2">'2. Preisblatt'!$A$1:$I$66</definedName>
    <definedName name="_xlnm.Print_Titles" localSheetId="2">'2. Preisblatt'!$14:$15</definedName>
    <definedName name="Nettob">'2. Preisblatt'!$G$56</definedName>
    <definedName name="UStb">'2. Preisblatt'!$E$58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1" l="1"/>
  <c r="E52" i="1"/>
  <c r="C52" i="1"/>
  <c r="D44" i="1"/>
  <c r="D43" i="1"/>
  <c r="I28" i="1"/>
  <c r="D24" i="1"/>
  <c r="D36" i="1" l="1"/>
  <c r="D35" i="1"/>
  <c r="D34" i="1"/>
  <c r="D26" i="1" l="1"/>
  <c r="D25" i="1"/>
  <c r="D23" i="1"/>
  <c r="D22" i="1"/>
  <c r="D21" i="1"/>
  <c r="D20" i="1"/>
  <c r="D16" i="1" l="1"/>
  <c r="H49" i="1"/>
  <c r="H47" i="1"/>
  <c r="H30" i="1"/>
  <c r="H29" i="1"/>
  <c r="H28" i="1"/>
  <c r="H18" i="1"/>
  <c r="G18" i="1" l="1"/>
  <c r="E18" i="1"/>
  <c r="C18" i="1"/>
  <c r="G20" i="1" l="1"/>
  <c r="G17" i="1" l="1"/>
  <c r="G21" i="1"/>
  <c r="G22" i="1"/>
  <c r="G23" i="1"/>
  <c r="G24" i="1"/>
  <c r="G25" i="1"/>
  <c r="G26" i="1"/>
  <c r="G28" i="1"/>
  <c r="G29" i="1"/>
  <c r="G30" i="1"/>
  <c r="G31" i="1"/>
  <c r="G32" i="1"/>
  <c r="G34" i="1"/>
  <c r="G35" i="1"/>
  <c r="G36" i="1"/>
  <c r="G37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C17" i="1"/>
  <c r="E17" i="1"/>
  <c r="H17" i="1" s="1"/>
  <c r="C20" i="1"/>
  <c r="E20" i="1"/>
  <c r="H20" i="1" s="1"/>
  <c r="C21" i="1"/>
  <c r="E21" i="1"/>
  <c r="H21" i="1" s="1"/>
  <c r="C22" i="1"/>
  <c r="E22" i="1"/>
  <c r="H22" i="1" s="1"/>
  <c r="C23" i="1"/>
  <c r="E23" i="1"/>
  <c r="H23" i="1" s="1"/>
  <c r="C24" i="1"/>
  <c r="E24" i="1"/>
  <c r="H24" i="1" s="1"/>
  <c r="C25" i="1"/>
  <c r="E25" i="1"/>
  <c r="H25" i="1" s="1"/>
  <c r="C26" i="1"/>
  <c r="E26" i="1"/>
  <c r="H26" i="1" s="1"/>
  <c r="C28" i="1"/>
  <c r="E28" i="1"/>
  <c r="C29" i="1"/>
  <c r="E29" i="1"/>
  <c r="C30" i="1"/>
  <c r="E30" i="1"/>
  <c r="C31" i="1"/>
  <c r="E31" i="1"/>
  <c r="H31" i="1" s="1"/>
  <c r="C32" i="1"/>
  <c r="E32" i="1"/>
  <c r="H32" i="1" s="1"/>
  <c r="C34" i="1"/>
  <c r="E34" i="1"/>
  <c r="H34" i="1" s="1"/>
  <c r="C35" i="1"/>
  <c r="E35" i="1"/>
  <c r="H35" i="1" s="1"/>
  <c r="C36" i="1"/>
  <c r="E36" i="1"/>
  <c r="H36" i="1" s="1"/>
  <c r="C37" i="1"/>
  <c r="E37" i="1"/>
  <c r="H37" i="1" s="1"/>
  <c r="C39" i="1"/>
  <c r="E39" i="1"/>
  <c r="H39" i="1" s="1"/>
  <c r="C40" i="1"/>
  <c r="E40" i="1"/>
  <c r="H40" i="1" s="1"/>
  <c r="C41" i="1"/>
  <c r="E41" i="1"/>
  <c r="H41" i="1" s="1"/>
  <c r="C42" i="1"/>
  <c r="E42" i="1"/>
  <c r="H42" i="1" s="1"/>
  <c r="C43" i="1"/>
  <c r="E43" i="1"/>
  <c r="H43" i="1" s="1"/>
  <c r="C44" i="1"/>
  <c r="E44" i="1"/>
  <c r="H44" i="1" s="1"/>
  <c r="C45" i="1"/>
  <c r="E45" i="1"/>
  <c r="H45" i="1" s="1"/>
  <c r="C46" i="1"/>
  <c r="E46" i="1"/>
  <c r="H46" i="1" s="1"/>
  <c r="C47" i="1"/>
  <c r="E47" i="1"/>
  <c r="C48" i="1"/>
  <c r="E48" i="1"/>
  <c r="H48" i="1" s="1"/>
  <c r="C49" i="1"/>
  <c r="E49" i="1"/>
  <c r="C50" i="1"/>
  <c r="E50" i="1"/>
  <c r="H50" i="1" s="1"/>
  <c r="C51" i="1"/>
  <c r="H51" i="1"/>
  <c r="H52" i="1"/>
  <c r="B7" i="5" l="1"/>
  <c r="G16" i="1"/>
  <c r="G53" i="1" l="1"/>
  <c r="G56" i="1"/>
  <c r="G58" i="1" s="1"/>
  <c r="E16" i="1"/>
  <c r="H16" i="1" s="1"/>
  <c r="H53" i="1" s="1"/>
  <c r="C16" i="1"/>
  <c r="G60" i="1" l="1"/>
  <c r="I56" i="1" l="1"/>
  <c r="A2" i="1"/>
  <c r="A4" i="1"/>
  <c r="A2" i="5"/>
  <c r="A4" i="5"/>
  <c r="B9" i="5"/>
  <c r="C11" i="1"/>
  <c r="C7" i="1"/>
</calcChain>
</file>

<file path=xl/sharedStrings.xml><?xml version="1.0" encoding="utf-8"?>
<sst xmlns="http://schemas.openxmlformats.org/spreadsheetml/2006/main" count="182" uniqueCount="139">
  <si>
    <t>Rahmen-Leistungsverzeichnis</t>
  </si>
  <si>
    <t xml:space="preserve">Auftraggeber: </t>
  </si>
  <si>
    <t>Die Autobahn GmbH des Bundes, Niederlassung Nordbayern</t>
  </si>
  <si>
    <t xml:space="preserve">Vergabenummer: </t>
  </si>
  <si>
    <t>Bitte füllen Sie die farblich markierten Zellen aus und senden Sie die Tabelle zurück!</t>
  </si>
  <si>
    <t>Firmenname:</t>
  </si>
  <si>
    <t>Ausfüllhinweise</t>
  </si>
  <si>
    <t xml:space="preserve">1. Bitte beachten Sie, dass alle orange-farbig markierten Zellen vom Bieter auszufüllen sind.  
2. Es sind alle im Rahmen-Leistungsverzeichnis aufgeführten Positionen zu bepreisen. Bitte geben Sie unentgeltliche Positionen mit 0,00 € an.
3. Die Mengen sind über die komplette Vertragslaufzeit gerechnet 
4. Alle Preise sind einschließlich Lieferung anzugeben. 
</t>
  </si>
  <si>
    <t>Inhaltsverzeichnis</t>
  </si>
  <si>
    <t>Eintragungen erforderlich</t>
  </si>
  <si>
    <t xml:space="preserve">1.   </t>
  </si>
  <si>
    <t>Produktkriterien</t>
  </si>
  <si>
    <t>(1.Anforderungen )</t>
  </si>
  <si>
    <t>ü</t>
  </si>
  <si>
    <t xml:space="preserve">2.   </t>
  </si>
  <si>
    <t>Preisblatt</t>
  </si>
  <si>
    <t>(2. Preislblatt)</t>
  </si>
  <si>
    <t xml:space="preserve">lfd. Nr. </t>
  </si>
  <si>
    <t>Anforderungen (Muss-Kriterien)</t>
  </si>
  <si>
    <t xml:space="preserve">Artikelnummer Lieferant </t>
  </si>
  <si>
    <t>1.Preise</t>
  </si>
  <si>
    <t>Pos.</t>
  </si>
  <si>
    <t>Summe in € netto</t>
  </si>
  <si>
    <t>Summe</t>
  </si>
  <si>
    <t>(Eintragung der Prozentwerte)</t>
  </si>
  <si>
    <t xml:space="preserve">Angebotssumme des Hauptangebotes einschließlich Umsatzsteuer </t>
  </si>
  <si>
    <t>Bezeichnung</t>
  </si>
  <si>
    <t>Artikelname/-bezeichnung</t>
  </si>
  <si>
    <t xml:space="preserve">Hersteller/ Marke </t>
  </si>
  <si>
    <t>Packungsgröße in Stück und Beutelinhalt in Gramm</t>
  </si>
  <si>
    <r>
      <t xml:space="preserve">Höchstwert der Rahmenvereinbarung (Maximalvolumen):
</t>
    </r>
    <r>
      <rPr>
        <sz val="11"/>
        <color theme="1"/>
        <rFont val="Calibri"/>
        <family val="2"/>
        <scheme val="minor"/>
      </rPr>
      <t>gemäß Nr. 1.1 der Leistungsbeschreibung</t>
    </r>
  </si>
  <si>
    <t>Summe netto</t>
  </si>
  <si>
    <t>Umsatzsteuer</t>
  </si>
  <si>
    <t>1.1</t>
  </si>
  <si>
    <t>1.2</t>
  </si>
  <si>
    <t>1.3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</si>
  <si>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</si>
  <si>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</si>
  <si>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</si>
  <si>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</si>
  <si>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</si>
  <si>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</si>
  <si>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</si>
  <si>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</si>
  <si>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</si>
  <si>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</si>
  <si>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</si>
  <si>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</si>
  <si>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</si>
  <si>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</si>
  <si>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</si>
  <si>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</si>
  <si>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</si>
  <si>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</si>
  <si>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</si>
  <si>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</si>
  <si>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</si>
  <si>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</si>
  <si>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</si>
  <si>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</si>
  <si>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</si>
  <si>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</si>
  <si>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</si>
  <si>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</si>
  <si>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</si>
  <si>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</si>
  <si>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r>
      <rPr>
        <b/>
        <sz val="11"/>
        <rFont val="Calibri"/>
        <family val="2"/>
        <scheme val="minor"/>
      </rPr>
      <t>Handtuchrollen, 2-lagig</t>
    </r>
    <r>
      <rPr>
        <sz val="11"/>
        <rFont val="Calibri"/>
        <family val="2"/>
        <scheme val="minor"/>
      </rPr>
      <t xml:space="preserve">
gemäß Lfd. Nr. 1.1 des Tabellenblatts "1. Anforderungen" </t>
    </r>
  </si>
  <si>
    <r>
      <rPr>
        <b/>
        <sz val="11"/>
        <rFont val="Calibri"/>
        <family val="2"/>
        <scheme val="minor"/>
      </rPr>
      <t xml:space="preserve">Handtuchrollen, 1-lagig
</t>
    </r>
    <r>
      <rPr>
        <sz val="11"/>
        <rFont val="Calibri"/>
        <family val="2"/>
        <scheme val="minor"/>
      </rPr>
      <t xml:space="preserve">gemäß Lfd. Nr. 1.3 des Tabellenblatts "1. Anforderungen" </t>
    </r>
  </si>
  <si>
    <r>
      <rPr>
        <b/>
        <sz val="11"/>
        <rFont val="Calibri"/>
        <family val="2"/>
        <scheme val="minor"/>
      </rPr>
      <t xml:space="preserve">Seifenschaumkonzentrat 500 ml-Flasche
</t>
    </r>
    <r>
      <rPr>
        <sz val="11"/>
        <rFont val="Calibri"/>
        <family val="2"/>
        <scheme val="minor"/>
      </rPr>
      <t xml:space="preserve">gemäß Lfd. Nr. 2.1 des Tabellenblatts "1. Anforderungen" </t>
    </r>
  </si>
  <si>
    <r>
      <rPr>
        <b/>
        <sz val="11"/>
        <rFont val="Calibri"/>
        <family val="2"/>
        <scheme val="minor"/>
      </rPr>
      <t>Schaumseife, 1.000ml</t>
    </r>
    <r>
      <rPr>
        <sz val="11"/>
        <rFont val="Calibri"/>
        <family val="2"/>
        <scheme val="minor"/>
      </rPr>
      <t xml:space="preserve">
gemäß Lfd. Nr. 2.2 des Tabellenblatts "1. Anforderungen" </t>
    </r>
  </si>
  <si>
    <r>
      <rPr>
        <b/>
        <sz val="11"/>
        <rFont val="Calibri"/>
        <family val="2"/>
        <scheme val="minor"/>
      </rPr>
      <t>Schaumseife, 1,2I-Kartusche</t>
    </r>
    <r>
      <rPr>
        <sz val="11"/>
        <rFont val="Calibri"/>
        <family val="2"/>
        <scheme val="minor"/>
      </rPr>
      <t xml:space="preserve">
gemäß Lfd. Nr. 2.3 des Tabellenblatts "1. Anforderungen" </t>
    </r>
  </si>
  <si>
    <r>
      <rPr>
        <b/>
        <sz val="11"/>
        <rFont val="Calibri"/>
        <family val="2"/>
        <scheme val="minor"/>
      </rPr>
      <t>Flüssigseife, 5 ltr.-Kanister</t>
    </r>
    <r>
      <rPr>
        <sz val="11"/>
        <rFont val="Calibri"/>
        <family val="2"/>
        <scheme val="minor"/>
      </rPr>
      <t xml:space="preserve">
gemäß Lfd. Nr. 2.4 des Tabellenblatts "1. Anforderungen" </t>
    </r>
  </si>
  <si>
    <r>
      <rPr>
        <b/>
        <sz val="11"/>
        <rFont val="Calibri"/>
        <family val="2"/>
        <scheme val="minor"/>
      </rPr>
      <t xml:space="preserve">Flüssigseife,  950 ml-Flasche </t>
    </r>
    <r>
      <rPr>
        <sz val="11"/>
        <rFont val="Calibri"/>
        <family val="2"/>
        <scheme val="minor"/>
      </rPr>
      <t xml:space="preserve">
gemäß Lfd. Nr. 2.5 des Tabellenblatts "1. Anforderungen" </t>
    </r>
  </si>
  <si>
    <r>
      <rPr>
        <b/>
        <sz val="11"/>
        <rFont val="Calibri"/>
        <family val="2"/>
        <scheme val="minor"/>
      </rPr>
      <t>Flüssigseife,  475ml</t>
    </r>
    <r>
      <rPr>
        <sz val="11"/>
        <rFont val="Calibri"/>
        <family val="2"/>
        <scheme val="minor"/>
      </rPr>
      <t xml:space="preserve"> 
gemäß Lfd. Nr. 2.6 des Tabellenblatts "1. Anforderungen" </t>
    </r>
  </si>
  <si>
    <r>
      <rPr>
        <b/>
        <sz val="11"/>
        <rFont val="Calibri"/>
        <family val="2"/>
        <scheme val="minor"/>
      </rPr>
      <t>Handspülmittel, 1 ltr.-Flasche</t>
    </r>
    <r>
      <rPr>
        <sz val="11"/>
        <rFont val="Calibri"/>
        <family val="2"/>
        <scheme val="minor"/>
      </rPr>
      <t xml:space="preserve">
gemäß Lfd. Nr. 2.7 des Tabellenblatts "1. Anforderungen" </t>
    </r>
  </si>
  <si>
    <r>
      <rPr>
        <b/>
        <sz val="11"/>
        <rFont val="Calibri"/>
        <family val="2"/>
        <scheme val="minor"/>
      </rPr>
      <t>Spülmaschinen-Tabs 5in1</t>
    </r>
    <r>
      <rPr>
        <sz val="11"/>
        <rFont val="Calibri"/>
        <family val="2"/>
        <scheme val="minor"/>
      </rPr>
      <t xml:space="preserve">
gemäß Lfd. Nr. 3.1 des Tabellenblatts "1. Anforderungen" </t>
    </r>
  </si>
  <si>
    <r>
      <rPr>
        <b/>
        <sz val="11"/>
        <rFont val="Calibri"/>
        <family val="2"/>
        <scheme val="minor"/>
      </rPr>
      <t xml:space="preserve">Spülmaschinen Pulver 1,0 kg-Packung
</t>
    </r>
    <r>
      <rPr>
        <sz val="11"/>
        <rFont val="Calibri"/>
        <family val="2"/>
        <scheme val="minor"/>
      </rPr>
      <t xml:space="preserve">gemäß Lfd. Nr. 3.2 des Tabellenblatts "1. Anforderungen" </t>
    </r>
  </si>
  <si>
    <r>
      <rPr>
        <b/>
        <sz val="11"/>
        <rFont val="Calibri"/>
        <family val="2"/>
        <scheme val="minor"/>
      </rPr>
      <t>Spülmaschinen-Salz, 1,2 kg-Packung</t>
    </r>
    <r>
      <rPr>
        <sz val="11"/>
        <rFont val="Calibri"/>
        <family val="2"/>
        <scheme val="minor"/>
      </rPr>
      <t xml:space="preserve">
gemäß Lfd. Nr. 3.3 des Tabellenblatts "1. Anforderungen" </t>
    </r>
  </si>
  <si>
    <r>
      <rPr>
        <b/>
        <sz val="11"/>
        <rFont val="Calibri"/>
        <family val="2"/>
        <scheme val="minor"/>
      </rPr>
      <t>Klarspüler, 1 ltr. Flasche</t>
    </r>
    <r>
      <rPr>
        <sz val="11"/>
        <rFont val="Calibri"/>
        <family val="2"/>
        <scheme val="minor"/>
      </rPr>
      <t xml:space="preserve">
gemäß Lfd. Nr. 3.4 des Tabellenblatts "1. Anforderungen" </t>
    </r>
  </si>
  <si>
    <r>
      <rPr>
        <b/>
        <sz val="11"/>
        <rFont val="Calibri"/>
        <family val="2"/>
        <scheme val="minor"/>
      </rPr>
      <t>Maschinenpfleger/-reiniger, 250 ml</t>
    </r>
    <r>
      <rPr>
        <sz val="11"/>
        <rFont val="Calibri"/>
        <family val="2"/>
        <scheme val="minor"/>
      </rPr>
      <t xml:space="preserve">
gemäß Lfd. Nr. 3.5 des Tabellenblatts "1. Anforderungen" </t>
    </r>
  </si>
  <si>
    <r>
      <rPr>
        <b/>
        <sz val="11"/>
        <color theme="1"/>
        <rFont val="Calibri"/>
        <family val="2"/>
      </rPr>
      <t>Schwammtuch</t>
    </r>
    <r>
      <rPr>
        <sz val="11"/>
        <color theme="1"/>
        <rFont val="Calibri"/>
        <family val="2"/>
      </rPr>
      <t xml:space="preserve">
gemäß Lfd. Nr. 4.1 des Tabellenblatts "1. Anforderungen" </t>
    </r>
  </si>
  <si>
    <r>
      <rPr>
        <b/>
        <sz val="11"/>
        <color theme="1"/>
        <rFont val="Calibri"/>
        <family val="2"/>
      </rPr>
      <t>Spülschwamm</t>
    </r>
    <r>
      <rPr>
        <sz val="11"/>
        <color theme="1"/>
        <rFont val="Calibri"/>
        <family val="2"/>
      </rPr>
      <t xml:space="preserve">
gemäß Lfd. Nr. 4.4 des Tabellenblatts "1. Anforderungen" </t>
    </r>
  </si>
  <si>
    <r>
      <t xml:space="preserve">Geschirrtücher Baumwolle
</t>
    </r>
    <r>
      <rPr>
        <sz val="11"/>
        <color theme="1"/>
        <rFont val="Calibri"/>
        <family val="2"/>
      </rPr>
      <t xml:space="preserve">gemäß Lfd. Nr. 4.3 des Tabellenblatts "1. Anforderungen" </t>
    </r>
  </si>
  <si>
    <r>
      <rPr>
        <b/>
        <sz val="11"/>
        <color theme="1"/>
        <rFont val="Calibri"/>
        <family val="2"/>
      </rPr>
      <t xml:space="preserve">Microfaser-Tücher </t>
    </r>
    <r>
      <rPr>
        <sz val="11"/>
        <color theme="1"/>
        <rFont val="Calibri"/>
        <family val="2"/>
      </rPr>
      <t xml:space="preserve">Professional
gemäß Lfd. Nr. 4.2 des Tabellenblatts "1. Anforderungen" </t>
    </r>
  </si>
  <si>
    <r>
      <rPr>
        <b/>
        <sz val="11"/>
        <rFont val="Calibri"/>
        <family val="2"/>
        <scheme val="minor"/>
      </rPr>
      <t>Hochalkalischer, kozentrierter Rohreiniger, 1l-Flasche</t>
    </r>
    <r>
      <rPr>
        <sz val="11"/>
        <rFont val="Calibri"/>
        <family val="2"/>
        <scheme val="minor"/>
      </rPr>
      <t xml:space="preserve">
gemäß Lfd. Nr. 5.1 des Tabellenblatts "1. Anforderungen" </t>
    </r>
  </si>
  <si>
    <r>
      <rPr>
        <b/>
        <sz val="11"/>
        <rFont val="Calibri"/>
        <family val="2"/>
        <scheme val="minor"/>
      </rPr>
      <t>Urin- und Kalksteinlöser, 1 Liter-Flasche</t>
    </r>
    <r>
      <rPr>
        <sz val="11"/>
        <rFont val="Calibri"/>
        <family val="2"/>
        <scheme val="minor"/>
      </rPr>
      <t xml:space="preserve">
gemäß Lfd. Nr. 5.2 des Tabellenblatts "1. Anforderungen" </t>
    </r>
  </si>
  <si>
    <r>
      <rPr>
        <b/>
        <sz val="11"/>
        <rFont val="Calibri"/>
        <family val="2"/>
        <scheme val="minor"/>
      </rPr>
      <t>Beckensteine, 1 kg-Dose</t>
    </r>
    <r>
      <rPr>
        <sz val="11"/>
        <rFont val="Calibri"/>
        <family val="2"/>
        <scheme val="minor"/>
      </rPr>
      <t xml:space="preserve">
gemäß Lfd. Nr. 5.3 des Tabellenblatts "1. Anforderungen" </t>
    </r>
  </si>
  <si>
    <r>
      <rPr>
        <b/>
        <sz val="11"/>
        <rFont val="Calibri"/>
        <family val="2"/>
        <scheme val="minor"/>
      </rPr>
      <t>Toilettensitzreiniger Spray Nachfüller, 500 ml</t>
    </r>
    <r>
      <rPr>
        <sz val="11"/>
        <rFont val="Calibri"/>
        <family val="2"/>
        <scheme val="minor"/>
      </rPr>
      <t xml:space="preserve">
gemäß Lfd. Nr. 5.4 des Tabellenblatts "1. Anforderungen" </t>
    </r>
  </si>
  <si>
    <r>
      <rPr>
        <b/>
        <sz val="11"/>
        <rFont val="Calibri"/>
        <family val="2"/>
        <scheme val="minor"/>
      </rPr>
      <t>Toilettensitzreiniger, 400ml-Spenderbeutel,</t>
    </r>
    <r>
      <rPr>
        <sz val="11"/>
        <rFont val="Calibri"/>
        <family val="2"/>
        <scheme val="minor"/>
      </rPr>
      <t xml:space="preserve">
gemäß Lfd. Nr. 5.5 des Tabellenblatts "1. Anforderungen" </t>
    </r>
  </si>
  <si>
    <r>
      <rPr>
        <b/>
        <sz val="11"/>
        <rFont val="Calibri"/>
        <family val="2"/>
        <scheme val="minor"/>
      </rPr>
      <t>WC-Geruchseinlagen, 2er Pack</t>
    </r>
    <r>
      <rPr>
        <sz val="11"/>
        <rFont val="Calibri"/>
        <family val="2"/>
        <scheme val="minor"/>
      </rPr>
      <t xml:space="preserve">
gemäß Lfd. Nr. 5.7 des Tabellenblatts "1. Anforderungen" </t>
    </r>
  </si>
  <si>
    <r>
      <t xml:space="preserve">Wasserfilter Kartusche, 1 Stück
</t>
    </r>
    <r>
      <rPr>
        <sz val="11"/>
        <rFont val="Calibri"/>
        <family val="2"/>
        <scheme val="minor"/>
      </rPr>
      <t xml:space="preserve">gemäß Lfd. Nr. 5.8 des Tabellenblatts "1. Anforderungen" </t>
    </r>
  </si>
  <si>
    <r>
      <t xml:space="preserve">Flüssigentkalter, 500 ml
</t>
    </r>
    <r>
      <rPr>
        <sz val="11"/>
        <rFont val="Calibri"/>
        <family val="2"/>
        <scheme val="minor"/>
      </rPr>
      <t xml:space="preserve">gemäß Lfd. Nr. 5.9 des Tabellenblatts "1. Anforderungen" </t>
    </r>
  </si>
  <si>
    <r>
      <rPr>
        <b/>
        <sz val="11"/>
        <rFont val="Calibri"/>
        <family val="2"/>
        <scheme val="minor"/>
      </rPr>
      <t>Reinigungstabletten für Kaffeemaschinen, 10er Blister</t>
    </r>
    <r>
      <rPr>
        <sz val="11"/>
        <rFont val="Calibri"/>
        <family val="2"/>
        <scheme val="minor"/>
      </rPr>
      <t xml:space="preserve">
gemäß Lfd. Nr. 5.10 des Tabellenblatts "1. Anforderungen" </t>
    </r>
  </si>
  <si>
    <r>
      <rPr>
        <b/>
        <sz val="11"/>
        <rFont val="Calibri"/>
        <family val="2"/>
        <scheme val="minor"/>
      </rPr>
      <t>3-Phasen-Reinigungstabletten 25er-Packung</t>
    </r>
    <r>
      <rPr>
        <sz val="11"/>
        <rFont val="Calibri"/>
        <family val="2"/>
        <scheme val="minor"/>
      </rPr>
      <t xml:space="preserve">
gemäß Lfd. Nr. 5.11 des Tabellenblatts "1. Anforderungen" </t>
    </r>
  </si>
  <si>
    <r>
      <rPr>
        <b/>
        <sz val="11"/>
        <rFont val="Calibri"/>
        <family val="2"/>
        <scheme val="minor"/>
      </rPr>
      <t>2-Phasen-Entkalkungstabletten, 36er-Packung</t>
    </r>
    <r>
      <rPr>
        <sz val="11"/>
        <rFont val="Calibri"/>
        <family val="2"/>
        <scheme val="minor"/>
      </rPr>
      <t xml:space="preserve">
gemäß Lfd. Nr. 5.12 des Tabellenblatts "1. Anforderungen" </t>
    </r>
  </si>
  <si>
    <r>
      <rPr>
        <b/>
        <sz val="11"/>
        <rFont val="Calibri"/>
        <family val="2"/>
        <scheme val="minor"/>
      </rPr>
      <t>Essig-Essenz Hell,  1l-Flasche</t>
    </r>
    <r>
      <rPr>
        <sz val="11"/>
        <rFont val="Calibri"/>
        <family val="2"/>
        <scheme val="minor"/>
      </rPr>
      <t xml:space="preserve">
gemäß Lfd. Nr. 5.13 des Tabellenblatts "1. Anforderungen" </t>
    </r>
  </si>
  <si>
    <r>
      <rPr>
        <b/>
        <sz val="11"/>
        <rFont val="Calibri"/>
        <family val="2"/>
        <scheme val="minor"/>
      </rPr>
      <t>Zitronensäure Pulver, 350 g</t>
    </r>
    <r>
      <rPr>
        <sz val="11"/>
        <rFont val="Calibri"/>
        <family val="2"/>
        <scheme val="minor"/>
      </rPr>
      <t xml:space="preserve">
gemäß Lfd. Nr. 5.14 des Tabellenblatts "1. Anforderungen" </t>
    </r>
  </si>
  <si>
    <r>
      <rPr>
        <b/>
        <sz val="11"/>
        <rFont val="Calibri"/>
        <family val="2"/>
        <scheme val="minor"/>
      </rPr>
      <t xml:space="preserve">Handtuch, 2-lagig, Interfold Lang-W-Falz 
</t>
    </r>
    <r>
      <rPr>
        <sz val="11"/>
        <rFont val="Calibri"/>
        <family val="2"/>
        <scheme val="minor"/>
      </rPr>
      <t xml:space="preserve">gemäß Lfd. Nr. 1.3 des Tabellenblatts "1. Anforderungen" </t>
    </r>
  </si>
  <si>
    <r>
      <rPr>
        <b/>
        <sz val="11"/>
        <rFont val="Calibri"/>
        <family val="2"/>
        <scheme val="minor"/>
      </rPr>
      <t>Handdesinfektionsschaum, 1,2l-Flasche</t>
    </r>
    <r>
      <rPr>
        <sz val="11"/>
        <rFont val="Calibri"/>
        <family val="2"/>
        <scheme val="minor"/>
      </rPr>
      <t xml:space="preserve">
gemäß Lfd. Nr. 5.6 des Tabellenblatts "1. Anforderungen" </t>
    </r>
  </si>
  <si>
    <r>
      <t xml:space="preserve">Mindestabnahmemenge für 2 Jahre
</t>
    </r>
    <r>
      <rPr>
        <sz val="11"/>
        <rFont val="Calibri"/>
        <family val="2"/>
        <scheme val="minor"/>
      </rPr>
      <t>gemäß Nr. 1.1 der Leistungsbeschreibung</t>
    </r>
  </si>
  <si>
    <r>
      <t xml:space="preserve">Höchstmenge für 2 Jahre
</t>
    </r>
    <r>
      <rPr>
        <sz val="11"/>
        <rFont val="Calibri"/>
        <family val="2"/>
        <scheme val="minor"/>
      </rPr>
      <t>gemäß Nr. 1.1 der Leistungsbeschreibung</t>
    </r>
  </si>
  <si>
    <r>
      <t xml:space="preserve">Schätzmenge für 2 Jahre =
Kalkulationsgrundlage
</t>
    </r>
    <r>
      <rPr>
        <sz val="11"/>
        <rFont val="Calibri"/>
        <family val="2"/>
        <scheme val="minor"/>
      </rPr>
      <t>gemäß Nr. 1.1 der Leistungsbeschreibung</t>
    </r>
  </si>
  <si>
    <t xml:space="preserve">V0200926004 </t>
  </si>
  <si>
    <t>Rahmenvereinbarung 
Lieferung Hygienematerial &amp; Reinigungsmittel
für die Autobahn GmbH des Bundes 
im Bereich der Niederlassung Nordbayern</t>
  </si>
  <si>
    <r>
      <rPr>
        <b/>
        <sz val="11"/>
        <color theme="1"/>
        <rFont val="Calibri"/>
        <family val="2"/>
        <scheme val="minor"/>
      </rPr>
      <t>Handtuchrollen, 2-lagig</t>
    </r>
    <r>
      <rPr>
        <sz val="11"/>
        <color theme="1"/>
        <rFont val="Calibri"/>
        <family val="2"/>
        <scheme val="minor"/>
      </rPr>
      <t xml:space="preserve">
21 cm x 150 m, weiß, Kern-Ø: 3,8cm, kompatibel mit Spender Tork Matic H1
Bestellpreis-Mengeneinheit (= BPM): 1 Rolle</t>
    </r>
  </si>
  <si>
    <r>
      <rPr>
        <b/>
        <sz val="11"/>
        <color theme="1"/>
        <rFont val="Calibri"/>
        <family val="2"/>
        <scheme val="minor"/>
      </rPr>
      <t>Handtuchrollen, 1-lagig</t>
    </r>
    <r>
      <rPr>
        <sz val="11"/>
        <color theme="1"/>
        <rFont val="Calibri"/>
        <family val="2"/>
        <scheme val="minor"/>
      </rPr>
      <t xml:space="preserve">
19,1cm x 250 m, weiß, Kern-Ø: 4,4 cm, kompatibel mit KCP Kleenex E-Roll Large Airflex
Bestellpreis-Mengeneinheit (= BPM): 1 Rolle</t>
    </r>
  </si>
  <si>
    <t>Einheitspreis pro BPM in € (einschl. Lieferung)
bezogen auf die Schätzmenge</t>
  </si>
  <si>
    <r>
      <rPr>
        <b/>
        <sz val="11"/>
        <color theme="1"/>
        <rFont val="Calibri"/>
        <family val="2"/>
      </rPr>
      <t>Flüssigseife</t>
    </r>
    <r>
      <rPr>
        <sz val="11"/>
        <color theme="1"/>
        <rFont val="Calibri"/>
        <family val="2"/>
      </rPr>
      <t xml:space="preserve">,  </t>
    </r>
    <r>
      <rPr>
        <b/>
        <sz val="11"/>
        <color theme="1"/>
        <rFont val="Calibri"/>
        <family val="2"/>
      </rPr>
      <t>950 ml-Flasche</t>
    </r>
    <r>
      <rPr>
        <sz val="11"/>
        <color theme="1"/>
        <rFont val="Calibri"/>
        <family val="2"/>
      </rPr>
      <t xml:space="preserve">
kompatibel mit Wagner Ewar Flüssigseifenspender 950 ml WP 102 &amp; ähnliche, 
biologisch abbaubar
Bestellpreis-Mengeneinheit (= BPM):  1 Stück</t>
    </r>
  </si>
  <si>
    <r>
      <rPr>
        <b/>
        <sz val="11"/>
        <color theme="1"/>
        <rFont val="Calibri"/>
        <family val="2"/>
      </rPr>
      <t>Maschinenpfleger/-reiniger, 250 ml</t>
    </r>
    <r>
      <rPr>
        <sz val="11"/>
        <color theme="1"/>
        <rFont val="Calibri"/>
        <family val="2"/>
      </rPr>
      <t xml:space="preserve">
zur Enfernung von Fett- &amp; Kalkablagerungen, für die regelmäßige Anwendung in Haushaltsspülmaschinen</t>
    </r>
    <r>
      <rPr>
        <sz val="11"/>
        <color theme="1"/>
        <rFont val="Calibri"/>
        <family val="2"/>
        <scheme val="minor"/>
      </rPr>
      <t xml:space="preserve">
Bestellpreis-Mengeneinheit (= BPM):  1 Flasche</t>
    </r>
  </si>
  <si>
    <r>
      <rPr>
        <b/>
        <sz val="11"/>
        <color theme="1"/>
        <rFont val="Calibri"/>
        <family val="2"/>
      </rPr>
      <t>Schwammtuch</t>
    </r>
    <r>
      <rPr>
        <sz val="11"/>
        <color theme="1"/>
        <rFont val="Calibri"/>
        <family val="2"/>
      </rPr>
      <t xml:space="preserve">
18x20cm, farbig, fusselfrei, scheuerfest, sehr saugstark, waschbar bis 95 °
Bestellpreis-Mengeneinheit (= BPM): 1 Stück</t>
    </r>
  </si>
  <si>
    <r>
      <rPr>
        <b/>
        <sz val="11"/>
        <color theme="1"/>
        <rFont val="Calibri"/>
        <family val="2"/>
      </rPr>
      <t xml:space="preserve">Microfaser-Tücher </t>
    </r>
    <r>
      <rPr>
        <sz val="11"/>
        <color theme="1"/>
        <rFont val="Calibri"/>
        <family val="2"/>
      </rPr>
      <t>Professional
40 x 40 cm, farbig, Polyester-Polyamid-Mix
Bestellpreis-Mengeneinheit (= BPM): 1 Stück</t>
    </r>
  </si>
  <si>
    <r>
      <rPr>
        <b/>
        <sz val="11"/>
        <color theme="1"/>
        <rFont val="Calibri"/>
        <family val="2"/>
      </rPr>
      <t xml:space="preserve">Geschirrtücher Baumwolle
</t>
    </r>
    <r>
      <rPr>
        <sz val="11"/>
        <color theme="1"/>
        <rFont val="Calibri"/>
        <family val="2"/>
      </rPr>
      <t>50 x 70 cm, waschbar bis 95° C</t>
    </r>
    <r>
      <rPr>
        <sz val="11"/>
        <color theme="1"/>
        <rFont val="Calibri"/>
        <family val="2"/>
        <scheme val="minor"/>
      </rPr>
      <t xml:space="preserve">
Bestellpreis-Mengeneinheit (= BPM): 1 Stück</t>
    </r>
  </si>
  <si>
    <r>
      <rPr>
        <b/>
        <sz val="11"/>
        <color theme="1"/>
        <rFont val="Calibri"/>
        <family val="2"/>
      </rPr>
      <t xml:space="preserve">Hochalkalischer, kozentrierter Rohreiniger, 1l-Flasche
</t>
    </r>
    <r>
      <rPr>
        <sz val="11"/>
        <color theme="1"/>
        <rFont val="Calibri"/>
        <family val="2"/>
      </rPr>
      <t>für den professionellen Einsatz, löst Fette, Öle, Haare und andere Ablagerungen
Bestellpreis-Mengeneinheit (= BPM): 1 Flasche</t>
    </r>
  </si>
  <si>
    <r>
      <rPr>
        <b/>
        <sz val="11"/>
        <color theme="1"/>
        <rFont val="Calibri"/>
        <family val="2"/>
      </rPr>
      <t>Urin- und Kalksteinlöser, 1 Liter-Flasche</t>
    </r>
    <r>
      <rPr>
        <sz val="11"/>
        <color theme="1"/>
        <rFont val="Calibri"/>
        <family val="2"/>
      </rPr>
      <t xml:space="preserve">
für säurebeständige WC Becken und Fliesen
Bestellpreis-Mengeneinheit (= BPM): 1 Flasche</t>
    </r>
  </si>
  <si>
    <r>
      <rPr>
        <b/>
        <sz val="11"/>
        <color rgb="FF000000"/>
        <rFont val="Calibri"/>
        <family val="2"/>
      </rPr>
      <t xml:space="preserve">Beckensteine, 1 kg-Dose
</t>
    </r>
    <r>
      <rPr>
        <sz val="11"/>
        <color rgb="FF000000"/>
        <rFont val="Calibri"/>
        <family val="2"/>
      </rPr>
      <t>zur Anwendung in Urinalbecken, WC-Rinnen sowie Pissoirs
zur Luftverbesserung in Toilettenräumen</t>
    </r>
    <r>
      <rPr>
        <sz val="11"/>
        <color theme="1"/>
        <rFont val="Calibri"/>
        <family val="2"/>
        <scheme val="minor"/>
      </rPr>
      <t xml:space="preserve">
Bestellpreis-Mengeneinheit (= BPM): 1 Dose</t>
    </r>
  </si>
  <si>
    <r>
      <rPr>
        <b/>
        <sz val="11"/>
        <color theme="1"/>
        <rFont val="Calibri"/>
        <family val="2"/>
      </rPr>
      <t>Toilettensitzreiniger Spray Nachfüller, 500 ml</t>
    </r>
    <r>
      <rPr>
        <sz val="11"/>
        <color theme="1"/>
        <rFont val="Calibri"/>
        <family val="2"/>
      </rPr>
      <t xml:space="preserve">
kompatibel mit STOKO Refresh Spendern</t>
    </r>
    <r>
      <rPr>
        <sz val="11"/>
        <color theme="1"/>
        <rFont val="Calibri"/>
        <family val="2"/>
        <scheme val="minor"/>
      </rPr>
      <t xml:space="preserve">
Bestellpreis-Mengeneinheit (= BPM): 1 Stück</t>
    </r>
  </si>
  <si>
    <r>
      <rPr>
        <b/>
        <sz val="11"/>
        <color theme="1"/>
        <rFont val="Calibri"/>
        <family val="2"/>
      </rPr>
      <t>Toilettensitzreiniger, 400ml-Spenderbeutel,</t>
    </r>
    <r>
      <rPr>
        <sz val="11"/>
        <color theme="1"/>
        <rFont val="Calibri"/>
        <family val="2"/>
      </rPr>
      <t xml:space="preserve">
kompatibel  mit KCP Scott Toilettensitzreiniger Spenderbeutel 400ml</t>
    </r>
    <r>
      <rPr>
        <sz val="11"/>
        <color theme="1"/>
        <rFont val="Calibri"/>
        <family val="2"/>
        <scheme val="minor"/>
      </rPr>
      <t xml:space="preserve">
Bestellpreis-Mengeneinheit (= BPM): 1 Stück</t>
    </r>
  </si>
  <si>
    <r>
      <rPr>
        <b/>
        <sz val="11"/>
        <color theme="1"/>
        <rFont val="Calibri"/>
        <family val="2"/>
      </rPr>
      <t>Handdesinfektionsschaum, 1,2l-Flasche</t>
    </r>
    <r>
      <rPr>
        <sz val="11"/>
        <color theme="1"/>
        <rFont val="Calibri"/>
        <family val="2"/>
      </rPr>
      <t xml:space="preserve">
kompatibel mit KCP Scott Control 1,2L, Handdesinfektionsschaum 
Bestellpreis-Mengeneinheit (= BPM): 1 Stück</t>
    </r>
  </si>
  <si>
    <r>
      <rPr>
        <b/>
        <sz val="11"/>
        <color theme="1"/>
        <rFont val="Calibri"/>
        <family val="2"/>
      </rPr>
      <t>WC-Geruchseinlagen, 1 Sück</t>
    </r>
    <r>
      <rPr>
        <sz val="11"/>
        <color theme="1"/>
        <rFont val="Calibri"/>
        <family val="2"/>
      </rPr>
      <t xml:space="preserve">
für Urinale, neutralisiert Gerüche, auch für wasserlose Urinale geeignet</t>
    </r>
    <r>
      <rPr>
        <sz val="11"/>
        <color theme="1"/>
        <rFont val="Calibri"/>
        <family val="2"/>
        <scheme val="minor"/>
      </rPr>
      <t xml:space="preserve">
Bestellpreis-Mengeneinheit (= BPM): 1 Stück</t>
    </r>
  </si>
  <si>
    <r>
      <rPr>
        <b/>
        <sz val="11"/>
        <color theme="1"/>
        <rFont val="Calibri"/>
        <family val="2"/>
      </rPr>
      <t>Wasserfilter Kartusche, 1 Stück</t>
    </r>
    <r>
      <rPr>
        <sz val="11"/>
        <color theme="1"/>
        <rFont val="Calibri"/>
        <family val="2"/>
      </rPr>
      <t xml:space="preserve">
als Ersatz für Nivona Nirf 700 Wasserfilterkartuschen</t>
    </r>
    <r>
      <rPr>
        <sz val="11"/>
        <color theme="1"/>
        <rFont val="Calibri"/>
        <family val="2"/>
        <scheme val="minor"/>
      </rPr>
      <t xml:space="preserve">
Bestellpreis-Mengeneinheit (= BPM): 1 Stück</t>
    </r>
  </si>
  <si>
    <r>
      <rPr>
        <b/>
        <sz val="11"/>
        <color theme="1"/>
        <rFont val="Calibri"/>
        <family val="2"/>
      </rPr>
      <t>Flüssigentkalter, 500 ml</t>
    </r>
    <r>
      <rPr>
        <sz val="11"/>
        <color theme="1"/>
        <rFont val="Calibri"/>
        <family val="2"/>
      </rPr>
      <t xml:space="preserve">
kompatibel mit NIVONA Kaffeemaschinen und ähnliche</t>
    </r>
    <r>
      <rPr>
        <sz val="11"/>
        <color theme="1"/>
        <rFont val="Calibri"/>
        <family val="2"/>
        <scheme val="minor"/>
      </rPr>
      <t xml:space="preserve">
Bestellpreis-Mengeneinheit (= BPM): 1 Stück</t>
    </r>
  </si>
  <si>
    <r>
      <rPr>
        <b/>
        <sz val="11"/>
        <color theme="1"/>
        <rFont val="Calibri"/>
        <family val="2"/>
      </rPr>
      <t>Reinigungstabletten für Kaffeemaschinen, 10er Blister</t>
    </r>
    <r>
      <rPr>
        <sz val="11"/>
        <color theme="1"/>
        <rFont val="Calibri"/>
        <family val="2"/>
      </rPr>
      <t xml:space="preserve">
kompatibel mit NIVONA Kaffeemaschinen und ähnliche</t>
    </r>
    <r>
      <rPr>
        <sz val="11"/>
        <color theme="1"/>
        <rFont val="Calibri"/>
        <family val="2"/>
        <scheme val="minor"/>
      </rPr>
      <t xml:space="preserve">
Bestellpreis-Mengeneinheit (= BPM): 1 Packung</t>
    </r>
  </si>
  <si>
    <r>
      <rPr>
        <b/>
        <sz val="11"/>
        <color theme="1"/>
        <rFont val="Calibri"/>
        <family val="2"/>
      </rPr>
      <t>3-Phasen-Reinigungstabletten 25er-Packung</t>
    </r>
    <r>
      <rPr>
        <sz val="11"/>
        <color theme="1"/>
        <rFont val="Calibri"/>
        <family val="2"/>
      </rPr>
      <t xml:space="preserve">
Reinigungstabletten, 3 in 1 (Cleans, cares &amp; protects)
Tabletten zur Reinigung von JURA Kaffeevollautomaten geeignet
Bestellpreis-Mengeneinheit (= BPM): 1 Packung</t>
    </r>
  </si>
  <si>
    <r>
      <rPr>
        <b/>
        <sz val="11"/>
        <color theme="1"/>
        <rFont val="Calibri"/>
        <family val="2"/>
      </rPr>
      <t>2-Phasen-Entkalkungstabletten, 36er-Packung</t>
    </r>
    <r>
      <rPr>
        <sz val="11"/>
        <color theme="1"/>
        <rFont val="Calibri"/>
        <family val="2"/>
      </rPr>
      <t xml:space="preserve">
Entkalkungstabletten zur Entkalkung von JURA Kaffeevollautomaten geeignet
Bestellpreis-Mengeneinheit (= BPM): 1 Packung</t>
    </r>
  </si>
  <si>
    <r>
      <rPr>
        <b/>
        <sz val="11"/>
        <color theme="1"/>
        <rFont val="Calibri"/>
        <family val="2"/>
      </rPr>
      <t xml:space="preserve">Essig-Essenz Hell,  1l-Flasche
</t>
    </r>
    <r>
      <rPr>
        <sz val="11"/>
        <color theme="1"/>
        <rFont val="Calibri"/>
        <family val="2"/>
      </rPr>
      <t>zwischen 20 -25 % Säure
Bestellpreis-Mengeneinheit (= BPM): 1 Flasche</t>
    </r>
  </si>
  <si>
    <r>
      <rPr>
        <b/>
        <sz val="11"/>
        <color theme="1"/>
        <rFont val="Calibri"/>
        <family val="2"/>
      </rPr>
      <t>Zitronensäure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 xml:space="preserve">Pulver, 350 g
</t>
    </r>
    <r>
      <rPr>
        <sz val="11"/>
        <color theme="1"/>
        <rFont val="Calibri"/>
        <family val="2"/>
      </rPr>
      <t>reine Zitronensäure
Bestellpreis-Mengeneinheit (= BPM): 1 Packung</t>
    </r>
  </si>
  <si>
    <r>
      <rPr>
        <b/>
        <sz val="11"/>
        <color theme="1"/>
        <rFont val="Calibri"/>
        <family val="2"/>
        <scheme val="minor"/>
      </rPr>
      <t xml:space="preserve">Handtuch, 2-lagig, Interfold Lang-W-Falz </t>
    </r>
    <r>
      <rPr>
        <sz val="11"/>
        <color theme="1"/>
        <rFont val="Calibri"/>
        <family val="2"/>
        <scheme val="minor"/>
      </rPr>
      <t xml:space="preserve">
20,3 x 32 cm, Recyclingpapier, mind. 3.000 Blätter/Karton
Bestellpreis-Mengeneinheit (= BPM):  1 Karton</t>
    </r>
  </si>
  <si>
    <r>
      <rPr>
        <b/>
        <sz val="11"/>
        <color theme="1"/>
        <rFont val="Calibri"/>
        <family val="2"/>
      </rPr>
      <t>Schaumseife, 1.000ml</t>
    </r>
    <r>
      <rPr>
        <sz val="11"/>
        <color theme="1"/>
        <rFont val="Calibri"/>
        <family val="2"/>
      </rPr>
      <t xml:space="preserve"> 
mit Duft, farblos, kompatibel mit Spender Tork S4 Premium
Bestellpreis-Mengeneinheit (= BPM):  1 Flasche</t>
    </r>
  </si>
  <si>
    <r>
      <rPr>
        <b/>
        <sz val="11"/>
        <color theme="1"/>
        <rFont val="Calibri"/>
        <family val="2"/>
      </rPr>
      <t>Handspülmittel,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 ltr.-Flasche</t>
    </r>
    <r>
      <rPr>
        <sz val="11"/>
        <color theme="1"/>
        <rFont val="Calibri"/>
        <family val="2"/>
      </rPr>
      <t xml:space="preserve">
mit Duft, handmildes Abwasch- und Spülmittel zur manuellen Reinigung von Geschirr, Gläsern und Besteck, geeignet zur Reinigung aller wasserbeständigen Oberflächen und Gegenstände im Küchenbereich
Bestellpreis-Mengeneinheit (= BPM):  1 Stück</t>
    </r>
  </si>
  <si>
    <r>
      <rPr>
        <b/>
        <sz val="11"/>
        <color theme="1"/>
        <rFont val="Calibri"/>
        <family val="2"/>
      </rPr>
      <t>Flüssigseife,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 xml:space="preserve"> 475ml</t>
    </r>
    <r>
      <rPr>
        <sz val="11"/>
        <color theme="1"/>
        <rFont val="Calibri"/>
        <family val="2"/>
      </rPr>
      <t xml:space="preserve"> 
pH-hautneutral, mit Duft, kompatibel mit Tork Mini S2 Spender für Flüssigseife
Bestellpreis-Mengeneinheit (= BPM):  1 Stück</t>
    </r>
  </si>
  <si>
    <r>
      <rPr>
        <b/>
        <sz val="11"/>
        <color theme="1"/>
        <rFont val="Calibri"/>
        <family val="2"/>
      </rPr>
      <t>Spülmaschinen-Tabs 5in1,</t>
    </r>
    <r>
      <rPr>
        <sz val="11"/>
        <color theme="1"/>
        <rFont val="Calibri"/>
        <family val="2"/>
      </rPr>
      <t xml:space="preserve">
mit Reiniger, Klarspüler, Salzfunktion, Glasschutz, Edelstahl-/Silberschutz  mind. 50 Tabs/Packung
Bestellpreis-Mengeneinheit (= BPM):   1 Packung</t>
    </r>
  </si>
  <si>
    <r>
      <rPr>
        <b/>
        <sz val="11"/>
        <color theme="1"/>
        <rFont val="Calibri"/>
        <family val="2"/>
      </rPr>
      <t>Spülmaschinen Pulver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1,0 kg-Packung</t>
    </r>
    <r>
      <rPr>
        <sz val="11"/>
        <color theme="1"/>
        <rFont val="Calibri"/>
        <family val="2"/>
      </rPr>
      <t xml:space="preserve">
Classic-Pulver für kraftvolle Reinigung
Bestellpreis-Mengeneinheit (= BPM):   1 Packung</t>
    </r>
  </si>
  <si>
    <r>
      <rPr>
        <b/>
        <sz val="11"/>
        <color theme="1"/>
        <rFont val="Calibri"/>
        <family val="2"/>
        <scheme val="minor"/>
      </rPr>
      <t>Spülmaschinen-Salz, 1,2 kg-Packung</t>
    </r>
    <r>
      <rPr>
        <sz val="11"/>
        <color theme="1"/>
        <rFont val="Calibri"/>
        <family val="2"/>
        <scheme val="minor"/>
      </rPr>
      <t xml:space="preserve">
Kalk-Schutz, Salzfunktion, Glanz, geeignet für Geschirr, Besteck, Gläser, grobkörnig
Bestellpreis-Mengeneinheit (= BPM):   1 Packung</t>
    </r>
  </si>
  <si>
    <r>
      <rPr>
        <b/>
        <sz val="11"/>
        <color theme="1"/>
        <rFont val="Calibri"/>
        <family val="2"/>
        <scheme val="minor"/>
      </rPr>
      <t>Klarspüler, 1 ltr.-Flasche</t>
    </r>
    <r>
      <rPr>
        <sz val="11"/>
        <color theme="1"/>
        <rFont val="Calibri"/>
        <family val="2"/>
        <scheme val="minor"/>
      </rPr>
      <t xml:space="preserve">
für Geschirrspülmaschine, Konzentrat, flüssig
Bestellpreis-Mengeneinheit (= BPM):  1 Flasche</t>
    </r>
  </si>
  <si>
    <r>
      <rPr>
        <b/>
        <sz val="11"/>
        <color theme="1"/>
        <rFont val="Calibri"/>
        <family val="2"/>
      </rPr>
      <t>Seifenschaumkonzentrat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500 ml-Flasche</t>
    </r>
    <r>
      <rPr>
        <sz val="11"/>
        <color theme="1"/>
        <rFont val="Calibri"/>
        <family val="2"/>
      </rPr>
      <t xml:space="preserve">
pH-hautneutral, rückfettend, mit Duft, kompatibel mit Spender CWS Best Foam
Bestellpreis-Mengeneinheit (= BPM):  1 Flasche</t>
    </r>
  </si>
  <si>
    <r>
      <rPr>
        <b/>
        <sz val="11"/>
        <color theme="1"/>
        <rFont val="Calibri"/>
        <family val="2"/>
      </rPr>
      <t>Flüssigseife,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5 ltr.-Kanister</t>
    </r>
    <r>
      <rPr>
        <sz val="11"/>
        <color theme="1"/>
        <rFont val="Calibri"/>
        <family val="2"/>
      </rPr>
      <t xml:space="preserve">
Seifencreme, mit Duft, pH-hautneutral, alkali- und silikonfrei, geeignet für offene Spendersysteme
Bestellpreis-Mengeneinheit (= BPM):  1 Stück</t>
    </r>
  </si>
  <si>
    <t xml:space="preserve"> in Bestellpreis-Mengeneinheit (=BPM) gemäß "1. Anforderungen"</t>
  </si>
  <si>
    <r>
      <rPr>
        <b/>
        <sz val="11"/>
        <color theme="1"/>
        <rFont val="Calibri"/>
        <family val="2"/>
      </rPr>
      <t>Schaumseife, 1,2I-Kartusche</t>
    </r>
    <r>
      <rPr>
        <sz val="11"/>
        <color theme="1"/>
        <rFont val="Calibri"/>
        <family val="2"/>
      </rPr>
      <t xml:space="preserve">
ohne Duft, kompatibel mit Kimberly-Clark Professional Spendersystem (53694 und 53944)</t>
    </r>
    <r>
      <rPr>
        <sz val="11"/>
        <color theme="1"/>
        <rFont val="Calibri"/>
        <family val="2"/>
        <scheme val="minor"/>
      </rPr>
      <t xml:space="preserve">
Bestellpreis-Mengeneinheit (= BPM):  1 Stück</t>
    </r>
  </si>
  <si>
    <r>
      <rPr>
        <b/>
        <sz val="11"/>
        <color theme="1"/>
        <rFont val="Calibri"/>
        <family val="2"/>
      </rPr>
      <t>Spülschwamm</t>
    </r>
    <r>
      <rPr>
        <sz val="11"/>
        <color theme="1"/>
        <rFont val="Calibri"/>
        <family val="2"/>
      </rPr>
      <t xml:space="preserve">
ca. 9 cm * 5 cm * 7 cm, eine Scheuer- &amp; eine Tuchseite
Bestellpreis-Mengeneinheit (= BPM): 1 Stück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</si>
</sst>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* #,##0.00\ &quot;€&quot;_-;\-* #,##0.00\ &quot;€&quot;_-;_-* &quot;-&quot;??\ &quot;€&quot;_-;_-@_-"/>
    <numFmt numFmtId="164" formatCode="#,##0.000"/>
    <numFmt numFmtId="165" formatCode="#,##0.00\ [$€-1]"/>
    <numFmt numFmtId="166" formatCode="#,##0.00\ &quot;€&quot;"/>
    <numFmt numFmtId="167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rgb="FF00B050"/>
      <name val="Wingdings"/>
      <charset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65" fontId="6" fillId="0" borderId="1" xfId="1" applyNumberFormat="1" applyFont="1" applyFill="1" applyBorder="1" applyAlignment="1" applyProtection="1">
      <alignment horizontal="left" vertical="center" wrapText="1"/>
    </xf>
    <xf numFmtId="165" fontId="6" fillId="0" borderId="1" xfId="1" applyNumberFormat="1" applyFont="1" applyFill="1" applyBorder="1" applyAlignment="1" applyProtection="1">
      <alignment horizontal="center" vertical="center"/>
    </xf>
    <xf numFmtId="165" fontId="6" fillId="0" borderId="1" xfId="1" applyNumberFormat="1" applyFont="1" applyFill="1" applyBorder="1" applyAlignment="1" applyProtection="1">
      <alignment horizontal="center" vertical="center" wrapText="1"/>
    </xf>
    <xf numFmtId="165" fontId="6" fillId="0" borderId="3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/>
    <xf numFmtId="0" fontId="13" fillId="0" borderId="7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0" fillId="0" borderId="12" xfId="0" applyBorder="1"/>
    <xf numFmtId="0" fontId="0" fillId="0" borderId="0" xfId="0" applyAlignment="1">
      <alignment horizontal="right" vertical="center"/>
    </xf>
    <xf numFmtId="0" fontId="14" fillId="0" borderId="0" xfId="0" applyFont="1" applyAlignment="1">
      <alignment vertical="center"/>
    </xf>
    <xf numFmtId="0" fontId="0" fillId="0" borderId="10" xfId="0" applyBorder="1"/>
    <xf numFmtId="0" fontId="0" fillId="0" borderId="9" xfId="0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14" fillId="0" borderId="9" xfId="0" applyFont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165" fontId="6" fillId="0" borderId="3" xfId="1" applyNumberFormat="1" applyFont="1" applyFill="1" applyBorder="1" applyAlignment="1" applyProtection="1">
      <alignment horizontal="center" vertical="center" wrapText="1"/>
    </xf>
    <xf numFmtId="166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</xf>
    <xf numFmtId="0" fontId="0" fillId="0" borderId="0" xfId="0" applyProtection="1"/>
    <xf numFmtId="166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center" wrapText="1"/>
    </xf>
    <xf numFmtId="0" fontId="0" fillId="0" borderId="0" xfId="0" applyFont="1" applyProtection="1"/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0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/>
    </xf>
    <xf numFmtId="49" fontId="5" fillId="0" borderId="0" xfId="0" applyNumberFormat="1" applyFont="1" applyAlignment="1" applyProtection="1">
      <alignment horizontal="left" vertical="center"/>
    </xf>
    <xf numFmtId="0" fontId="4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vertical="center"/>
    </xf>
    <xf numFmtId="0" fontId="4" fillId="5" borderId="1" xfId="0" applyFont="1" applyFill="1" applyBorder="1" applyAlignment="1" applyProtection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vertical="center" wrapText="1"/>
    </xf>
    <xf numFmtId="0" fontId="17" fillId="0" borderId="1" xfId="0" applyFont="1" applyBorder="1" applyAlignment="1" applyProtection="1">
      <alignment vertical="center" wrapText="1"/>
    </xf>
    <xf numFmtId="166" fontId="5" fillId="2" borderId="8" xfId="0" applyNumberFormat="1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18" fillId="0" borderId="1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horizontal="left" vertical="center" wrapText="1"/>
    </xf>
    <xf numFmtId="167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/>
    </xf>
    <xf numFmtId="167" fontId="0" fillId="0" borderId="0" xfId="0" applyNumberFormat="1" applyFont="1" applyProtection="1"/>
    <xf numFmtId="167" fontId="6" fillId="0" borderId="0" xfId="0" applyNumberFormat="1" applyFont="1" applyAlignment="1" applyProtection="1">
      <alignment horizontal="left" vertical="center"/>
    </xf>
    <xf numFmtId="0" fontId="10" fillId="0" borderId="0" xfId="0" applyFont="1" applyAlignment="1" applyProtection="1">
      <alignment horizontal="center" vertical="center"/>
    </xf>
    <xf numFmtId="0" fontId="3" fillId="0" borderId="0" xfId="0" applyFont="1" applyProtection="1"/>
    <xf numFmtId="167" fontId="10" fillId="0" borderId="0" xfId="0" applyNumberFormat="1" applyFont="1" applyAlignment="1" applyProtection="1">
      <alignment horizontal="left" vertical="center"/>
    </xf>
    <xf numFmtId="3" fontId="7" fillId="0" borderId="13" xfId="0" applyNumberFormat="1" applyFont="1" applyBorder="1" applyAlignment="1" applyProtection="1">
      <alignment horizontal="center" vertical="center" wrapText="1"/>
    </xf>
    <xf numFmtId="4" fontId="5" fillId="0" borderId="13" xfId="0" applyNumberFormat="1" applyFont="1" applyBorder="1" applyAlignment="1" applyProtection="1">
      <alignment horizontal="center" vertical="center" wrapText="1"/>
    </xf>
    <xf numFmtId="166" fontId="16" fillId="0" borderId="12" xfId="0" applyNumberFormat="1" applyFont="1" applyBorder="1" applyAlignment="1" applyProtection="1">
      <alignment horizontal="center" vertical="center"/>
    </xf>
    <xf numFmtId="3" fontId="7" fillId="5" borderId="13" xfId="0" applyNumberFormat="1" applyFont="1" applyFill="1" applyBorder="1" applyAlignment="1" applyProtection="1">
      <alignment horizontal="center" vertical="center" wrapText="1"/>
    </xf>
    <xf numFmtId="166" fontId="5" fillId="5" borderId="8" xfId="0" applyNumberFormat="1" applyFont="1" applyFill="1" applyBorder="1" applyAlignment="1" applyProtection="1">
      <alignment horizontal="center" vertical="center"/>
    </xf>
    <xf numFmtId="4" fontId="5" fillId="5" borderId="13" xfId="0" applyNumberFormat="1" applyFont="1" applyFill="1" applyBorder="1" applyAlignment="1" applyProtection="1">
      <alignment horizontal="center" vertical="center" wrapText="1"/>
    </xf>
    <xf numFmtId="166" fontId="16" fillId="0" borderId="0" xfId="0" applyNumberFormat="1" applyFont="1" applyAlignment="1" applyProtection="1">
      <alignment horizontal="center" vertical="center"/>
    </xf>
    <xf numFmtId="3" fontId="7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center" vertical="center" wrapText="1"/>
    </xf>
    <xf numFmtId="166" fontId="8" fillId="4" borderId="4" xfId="0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167" fontId="5" fillId="0" borderId="0" xfId="0" applyNumberFormat="1" applyFont="1" applyAlignment="1" applyProtection="1">
      <alignment horizontal="left" vertical="center" wrapText="1"/>
    </xf>
    <xf numFmtId="3" fontId="5" fillId="0" borderId="0" xfId="0" applyNumberFormat="1" applyFont="1" applyAlignment="1" applyProtection="1">
      <alignment horizontal="center" vertical="center" wrapText="1"/>
    </xf>
    <xf numFmtId="166" fontId="5" fillId="0" borderId="0" xfId="0" applyNumberFormat="1" applyFont="1" applyAlignment="1" applyProtection="1">
      <alignment horizontal="center" vertical="center" wrapText="1"/>
    </xf>
    <xf numFmtId="166" fontId="5" fillId="0" borderId="0" xfId="0" applyNumberFormat="1" applyFont="1" applyAlignment="1" applyProtection="1">
      <alignment horizontal="center" vertical="center"/>
    </xf>
    <xf numFmtId="0" fontId="8" fillId="0" borderId="2" xfId="0" applyFont="1" applyBorder="1" applyAlignment="1" applyProtection="1">
      <alignment vertical="center" wrapText="1"/>
    </xf>
    <xf numFmtId="0" fontId="5" fillId="0" borderId="14" xfId="0" applyFont="1" applyBorder="1" applyAlignment="1" applyProtection="1">
      <alignment vertical="center" wrapText="1"/>
    </xf>
    <xf numFmtId="167" fontId="8" fillId="0" borderId="14" xfId="0" applyNumberFormat="1" applyFont="1" applyBorder="1" applyAlignment="1" applyProtection="1">
      <alignment vertical="center" wrapText="1"/>
    </xf>
    <xf numFmtId="0" fontId="8" fillId="0" borderId="14" xfId="0" applyFont="1" applyBorder="1" applyAlignment="1" applyProtection="1">
      <alignment vertical="center" wrapText="1"/>
    </xf>
    <xf numFmtId="0" fontId="8" fillId="0" borderId="3" xfId="0" applyFont="1" applyBorder="1" applyAlignment="1" applyProtection="1">
      <alignment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right" wrapText="1"/>
    </xf>
    <xf numFmtId="166" fontId="0" fillId="3" borderId="0" xfId="0" applyNumberFormat="1" applyFont="1" applyFill="1" applyAlignment="1" applyProtection="1">
      <alignment horizontal="center" vertical="center"/>
    </xf>
    <xf numFmtId="0" fontId="0" fillId="0" borderId="0" xfId="0" applyFont="1" applyBorder="1" applyProtection="1"/>
    <xf numFmtId="0" fontId="8" fillId="0" borderId="2" xfId="0" applyFont="1" applyBorder="1" applyAlignment="1" applyProtection="1">
      <alignment vertical="center"/>
    </xf>
    <xf numFmtId="0" fontId="5" fillId="0" borderId="14" xfId="0" applyFont="1" applyBorder="1" applyAlignment="1" applyProtection="1">
      <alignment vertical="center"/>
    </xf>
    <xf numFmtId="167" fontId="8" fillId="0" borderId="3" xfId="0" applyNumberFormat="1" applyFont="1" applyBorder="1" applyAlignment="1" applyProtection="1">
      <alignment vertical="center"/>
    </xf>
    <xf numFmtId="10" fontId="5" fillId="2" borderId="1" xfId="0" applyNumberFormat="1" applyFont="1" applyFill="1" applyBorder="1" applyAlignment="1" applyProtection="1">
      <alignment horizontal="right" vertical="center"/>
    </xf>
    <xf numFmtId="166" fontId="5" fillId="0" borderId="1" xfId="0" applyNumberFormat="1" applyFont="1" applyBorder="1" applyAlignment="1" applyProtection="1">
      <alignment vertical="center"/>
    </xf>
    <xf numFmtId="166" fontId="5" fillId="3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vertical="center"/>
    </xf>
    <xf numFmtId="167" fontId="6" fillId="0" borderId="14" xfId="0" applyNumberFormat="1" applyFont="1" applyBorder="1" applyAlignment="1" applyProtection="1">
      <alignment vertical="center"/>
    </xf>
    <xf numFmtId="0" fontId="6" fillId="0" borderId="14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166" fontId="8" fillId="3" borderId="1" xfId="0" applyNumberFormat="1" applyFont="1" applyFill="1" applyBorder="1" applyAlignment="1" applyProtection="1">
      <alignment horizontal="center" vertical="center"/>
    </xf>
    <xf numFmtId="167" fontId="0" fillId="0" borderId="0" xfId="0" applyNumberFormat="1" applyProtection="1"/>
    <xf numFmtId="0" fontId="6" fillId="0" borderId="0" xfId="0" applyFont="1" applyAlignment="1">
      <alignment horizontal="left" vertical="center"/>
    </xf>
    <xf numFmtId="164" fontId="5" fillId="2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4" borderId="0" xfId="0" applyFont="1" applyFill="1" applyAlignment="1">
      <alignment horizontal="center" vertical="center" wrapText="1" readingOrder="1"/>
    </xf>
    <xf numFmtId="0" fontId="11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left" vertical="center"/>
    </xf>
    <xf numFmtId="0" fontId="12" fillId="4" borderId="0" xfId="0" applyFont="1" applyFill="1" applyAlignment="1" applyProtection="1">
      <alignment horizontal="center" vertical="center" wrapText="1" readingOrder="1"/>
    </xf>
    <xf numFmtId="0" fontId="6" fillId="4" borderId="0" xfId="0" applyFont="1" applyFill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1" fontId="6" fillId="0" borderId="10" xfId="0" applyNumberFormat="1" applyFont="1" applyBorder="1" applyAlignment="1" applyProtection="1">
      <alignment horizontal="right" vertical="center"/>
    </xf>
    <xf numFmtId="1" fontId="6" fillId="0" borderId="9" xfId="0" applyNumberFormat="1" applyFont="1" applyBorder="1" applyAlignment="1" applyProtection="1">
      <alignment horizontal="right" vertical="center"/>
    </xf>
    <xf numFmtId="1" fontId="6" fillId="0" borderId="6" xfId="0" applyNumberFormat="1" applyFont="1" applyBorder="1" applyAlignment="1" applyProtection="1">
      <alignment horizontal="right" vertical="center"/>
    </xf>
    <xf numFmtId="0" fontId="11" fillId="4" borderId="0" xfId="0" applyFont="1" applyFill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/>
    </xf>
    <xf numFmtId="164" fontId="8" fillId="0" borderId="0" xfId="0" applyNumberFormat="1" applyFont="1" applyAlignment="1" applyProtection="1">
      <alignment horizontal="center" vertical="center"/>
    </xf>
    <xf numFmtId="0" fontId="13" fillId="0" borderId="0" xfId="0" applyFont="1" applyAlignment="1" applyProtection="1">
      <alignment horizontal="left"/>
    </xf>
    <xf numFmtId="49" fontId="5" fillId="0" borderId="0" xfId="0" applyNumberFormat="1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</cellXfs>
  <cellStyles count="2">
    <cellStyle name="Standard" xfId="0" builtinId="0"/>
    <cellStyle name="Währung" xfId="1" builtinId="4"/>
  </cellStyles>
  <dxfs count="4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1" defaultTableStyle="TableStyleMedium2" defaultPivotStyle="PivotStyleLight16">
    <tableStyle name="Invisible" pivot="0" table="0" count="0" xr9:uid="{3F0678F1-D045-4BDC-9D36-AC695130EDF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80AB-22B9-4D59-852F-86DA84A2A779}">
  <dimension ref="A2:I17"/>
  <sheetViews>
    <sheetView tabSelected="1" workbookViewId="0">
      <selection activeCell="C7" sqref="C7"/>
    </sheetView>
  </sheetViews>
  <sheetFormatPr baseColWidth="10" defaultColWidth="11.42578125" defaultRowHeight="15" x14ac:dyDescent="0.25"/>
  <cols>
    <col min="2" max="2" width="9.5703125" customWidth="1"/>
    <col min="3" max="3" width="70.85546875" customWidth="1"/>
    <col min="4" max="4" width="24" customWidth="1"/>
    <col min="5" max="5" width="33.42578125" customWidth="1"/>
    <col min="6" max="6" width="3.140625" customWidth="1"/>
    <col min="7" max="7" width="11.42578125" hidden="1" customWidth="1"/>
    <col min="8" max="8" width="2.85546875" customWidth="1"/>
    <col min="9" max="9" width="1" customWidth="1"/>
  </cols>
  <sheetData>
    <row r="2" spans="1:9" ht="100.5" customHeight="1" x14ac:dyDescent="0.25">
      <c r="A2" s="97" t="s">
        <v>103</v>
      </c>
      <c r="B2" s="97"/>
      <c r="C2" s="97"/>
      <c r="D2" s="97"/>
      <c r="E2" s="97"/>
      <c r="F2" s="97"/>
      <c r="G2" s="97"/>
      <c r="H2" s="97"/>
      <c r="I2" s="97"/>
    </row>
    <row r="4" spans="1:9" ht="15.75" x14ac:dyDescent="0.25">
      <c r="A4" s="98" t="s">
        <v>0</v>
      </c>
      <c r="B4" s="98"/>
      <c r="C4" s="98"/>
      <c r="D4" s="98"/>
      <c r="E4" s="98"/>
      <c r="F4" s="98"/>
      <c r="G4" s="98"/>
      <c r="H4" s="98"/>
      <c r="I4" s="98"/>
    </row>
    <row r="6" spans="1:9" x14ac:dyDescent="0.25">
      <c r="A6" s="93" t="s">
        <v>1</v>
      </c>
      <c r="B6" s="93"/>
      <c r="C6" s="99" t="s">
        <v>2</v>
      </c>
      <c r="D6" s="99"/>
      <c r="E6" s="99"/>
    </row>
    <row r="7" spans="1:9" x14ac:dyDescent="0.25">
      <c r="A7" s="93" t="s">
        <v>3</v>
      </c>
      <c r="B7" s="93"/>
      <c r="C7" s="49" t="s">
        <v>102</v>
      </c>
      <c r="D7" s="2"/>
      <c r="E7" s="2"/>
    </row>
    <row r="9" spans="1:9" x14ac:dyDescent="0.25">
      <c r="A9" s="100" t="s">
        <v>4</v>
      </c>
      <c r="B9" s="100"/>
      <c r="C9" s="100"/>
      <c r="D9" s="100"/>
      <c r="E9" s="1"/>
    </row>
    <row r="11" spans="1:9" x14ac:dyDescent="0.25">
      <c r="A11" s="93" t="s">
        <v>5</v>
      </c>
      <c r="B11" s="93"/>
      <c r="C11" s="94"/>
      <c r="D11" s="94"/>
      <c r="E11" s="94"/>
    </row>
    <row r="13" spans="1:9" x14ac:dyDescent="0.25">
      <c r="A13" s="8" t="s">
        <v>6</v>
      </c>
    </row>
    <row r="14" spans="1:9" ht="87.75" customHeight="1" x14ac:dyDescent="0.25">
      <c r="A14" s="95" t="s">
        <v>7</v>
      </c>
      <c r="B14" s="96"/>
      <c r="C14" s="96"/>
      <c r="D14" s="96"/>
      <c r="E14" s="96"/>
      <c r="F14" s="96"/>
      <c r="G14" s="96"/>
      <c r="H14" s="96"/>
      <c r="I14" s="96"/>
    </row>
    <row r="15" spans="1:9" x14ac:dyDescent="0.25">
      <c r="A15" s="9" t="s">
        <v>8</v>
      </c>
      <c r="B15" s="10"/>
      <c r="C15" s="10"/>
      <c r="D15" s="11"/>
      <c r="E15" s="12" t="s">
        <v>9</v>
      </c>
    </row>
    <row r="16" spans="1:9" ht="19.5" x14ac:dyDescent="0.25">
      <c r="A16" s="13"/>
      <c r="B16" s="14" t="s">
        <v>10</v>
      </c>
      <c r="C16" s="7" t="s">
        <v>11</v>
      </c>
      <c r="D16" s="15" t="s">
        <v>12</v>
      </c>
      <c r="E16" s="20" t="s">
        <v>13</v>
      </c>
    </row>
    <row r="17" spans="1:5" ht="19.5" x14ac:dyDescent="0.25">
      <c r="A17" s="16"/>
      <c r="B17" s="17" t="s">
        <v>14</v>
      </c>
      <c r="C17" s="18" t="s">
        <v>15</v>
      </c>
      <c r="D17" s="19" t="s">
        <v>16</v>
      </c>
      <c r="E17" s="21" t="s">
        <v>13</v>
      </c>
    </row>
  </sheetData>
  <sheetProtection algorithmName="SHA-512" hashValue="y3DDheEf2wwKm77hy+K8K8yDszDaAAzaSe1EgYJvVlOe5uBvgQU3Sp4U3WpJd7mPz3pRTNCPgLzSLBTmxlGONg==" saltValue="NeqYHQDwoQ8275qKaxgOOw==" spinCount="100000" sheet="1" objects="1" scenarios="1"/>
  <mergeCells count="9">
    <mergeCell ref="A11:B11"/>
    <mergeCell ref="C11:E11"/>
    <mergeCell ref="A14:I14"/>
    <mergeCell ref="A2:I2"/>
    <mergeCell ref="A4:I4"/>
    <mergeCell ref="A6:B6"/>
    <mergeCell ref="C6:E6"/>
    <mergeCell ref="A7:B7"/>
    <mergeCell ref="A9:D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4D52C-501D-4DB3-A80B-220E9F73AB12}">
  <dimension ref="A2:F49"/>
  <sheetViews>
    <sheetView workbookViewId="0">
      <selection activeCell="A36" sqref="A36:XFD49"/>
    </sheetView>
  </sheetViews>
  <sheetFormatPr baseColWidth="10" defaultColWidth="11.42578125" defaultRowHeight="15" x14ac:dyDescent="0.25"/>
  <cols>
    <col min="1" max="1" width="19.140625" style="25" bestFit="1" customWidth="1"/>
    <col min="2" max="2" width="77.42578125" style="25" bestFit="1" customWidth="1"/>
    <col min="3" max="5" width="34.28515625" style="24" customWidth="1"/>
    <col min="6" max="6" width="69.7109375" style="25" customWidth="1"/>
    <col min="7" max="16384" width="11.42578125" style="25"/>
  </cols>
  <sheetData>
    <row r="2" spans="1:6" ht="78" customHeight="1" x14ac:dyDescent="0.25">
      <c r="A2" s="101" t="str">
        <f>Ausfüllhinweise!A2</f>
        <v>Rahmenvereinbarung 
Lieferung Hygienematerial &amp; Reinigungsmittel
für die Autobahn GmbH des Bundes 
im Bereich der Niederlassung Nordbayern</v>
      </c>
      <c r="B2" s="101"/>
      <c r="C2" s="101"/>
      <c r="D2" s="101"/>
      <c r="E2" s="101"/>
      <c r="F2" s="101"/>
    </row>
    <row r="3" spans="1:6" s="28" customFormat="1" x14ac:dyDescent="0.25">
      <c r="C3" s="31"/>
      <c r="D3" s="31"/>
      <c r="E3" s="31"/>
    </row>
    <row r="4" spans="1:6" s="28" customFormat="1" ht="24" customHeight="1" x14ac:dyDescent="0.25">
      <c r="A4" s="102" t="str">
        <f>Ausfüllhinweise!C16</f>
        <v>Produktkriterien</v>
      </c>
      <c r="B4" s="102"/>
      <c r="C4" s="102"/>
      <c r="D4" s="102"/>
      <c r="E4" s="102"/>
      <c r="F4" s="102"/>
    </row>
    <row r="5" spans="1:6" s="28" customFormat="1" x14ac:dyDescent="0.25">
      <c r="C5" s="31"/>
      <c r="D5" s="31"/>
      <c r="E5" s="31"/>
    </row>
    <row r="6" spans="1:6" s="28" customFormat="1" x14ac:dyDescent="0.25">
      <c r="A6" s="29" t="s">
        <v>1</v>
      </c>
      <c r="B6" s="30" t="s">
        <v>2</v>
      </c>
      <c r="C6" s="31"/>
      <c r="D6" s="31"/>
      <c r="E6" s="31"/>
    </row>
    <row r="7" spans="1:6" s="28" customFormat="1" x14ac:dyDescent="0.25">
      <c r="A7" s="29" t="s">
        <v>3</v>
      </c>
      <c r="B7" s="32" t="str">
        <f>+Ausfüllhinweise!C7</f>
        <v xml:space="preserve">V0200926004 </v>
      </c>
      <c r="C7" s="31"/>
      <c r="D7" s="31"/>
      <c r="E7" s="31"/>
    </row>
    <row r="8" spans="1:6" s="28" customFormat="1" x14ac:dyDescent="0.25">
      <c r="C8" s="31"/>
      <c r="D8" s="31"/>
      <c r="E8" s="31"/>
    </row>
    <row r="9" spans="1:6" s="28" customFormat="1" x14ac:dyDescent="0.25">
      <c r="A9" s="29" t="s">
        <v>5</v>
      </c>
      <c r="B9" s="33">
        <f>Ausfüllhinweise!C11</f>
        <v>0</v>
      </c>
      <c r="C9" s="31"/>
      <c r="D9" s="31"/>
      <c r="E9" s="31"/>
    </row>
    <row r="10" spans="1:6" s="28" customFormat="1" x14ac:dyDescent="0.25">
      <c r="C10" s="31"/>
      <c r="D10" s="31"/>
      <c r="E10" s="31"/>
    </row>
    <row r="11" spans="1:6" s="36" customFormat="1" x14ac:dyDescent="0.25">
      <c r="A11" s="34" t="s">
        <v>17</v>
      </c>
      <c r="B11" s="34" t="s">
        <v>18</v>
      </c>
      <c r="C11" s="35" t="s">
        <v>27</v>
      </c>
      <c r="D11" s="35" t="s">
        <v>28</v>
      </c>
      <c r="E11" s="35" t="s">
        <v>19</v>
      </c>
      <c r="F11" s="35" t="s">
        <v>29</v>
      </c>
    </row>
    <row r="12" spans="1:6" s="36" customFormat="1" x14ac:dyDescent="0.25">
      <c r="A12" s="37"/>
      <c r="B12" s="37"/>
      <c r="C12" s="38"/>
      <c r="D12" s="38"/>
      <c r="E12" s="38"/>
      <c r="F12" s="38"/>
    </row>
    <row r="13" spans="1:6" s="36" customFormat="1" ht="45" customHeight="1" x14ac:dyDescent="0.25">
      <c r="A13" s="40" t="s">
        <v>33</v>
      </c>
      <c r="B13" s="41" t="s">
        <v>104</v>
      </c>
      <c r="C13" s="39"/>
      <c r="D13" s="39"/>
      <c r="E13" s="39"/>
      <c r="F13" s="39"/>
    </row>
    <row r="14" spans="1:6" s="36" customFormat="1" ht="45" customHeight="1" x14ac:dyDescent="0.25">
      <c r="A14" s="40" t="s">
        <v>34</v>
      </c>
      <c r="B14" s="41" t="s">
        <v>105</v>
      </c>
      <c r="C14" s="39"/>
      <c r="D14" s="39"/>
      <c r="E14" s="39"/>
      <c r="F14" s="39"/>
    </row>
    <row r="15" spans="1:6" s="36" customFormat="1" ht="45" customHeight="1" x14ac:dyDescent="0.25">
      <c r="A15" s="40" t="s">
        <v>35</v>
      </c>
      <c r="B15" s="41" t="s">
        <v>126</v>
      </c>
      <c r="C15" s="39"/>
      <c r="D15" s="39"/>
      <c r="E15" s="39"/>
      <c r="F15" s="39"/>
    </row>
    <row r="16" spans="1:6" s="36" customFormat="1" x14ac:dyDescent="0.25">
      <c r="A16" s="37"/>
      <c r="B16" s="37"/>
      <c r="C16" s="38"/>
      <c r="D16" s="38"/>
      <c r="E16" s="38"/>
      <c r="F16" s="38"/>
    </row>
    <row r="17" spans="1:6" s="36" customFormat="1" ht="45" customHeight="1" x14ac:dyDescent="0.25">
      <c r="A17" s="40" t="s">
        <v>36</v>
      </c>
      <c r="B17" s="42" t="s">
        <v>134</v>
      </c>
      <c r="C17" s="39"/>
      <c r="D17" s="39"/>
      <c r="E17" s="39"/>
      <c r="F17" s="39"/>
    </row>
    <row r="18" spans="1:6" s="36" customFormat="1" ht="45" customHeight="1" x14ac:dyDescent="0.25">
      <c r="A18" s="40" t="s">
        <v>37</v>
      </c>
      <c r="B18" s="42" t="s">
        <v>127</v>
      </c>
      <c r="C18" s="39"/>
      <c r="D18" s="39"/>
      <c r="E18" s="39"/>
      <c r="F18" s="39"/>
    </row>
    <row r="19" spans="1:6" s="36" customFormat="1" ht="60" x14ac:dyDescent="0.25">
      <c r="A19" s="40" t="s">
        <v>38</v>
      </c>
      <c r="B19" s="41" t="s">
        <v>137</v>
      </c>
      <c r="C19" s="39"/>
      <c r="D19" s="39"/>
      <c r="E19" s="39"/>
      <c r="F19" s="39"/>
    </row>
    <row r="20" spans="1:6" s="36" customFormat="1" ht="60" x14ac:dyDescent="0.25">
      <c r="A20" s="40" t="s">
        <v>39</v>
      </c>
      <c r="B20" s="42" t="s">
        <v>135</v>
      </c>
      <c r="C20" s="39"/>
      <c r="D20" s="39"/>
      <c r="E20" s="39"/>
      <c r="F20" s="39"/>
    </row>
    <row r="21" spans="1:6" s="28" customFormat="1" ht="60" x14ac:dyDescent="0.25">
      <c r="A21" s="40" t="s">
        <v>40</v>
      </c>
      <c r="B21" s="42" t="s">
        <v>107</v>
      </c>
      <c r="C21" s="39"/>
      <c r="D21" s="39"/>
      <c r="E21" s="39"/>
      <c r="F21" s="39"/>
    </row>
    <row r="22" spans="1:6" s="36" customFormat="1" ht="45" customHeight="1" x14ac:dyDescent="0.25">
      <c r="A22" s="40" t="s">
        <v>41</v>
      </c>
      <c r="B22" s="42" t="s">
        <v>129</v>
      </c>
      <c r="C22" s="39"/>
      <c r="D22" s="39"/>
      <c r="E22" s="39"/>
      <c r="F22" s="39"/>
    </row>
    <row r="23" spans="1:6" s="36" customFormat="1" ht="75" x14ac:dyDescent="0.25">
      <c r="A23" s="40" t="s">
        <v>42</v>
      </c>
      <c r="B23" s="42" t="s">
        <v>128</v>
      </c>
      <c r="C23" s="39"/>
      <c r="D23" s="39"/>
      <c r="E23" s="39"/>
      <c r="F23" s="39"/>
    </row>
    <row r="24" spans="1:6" s="36" customFormat="1" x14ac:dyDescent="0.25">
      <c r="A24" s="37"/>
      <c r="B24" s="37"/>
      <c r="C24" s="38"/>
      <c r="D24" s="38"/>
      <c r="E24" s="38"/>
      <c r="F24" s="38"/>
    </row>
    <row r="25" spans="1:6" s="36" customFormat="1" ht="60" x14ac:dyDescent="0.25">
      <c r="A25" s="40" t="s">
        <v>43</v>
      </c>
      <c r="B25" s="42" t="s">
        <v>130</v>
      </c>
      <c r="C25" s="39"/>
      <c r="D25" s="39"/>
      <c r="E25" s="39"/>
      <c r="F25" s="39"/>
    </row>
    <row r="26" spans="1:6" s="36" customFormat="1" ht="45" customHeight="1" x14ac:dyDescent="0.25">
      <c r="A26" s="40" t="s">
        <v>44</v>
      </c>
      <c r="B26" s="42" t="s">
        <v>131</v>
      </c>
      <c r="C26" s="39"/>
      <c r="D26" s="39"/>
      <c r="E26" s="39"/>
      <c r="F26" s="39"/>
    </row>
    <row r="27" spans="1:6" s="36" customFormat="1" ht="45" customHeight="1" x14ac:dyDescent="0.25">
      <c r="A27" s="40" t="s">
        <v>45</v>
      </c>
      <c r="B27" s="41" t="s">
        <v>132</v>
      </c>
      <c r="C27" s="39"/>
      <c r="D27" s="39"/>
      <c r="E27" s="39"/>
      <c r="F27" s="39"/>
    </row>
    <row r="28" spans="1:6" s="36" customFormat="1" ht="45" customHeight="1" x14ac:dyDescent="0.25">
      <c r="A28" s="40" t="s">
        <v>46</v>
      </c>
      <c r="B28" s="41" t="s">
        <v>133</v>
      </c>
      <c r="C28" s="39"/>
      <c r="D28" s="39"/>
      <c r="E28" s="39"/>
      <c r="F28" s="39"/>
    </row>
    <row r="29" spans="1:6" s="36" customFormat="1" ht="60" x14ac:dyDescent="0.25">
      <c r="A29" s="40" t="s">
        <v>47</v>
      </c>
      <c r="B29" s="41" t="s">
        <v>108</v>
      </c>
      <c r="C29" s="39"/>
      <c r="D29" s="39"/>
      <c r="E29" s="39"/>
      <c r="F29" s="39"/>
    </row>
    <row r="30" spans="1:6" s="36" customFormat="1" x14ac:dyDescent="0.25">
      <c r="A30" s="37"/>
      <c r="B30" s="37"/>
      <c r="C30" s="38"/>
      <c r="D30" s="38"/>
      <c r="E30" s="38"/>
      <c r="F30" s="38"/>
    </row>
    <row r="31" spans="1:6" s="36" customFormat="1" ht="45" customHeight="1" x14ac:dyDescent="0.25">
      <c r="A31" s="40" t="s">
        <v>48</v>
      </c>
      <c r="B31" s="42" t="s">
        <v>109</v>
      </c>
      <c r="C31" s="39"/>
      <c r="D31" s="39"/>
      <c r="E31" s="39"/>
      <c r="F31" s="39"/>
    </row>
    <row r="32" spans="1:6" s="36" customFormat="1" ht="45" customHeight="1" x14ac:dyDescent="0.25">
      <c r="A32" s="40" t="s">
        <v>49</v>
      </c>
      <c r="B32" s="42" t="s">
        <v>110</v>
      </c>
      <c r="C32" s="39"/>
      <c r="D32" s="39"/>
      <c r="E32" s="39"/>
      <c r="F32" s="39"/>
    </row>
    <row r="33" spans="1:6" s="36" customFormat="1" ht="45" customHeight="1" x14ac:dyDescent="0.25">
      <c r="A33" s="40" t="s">
        <v>50</v>
      </c>
      <c r="B33" s="41" t="s">
        <v>111</v>
      </c>
      <c r="C33" s="39"/>
      <c r="D33" s="39"/>
      <c r="E33" s="39"/>
      <c r="F33" s="39"/>
    </row>
    <row r="34" spans="1:6" s="36" customFormat="1" ht="45" customHeight="1" x14ac:dyDescent="0.25">
      <c r="A34" s="40" t="s">
        <v>51</v>
      </c>
      <c r="B34" s="42" t="s">
        <v>138</v>
      </c>
      <c r="C34" s="39"/>
      <c r="D34" s="39"/>
      <c r="E34" s="39"/>
      <c r="F34" s="39"/>
    </row>
    <row r="35" spans="1:6" s="36" customFormat="1" x14ac:dyDescent="0.25">
      <c r="A35" s="37"/>
      <c r="B35" s="37"/>
      <c r="C35" s="38"/>
      <c r="D35" s="38"/>
      <c r="E35" s="38"/>
      <c r="F35" s="38"/>
    </row>
    <row r="36" spans="1:6" s="36" customFormat="1" ht="45" customHeight="1" x14ac:dyDescent="0.25">
      <c r="A36" s="40" t="s">
        <v>52</v>
      </c>
      <c r="B36" s="42" t="s">
        <v>112</v>
      </c>
      <c r="C36" s="39"/>
      <c r="D36" s="39"/>
      <c r="E36" s="39"/>
      <c r="F36" s="39"/>
    </row>
    <row r="37" spans="1:6" s="36" customFormat="1" ht="45" customHeight="1" x14ac:dyDescent="0.25">
      <c r="A37" s="40" t="s">
        <v>53</v>
      </c>
      <c r="B37" s="42" t="s">
        <v>113</v>
      </c>
      <c r="C37" s="39"/>
      <c r="D37" s="39"/>
      <c r="E37" s="39"/>
      <c r="F37" s="39"/>
    </row>
    <row r="38" spans="1:6" s="36" customFormat="1" ht="45" customHeight="1" x14ac:dyDescent="0.25">
      <c r="A38" s="40" t="s">
        <v>54</v>
      </c>
      <c r="B38" s="41" t="s">
        <v>114</v>
      </c>
      <c r="C38" s="39"/>
      <c r="D38" s="39"/>
      <c r="E38" s="39"/>
      <c r="F38" s="39"/>
    </row>
    <row r="39" spans="1:6" s="36" customFormat="1" ht="45" customHeight="1" x14ac:dyDescent="0.25">
      <c r="A39" s="40" t="s">
        <v>55</v>
      </c>
      <c r="B39" s="41" t="s">
        <v>115</v>
      </c>
      <c r="C39" s="39"/>
      <c r="D39" s="39"/>
      <c r="E39" s="39"/>
      <c r="F39" s="39"/>
    </row>
    <row r="40" spans="1:6" s="36" customFormat="1" ht="45" customHeight="1" x14ac:dyDescent="0.25">
      <c r="A40" s="40" t="s">
        <v>56</v>
      </c>
      <c r="B40" s="41" t="s">
        <v>116</v>
      </c>
      <c r="C40" s="39"/>
      <c r="D40" s="39"/>
      <c r="E40" s="39"/>
      <c r="F40" s="39"/>
    </row>
    <row r="41" spans="1:6" s="36" customFormat="1" ht="45" customHeight="1" x14ac:dyDescent="0.25">
      <c r="A41" s="40" t="s">
        <v>57</v>
      </c>
      <c r="B41" s="42" t="s">
        <v>117</v>
      </c>
      <c r="C41" s="39"/>
      <c r="D41" s="39"/>
      <c r="E41" s="39"/>
      <c r="F41" s="39"/>
    </row>
    <row r="42" spans="1:6" s="36" customFormat="1" ht="45" customHeight="1" x14ac:dyDescent="0.25">
      <c r="A42" s="40" t="s">
        <v>58</v>
      </c>
      <c r="B42" s="41" t="s">
        <v>118</v>
      </c>
      <c r="C42" s="39"/>
      <c r="D42" s="39"/>
      <c r="E42" s="39"/>
      <c r="F42" s="39"/>
    </row>
    <row r="43" spans="1:6" s="36" customFormat="1" ht="45" customHeight="1" x14ac:dyDescent="0.25">
      <c r="A43" s="40" t="s">
        <v>59</v>
      </c>
      <c r="B43" s="41" t="s">
        <v>119</v>
      </c>
      <c r="C43" s="39"/>
      <c r="D43" s="39"/>
      <c r="E43" s="39"/>
      <c r="F43" s="39"/>
    </row>
    <row r="44" spans="1:6" s="36" customFormat="1" ht="45" customHeight="1" x14ac:dyDescent="0.25">
      <c r="A44" s="40" t="s">
        <v>60</v>
      </c>
      <c r="B44" s="41" t="s">
        <v>120</v>
      </c>
      <c r="C44" s="39"/>
      <c r="D44" s="39"/>
      <c r="E44" s="39"/>
      <c r="F44" s="39"/>
    </row>
    <row r="45" spans="1:6" s="36" customFormat="1" ht="45" customHeight="1" x14ac:dyDescent="0.25">
      <c r="A45" s="40" t="s">
        <v>61</v>
      </c>
      <c r="B45" s="41" t="s">
        <v>121</v>
      </c>
      <c r="C45" s="39"/>
      <c r="D45" s="39"/>
      <c r="E45" s="39"/>
      <c r="F45" s="39"/>
    </row>
    <row r="46" spans="1:6" s="36" customFormat="1" ht="45" customHeight="1" x14ac:dyDescent="0.25">
      <c r="A46" s="40" t="s">
        <v>62</v>
      </c>
      <c r="B46" s="42" t="s">
        <v>122</v>
      </c>
      <c r="C46" s="39"/>
      <c r="D46" s="39"/>
      <c r="E46" s="39"/>
      <c r="F46" s="39"/>
    </row>
    <row r="47" spans="1:6" s="36" customFormat="1" ht="45" customHeight="1" x14ac:dyDescent="0.25">
      <c r="A47" s="40" t="s">
        <v>63</v>
      </c>
      <c r="B47" s="42" t="s">
        <v>123</v>
      </c>
      <c r="C47" s="39"/>
      <c r="D47" s="39"/>
      <c r="E47" s="39"/>
      <c r="F47" s="39"/>
    </row>
    <row r="48" spans="1:6" s="36" customFormat="1" ht="45" customHeight="1" x14ac:dyDescent="0.25">
      <c r="A48" s="40" t="s">
        <v>64</v>
      </c>
      <c r="B48" s="42" t="s">
        <v>124</v>
      </c>
      <c r="C48" s="39"/>
      <c r="D48" s="39"/>
      <c r="E48" s="39"/>
      <c r="F48" s="39"/>
    </row>
    <row r="49" spans="1:6" s="36" customFormat="1" ht="45" customHeight="1" x14ac:dyDescent="0.25">
      <c r="A49" s="40" t="s">
        <v>65</v>
      </c>
      <c r="B49" s="42" t="s">
        <v>125</v>
      </c>
      <c r="C49" s="39"/>
      <c r="D49" s="39"/>
      <c r="E49" s="39"/>
      <c r="F49" s="39"/>
    </row>
  </sheetData>
  <mergeCells count="2">
    <mergeCell ref="A2:F2"/>
    <mergeCell ref="A4:F4"/>
  </mergeCells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0BC8-FE30-4E31-9DBD-F5371DA53016}">
  <sheetPr>
    <pageSetUpPr fitToPage="1"/>
  </sheetPr>
  <dimension ref="A2:I74"/>
  <sheetViews>
    <sheetView workbookViewId="0">
      <selection activeCell="C15" sqref="C15"/>
    </sheetView>
  </sheetViews>
  <sheetFormatPr baseColWidth="10" defaultColWidth="11.42578125" defaultRowHeight="15" x14ac:dyDescent="0.25"/>
  <cols>
    <col min="1" max="1" width="5.28515625" style="25" customWidth="1"/>
    <col min="2" max="2" width="38.42578125" style="25" customWidth="1"/>
    <col min="3" max="3" width="25.140625" style="25" customWidth="1"/>
    <col min="4" max="4" width="27.42578125" style="92" customWidth="1"/>
    <col min="5" max="5" width="26.7109375" style="25" customWidth="1"/>
    <col min="6" max="6" width="24.42578125" style="25" bestFit="1" customWidth="1"/>
    <col min="7" max="7" width="32.28515625" style="25" customWidth="1"/>
    <col min="8" max="8" width="42.42578125" style="25" customWidth="1"/>
    <col min="9" max="9" width="23.5703125" style="25" customWidth="1"/>
    <col min="10" max="13" width="11.42578125" style="25"/>
    <col min="14" max="14" width="41.85546875" style="25" bestFit="1" customWidth="1"/>
    <col min="15" max="16384" width="11.42578125" style="25"/>
  </cols>
  <sheetData>
    <row r="2" spans="1:9" ht="96.75" customHeight="1" x14ac:dyDescent="0.25">
      <c r="A2" s="101" t="str">
        <f>Ausfüllhinweise!A2</f>
        <v>Rahmenvereinbarung 
Lieferung Hygienematerial &amp; Reinigungsmittel
für die Autobahn GmbH des Bundes 
im Bereich der Niederlassung Nordbayern</v>
      </c>
      <c r="B2" s="101"/>
      <c r="C2" s="101"/>
      <c r="D2" s="101"/>
      <c r="E2" s="101"/>
      <c r="F2" s="101"/>
      <c r="G2" s="101"/>
      <c r="H2" s="101"/>
      <c r="I2" s="101"/>
    </row>
    <row r="4" spans="1:9" ht="20.25" customHeight="1" x14ac:dyDescent="0.25">
      <c r="A4" s="109" t="str">
        <f>Ausfüllhinweise!C17</f>
        <v>Preisblatt</v>
      </c>
      <c r="B4" s="109"/>
      <c r="C4" s="109"/>
      <c r="D4" s="109"/>
      <c r="E4" s="109"/>
      <c r="F4" s="109"/>
      <c r="G4" s="109"/>
      <c r="H4" s="109"/>
      <c r="I4" s="109"/>
    </row>
    <row r="5" spans="1:9" s="28" customFormat="1" x14ac:dyDescent="0.25">
      <c r="D5" s="50"/>
    </row>
    <row r="6" spans="1:9" s="28" customFormat="1" x14ac:dyDescent="0.25">
      <c r="A6" s="110" t="s">
        <v>1</v>
      </c>
      <c r="B6" s="110"/>
      <c r="C6" s="114" t="s">
        <v>2</v>
      </c>
      <c r="D6" s="114"/>
      <c r="E6" s="114"/>
      <c r="F6" s="29"/>
      <c r="G6" s="29"/>
      <c r="H6" s="29"/>
      <c r="I6" s="29"/>
    </row>
    <row r="7" spans="1:9" s="28" customFormat="1" x14ac:dyDescent="0.25">
      <c r="A7" s="110" t="s">
        <v>3</v>
      </c>
      <c r="B7" s="110"/>
      <c r="C7" s="32" t="str">
        <f>Ausfüllhinweise!C7</f>
        <v xml:space="preserve">V0200926004 </v>
      </c>
      <c r="D7" s="51"/>
      <c r="E7" s="32"/>
      <c r="F7" s="32"/>
      <c r="G7" s="32"/>
      <c r="H7" s="32"/>
      <c r="I7" s="32"/>
    </row>
    <row r="8" spans="1:9" s="28" customFormat="1" x14ac:dyDescent="0.25">
      <c r="D8" s="50"/>
    </row>
    <row r="9" spans="1:9" s="28" customFormat="1" x14ac:dyDescent="0.25">
      <c r="A9" s="111" t="s">
        <v>4</v>
      </c>
      <c r="B9" s="111"/>
      <c r="C9" s="111"/>
      <c r="D9" s="111"/>
      <c r="E9" s="30"/>
      <c r="F9" s="30"/>
      <c r="G9" s="30"/>
      <c r="H9" s="30"/>
      <c r="I9" s="30"/>
    </row>
    <row r="10" spans="1:9" s="28" customFormat="1" x14ac:dyDescent="0.25">
      <c r="D10" s="50"/>
    </row>
    <row r="11" spans="1:9" s="28" customFormat="1" x14ac:dyDescent="0.25">
      <c r="A11" s="110" t="s">
        <v>5</v>
      </c>
      <c r="B11" s="110"/>
      <c r="C11" s="113">
        <f>Ausfüllhinweise!C11</f>
        <v>0</v>
      </c>
      <c r="D11" s="113"/>
      <c r="E11" s="113"/>
    </row>
    <row r="12" spans="1:9" s="28" customFormat="1" x14ac:dyDescent="0.25">
      <c r="A12" s="52"/>
      <c r="B12" s="52"/>
      <c r="C12" s="53"/>
      <c r="D12" s="54"/>
    </row>
    <row r="13" spans="1:9" s="28" customFormat="1" x14ac:dyDescent="0.25">
      <c r="A13" s="112" t="s">
        <v>20</v>
      </c>
      <c r="B13" s="112"/>
      <c r="D13" s="50"/>
    </row>
    <row r="14" spans="1:9" s="28" customFormat="1" x14ac:dyDescent="0.25">
      <c r="C14" s="103" t="s">
        <v>136</v>
      </c>
      <c r="D14" s="104"/>
      <c r="E14" s="105"/>
    </row>
    <row r="15" spans="1:9" s="36" customFormat="1" ht="60" x14ac:dyDescent="0.25">
      <c r="A15" s="3" t="s">
        <v>21</v>
      </c>
      <c r="B15" s="4" t="s">
        <v>26</v>
      </c>
      <c r="C15" s="5" t="s">
        <v>99</v>
      </c>
      <c r="D15" s="48" t="s">
        <v>101</v>
      </c>
      <c r="E15" s="5" t="s">
        <v>100</v>
      </c>
      <c r="F15" s="22" t="s">
        <v>106</v>
      </c>
      <c r="G15" s="6" t="s">
        <v>22</v>
      </c>
    </row>
    <row r="16" spans="1:9" s="36" customFormat="1" ht="45" x14ac:dyDescent="0.25">
      <c r="A16" s="40" t="s">
        <v>33</v>
      </c>
      <c r="B16" s="27" t="s">
        <v>66</v>
      </c>
      <c r="C16" s="55">
        <f>D16*0.5</f>
        <v>126</v>
      </c>
      <c r="D16" s="55">
        <f>186+66</f>
        <v>252</v>
      </c>
      <c r="E16" s="55">
        <f>D16*1.2</f>
        <v>302.39999999999998</v>
      </c>
      <c r="F16" s="26"/>
      <c r="G16" s="56">
        <f>ROUND((D16*F16),2)</f>
        <v>0</v>
      </c>
      <c r="H16" s="57">
        <f>ROUND(E16*F16,2)</f>
        <v>0</v>
      </c>
    </row>
    <row r="17" spans="1:9" s="28" customFormat="1" ht="45" x14ac:dyDescent="0.25">
      <c r="A17" s="40" t="s">
        <v>34</v>
      </c>
      <c r="B17" s="27" t="s">
        <v>67</v>
      </c>
      <c r="C17" s="55">
        <f t="shared" ref="C17:C51" si="0">D17*0.5</f>
        <v>135</v>
      </c>
      <c r="D17" s="55">
        <v>270</v>
      </c>
      <c r="E17" s="55">
        <f t="shared" ref="E17:E50" si="1">D17*1.2</f>
        <v>324</v>
      </c>
      <c r="F17" s="23"/>
      <c r="G17" s="56">
        <f t="shared" ref="G17:G52" si="2">ROUND((D17*F17),2)</f>
        <v>0</v>
      </c>
      <c r="H17" s="57">
        <f t="shared" ref="H17:H18" si="3">ROUND(E17*F17,2)</f>
        <v>0</v>
      </c>
    </row>
    <row r="18" spans="1:9" s="28" customFormat="1" ht="45" x14ac:dyDescent="0.25">
      <c r="A18" s="40" t="s">
        <v>35</v>
      </c>
      <c r="B18" s="27" t="s">
        <v>97</v>
      </c>
      <c r="C18" s="55">
        <f t="shared" si="0"/>
        <v>60</v>
      </c>
      <c r="D18" s="55">
        <v>120</v>
      </c>
      <c r="E18" s="55">
        <f t="shared" si="1"/>
        <v>144</v>
      </c>
      <c r="F18" s="43"/>
      <c r="G18" s="56">
        <f t="shared" si="2"/>
        <v>0</v>
      </c>
      <c r="H18" s="57">
        <f t="shared" si="3"/>
        <v>0</v>
      </c>
    </row>
    <row r="19" spans="1:9" s="28" customFormat="1" x14ac:dyDescent="0.25">
      <c r="A19" s="37"/>
      <c r="B19" s="44"/>
      <c r="C19" s="58"/>
      <c r="D19" s="58"/>
      <c r="E19" s="58"/>
      <c r="F19" s="59"/>
      <c r="G19" s="60"/>
      <c r="H19" s="61"/>
    </row>
    <row r="20" spans="1:9" s="28" customFormat="1" ht="45" x14ac:dyDescent="0.25">
      <c r="A20" s="40" t="s">
        <v>36</v>
      </c>
      <c r="B20" s="27" t="s">
        <v>68</v>
      </c>
      <c r="C20" s="55">
        <f t="shared" si="0"/>
        <v>198</v>
      </c>
      <c r="D20" s="55">
        <f>33*12</f>
        <v>396</v>
      </c>
      <c r="E20" s="55">
        <f t="shared" si="1"/>
        <v>475.2</v>
      </c>
      <c r="F20" s="43"/>
      <c r="G20" s="56">
        <f>ROUND((D20*F20),2)</f>
        <v>0</v>
      </c>
      <c r="H20" s="57">
        <f t="shared" ref="H20:H26" si="4">ROUND(E20*F20,2)</f>
        <v>0</v>
      </c>
    </row>
    <row r="21" spans="1:9" s="28" customFormat="1" ht="45" x14ac:dyDescent="0.25">
      <c r="A21" s="40" t="s">
        <v>37</v>
      </c>
      <c r="B21" s="27" t="s">
        <v>69</v>
      </c>
      <c r="C21" s="55">
        <f t="shared" si="0"/>
        <v>21</v>
      </c>
      <c r="D21" s="55">
        <f>42</f>
        <v>42</v>
      </c>
      <c r="E21" s="55">
        <f t="shared" si="1"/>
        <v>50.4</v>
      </c>
      <c r="F21" s="43"/>
      <c r="G21" s="56">
        <f t="shared" si="2"/>
        <v>0</v>
      </c>
      <c r="H21" s="57">
        <f t="shared" si="4"/>
        <v>0</v>
      </c>
    </row>
    <row r="22" spans="1:9" s="28" customFormat="1" ht="45" x14ac:dyDescent="0.25">
      <c r="A22" s="40" t="s">
        <v>38</v>
      </c>
      <c r="B22" s="27" t="s">
        <v>70</v>
      </c>
      <c r="C22" s="55">
        <f t="shared" si="0"/>
        <v>98</v>
      </c>
      <c r="D22" s="55">
        <f>196</f>
        <v>196</v>
      </c>
      <c r="E22" s="55">
        <f t="shared" si="1"/>
        <v>235.2</v>
      </c>
      <c r="F22" s="43"/>
      <c r="G22" s="56">
        <f t="shared" si="2"/>
        <v>0</v>
      </c>
      <c r="H22" s="57">
        <f t="shared" si="4"/>
        <v>0</v>
      </c>
    </row>
    <row r="23" spans="1:9" s="28" customFormat="1" ht="45" x14ac:dyDescent="0.25">
      <c r="A23" s="40" t="s">
        <v>39</v>
      </c>
      <c r="B23" s="27" t="s">
        <v>71</v>
      </c>
      <c r="C23" s="55">
        <f t="shared" si="0"/>
        <v>542.5</v>
      </c>
      <c r="D23" s="55">
        <f>1085</f>
        <v>1085</v>
      </c>
      <c r="E23" s="55">
        <f t="shared" si="1"/>
        <v>1302</v>
      </c>
      <c r="F23" s="43"/>
      <c r="G23" s="56">
        <f t="shared" si="2"/>
        <v>0</v>
      </c>
      <c r="H23" s="57">
        <f t="shared" si="4"/>
        <v>0</v>
      </c>
    </row>
    <row r="24" spans="1:9" s="28" customFormat="1" ht="45" x14ac:dyDescent="0.25">
      <c r="A24" s="40" t="s">
        <v>40</v>
      </c>
      <c r="B24" s="27" t="s">
        <v>72</v>
      </c>
      <c r="C24" s="55">
        <f t="shared" si="0"/>
        <v>114</v>
      </c>
      <c r="D24" s="55">
        <f>228</f>
        <v>228</v>
      </c>
      <c r="E24" s="55">
        <f t="shared" si="1"/>
        <v>273.59999999999997</v>
      </c>
      <c r="F24" s="43"/>
      <c r="G24" s="56">
        <f t="shared" si="2"/>
        <v>0</v>
      </c>
      <c r="H24" s="57">
        <f t="shared" si="4"/>
        <v>0</v>
      </c>
    </row>
    <row r="25" spans="1:9" s="28" customFormat="1" ht="45" x14ac:dyDescent="0.25">
      <c r="A25" s="40" t="s">
        <v>41</v>
      </c>
      <c r="B25" s="27" t="s">
        <v>73</v>
      </c>
      <c r="C25" s="55">
        <f t="shared" si="0"/>
        <v>56</v>
      </c>
      <c r="D25" s="55">
        <f>112</f>
        <v>112</v>
      </c>
      <c r="E25" s="55">
        <f t="shared" si="1"/>
        <v>134.4</v>
      </c>
      <c r="F25" s="43"/>
      <c r="G25" s="56">
        <f t="shared" si="2"/>
        <v>0</v>
      </c>
      <c r="H25" s="57">
        <f t="shared" si="4"/>
        <v>0</v>
      </c>
    </row>
    <row r="26" spans="1:9" s="28" customFormat="1" ht="45" x14ac:dyDescent="0.25">
      <c r="A26" s="40" t="s">
        <v>42</v>
      </c>
      <c r="B26" s="27" t="s">
        <v>74</v>
      </c>
      <c r="C26" s="55">
        <f t="shared" si="0"/>
        <v>252</v>
      </c>
      <c r="D26" s="55">
        <f>504</f>
        <v>504</v>
      </c>
      <c r="E26" s="55">
        <f t="shared" si="1"/>
        <v>604.79999999999995</v>
      </c>
      <c r="F26" s="43"/>
      <c r="G26" s="56">
        <f t="shared" si="2"/>
        <v>0</v>
      </c>
      <c r="H26" s="57">
        <f t="shared" si="4"/>
        <v>0</v>
      </c>
    </row>
    <row r="27" spans="1:9" s="28" customFormat="1" x14ac:dyDescent="0.25">
      <c r="A27" s="37"/>
      <c r="B27" s="44"/>
      <c r="C27" s="58"/>
      <c r="D27" s="58"/>
      <c r="E27" s="58"/>
      <c r="F27" s="59"/>
      <c r="G27" s="60"/>
      <c r="H27" s="61"/>
    </row>
    <row r="28" spans="1:9" s="28" customFormat="1" ht="45" x14ac:dyDescent="0.25">
      <c r="A28" s="40" t="s">
        <v>43</v>
      </c>
      <c r="B28" s="27" t="s">
        <v>75</v>
      </c>
      <c r="C28" s="55">
        <f t="shared" si="0"/>
        <v>191.5</v>
      </c>
      <c r="D28" s="55">
        <v>383</v>
      </c>
      <c r="E28" s="55">
        <f t="shared" si="1"/>
        <v>459.59999999999997</v>
      </c>
      <c r="F28" s="43"/>
      <c r="G28" s="56">
        <f t="shared" si="2"/>
        <v>0</v>
      </c>
      <c r="H28" s="57">
        <f t="shared" ref="H28:H32" si="5">ROUND(E28*F28,2)</f>
        <v>0</v>
      </c>
      <c r="I28" s="28">
        <f>19150/50</f>
        <v>383</v>
      </c>
    </row>
    <row r="29" spans="1:9" s="28" customFormat="1" ht="45" x14ac:dyDescent="0.25">
      <c r="A29" s="40" t="s">
        <v>44</v>
      </c>
      <c r="B29" s="27" t="s">
        <v>76</v>
      </c>
      <c r="C29" s="55">
        <f t="shared" si="0"/>
        <v>6</v>
      </c>
      <c r="D29" s="55">
        <v>12</v>
      </c>
      <c r="E29" s="55">
        <f t="shared" si="1"/>
        <v>14.399999999999999</v>
      </c>
      <c r="F29" s="43"/>
      <c r="G29" s="56">
        <f t="shared" si="2"/>
        <v>0</v>
      </c>
      <c r="H29" s="57">
        <f t="shared" si="5"/>
        <v>0</v>
      </c>
    </row>
    <row r="30" spans="1:9" s="28" customFormat="1" ht="45" x14ac:dyDescent="0.25">
      <c r="A30" s="40" t="s">
        <v>45</v>
      </c>
      <c r="B30" s="27" t="s">
        <v>77</v>
      </c>
      <c r="C30" s="55">
        <f t="shared" si="0"/>
        <v>100</v>
      </c>
      <c r="D30" s="55">
        <v>200</v>
      </c>
      <c r="E30" s="55">
        <f t="shared" si="1"/>
        <v>240</v>
      </c>
      <c r="F30" s="43"/>
      <c r="G30" s="56">
        <f t="shared" si="2"/>
        <v>0</v>
      </c>
      <c r="H30" s="57">
        <f t="shared" si="5"/>
        <v>0</v>
      </c>
    </row>
    <row r="31" spans="1:9" s="28" customFormat="1" ht="45" x14ac:dyDescent="0.25">
      <c r="A31" s="40" t="s">
        <v>46</v>
      </c>
      <c r="B31" s="27" t="s">
        <v>78</v>
      </c>
      <c r="C31" s="55">
        <f t="shared" si="0"/>
        <v>100</v>
      </c>
      <c r="D31" s="55">
        <v>200</v>
      </c>
      <c r="E31" s="55">
        <f t="shared" si="1"/>
        <v>240</v>
      </c>
      <c r="F31" s="43"/>
      <c r="G31" s="56">
        <f t="shared" si="2"/>
        <v>0</v>
      </c>
      <c r="H31" s="57">
        <f t="shared" si="5"/>
        <v>0</v>
      </c>
    </row>
    <row r="32" spans="1:9" s="28" customFormat="1" ht="45" x14ac:dyDescent="0.25">
      <c r="A32" s="40" t="s">
        <v>47</v>
      </c>
      <c r="B32" s="27" t="s">
        <v>79</v>
      </c>
      <c r="C32" s="55">
        <f t="shared" si="0"/>
        <v>125</v>
      </c>
      <c r="D32" s="55">
        <v>250</v>
      </c>
      <c r="E32" s="55">
        <f t="shared" si="1"/>
        <v>300</v>
      </c>
      <c r="F32" s="43"/>
      <c r="G32" s="56">
        <f t="shared" si="2"/>
        <v>0</v>
      </c>
      <c r="H32" s="57">
        <f t="shared" si="5"/>
        <v>0</v>
      </c>
    </row>
    <row r="33" spans="1:8" s="28" customFormat="1" x14ac:dyDescent="0.25">
      <c r="A33" s="37"/>
      <c r="B33" s="44"/>
      <c r="C33" s="58"/>
      <c r="D33" s="58"/>
      <c r="E33" s="58"/>
      <c r="F33" s="59"/>
      <c r="G33" s="60"/>
      <c r="H33" s="61"/>
    </row>
    <row r="34" spans="1:8" s="28" customFormat="1" ht="45" x14ac:dyDescent="0.25">
      <c r="A34" s="40" t="s">
        <v>48</v>
      </c>
      <c r="B34" s="42" t="s">
        <v>80</v>
      </c>
      <c r="C34" s="55">
        <f t="shared" si="0"/>
        <v>400</v>
      </c>
      <c r="D34" s="55">
        <f>800</f>
        <v>800</v>
      </c>
      <c r="E34" s="55">
        <f t="shared" si="1"/>
        <v>960</v>
      </c>
      <c r="F34" s="43"/>
      <c r="G34" s="56">
        <f t="shared" si="2"/>
        <v>0</v>
      </c>
      <c r="H34" s="57">
        <f t="shared" ref="H34:H37" si="6">ROUND(E34*F34,2)</f>
        <v>0</v>
      </c>
    </row>
    <row r="35" spans="1:8" s="28" customFormat="1" ht="45" x14ac:dyDescent="0.25">
      <c r="A35" s="40" t="s">
        <v>49</v>
      </c>
      <c r="B35" s="42" t="s">
        <v>83</v>
      </c>
      <c r="C35" s="55">
        <f t="shared" si="0"/>
        <v>235</v>
      </c>
      <c r="D35" s="55">
        <f>470</f>
        <v>470</v>
      </c>
      <c r="E35" s="55">
        <f t="shared" si="1"/>
        <v>564</v>
      </c>
      <c r="F35" s="43"/>
      <c r="G35" s="56">
        <f t="shared" si="2"/>
        <v>0</v>
      </c>
      <c r="H35" s="57">
        <f t="shared" si="6"/>
        <v>0</v>
      </c>
    </row>
    <row r="36" spans="1:8" s="28" customFormat="1" ht="45" x14ac:dyDescent="0.25">
      <c r="A36" s="40" t="s">
        <v>50</v>
      </c>
      <c r="B36" s="46" t="s">
        <v>82</v>
      </c>
      <c r="C36" s="55">
        <f t="shared" si="0"/>
        <v>100</v>
      </c>
      <c r="D36" s="55">
        <f>200</f>
        <v>200</v>
      </c>
      <c r="E36" s="55">
        <f t="shared" si="1"/>
        <v>240</v>
      </c>
      <c r="F36" s="43"/>
      <c r="G36" s="56">
        <f t="shared" si="2"/>
        <v>0</v>
      </c>
      <c r="H36" s="57">
        <f t="shared" si="6"/>
        <v>0</v>
      </c>
    </row>
    <row r="37" spans="1:8" s="28" customFormat="1" ht="45" x14ac:dyDescent="0.25">
      <c r="A37" s="40" t="s">
        <v>51</v>
      </c>
      <c r="B37" s="42" t="s">
        <v>81</v>
      </c>
      <c r="C37" s="55">
        <f t="shared" si="0"/>
        <v>300</v>
      </c>
      <c r="D37" s="55">
        <v>600</v>
      </c>
      <c r="E37" s="55">
        <f t="shared" si="1"/>
        <v>720</v>
      </c>
      <c r="F37" s="43"/>
      <c r="G37" s="56">
        <f t="shared" si="2"/>
        <v>0</v>
      </c>
      <c r="H37" s="57">
        <f t="shared" si="6"/>
        <v>0</v>
      </c>
    </row>
    <row r="38" spans="1:8" s="28" customFormat="1" x14ac:dyDescent="0.25">
      <c r="A38" s="37"/>
      <c r="B38" s="44"/>
      <c r="C38" s="58"/>
      <c r="D38" s="58"/>
      <c r="E38" s="58"/>
      <c r="F38" s="59"/>
      <c r="G38" s="60"/>
      <c r="H38" s="61"/>
    </row>
    <row r="39" spans="1:8" s="28" customFormat="1" ht="60" x14ac:dyDescent="0.25">
      <c r="A39" s="40" t="s">
        <v>52</v>
      </c>
      <c r="B39" s="27" t="s">
        <v>84</v>
      </c>
      <c r="C39" s="55">
        <f t="shared" si="0"/>
        <v>36</v>
      </c>
      <c r="D39" s="55">
        <v>72</v>
      </c>
      <c r="E39" s="55">
        <f t="shared" si="1"/>
        <v>86.399999999999991</v>
      </c>
      <c r="F39" s="43"/>
      <c r="G39" s="56">
        <f t="shared" si="2"/>
        <v>0</v>
      </c>
      <c r="H39" s="57">
        <f t="shared" ref="H39:H52" si="7">ROUND(E39*F39,2)</f>
        <v>0</v>
      </c>
    </row>
    <row r="40" spans="1:8" s="28" customFormat="1" ht="45" x14ac:dyDescent="0.25">
      <c r="A40" s="40" t="s">
        <v>53</v>
      </c>
      <c r="B40" s="27" t="s">
        <v>85</v>
      </c>
      <c r="C40" s="55">
        <f t="shared" si="0"/>
        <v>36</v>
      </c>
      <c r="D40" s="55">
        <v>72</v>
      </c>
      <c r="E40" s="55">
        <f t="shared" si="1"/>
        <v>86.399999999999991</v>
      </c>
      <c r="F40" s="43"/>
      <c r="G40" s="56">
        <f t="shared" si="2"/>
        <v>0</v>
      </c>
      <c r="H40" s="57">
        <f t="shared" si="7"/>
        <v>0</v>
      </c>
    </row>
    <row r="41" spans="1:8" s="28" customFormat="1" ht="45" x14ac:dyDescent="0.25">
      <c r="A41" s="40" t="s">
        <v>54</v>
      </c>
      <c r="B41" s="27" t="s">
        <v>86</v>
      </c>
      <c r="C41" s="55">
        <f t="shared" si="0"/>
        <v>42</v>
      </c>
      <c r="D41" s="55">
        <v>84</v>
      </c>
      <c r="E41" s="55">
        <f t="shared" si="1"/>
        <v>100.8</v>
      </c>
      <c r="F41" s="43"/>
      <c r="G41" s="56">
        <f t="shared" si="2"/>
        <v>0</v>
      </c>
      <c r="H41" s="57">
        <f t="shared" si="7"/>
        <v>0</v>
      </c>
    </row>
    <row r="42" spans="1:8" s="28" customFormat="1" ht="60" x14ac:dyDescent="0.25">
      <c r="A42" s="40" t="s">
        <v>55</v>
      </c>
      <c r="B42" s="27" t="s">
        <v>87</v>
      </c>
      <c r="C42" s="55">
        <f t="shared" si="0"/>
        <v>60</v>
      </c>
      <c r="D42" s="55">
        <v>120</v>
      </c>
      <c r="E42" s="55">
        <f t="shared" si="1"/>
        <v>144</v>
      </c>
      <c r="F42" s="43"/>
      <c r="G42" s="56">
        <f t="shared" si="2"/>
        <v>0</v>
      </c>
      <c r="H42" s="57">
        <f t="shared" si="7"/>
        <v>0</v>
      </c>
    </row>
    <row r="43" spans="1:8" s="28" customFormat="1" ht="60" x14ac:dyDescent="0.25">
      <c r="A43" s="40" t="s">
        <v>56</v>
      </c>
      <c r="B43" s="27" t="s">
        <v>88</v>
      </c>
      <c r="C43" s="55">
        <f t="shared" si="0"/>
        <v>54</v>
      </c>
      <c r="D43" s="55">
        <f>18*6</f>
        <v>108</v>
      </c>
      <c r="E43" s="55">
        <f t="shared" si="1"/>
        <v>129.6</v>
      </c>
      <c r="F43" s="43"/>
      <c r="G43" s="56">
        <f t="shared" si="2"/>
        <v>0</v>
      </c>
      <c r="H43" s="57">
        <f t="shared" si="7"/>
        <v>0</v>
      </c>
    </row>
    <row r="44" spans="1:8" s="28" customFormat="1" ht="45" x14ac:dyDescent="0.25">
      <c r="A44" s="40" t="s">
        <v>57</v>
      </c>
      <c r="B44" s="27" t="s">
        <v>98</v>
      </c>
      <c r="C44" s="55">
        <f t="shared" si="0"/>
        <v>24</v>
      </c>
      <c r="D44" s="55">
        <f>48</f>
        <v>48</v>
      </c>
      <c r="E44" s="55">
        <f t="shared" si="1"/>
        <v>57.599999999999994</v>
      </c>
      <c r="F44" s="43"/>
      <c r="G44" s="56">
        <f t="shared" si="2"/>
        <v>0</v>
      </c>
      <c r="H44" s="57">
        <f t="shared" si="7"/>
        <v>0</v>
      </c>
    </row>
    <row r="45" spans="1:8" s="28" customFormat="1" ht="45" x14ac:dyDescent="0.25">
      <c r="A45" s="40" t="s">
        <v>58</v>
      </c>
      <c r="B45" s="27" t="s">
        <v>89</v>
      </c>
      <c r="C45" s="55">
        <f t="shared" si="0"/>
        <v>38</v>
      </c>
      <c r="D45" s="55">
        <v>76</v>
      </c>
      <c r="E45" s="55">
        <f t="shared" si="1"/>
        <v>91.2</v>
      </c>
      <c r="F45" s="43"/>
      <c r="G45" s="56">
        <f t="shared" si="2"/>
        <v>0</v>
      </c>
      <c r="H45" s="57">
        <f t="shared" si="7"/>
        <v>0</v>
      </c>
    </row>
    <row r="46" spans="1:8" s="28" customFormat="1" ht="45" x14ac:dyDescent="0.25">
      <c r="A46" s="40" t="s">
        <v>59</v>
      </c>
      <c r="B46" s="47" t="s">
        <v>90</v>
      </c>
      <c r="C46" s="55">
        <f t="shared" si="0"/>
        <v>25</v>
      </c>
      <c r="D46" s="55">
        <v>50</v>
      </c>
      <c r="E46" s="55">
        <f t="shared" si="1"/>
        <v>60</v>
      </c>
      <c r="F46" s="43"/>
      <c r="G46" s="56">
        <f t="shared" si="2"/>
        <v>0</v>
      </c>
      <c r="H46" s="57">
        <f t="shared" si="7"/>
        <v>0</v>
      </c>
    </row>
    <row r="47" spans="1:8" s="28" customFormat="1" ht="45" x14ac:dyDescent="0.25">
      <c r="A47" s="40" t="s">
        <v>60</v>
      </c>
      <c r="B47" s="47" t="s">
        <v>91</v>
      </c>
      <c r="C47" s="55">
        <f t="shared" si="0"/>
        <v>5</v>
      </c>
      <c r="D47" s="55">
        <v>10</v>
      </c>
      <c r="E47" s="55">
        <f t="shared" si="1"/>
        <v>12</v>
      </c>
      <c r="F47" s="43"/>
      <c r="G47" s="56">
        <f t="shared" si="2"/>
        <v>0</v>
      </c>
      <c r="H47" s="57">
        <f t="shared" si="7"/>
        <v>0</v>
      </c>
    </row>
    <row r="48" spans="1:8" s="28" customFormat="1" ht="60" x14ac:dyDescent="0.25">
      <c r="A48" s="40" t="s">
        <v>61</v>
      </c>
      <c r="B48" s="27" t="s">
        <v>92</v>
      </c>
      <c r="C48" s="55">
        <f t="shared" si="0"/>
        <v>5</v>
      </c>
      <c r="D48" s="55">
        <v>10</v>
      </c>
      <c r="E48" s="55">
        <f t="shared" si="1"/>
        <v>12</v>
      </c>
      <c r="F48" s="43"/>
      <c r="G48" s="56">
        <f t="shared" si="2"/>
        <v>0</v>
      </c>
      <c r="H48" s="57">
        <f t="shared" si="7"/>
        <v>0</v>
      </c>
    </row>
    <row r="49" spans="1:9" s="28" customFormat="1" ht="60" x14ac:dyDescent="0.25">
      <c r="A49" s="40" t="s">
        <v>62</v>
      </c>
      <c r="B49" s="27" t="s">
        <v>93</v>
      </c>
      <c r="C49" s="55">
        <f t="shared" si="0"/>
        <v>10</v>
      </c>
      <c r="D49" s="55">
        <v>20</v>
      </c>
      <c r="E49" s="55">
        <f t="shared" si="1"/>
        <v>24</v>
      </c>
      <c r="F49" s="43"/>
      <c r="G49" s="56">
        <f t="shared" si="2"/>
        <v>0</v>
      </c>
      <c r="H49" s="57">
        <f t="shared" si="7"/>
        <v>0</v>
      </c>
    </row>
    <row r="50" spans="1:9" s="28" customFormat="1" ht="60" x14ac:dyDescent="0.25">
      <c r="A50" s="40" t="s">
        <v>63</v>
      </c>
      <c r="B50" s="27" t="s">
        <v>94</v>
      </c>
      <c r="C50" s="55">
        <f t="shared" si="0"/>
        <v>5</v>
      </c>
      <c r="D50" s="55">
        <v>10</v>
      </c>
      <c r="E50" s="55">
        <f t="shared" si="1"/>
        <v>12</v>
      </c>
      <c r="F50" s="43"/>
      <c r="G50" s="56">
        <f t="shared" si="2"/>
        <v>0</v>
      </c>
      <c r="H50" s="57">
        <f t="shared" si="7"/>
        <v>0</v>
      </c>
    </row>
    <row r="51" spans="1:9" s="28" customFormat="1" ht="45" x14ac:dyDescent="0.25">
      <c r="A51" s="40" t="s">
        <v>64</v>
      </c>
      <c r="B51" s="45" t="s">
        <v>95</v>
      </c>
      <c r="C51" s="55">
        <f t="shared" si="0"/>
        <v>52</v>
      </c>
      <c r="D51" s="55">
        <v>104</v>
      </c>
      <c r="E51" s="55">
        <f>D51*1.2</f>
        <v>124.8</v>
      </c>
      <c r="F51" s="43"/>
      <c r="G51" s="56">
        <f t="shared" si="2"/>
        <v>0</v>
      </c>
      <c r="H51" s="57">
        <f t="shared" si="7"/>
        <v>0</v>
      </c>
    </row>
    <row r="52" spans="1:9" s="28" customFormat="1" ht="45" x14ac:dyDescent="0.25">
      <c r="A52" s="40" t="s">
        <v>65</v>
      </c>
      <c r="B52" s="27" t="s">
        <v>96</v>
      </c>
      <c r="C52" s="62">
        <f>D52*0.5</f>
        <v>12</v>
      </c>
      <c r="D52" s="62">
        <v>24</v>
      </c>
      <c r="E52" s="62">
        <f>D52*1.2</f>
        <v>28.799999999999997</v>
      </c>
      <c r="F52" s="23"/>
      <c r="G52" s="63">
        <f t="shared" si="2"/>
        <v>0</v>
      </c>
      <c r="H52" s="57">
        <f t="shared" si="7"/>
        <v>0</v>
      </c>
    </row>
    <row r="53" spans="1:9" s="28" customFormat="1" ht="29.25" customHeight="1" x14ac:dyDescent="0.25">
      <c r="A53" s="106" t="s">
        <v>23</v>
      </c>
      <c r="B53" s="107"/>
      <c r="C53" s="107"/>
      <c r="D53" s="107"/>
      <c r="E53" s="107"/>
      <c r="F53" s="108"/>
      <c r="G53" s="64">
        <f>ROUND(SUM(G16:G52),2)</f>
        <v>0</v>
      </c>
      <c r="H53" s="61">
        <f>ROUND(SUM(H16:H52),2)</f>
        <v>0</v>
      </c>
    </row>
    <row r="54" spans="1:9" s="28" customFormat="1" x14ac:dyDescent="0.25">
      <c r="A54" s="65"/>
      <c r="B54" s="66"/>
      <c r="C54" s="66"/>
      <c r="D54" s="67"/>
      <c r="E54" s="68"/>
      <c r="F54" s="69"/>
      <c r="G54" s="70"/>
    </row>
    <row r="55" spans="1:9" s="28" customFormat="1" x14ac:dyDescent="0.25">
      <c r="D55" s="50"/>
    </row>
    <row r="56" spans="1:9" s="28" customFormat="1" ht="45" x14ac:dyDescent="0.25">
      <c r="B56" s="71" t="s">
        <v>31</v>
      </c>
      <c r="C56" s="72"/>
      <c r="D56" s="73"/>
      <c r="E56" s="74"/>
      <c r="F56" s="75"/>
      <c r="G56" s="76">
        <f>SUM(G16:G17,G20:G26,G28:G32,G34:G37,G39:G52)</f>
        <v>0</v>
      </c>
      <c r="H56" s="77" t="s">
        <v>30</v>
      </c>
      <c r="I56" s="78">
        <f>H53</f>
        <v>0</v>
      </c>
    </row>
    <row r="57" spans="1:9" s="28" customFormat="1" x14ac:dyDescent="0.25">
      <c r="C57" s="79"/>
      <c r="D57" s="50"/>
    </row>
    <row r="58" spans="1:9" s="28" customFormat="1" x14ac:dyDescent="0.25">
      <c r="B58" s="80" t="s">
        <v>32</v>
      </c>
      <c r="C58" s="81"/>
      <c r="D58" s="82"/>
      <c r="E58" s="83">
        <v>0.19</v>
      </c>
      <c r="F58" s="84" t="s">
        <v>24</v>
      </c>
      <c r="G58" s="85">
        <f>IF(UStb="","",Nettob*ROUND(UStb,4))</f>
        <v>0</v>
      </c>
    </row>
    <row r="59" spans="1:9" s="28" customFormat="1" x14ac:dyDescent="0.25">
      <c r="D59" s="50"/>
    </row>
    <row r="60" spans="1:9" s="28" customFormat="1" x14ac:dyDescent="0.25">
      <c r="B60" s="86" t="s">
        <v>25</v>
      </c>
      <c r="C60" s="87"/>
      <c r="D60" s="88"/>
      <c r="E60" s="89"/>
      <c r="F60" s="90"/>
      <c r="G60" s="91">
        <f>IF(G58="","",ROUND(Nettob+G58,2))</f>
        <v>0</v>
      </c>
    </row>
    <row r="61" spans="1:9" s="28" customFormat="1" x14ac:dyDescent="0.25">
      <c r="D61" s="50"/>
    </row>
    <row r="62" spans="1:9" s="28" customFormat="1" x14ac:dyDescent="0.25">
      <c r="D62" s="50"/>
    </row>
    <row r="63" spans="1:9" s="28" customFormat="1" x14ac:dyDescent="0.25">
      <c r="D63" s="50"/>
    </row>
    <row r="64" spans="1:9" s="28" customFormat="1" x14ac:dyDescent="0.25">
      <c r="D64" s="50"/>
    </row>
    <row r="65" spans="1:7" s="28" customFormat="1" x14ac:dyDescent="0.25">
      <c r="D65" s="50"/>
    </row>
    <row r="66" spans="1:7" s="28" customFormat="1" x14ac:dyDescent="0.25">
      <c r="D66" s="50"/>
    </row>
    <row r="67" spans="1:7" s="28" customFormat="1" x14ac:dyDescent="0.25">
      <c r="D67" s="50"/>
    </row>
    <row r="68" spans="1:7" s="28" customFormat="1" x14ac:dyDescent="0.25">
      <c r="D68" s="50"/>
    </row>
    <row r="69" spans="1:7" s="28" customFormat="1" x14ac:dyDescent="0.25">
      <c r="D69" s="50"/>
    </row>
    <row r="70" spans="1:7" s="28" customFormat="1" x14ac:dyDescent="0.25">
      <c r="D70" s="50"/>
    </row>
    <row r="71" spans="1:7" s="28" customFormat="1" x14ac:dyDescent="0.25">
      <c r="A71" s="25"/>
      <c r="B71" s="25"/>
      <c r="C71" s="25"/>
      <c r="D71" s="92"/>
      <c r="E71" s="25"/>
      <c r="F71" s="25"/>
      <c r="G71" s="25"/>
    </row>
    <row r="72" spans="1:7" s="28" customFormat="1" x14ac:dyDescent="0.25">
      <c r="A72" s="25"/>
      <c r="B72" s="25"/>
      <c r="C72" s="25"/>
      <c r="D72" s="92"/>
      <c r="E72" s="25"/>
      <c r="F72" s="25"/>
      <c r="G72" s="25"/>
    </row>
    <row r="73" spans="1:7" s="28" customFormat="1" x14ac:dyDescent="0.25">
      <c r="A73" s="25"/>
      <c r="B73" s="25"/>
      <c r="C73" s="25"/>
      <c r="D73" s="92"/>
      <c r="E73" s="25"/>
      <c r="F73" s="25"/>
      <c r="G73" s="25"/>
    </row>
    <row r="74" spans="1:7" s="28" customFormat="1" x14ac:dyDescent="0.25">
      <c r="A74" s="25"/>
      <c r="B74" s="25"/>
      <c r="C74" s="25"/>
      <c r="D74" s="92"/>
      <c r="E74" s="25"/>
      <c r="F74" s="25"/>
      <c r="G74" s="25"/>
    </row>
  </sheetData>
  <mergeCells count="11">
    <mergeCell ref="C14:E14"/>
    <mergeCell ref="A53:F53"/>
    <mergeCell ref="A2:I2"/>
    <mergeCell ref="A4:I4"/>
    <mergeCell ref="A11:B11"/>
    <mergeCell ref="A9:D9"/>
    <mergeCell ref="A13:B13"/>
    <mergeCell ref="A6:B6"/>
    <mergeCell ref="C11:E11"/>
    <mergeCell ref="A7:B7"/>
    <mergeCell ref="C6:E6"/>
  </mergeCells>
  <phoneticPr fontId="2" type="noConversion"/>
  <conditionalFormatting sqref="G16:G54">
    <cfRule type="cellIs" dxfId="3" priority="3" operator="equal">
      <formula>0</formula>
    </cfRule>
  </conditionalFormatting>
  <conditionalFormatting sqref="G56">
    <cfRule type="cellIs" dxfId="2" priority="1" operator="equal">
      <formula>0</formula>
    </cfRule>
  </conditionalFormatting>
  <conditionalFormatting sqref="G58">
    <cfRule type="cellIs" dxfId="1" priority="16" operator="equal">
      <formula>0</formula>
    </cfRule>
  </conditionalFormatting>
  <conditionalFormatting sqref="G60">
    <cfRule type="cellIs" dxfId="0" priority="14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53" fitToHeight="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077c74-83da-45bc-aaf6-13cb5028285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3BBD9834C0DA44BB07B0FAB23C88CB" ma:contentTypeVersion="14" ma:contentTypeDescription="Ein neues Dokument erstellen." ma:contentTypeScope="" ma:versionID="ebbbe1a0d6e1d9b339b10ffc82f77922">
  <xsd:schema xmlns:xsd="http://www.w3.org/2001/XMLSchema" xmlns:xs="http://www.w3.org/2001/XMLSchema" xmlns:p="http://schemas.microsoft.com/office/2006/metadata/properties" xmlns:ns2="04c0f93c-e584-4f49-89e0-01dd4274c5cb" xmlns:ns3="f8077c74-83da-45bc-aaf6-13cb50282858" targetNamespace="http://schemas.microsoft.com/office/2006/metadata/properties" ma:root="true" ma:fieldsID="d1968a822f8f012892f99a19266ce0a8" ns2:_="" ns3:_="">
    <xsd:import namespace="04c0f93c-e584-4f49-89e0-01dd4274c5cb"/>
    <xsd:import namespace="f8077c74-83da-45bc-aaf6-13cb5028285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f93c-e584-4f49-89e0-01dd4274c5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077c74-83da-45bc-aaf6-13cb502828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0404DA-03B4-492D-894C-B1FED1FDA662}">
  <ds:schemaRefs>
    <ds:schemaRef ds:uri="http://www.w3.org/XML/1998/namespace"/>
    <ds:schemaRef ds:uri="http://schemas.microsoft.com/office/2006/metadata/properties"/>
    <ds:schemaRef ds:uri="f8077c74-83da-45bc-aaf6-13cb50282858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4c0f93c-e584-4f49-89e0-01dd4274c5cb"/>
  </ds:schemaRefs>
</ds:datastoreItem>
</file>

<file path=customXml/itemProps2.xml><?xml version="1.0" encoding="utf-8"?>
<ds:datastoreItem xmlns:ds="http://schemas.openxmlformats.org/officeDocument/2006/customXml" ds:itemID="{A959CC8C-1CB7-46AE-A19E-52D11B6A2D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f93c-e584-4f49-89e0-01dd4274c5cb"/>
    <ds:schemaRef ds:uri="f8077c74-83da-45bc-aaf6-13cb502828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1BE1F5-6589-4366-97FA-A5B234EBA47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1bd299f-351c-4bd9-8b4f-3c7bc9fa9a32}" enabled="0" method="" siteId="{a1bd299f-351c-4bd9-8b4f-3c7bc9fa9a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Ausfüllhinweise</vt:lpstr>
      <vt:lpstr>1. Anforderungen</vt:lpstr>
      <vt:lpstr>2. Preisblatt</vt:lpstr>
      <vt:lpstr>Brutto</vt:lpstr>
      <vt:lpstr>'2. Preisblatt'!Druckbereich</vt:lpstr>
      <vt:lpstr>'2. Preisblatt'!Drucktitel</vt:lpstr>
      <vt:lpstr>Nettob</vt:lpstr>
      <vt:lpstr>UStb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Gehrlicher, Matthias</dc:creator>
  <cp:keywords/>
  <dc:description/>
  <cp:lastModifiedBy>Sgrai, Sebastian</cp:lastModifiedBy>
  <cp:revision/>
  <cp:lastPrinted>2026-04-21T09:32:58Z</cp:lastPrinted>
  <dcterms:created xsi:type="dcterms:W3CDTF">2023-06-20T11:15:47Z</dcterms:created>
  <dcterms:modified xsi:type="dcterms:W3CDTF">2026-04-29T11:06:34Z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0x0101004E3BBD9834C0DA44BB07B0FAB23C88CB</vt:lpwstr>
  </property>
  <property fmtid="{D5CDD505-2E9C-101B-9397-08002B2CF9AE}" pid="3" name="MediaServiceImageTags">
    <vt:lpwstr/>
  </property>
</Properties>
</file>