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oehler\AppData\Roaming\regisafe\Storage\5\"/>
    </mc:Choice>
  </mc:AlternateContent>
  <xr:revisionPtr revIDLastSave="0" documentId="13_ncr:1_{2BBC1D24-1E3C-4655-A38D-F97576E012D1}" xr6:coauthVersionLast="47" xr6:coauthVersionMax="47" xr10:uidLastSave="{00000000-0000-0000-0000-000000000000}"/>
  <bookViews>
    <workbookView xWindow="-120" yWindow="-120" windowWidth="29040" windowHeight="15840" tabRatio="723" activeTab="4" xr2:uid="{4F1D4FFF-89B0-4CA5-933E-6B6FFF0FABA1}"/>
  </bookViews>
  <sheets>
    <sheet name="Ausfüllhilfe" sheetId="28" r:id="rId1"/>
    <sheet name="Abrufleistungen" sheetId="3" r:id="rId2"/>
    <sheet name="Raumgruppen" sheetId="40" r:id="rId3"/>
    <sheet name="Einzelkalkulation" sheetId="1" r:id="rId4"/>
    <sheet name="Auswertung" sheetId="38" r:id="rId5"/>
    <sheet name="Kalkulationswerte" sheetId="6" r:id="rId6"/>
    <sheet name="Reinigungstage" sheetId="2" r:id="rId7"/>
  </sheets>
  <definedNames>
    <definedName name="_xlnm._FilterDatabase" localSheetId="3" hidden="1">Einzelkalkulation!$A$1:$P$634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240" i="1" l="1"/>
  <c r="I239" i="1"/>
  <c r="L239" i="1" s="1"/>
  <c r="J101" i="1"/>
  <c r="K101" i="1"/>
  <c r="J589" i="1"/>
  <c r="K589" i="1"/>
  <c r="J590" i="1"/>
  <c r="K590" i="1"/>
  <c r="J591" i="1"/>
  <c r="K591" i="1"/>
  <c r="J117" i="1"/>
  <c r="K117" i="1"/>
  <c r="J118" i="1"/>
  <c r="K118" i="1"/>
  <c r="F14" i="38"/>
  <c r="F13" i="6"/>
  <c r="E13" i="6"/>
  <c r="B268" i="40"/>
  <c r="B260" i="40"/>
  <c r="B255" i="40"/>
  <c r="F12" i="6"/>
  <c r="E12" i="6"/>
  <c r="F11" i="6"/>
  <c r="E11" i="6"/>
  <c r="F10" i="6"/>
  <c r="E10" i="6"/>
  <c r="F9" i="6"/>
  <c r="E9" i="6"/>
  <c r="F8" i="6"/>
  <c r="E8" i="6"/>
  <c r="F7" i="6"/>
  <c r="E7" i="6"/>
  <c r="F6" i="6"/>
  <c r="E6" i="6"/>
  <c r="F5" i="6"/>
  <c r="E5" i="6"/>
  <c r="F4" i="6"/>
  <c r="E4" i="6"/>
  <c r="F3" i="6"/>
  <c r="E3" i="6"/>
  <c r="B187" i="40"/>
  <c r="P408" i="1" l="1"/>
  <c r="F14" i="6"/>
  <c r="D13" i="38" l="1"/>
  <c r="E13" i="38" s="1"/>
  <c r="D12" i="38"/>
  <c r="E12" i="38" s="1"/>
  <c r="D11" i="38"/>
  <c r="E11" i="38" s="1"/>
  <c r="D10" i="38"/>
  <c r="E10" i="38" s="1"/>
  <c r="D9" i="38"/>
  <c r="E9" i="38" s="1"/>
  <c r="D8" i="38"/>
  <c r="E8" i="38" s="1"/>
  <c r="D7" i="38"/>
  <c r="E7" i="38" s="1"/>
  <c r="D6" i="38"/>
  <c r="E6" i="38" s="1"/>
  <c r="D5" i="38"/>
  <c r="E5" i="38" s="1"/>
  <c r="D4" i="38"/>
  <c r="E4" i="38" s="1"/>
  <c r="J32" i="1"/>
  <c r="K32" i="1"/>
  <c r="J33" i="1"/>
  <c r="K33" i="1"/>
  <c r="J34" i="1"/>
  <c r="K34" i="1"/>
  <c r="J35" i="1"/>
  <c r="K35" i="1"/>
  <c r="J36" i="1"/>
  <c r="K36" i="1"/>
  <c r="J37" i="1"/>
  <c r="K37" i="1"/>
  <c r="J38" i="1"/>
  <c r="K38" i="1"/>
  <c r="J39" i="1"/>
  <c r="K39" i="1"/>
  <c r="J40" i="1"/>
  <c r="K40" i="1"/>
  <c r="J41" i="1"/>
  <c r="K41" i="1"/>
  <c r="J42" i="1"/>
  <c r="K42" i="1"/>
  <c r="J43" i="1"/>
  <c r="K43" i="1"/>
  <c r="J44" i="1"/>
  <c r="K44" i="1"/>
  <c r="J45" i="1"/>
  <c r="K45" i="1"/>
  <c r="J46" i="1"/>
  <c r="K46" i="1"/>
  <c r="J47" i="1"/>
  <c r="K47" i="1"/>
  <c r="J48" i="1"/>
  <c r="K48" i="1"/>
  <c r="J49" i="1"/>
  <c r="K49" i="1"/>
  <c r="J50" i="1"/>
  <c r="K50" i="1"/>
  <c r="J51" i="1"/>
  <c r="K51" i="1"/>
  <c r="J52" i="1"/>
  <c r="K52" i="1"/>
  <c r="J53" i="1"/>
  <c r="K53" i="1"/>
  <c r="J54" i="1"/>
  <c r="K54" i="1"/>
  <c r="J55" i="1"/>
  <c r="K55" i="1"/>
  <c r="J56" i="1"/>
  <c r="K56" i="1"/>
  <c r="J57" i="1"/>
  <c r="K57" i="1"/>
  <c r="J58" i="1"/>
  <c r="K58" i="1"/>
  <c r="J59" i="1"/>
  <c r="K59" i="1"/>
  <c r="J60" i="1"/>
  <c r="K60" i="1"/>
  <c r="J61" i="1"/>
  <c r="K61" i="1"/>
  <c r="J62" i="1"/>
  <c r="K62" i="1"/>
  <c r="J63" i="1"/>
  <c r="K63" i="1"/>
  <c r="J64" i="1"/>
  <c r="K64" i="1"/>
  <c r="J65" i="1"/>
  <c r="K65" i="1"/>
  <c r="J66" i="1"/>
  <c r="K66" i="1"/>
  <c r="J67" i="1"/>
  <c r="K67" i="1"/>
  <c r="J68" i="1"/>
  <c r="K68" i="1"/>
  <c r="J69" i="1"/>
  <c r="K69" i="1"/>
  <c r="J70" i="1"/>
  <c r="K70" i="1"/>
  <c r="J71" i="1"/>
  <c r="K71" i="1"/>
  <c r="J72" i="1"/>
  <c r="K72" i="1"/>
  <c r="J73" i="1"/>
  <c r="K73" i="1"/>
  <c r="J74" i="1"/>
  <c r="K74" i="1"/>
  <c r="J75" i="1"/>
  <c r="K75" i="1"/>
  <c r="J76" i="1"/>
  <c r="K76" i="1"/>
  <c r="J77" i="1"/>
  <c r="K77" i="1"/>
  <c r="J78" i="1"/>
  <c r="K78" i="1"/>
  <c r="J79" i="1"/>
  <c r="K79" i="1"/>
  <c r="J80" i="1"/>
  <c r="K80" i="1"/>
  <c r="J81" i="1"/>
  <c r="K81" i="1"/>
  <c r="J82" i="1"/>
  <c r="K82" i="1"/>
  <c r="J83" i="1"/>
  <c r="K83" i="1"/>
  <c r="J84" i="1"/>
  <c r="K84" i="1"/>
  <c r="J85" i="1"/>
  <c r="K85" i="1"/>
  <c r="J86" i="1"/>
  <c r="K86" i="1"/>
  <c r="J87" i="1"/>
  <c r="K87" i="1"/>
  <c r="J88" i="1"/>
  <c r="K88" i="1"/>
  <c r="J89" i="1"/>
  <c r="K89" i="1"/>
  <c r="J90" i="1"/>
  <c r="K90" i="1"/>
  <c r="J91" i="1"/>
  <c r="K91" i="1"/>
  <c r="J92" i="1"/>
  <c r="K92" i="1"/>
  <c r="J93" i="1"/>
  <c r="K93" i="1"/>
  <c r="J94" i="1"/>
  <c r="K94" i="1"/>
  <c r="J95" i="1"/>
  <c r="K95" i="1"/>
  <c r="J96" i="1"/>
  <c r="K96" i="1"/>
  <c r="J97" i="1"/>
  <c r="K97" i="1"/>
  <c r="J98" i="1"/>
  <c r="K98" i="1"/>
  <c r="J99" i="1"/>
  <c r="K99" i="1"/>
  <c r="J100" i="1"/>
  <c r="K100" i="1"/>
  <c r="J102" i="1"/>
  <c r="K102" i="1"/>
  <c r="J103" i="1"/>
  <c r="K103" i="1"/>
  <c r="J104" i="1"/>
  <c r="K104" i="1"/>
  <c r="J105" i="1"/>
  <c r="K105" i="1"/>
  <c r="J106" i="1"/>
  <c r="K106" i="1"/>
  <c r="J107" i="1"/>
  <c r="K107" i="1"/>
  <c r="J108" i="1"/>
  <c r="K108" i="1"/>
  <c r="J109" i="1"/>
  <c r="K109" i="1"/>
  <c r="J110" i="1"/>
  <c r="K110" i="1"/>
  <c r="J111" i="1"/>
  <c r="K111" i="1"/>
  <c r="J112" i="1"/>
  <c r="K112" i="1"/>
  <c r="J113" i="1"/>
  <c r="K113" i="1"/>
  <c r="J114" i="1"/>
  <c r="K114" i="1"/>
  <c r="J115" i="1"/>
  <c r="K115" i="1"/>
  <c r="J116" i="1"/>
  <c r="K116" i="1"/>
  <c r="J119" i="1"/>
  <c r="K119" i="1"/>
  <c r="J120" i="1"/>
  <c r="K120" i="1"/>
  <c r="J121" i="1"/>
  <c r="K121" i="1"/>
  <c r="J122" i="1"/>
  <c r="K122" i="1"/>
  <c r="J123" i="1"/>
  <c r="K123" i="1"/>
  <c r="J124" i="1"/>
  <c r="K124" i="1"/>
  <c r="J125" i="1"/>
  <c r="K125" i="1"/>
  <c r="J126" i="1"/>
  <c r="K126" i="1"/>
  <c r="J127" i="1"/>
  <c r="K127" i="1"/>
  <c r="J128" i="1"/>
  <c r="K128" i="1"/>
  <c r="J129" i="1"/>
  <c r="K129" i="1"/>
  <c r="J130" i="1"/>
  <c r="K130" i="1"/>
  <c r="J131" i="1"/>
  <c r="K131" i="1"/>
  <c r="J132" i="1"/>
  <c r="K132" i="1"/>
  <c r="J133" i="1"/>
  <c r="K133" i="1"/>
  <c r="J134" i="1"/>
  <c r="K134" i="1"/>
  <c r="J135" i="1"/>
  <c r="K135" i="1"/>
  <c r="J136" i="1"/>
  <c r="K136" i="1"/>
  <c r="J137" i="1"/>
  <c r="K137" i="1"/>
  <c r="J138" i="1"/>
  <c r="K138" i="1"/>
  <c r="J139" i="1"/>
  <c r="K139" i="1"/>
  <c r="J140" i="1"/>
  <c r="K140" i="1"/>
  <c r="J141" i="1"/>
  <c r="K141" i="1"/>
  <c r="J142" i="1"/>
  <c r="K142" i="1"/>
  <c r="J143" i="1"/>
  <c r="K143" i="1"/>
  <c r="J144" i="1"/>
  <c r="K144" i="1"/>
  <c r="J145" i="1"/>
  <c r="K145" i="1"/>
  <c r="J146" i="1"/>
  <c r="K146" i="1"/>
  <c r="J147" i="1"/>
  <c r="K147" i="1"/>
  <c r="J148" i="1"/>
  <c r="K148" i="1"/>
  <c r="J149" i="1"/>
  <c r="K149" i="1"/>
  <c r="J150" i="1"/>
  <c r="K150" i="1"/>
  <c r="J151" i="1"/>
  <c r="K151" i="1"/>
  <c r="J152" i="1"/>
  <c r="K152" i="1"/>
  <c r="J153" i="1"/>
  <c r="K153" i="1"/>
  <c r="J154" i="1"/>
  <c r="K154" i="1"/>
  <c r="J155" i="1"/>
  <c r="K155" i="1"/>
  <c r="J156" i="1"/>
  <c r="K156" i="1"/>
  <c r="J157" i="1"/>
  <c r="K157" i="1"/>
  <c r="J158" i="1"/>
  <c r="K158" i="1"/>
  <c r="J159" i="1"/>
  <c r="K159" i="1"/>
  <c r="J160" i="1"/>
  <c r="K160" i="1"/>
  <c r="J161" i="1"/>
  <c r="K161" i="1"/>
  <c r="J162" i="1"/>
  <c r="K162" i="1"/>
  <c r="J163" i="1"/>
  <c r="K163" i="1"/>
  <c r="J164" i="1"/>
  <c r="K164" i="1"/>
  <c r="J165" i="1"/>
  <c r="K165" i="1"/>
  <c r="J166" i="1"/>
  <c r="K166" i="1"/>
  <c r="J167" i="1"/>
  <c r="K167" i="1"/>
  <c r="J168" i="1"/>
  <c r="K168" i="1"/>
  <c r="J169" i="1"/>
  <c r="K169" i="1"/>
  <c r="J170" i="1"/>
  <c r="K170" i="1"/>
  <c r="J171" i="1"/>
  <c r="K171" i="1"/>
  <c r="J172" i="1"/>
  <c r="K172" i="1"/>
  <c r="J173" i="1"/>
  <c r="K173" i="1"/>
  <c r="J174" i="1"/>
  <c r="K174" i="1"/>
  <c r="J175" i="1"/>
  <c r="K175" i="1"/>
  <c r="J176" i="1"/>
  <c r="K176" i="1"/>
  <c r="J177" i="1"/>
  <c r="K177" i="1"/>
  <c r="J178" i="1"/>
  <c r="K178" i="1"/>
  <c r="J179" i="1"/>
  <c r="K179" i="1"/>
  <c r="J180" i="1"/>
  <c r="K180" i="1"/>
  <c r="J181" i="1"/>
  <c r="K181" i="1"/>
  <c r="J182" i="1"/>
  <c r="K182" i="1"/>
  <c r="J183" i="1"/>
  <c r="K183" i="1"/>
  <c r="J184" i="1"/>
  <c r="K184" i="1"/>
  <c r="J185" i="1"/>
  <c r="K185" i="1"/>
  <c r="J186" i="1"/>
  <c r="K186" i="1"/>
  <c r="J187" i="1"/>
  <c r="K187" i="1"/>
  <c r="J188" i="1"/>
  <c r="K188" i="1"/>
  <c r="J189" i="1"/>
  <c r="K189" i="1"/>
  <c r="J190" i="1"/>
  <c r="K190" i="1"/>
  <c r="J191" i="1"/>
  <c r="K191" i="1"/>
  <c r="J192" i="1"/>
  <c r="K192" i="1"/>
  <c r="J193" i="1"/>
  <c r="K193" i="1"/>
  <c r="J194" i="1"/>
  <c r="K194" i="1"/>
  <c r="J195" i="1"/>
  <c r="K195" i="1"/>
  <c r="J196" i="1"/>
  <c r="K196" i="1"/>
  <c r="J197" i="1"/>
  <c r="K197" i="1"/>
  <c r="J198" i="1"/>
  <c r="K198" i="1"/>
  <c r="J199" i="1"/>
  <c r="K199" i="1"/>
  <c r="J200" i="1"/>
  <c r="K200" i="1"/>
  <c r="J201" i="1"/>
  <c r="K201" i="1"/>
  <c r="J202" i="1"/>
  <c r="K202" i="1"/>
  <c r="J203" i="1"/>
  <c r="K203" i="1"/>
  <c r="J204" i="1"/>
  <c r="K204" i="1"/>
  <c r="J205" i="1"/>
  <c r="K205" i="1"/>
  <c r="J206" i="1"/>
  <c r="K206" i="1"/>
  <c r="J207" i="1"/>
  <c r="K207" i="1"/>
  <c r="J208" i="1"/>
  <c r="K208" i="1"/>
  <c r="J209" i="1"/>
  <c r="K209" i="1"/>
  <c r="J210" i="1"/>
  <c r="K210" i="1"/>
  <c r="J211" i="1"/>
  <c r="K211" i="1"/>
  <c r="J212" i="1"/>
  <c r="K212" i="1"/>
  <c r="J213" i="1"/>
  <c r="K213" i="1"/>
  <c r="J214" i="1"/>
  <c r="K214" i="1"/>
  <c r="J215" i="1"/>
  <c r="K215" i="1"/>
  <c r="J216" i="1"/>
  <c r="K216" i="1"/>
  <c r="J217" i="1"/>
  <c r="K217" i="1"/>
  <c r="J218" i="1"/>
  <c r="K218" i="1"/>
  <c r="J219" i="1"/>
  <c r="K219" i="1"/>
  <c r="J220" i="1"/>
  <c r="K220" i="1"/>
  <c r="J221" i="1"/>
  <c r="K221" i="1"/>
  <c r="J222" i="1"/>
  <c r="K222" i="1"/>
  <c r="J223" i="1"/>
  <c r="K223" i="1"/>
  <c r="J224" i="1"/>
  <c r="K224" i="1"/>
  <c r="J225" i="1"/>
  <c r="K225" i="1"/>
  <c r="J226" i="1"/>
  <c r="K226" i="1"/>
  <c r="J227" i="1"/>
  <c r="K227" i="1"/>
  <c r="J228" i="1"/>
  <c r="K228" i="1"/>
  <c r="J229" i="1"/>
  <c r="K229" i="1"/>
  <c r="J230" i="1"/>
  <c r="K230" i="1"/>
  <c r="J231" i="1"/>
  <c r="K231" i="1"/>
  <c r="J232" i="1"/>
  <c r="K232" i="1"/>
  <c r="J233" i="1"/>
  <c r="K233" i="1"/>
  <c r="J234" i="1"/>
  <c r="K234" i="1"/>
  <c r="J235" i="1"/>
  <c r="K235" i="1"/>
  <c r="J236" i="1"/>
  <c r="K236" i="1"/>
  <c r="J237" i="1"/>
  <c r="K237" i="1"/>
  <c r="J238" i="1"/>
  <c r="K238" i="1"/>
  <c r="J239" i="1"/>
  <c r="K239" i="1"/>
  <c r="J240" i="1"/>
  <c r="K240" i="1"/>
  <c r="J241" i="1"/>
  <c r="K241" i="1"/>
  <c r="J242" i="1"/>
  <c r="K242" i="1"/>
  <c r="J243" i="1"/>
  <c r="K243" i="1"/>
  <c r="J244" i="1"/>
  <c r="K244" i="1"/>
  <c r="J245" i="1"/>
  <c r="K245" i="1"/>
  <c r="J246" i="1"/>
  <c r="K246" i="1"/>
  <c r="J247" i="1"/>
  <c r="K247" i="1"/>
  <c r="J248" i="1"/>
  <c r="K248" i="1"/>
  <c r="J249" i="1"/>
  <c r="K249" i="1"/>
  <c r="J250" i="1"/>
  <c r="K250" i="1"/>
  <c r="J251" i="1"/>
  <c r="K251" i="1"/>
  <c r="J252" i="1"/>
  <c r="K252" i="1"/>
  <c r="J253" i="1"/>
  <c r="K253" i="1"/>
  <c r="J254" i="1"/>
  <c r="K254" i="1"/>
  <c r="J255" i="1"/>
  <c r="K255" i="1"/>
  <c r="J256" i="1"/>
  <c r="K256" i="1"/>
  <c r="J257" i="1"/>
  <c r="K257" i="1"/>
  <c r="J258" i="1"/>
  <c r="K258" i="1"/>
  <c r="J259" i="1"/>
  <c r="K259" i="1"/>
  <c r="J260" i="1"/>
  <c r="K260" i="1"/>
  <c r="J261" i="1"/>
  <c r="K261" i="1"/>
  <c r="J262" i="1"/>
  <c r="K262" i="1"/>
  <c r="J263" i="1"/>
  <c r="K263" i="1"/>
  <c r="J264" i="1"/>
  <c r="K264" i="1"/>
  <c r="J265" i="1"/>
  <c r="K265" i="1"/>
  <c r="J266" i="1"/>
  <c r="K266" i="1"/>
  <c r="J267" i="1"/>
  <c r="K267" i="1"/>
  <c r="J268" i="1"/>
  <c r="K268" i="1"/>
  <c r="J269" i="1"/>
  <c r="K269" i="1"/>
  <c r="J270" i="1"/>
  <c r="K270" i="1"/>
  <c r="J271" i="1"/>
  <c r="K271" i="1"/>
  <c r="J272" i="1"/>
  <c r="K272" i="1"/>
  <c r="J273" i="1"/>
  <c r="K273" i="1"/>
  <c r="J274" i="1"/>
  <c r="K274" i="1"/>
  <c r="J275" i="1"/>
  <c r="K275" i="1"/>
  <c r="J276" i="1"/>
  <c r="K276" i="1"/>
  <c r="J277" i="1"/>
  <c r="K277" i="1"/>
  <c r="J278" i="1"/>
  <c r="K278" i="1"/>
  <c r="J279" i="1"/>
  <c r="K279" i="1"/>
  <c r="J280" i="1"/>
  <c r="K280" i="1"/>
  <c r="J281" i="1"/>
  <c r="K281" i="1"/>
  <c r="J282" i="1"/>
  <c r="K282" i="1"/>
  <c r="J283" i="1"/>
  <c r="K283" i="1"/>
  <c r="J284" i="1"/>
  <c r="K284" i="1"/>
  <c r="J285" i="1"/>
  <c r="K285" i="1"/>
  <c r="J286" i="1"/>
  <c r="K286" i="1"/>
  <c r="J287" i="1"/>
  <c r="K287" i="1"/>
  <c r="J288" i="1"/>
  <c r="K288" i="1"/>
  <c r="J289" i="1"/>
  <c r="K289" i="1"/>
  <c r="J290" i="1"/>
  <c r="K290" i="1"/>
  <c r="J291" i="1"/>
  <c r="K291" i="1"/>
  <c r="J292" i="1"/>
  <c r="K292" i="1"/>
  <c r="J293" i="1"/>
  <c r="K293" i="1"/>
  <c r="J294" i="1"/>
  <c r="K294" i="1"/>
  <c r="J295" i="1"/>
  <c r="K295" i="1"/>
  <c r="J296" i="1"/>
  <c r="K296" i="1"/>
  <c r="J297" i="1"/>
  <c r="K297" i="1"/>
  <c r="J298" i="1"/>
  <c r="K298" i="1"/>
  <c r="J299" i="1"/>
  <c r="K299" i="1"/>
  <c r="J300" i="1"/>
  <c r="K300" i="1"/>
  <c r="J301" i="1"/>
  <c r="K301" i="1"/>
  <c r="J302" i="1"/>
  <c r="K302" i="1"/>
  <c r="J303" i="1"/>
  <c r="K303" i="1"/>
  <c r="J304" i="1"/>
  <c r="K304" i="1"/>
  <c r="J305" i="1"/>
  <c r="K305" i="1"/>
  <c r="J306" i="1"/>
  <c r="K306" i="1"/>
  <c r="J307" i="1"/>
  <c r="K307" i="1"/>
  <c r="J308" i="1"/>
  <c r="K308" i="1"/>
  <c r="J309" i="1"/>
  <c r="K309" i="1"/>
  <c r="J310" i="1"/>
  <c r="K310" i="1"/>
  <c r="J311" i="1"/>
  <c r="K311" i="1"/>
  <c r="J312" i="1"/>
  <c r="K312" i="1"/>
  <c r="J313" i="1"/>
  <c r="K313" i="1"/>
  <c r="J314" i="1"/>
  <c r="K314" i="1"/>
  <c r="J315" i="1"/>
  <c r="K315" i="1"/>
  <c r="J316" i="1"/>
  <c r="K316" i="1"/>
  <c r="J317" i="1"/>
  <c r="K317" i="1"/>
  <c r="J318" i="1"/>
  <c r="K318" i="1"/>
  <c r="J319" i="1"/>
  <c r="K319" i="1"/>
  <c r="J320" i="1"/>
  <c r="K320" i="1"/>
  <c r="J321" i="1"/>
  <c r="K321" i="1"/>
  <c r="J322" i="1"/>
  <c r="K322" i="1"/>
  <c r="J323" i="1"/>
  <c r="K323" i="1"/>
  <c r="J324" i="1"/>
  <c r="K324" i="1"/>
  <c r="J325" i="1"/>
  <c r="K325" i="1"/>
  <c r="J326" i="1"/>
  <c r="K326" i="1"/>
  <c r="J327" i="1"/>
  <c r="K327" i="1"/>
  <c r="J328" i="1"/>
  <c r="K328" i="1"/>
  <c r="J329" i="1"/>
  <c r="K329" i="1"/>
  <c r="J330" i="1"/>
  <c r="K330" i="1"/>
  <c r="J331" i="1"/>
  <c r="K331" i="1"/>
  <c r="J332" i="1"/>
  <c r="K332" i="1"/>
  <c r="J333" i="1"/>
  <c r="K333" i="1"/>
  <c r="J334" i="1"/>
  <c r="K334" i="1"/>
  <c r="J335" i="1"/>
  <c r="K335" i="1"/>
  <c r="J336" i="1"/>
  <c r="K336" i="1"/>
  <c r="J337" i="1"/>
  <c r="K337" i="1"/>
  <c r="J338" i="1"/>
  <c r="K338" i="1"/>
  <c r="J339" i="1"/>
  <c r="K339" i="1"/>
  <c r="J340" i="1"/>
  <c r="K340" i="1"/>
  <c r="J341" i="1"/>
  <c r="K341" i="1"/>
  <c r="J342" i="1"/>
  <c r="K342" i="1"/>
  <c r="J343" i="1"/>
  <c r="K343" i="1"/>
  <c r="J344" i="1"/>
  <c r="K344" i="1"/>
  <c r="J345" i="1"/>
  <c r="K345" i="1"/>
  <c r="J346" i="1"/>
  <c r="K346" i="1"/>
  <c r="J347" i="1"/>
  <c r="K347" i="1"/>
  <c r="J348" i="1"/>
  <c r="K348" i="1"/>
  <c r="J349" i="1"/>
  <c r="K349" i="1"/>
  <c r="J350" i="1"/>
  <c r="K350" i="1"/>
  <c r="J351" i="1"/>
  <c r="K351" i="1"/>
  <c r="J352" i="1"/>
  <c r="K352" i="1"/>
  <c r="J353" i="1"/>
  <c r="K353" i="1"/>
  <c r="J354" i="1"/>
  <c r="K354" i="1"/>
  <c r="J355" i="1"/>
  <c r="K355" i="1"/>
  <c r="J356" i="1"/>
  <c r="K356" i="1"/>
  <c r="J357" i="1"/>
  <c r="K357" i="1"/>
  <c r="J358" i="1"/>
  <c r="K358" i="1"/>
  <c r="J359" i="1"/>
  <c r="K359" i="1"/>
  <c r="J360" i="1"/>
  <c r="K360" i="1"/>
  <c r="J361" i="1"/>
  <c r="K361" i="1"/>
  <c r="J362" i="1"/>
  <c r="K362" i="1"/>
  <c r="J363" i="1"/>
  <c r="K363" i="1"/>
  <c r="J364" i="1"/>
  <c r="K364" i="1"/>
  <c r="J365" i="1"/>
  <c r="K365" i="1"/>
  <c r="J366" i="1"/>
  <c r="K366" i="1"/>
  <c r="J367" i="1"/>
  <c r="K367" i="1"/>
  <c r="J368" i="1"/>
  <c r="K368" i="1"/>
  <c r="J369" i="1"/>
  <c r="K369" i="1"/>
  <c r="J370" i="1"/>
  <c r="K370" i="1"/>
  <c r="J371" i="1"/>
  <c r="K371" i="1"/>
  <c r="J372" i="1"/>
  <c r="K372" i="1"/>
  <c r="J373" i="1"/>
  <c r="K373" i="1"/>
  <c r="J374" i="1"/>
  <c r="K374" i="1"/>
  <c r="J375" i="1"/>
  <c r="K375" i="1"/>
  <c r="J376" i="1"/>
  <c r="K376" i="1"/>
  <c r="J377" i="1"/>
  <c r="K377" i="1"/>
  <c r="J378" i="1"/>
  <c r="K378" i="1"/>
  <c r="J379" i="1"/>
  <c r="K379" i="1"/>
  <c r="J380" i="1"/>
  <c r="K380" i="1"/>
  <c r="J381" i="1"/>
  <c r="K381" i="1"/>
  <c r="J382" i="1"/>
  <c r="K382" i="1"/>
  <c r="J383" i="1"/>
  <c r="K383" i="1"/>
  <c r="J384" i="1"/>
  <c r="K384" i="1"/>
  <c r="J385" i="1"/>
  <c r="K385" i="1"/>
  <c r="J386" i="1"/>
  <c r="K386" i="1"/>
  <c r="J387" i="1"/>
  <c r="K387" i="1"/>
  <c r="J388" i="1"/>
  <c r="K388" i="1"/>
  <c r="J389" i="1"/>
  <c r="K389" i="1"/>
  <c r="J390" i="1"/>
  <c r="K390" i="1"/>
  <c r="J391" i="1"/>
  <c r="K391" i="1"/>
  <c r="J392" i="1"/>
  <c r="K392" i="1"/>
  <c r="J393" i="1"/>
  <c r="K393" i="1"/>
  <c r="J394" i="1"/>
  <c r="K394" i="1"/>
  <c r="J395" i="1"/>
  <c r="K395" i="1"/>
  <c r="J396" i="1"/>
  <c r="K396" i="1"/>
  <c r="J397" i="1"/>
  <c r="K397" i="1"/>
  <c r="J398" i="1"/>
  <c r="K398" i="1"/>
  <c r="J399" i="1"/>
  <c r="K399" i="1"/>
  <c r="J400" i="1"/>
  <c r="K400" i="1"/>
  <c r="J401" i="1"/>
  <c r="K401" i="1"/>
  <c r="J402" i="1"/>
  <c r="K402" i="1"/>
  <c r="J403" i="1"/>
  <c r="K403" i="1"/>
  <c r="J404" i="1"/>
  <c r="K404" i="1"/>
  <c r="J405" i="1"/>
  <c r="K405" i="1"/>
  <c r="J406" i="1"/>
  <c r="K406" i="1"/>
  <c r="J407" i="1"/>
  <c r="K407" i="1"/>
  <c r="J408" i="1"/>
  <c r="K408" i="1"/>
  <c r="J409" i="1"/>
  <c r="K409" i="1"/>
  <c r="J410" i="1"/>
  <c r="K410" i="1"/>
  <c r="J411" i="1"/>
  <c r="K411" i="1"/>
  <c r="J412" i="1"/>
  <c r="K412" i="1"/>
  <c r="J413" i="1"/>
  <c r="K413" i="1"/>
  <c r="J414" i="1"/>
  <c r="K414" i="1"/>
  <c r="J415" i="1"/>
  <c r="K415" i="1"/>
  <c r="J416" i="1"/>
  <c r="K416" i="1"/>
  <c r="J417" i="1"/>
  <c r="K417" i="1"/>
  <c r="J418" i="1"/>
  <c r="K418" i="1"/>
  <c r="J419" i="1"/>
  <c r="K419" i="1"/>
  <c r="J420" i="1"/>
  <c r="K420" i="1"/>
  <c r="J421" i="1"/>
  <c r="K421" i="1"/>
  <c r="J422" i="1"/>
  <c r="K422" i="1"/>
  <c r="J423" i="1"/>
  <c r="K423" i="1"/>
  <c r="J424" i="1"/>
  <c r="K424" i="1"/>
  <c r="J425" i="1"/>
  <c r="K425" i="1"/>
  <c r="J426" i="1"/>
  <c r="K426" i="1"/>
  <c r="J427" i="1"/>
  <c r="K427" i="1"/>
  <c r="J428" i="1"/>
  <c r="K428" i="1"/>
  <c r="J429" i="1"/>
  <c r="K429" i="1"/>
  <c r="J430" i="1"/>
  <c r="K430" i="1"/>
  <c r="J431" i="1"/>
  <c r="K431" i="1"/>
  <c r="J432" i="1"/>
  <c r="K432" i="1"/>
  <c r="J433" i="1"/>
  <c r="K433" i="1"/>
  <c r="J434" i="1"/>
  <c r="K434" i="1"/>
  <c r="J435" i="1"/>
  <c r="K435" i="1"/>
  <c r="J436" i="1"/>
  <c r="K436" i="1"/>
  <c r="J437" i="1"/>
  <c r="K437" i="1"/>
  <c r="J438" i="1"/>
  <c r="K438" i="1"/>
  <c r="J439" i="1"/>
  <c r="K439" i="1"/>
  <c r="J440" i="1"/>
  <c r="K440" i="1"/>
  <c r="J441" i="1"/>
  <c r="K441" i="1"/>
  <c r="J442" i="1"/>
  <c r="K442" i="1"/>
  <c r="J443" i="1"/>
  <c r="K443" i="1"/>
  <c r="J444" i="1"/>
  <c r="K444" i="1"/>
  <c r="J445" i="1"/>
  <c r="K445" i="1"/>
  <c r="J446" i="1"/>
  <c r="K446" i="1"/>
  <c r="J447" i="1"/>
  <c r="K447" i="1"/>
  <c r="J448" i="1"/>
  <c r="K448" i="1"/>
  <c r="J449" i="1"/>
  <c r="K449" i="1"/>
  <c r="J450" i="1"/>
  <c r="K450" i="1"/>
  <c r="J451" i="1"/>
  <c r="K451" i="1"/>
  <c r="J452" i="1"/>
  <c r="K452" i="1"/>
  <c r="J453" i="1"/>
  <c r="K453" i="1"/>
  <c r="J454" i="1"/>
  <c r="K454" i="1"/>
  <c r="J455" i="1"/>
  <c r="K455" i="1"/>
  <c r="J456" i="1"/>
  <c r="K456" i="1"/>
  <c r="J457" i="1"/>
  <c r="K457" i="1"/>
  <c r="J458" i="1"/>
  <c r="K458" i="1"/>
  <c r="J459" i="1"/>
  <c r="K459" i="1"/>
  <c r="J460" i="1"/>
  <c r="K460" i="1"/>
  <c r="J461" i="1"/>
  <c r="K461" i="1"/>
  <c r="J462" i="1"/>
  <c r="K462" i="1"/>
  <c r="J463" i="1"/>
  <c r="K463" i="1"/>
  <c r="J464" i="1"/>
  <c r="K464" i="1"/>
  <c r="J465" i="1"/>
  <c r="K465" i="1"/>
  <c r="J466" i="1"/>
  <c r="K466" i="1"/>
  <c r="J467" i="1"/>
  <c r="K467" i="1"/>
  <c r="J468" i="1"/>
  <c r="K468" i="1"/>
  <c r="J469" i="1"/>
  <c r="K469" i="1"/>
  <c r="J470" i="1"/>
  <c r="K470" i="1"/>
  <c r="J471" i="1"/>
  <c r="K471" i="1"/>
  <c r="J472" i="1"/>
  <c r="K472" i="1"/>
  <c r="J473" i="1"/>
  <c r="K473" i="1"/>
  <c r="J474" i="1"/>
  <c r="K474" i="1"/>
  <c r="J475" i="1"/>
  <c r="K475" i="1"/>
  <c r="J476" i="1"/>
  <c r="K476" i="1"/>
  <c r="J477" i="1"/>
  <c r="K477" i="1"/>
  <c r="J478" i="1"/>
  <c r="K478" i="1"/>
  <c r="J479" i="1"/>
  <c r="K479" i="1"/>
  <c r="J480" i="1"/>
  <c r="K480" i="1"/>
  <c r="J481" i="1"/>
  <c r="K481" i="1"/>
  <c r="J482" i="1"/>
  <c r="K482" i="1"/>
  <c r="J483" i="1"/>
  <c r="K483" i="1"/>
  <c r="J484" i="1"/>
  <c r="K484" i="1"/>
  <c r="J485" i="1"/>
  <c r="K485" i="1"/>
  <c r="J486" i="1"/>
  <c r="K486" i="1"/>
  <c r="J487" i="1"/>
  <c r="K487" i="1"/>
  <c r="J488" i="1"/>
  <c r="K488" i="1"/>
  <c r="J489" i="1"/>
  <c r="K489" i="1"/>
  <c r="J490" i="1"/>
  <c r="K490" i="1"/>
  <c r="J491" i="1"/>
  <c r="K491" i="1"/>
  <c r="J492" i="1"/>
  <c r="K492" i="1"/>
  <c r="J493" i="1"/>
  <c r="K493" i="1"/>
  <c r="J494" i="1"/>
  <c r="K494" i="1"/>
  <c r="J495" i="1"/>
  <c r="K495" i="1"/>
  <c r="J496" i="1"/>
  <c r="K496" i="1"/>
  <c r="J497" i="1"/>
  <c r="K497" i="1"/>
  <c r="J498" i="1"/>
  <c r="K498" i="1"/>
  <c r="J499" i="1"/>
  <c r="K499" i="1"/>
  <c r="J500" i="1"/>
  <c r="K500" i="1"/>
  <c r="J501" i="1"/>
  <c r="K501" i="1"/>
  <c r="J502" i="1"/>
  <c r="K502" i="1"/>
  <c r="J503" i="1"/>
  <c r="K503" i="1"/>
  <c r="J504" i="1"/>
  <c r="K504" i="1"/>
  <c r="J505" i="1"/>
  <c r="K505" i="1"/>
  <c r="J506" i="1"/>
  <c r="K506" i="1"/>
  <c r="J507" i="1"/>
  <c r="K507" i="1"/>
  <c r="J508" i="1"/>
  <c r="K508" i="1"/>
  <c r="J509" i="1"/>
  <c r="K509" i="1"/>
  <c r="J510" i="1"/>
  <c r="K510" i="1"/>
  <c r="J511" i="1"/>
  <c r="K511" i="1"/>
  <c r="J512" i="1"/>
  <c r="K512" i="1"/>
  <c r="J513" i="1"/>
  <c r="K513" i="1"/>
  <c r="J514" i="1"/>
  <c r="K514" i="1"/>
  <c r="J515" i="1"/>
  <c r="K515" i="1"/>
  <c r="J516" i="1"/>
  <c r="K516" i="1"/>
  <c r="J517" i="1"/>
  <c r="K517" i="1"/>
  <c r="J518" i="1"/>
  <c r="K518" i="1"/>
  <c r="J519" i="1"/>
  <c r="K519" i="1"/>
  <c r="J520" i="1"/>
  <c r="K520" i="1"/>
  <c r="J521" i="1"/>
  <c r="K521" i="1"/>
  <c r="J522" i="1"/>
  <c r="K522" i="1"/>
  <c r="J523" i="1"/>
  <c r="K523" i="1"/>
  <c r="J524" i="1"/>
  <c r="K524" i="1"/>
  <c r="J525" i="1"/>
  <c r="K525" i="1"/>
  <c r="J526" i="1"/>
  <c r="K526" i="1"/>
  <c r="J527" i="1"/>
  <c r="K527" i="1"/>
  <c r="J528" i="1"/>
  <c r="K528" i="1"/>
  <c r="J529" i="1"/>
  <c r="K529" i="1"/>
  <c r="J530" i="1"/>
  <c r="K530" i="1"/>
  <c r="J531" i="1"/>
  <c r="K531" i="1"/>
  <c r="J532" i="1"/>
  <c r="K532" i="1"/>
  <c r="J533" i="1"/>
  <c r="K533" i="1"/>
  <c r="J534" i="1"/>
  <c r="K534" i="1"/>
  <c r="J535" i="1"/>
  <c r="K535" i="1"/>
  <c r="J536" i="1"/>
  <c r="K536" i="1"/>
  <c r="J537" i="1"/>
  <c r="K537" i="1"/>
  <c r="J538" i="1"/>
  <c r="K538" i="1"/>
  <c r="J539" i="1"/>
  <c r="K539" i="1"/>
  <c r="J540" i="1"/>
  <c r="K540" i="1"/>
  <c r="J541" i="1"/>
  <c r="K541" i="1"/>
  <c r="J542" i="1"/>
  <c r="K542" i="1"/>
  <c r="J543" i="1"/>
  <c r="K543" i="1"/>
  <c r="J544" i="1"/>
  <c r="K544" i="1"/>
  <c r="J545" i="1"/>
  <c r="K545" i="1"/>
  <c r="J546" i="1"/>
  <c r="K546" i="1"/>
  <c r="J547" i="1"/>
  <c r="K547" i="1"/>
  <c r="J548" i="1"/>
  <c r="K548" i="1"/>
  <c r="J549" i="1"/>
  <c r="K549" i="1"/>
  <c r="J550" i="1"/>
  <c r="K550" i="1"/>
  <c r="J551" i="1"/>
  <c r="K551" i="1"/>
  <c r="J552" i="1"/>
  <c r="K552" i="1"/>
  <c r="J553" i="1"/>
  <c r="K553" i="1"/>
  <c r="J554" i="1"/>
  <c r="K554" i="1"/>
  <c r="J555" i="1"/>
  <c r="K555" i="1"/>
  <c r="J556" i="1"/>
  <c r="K556" i="1"/>
  <c r="J557" i="1"/>
  <c r="K557" i="1"/>
  <c r="J558" i="1"/>
  <c r="K558" i="1"/>
  <c r="J559" i="1"/>
  <c r="K559" i="1"/>
  <c r="J560" i="1"/>
  <c r="K560" i="1"/>
  <c r="J561" i="1"/>
  <c r="K561" i="1"/>
  <c r="J562" i="1"/>
  <c r="K562" i="1"/>
  <c r="J563" i="1"/>
  <c r="K563" i="1"/>
  <c r="J564" i="1"/>
  <c r="K564" i="1"/>
  <c r="J565" i="1"/>
  <c r="K565" i="1"/>
  <c r="J566" i="1"/>
  <c r="K566" i="1"/>
  <c r="J567" i="1"/>
  <c r="K567" i="1"/>
  <c r="J568" i="1"/>
  <c r="K568" i="1"/>
  <c r="J569" i="1"/>
  <c r="K569" i="1"/>
  <c r="J570" i="1"/>
  <c r="K570" i="1"/>
  <c r="J571" i="1"/>
  <c r="K571" i="1"/>
  <c r="J572" i="1"/>
  <c r="K572" i="1"/>
  <c r="J573" i="1"/>
  <c r="K573" i="1"/>
  <c r="J574" i="1"/>
  <c r="K574" i="1"/>
  <c r="J575" i="1"/>
  <c r="K575" i="1"/>
  <c r="J576" i="1"/>
  <c r="K576" i="1"/>
  <c r="J577" i="1"/>
  <c r="K577" i="1"/>
  <c r="J578" i="1"/>
  <c r="K578" i="1"/>
  <c r="J579" i="1"/>
  <c r="K579" i="1"/>
  <c r="J580" i="1"/>
  <c r="K580" i="1"/>
  <c r="J581" i="1"/>
  <c r="K581" i="1"/>
  <c r="J582" i="1"/>
  <c r="K582" i="1"/>
  <c r="J583" i="1"/>
  <c r="K583" i="1"/>
  <c r="J584" i="1"/>
  <c r="K584" i="1"/>
  <c r="J585" i="1"/>
  <c r="K585" i="1"/>
  <c r="J586" i="1"/>
  <c r="K586" i="1"/>
  <c r="J587" i="1"/>
  <c r="K587" i="1"/>
  <c r="J588" i="1"/>
  <c r="K588" i="1"/>
  <c r="J592" i="1"/>
  <c r="K592" i="1"/>
  <c r="J593" i="1"/>
  <c r="K593" i="1"/>
  <c r="J594" i="1"/>
  <c r="K594" i="1"/>
  <c r="J595" i="1"/>
  <c r="K595" i="1"/>
  <c r="J596" i="1"/>
  <c r="K596" i="1"/>
  <c r="J597" i="1"/>
  <c r="K597" i="1"/>
  <c r="J598" i="1"/>
  <c r="K598" i="1"/>
  <c r="J599" i="1"/>
  <c r="K599" i="1"/>
  <c r="J600" i="1"/>
  <c r="K600" i="1"/>
  <c r="J601" i="1"/>
  <c r="K601" i="1"/>
  <c r="J602" i="1"/>
  <c r="K602" i="1"/>
  <c r="J603" i="1"/>
  <c r="K603" i="1"/>
  <c r="J604" i="1"/>
  <c r="K604" i="1"/>
  <c r="J605" i="1"/>
  <c r="K605" i="1"/>
  <c r="J606" i="1"/>
  <c r="K606" i="1"/>
  <c r="J607" i="1"/>
  <c r="K607" i="1"/>
  <c r="J608" i="1"/>
  <c r="K608" i="1"/>
  <c r="J609" i="1"/>
  <c r="K609" i="1"/>
  <c r="J610" i="1"/>
  <c r="K610" i="1"/>
  <c r="J611" i="1"/>
  <c r="K611" i="1"/>
  <c r="J612" i="1"/>
  <c r="K612" i="1"/>
  <c r="J613" i="1"/>
  <c r="K613" i="1"/>
  <c r="J614" i="1"/>
  <c r="K614" i="1"/>
  <c r="J615" i="1"/>
  <c r="K615" i="1"/>
  <c r="J616" i="1"/>
  <c r="K616" i="1"/>
  <c r="J617" i="1"/>
  <c r="K617" i="1"/>
  <c r="J618" i="1"/>
  <c r="K618" i="1"/>
  <c r="J619" i="1"/>
  <c r="K619" i="1"/>
  <c r="J620" i="1"/>
  <c r="K620" i="1"/>
  <c r="J621" i="1"/>
  <c r="K621" i="1"/>
  <c r="J622" i="1"/>
  <c r="K622" i="1"/>
  <c r="J623" i="1"/>
  <c r="K623" i="1"/>
  <c r="J624" i="1"/>
  <c r="K624" i="1"/>
  <c r="J625" i="1"/>
  <c r="K625" i="1"/>
  <c r="J626" i="1"/>
  <c r="K626" i="1"/>
  <c r="J627" i="1"/>
  <c r="K627" i="1"/>
  <c r="J628" i="1"/>
  <c r="K628" i="1"/>
  <c r="J629" i="1"/>
  <c r="K629" i="1"/>
  <c r="J630" i="1"/>
  <c r="K630" i="1"/>
  <c r="J631" i="1"/>
  <c r="K631" i="1"/>
  <c r="J632" i="1"/>
  <c r="K632" i="1"/>
  <c r="J633" i="1"/>
  <c r="K633" i="1"/>
  <c r="J3" i="1"/>
  <c r="K3" i="1"/>
  <c r="J4" i="1"/>
  <c r="K4" i="1"/>
  <c r="J5" i="1"/>
  <c r="K5" i="1"/>
  <c r="J6" i="1"/>
  <c r="K6" i="1"/>
  <c r="J7" i="1"/>
  <c r="K7" i="1"/>
  <c r="J8" i="1"/>
  <c r="K8" i="1"/>
  <c r="J9" i="1"/>
  <c r="K9" i="1"/>
  <c r="J10" i="1"/>
  <c r="K10" i="1"/>
  <c r="J11" i="1"/>
  <c r="K11" i="1"/>
  <c r="J12" i="1"/>
  <c r="K12" i="1"/>
  <c r="J13" i="1"/>
  <c r="K13" i="1"/>
  <c r="J14" i="1"/>
  <c r="K14" i="1"/>
  <c r="J15" i="1"/>
  <c r="K15" i="1"/>
  <c r="J16" i="1"/>
  <c r="K16" i="1"/>
  <c r="J17" i="1"/>
  <c r="K17" i="1"/>
  <c r="J18" i="1"/>
  <c r="K18" i="1"/>
  <c r="J19" i="1"/>
  <c r="K19" i="1"/>
  <c r="J20" i="1"/>
  <c r="K20" i="1"/>
  <c r="J21" i="1"/>
  <c r="K21" i="1"/>
  <c r="J22" i="1"/>
  <c r="K22" i="1"/>
  <c r="J23" i="1"/>
  <c r="K23" i="1"/>
  <c r="J24" i="1"/>
  <c r="K24" i="1"/>
  <c r="J25" i="1"/>
  <c r="K25" i="1"/>
  <c r="J26" i="1"/>
  <c r="K26" i="1"/>
  <c r="J27" i="1"/>
  <c r="K27" i="1"/>
  <c r="J28" i="1"/>
  <c r="K28" i="1"/>
  <c r="J29" i="1"/>
  <c r="K29" i="1"/>
  <c r="J30" i="1"/>
  <c r="K30" i="1"/>
  <c r="J31" i="1"/>
  <c r="K31" i="1"/>
  <c r="C13" i="38"/>
  <c r="C12" i="38"/>
  <c r="C11" i="38"/>
  <c r="C10" i="38"/>
  <c r="C9" i="38"/>
  <c r="C8" i="38"/>
  <c r="C7" i="38"/>
  <c r="C6" i="38"/>
  <c r="C5" i="38"/>
  <c r="C4" i="38"/>
  <c r="D13" i="6"/>
  <c r="D12" i="6"/>
  <c r="D11" i="6"/>
  <c r="D10" i="6"/>
  <c r="D9" i="6"/>
  <c r="D8" i="6"/>
  <c r="D7" i="6"/>
  <c r="D6" i="6"/>
  <c r="D5" i="6"/>
  <c r="D4" i="6"/>
  <c r="D3" i="6"/>
  <c r="B12" i="6"/>
  <c r="B11" i="6"/>
  <c r="B10" i="6"/>
  <c r="B9" i="6"/>
  <c r="B7" i="6"/>
  <c r="B6" i="6"/>
  <c r="B5" i="6"/>
  <c r="B4" i="6"/>
  <c r="B3" i="6"/>
  <c r="B163" i="40"/>
  <c r="B135" i="40"/>
  <c r="B247" i="40"/>
  <c r="B244" i="40"/>
  <c r="B239" i="40"/>
  <c r="B232" i="40"/>
  <c r="B202" i="40"/>
  <c r="B197" i="40"/>
  <c r="B86" i="40"/>
  <c r="B75" i="40"/>
  <c r="B65" i="40"/>
  <c r="B60" i="40"/>
  <c r="J16" i="2"/>
  <c r="J17" i="2"/>
  <c r="J18" i="2"/>
  <c r="J21" i="2"/>
  <c r="C10" i="6" s="1"/>
  <c r="J22" i="2"/>
  <c r="J15" i="2"/>
  <c r="C63" i="2"/>
  <c r="C41" i="2"/>
  <c r="C19" i="2"/>
  <c r="M101" i="1" l="1"/>
  <c r="O101" i="1"/>
  <c r="I589" i="1"/>
  <c r="L589" i="1" s="1"/>
  <c r="M589" i="1"/>
  <c r="O589" i="1"/>
  <c r="P589" i="1" s="1"/>
  <c r="I590" i="1"/>
  <c r="L590" i="1" s="1"/>
  <c r="M590" i="1"/>
  <c r="O590" i="1"/>
  <c r="P590" i="1" s="1"/>
  <c r="I591" i="1"/>
  <c r="L591" i="1" s="1"/>
  <c r="M591" i="1"/>
  <c r="O591" i="1"/>
  <c r="P591" i="1" s="1"/>
  <c r="M117" i="1"/>
  <c r="O117" i="1"/>
  <c r="M118" i="1"/>
  <c r="O118" i="1"/>
  <c r="D14" i="38"/>
  <c r="I8" i="1"/>
  <c r="I378" i="1"/>
  <c r="I302" i="1"/>
  <c r="I255" i="1"/>
  <c r="I250" i="1"/>
  <c r="I237" i="1"/>
  <c r="I201" i="1"/>
  <c r="I158" i="1"/>
  <c r="I153" i="1"/>
  <c r="I127" i="1"/>
  <c r="I123" i="1"/>
  <c r="I115" i="1"/>
  <c r="I106" i="1"/>
  <c r="I68" i="1"/>
  <c r="I47" i="1"/>
  <c r="I37" i="1"/>
  <c r="N37" i="1" s="1"/>
  <c r="I32" i="1"/>
  <c r="I25" i="1"/>
  <c r="I14" i="1"/>
  <c r="I13" i="1"/>
  <c r="L32" i="1"/>
  <c r="M32" i="1"/>
  <c r="M34" i="1"/>
  <c r="M35" i="1"/>
  <c r="L37" i="1"/>
  <c r="M37" i="1"/>
  <c r="M38" i="1"/>
  <c r="M40" i="1"/>
  <c r="M42" i="1"/>
  <c r="M43" i="1"/>
  <c r="M44" i="1"/>
  <c r="M45" i="1"/>
  <c r="M46" i="1"/>
  <c r="L47" i="1"/>
  <c r="M47" i="1"/>
  <c r="M48" i="1"/>
  <c r="M49" i="1"/>
  <c r="M52" i="1"/>
  <c r="M53" i="1"/>
  <c r="M54" i="1"/>
  <c r="M55" i="1"/>
  <c r="M56" i="1"/>
  <c r="M57" i="1"/>
  <c r="M58" i="1"/>
  <c r="M59" i="1"/>
  <c r="M60" i="1"/>
  <c r="M61" i="1"/>
  <c r="M62" i="1"/>
  <c r="M63" i="1"/>
  <c r="M65" i="1"/>
  <c r="M66" i="1"/>
  <c r="M67" i="1"/>
  <c r="L68" i="1"/>
  <c r="M68" i="1"/>
  <c r="M69" i="1"/>
  <c r="M70" i="1"/>
  <c r="M71" i="1"/>
  <c r="M72" i="1"/>
  <c r="M73" i="1"/>
  <c r="M75" i="1"/>
  <c r="M76" i="1"/>
  <c r="M77" i="1"/>
  <c r="M82" i="1"/>
  <c r="M83" i="1"/>
  <c r="M84" i="1"/>
  <c r="M85" i="1"/>
  <c r="M86" i="1"/>
  <c r="M88" i="1"/>
  <c r="M89" i="1"/>
  <c r="M90" i="1"/>
  <c r="M91" i="1"/>
  <c r="M93" i="1"/>
  <c r="M95" i="1"/>
  <c r="M96" i="1"/>
  <c r="M97" i="1"/>
  <c r="M98" i="1"/>
  <c r="M99" i="1"/>
  <c r="M102" i="1"/>
  <c r="M103" i="1"/>
  <c r="M104" i="1"/>
  <c r="M105" i="1"/>
  <c r="L106" i="1"/>
  <c r="M106" i="1"/>
  <c r="M107" i="1"/>
  <c r="M109" i="1"/>
  <c r="M110" i="1"/>
  <c r="M111" i="1"/>
  <c r="M112" i="1"/>
  <c r="M113" i="1"/>
  <c r="M114" i="1"/>
  <c r="L115" i="1"/>
  <c r="M115" i="1"/>
  <c r="M116" i="1"/>
  <c r="M119" i="1"/>
  <c r="M120" i="1"/>
  <c r="M121" i="1"/>
  <c r="M122" i="1"/>
  <c r="L123" i="1"/>
  <c r="M123" i="1"/>
  <c r="M124" i="1"/>
  <c r="M125" i="1"/>
  <c r="M126" i="1"/>
  <c r="L127" i="1"/>
  <c r="M127" i="1"/>
  <c r="M128" i="1"/>
  <c r="M130" i="1"/>
  <c r="M131" i="1"/>
  <c r="M132" i="1"/>
  <c r="M133" i="1"/>
  <c r="M134" i="1"/>
  <c r="M135" i="1"/>
  <c r="M136" i="1"/>
  <c r="M137" i="1"/>
  <c r="M138" i="1"/>
  <c r="M139" i="1"/>
  <c r="M140" i="1"/>
  <c r="M141" i="1"/>
  <c r="M143" i="1"/>
  <c r="M144" i="1"/>
  <c r="M146" i="1"/>
  <c r="M147" i="1"/>
  <c r="M148" i="1"/>
  <c r="M149" i="1"/>
  <c r="M151" i="1"/>
  <c r="M152" i="1"/>
  <c r="L153" i="1"/>
  <c r="M153" i="1"/>
  <c r="M154" i="1"/>
  <c r="M155" i="1"/>
  <c r="M156" i="1"/>
  <c r="L158" i="1"/>
  <c r="M158" i="1"/>
  <c r="M159" i="1"/>
  <c r="M160" i="1"/>
  <c r="M161" i="1"/>
  <c r="M162" i="1"/>
  <c r="M163" i="1"/>
  <c r="M164" i="1"/>
  <c r="M165" i="1"/>
  <c r="M166" i="1"/>
  <c r="M167" i="1"/>
  <c r="M168" i="1"/>
  <c r="M171" i="1"/>
  <c r="M175" i="1"/>
  <c r="M176" i="1"/>
  <c r="M177" i="1"/>
  <c r="M178" i="1"/>
  <c r="M179" i="1"/>
  <c r="M180" i="1"/>
  <c r="M182" i="1"/>
  <c r="M183" i="1"/>
  <c r="M185" i="1"/>
  <c r="M186" i="1"/>
  <c r="M187" i="1"/>
  <c r="M188" i="1"/>
  <c r="M189" i="1"/>
  <c r="M190" i="1"/>
  <c r="M192" i="1"/>
  <c r="M194" i="1"/>
  <c r="M195" i="1"/>
  <c r="M196" i="1"/>
  <c r="M197" i="1"/>
  <c r="M198" i="1"/>
  <c r="M199" i="1"/>
  <c r="M200" i="1"/>
  <c r="L201" i="1"/>
  <c r="M201" i="1"/>
  <c r="M203" i="1"/>
  <c r="M206" i="1"/>
  <c r="M207" i="1"/>
  <c r="M208" i="1"/>
  <c r="M209" i="1"/>
  <c r="M210" i="1"/>
  <c r="M211" i="1"/>
  <c r="M212" i="1"/>
  <c r="M213" i="1"/>
  <c r="M214" i="1"/>
  <c r="M215" i="1"/>
  <c r="M216" i="1"/>
  <c r="M217" i="1"/>
  <c r="M219" i="1"/>
  <c r="M220" i="1"/>
  <c r="M221" i="1"/>
  <c r="M222" i="1"/>
  <c r="M223" i="1"/>
  <c r="M224" i="1"/>
  <c r="M225" i="1"/>
  <c r="M227" i="1"/>
  <c r="M229" i="1"/>
  <c r="M231" i="1"/>
  <c r="M232" i="1"/>
  <c r="M236" i="1"/>
  <c r="L237" i="1"/>
  <c r="M237" i="1"/>
  <c r="M238" i="1"/>
  <c r="M239" i="1"/>
  <c r="N239" i="1" s="1"/>
  <c r="M240" i="1"/>
  <c r="M241" i="1"/>
  <c r="M243" i="1"/>
  <c r="M244" i="1"/>
  <c r="M245" i="1"/>
  <c r="M246" i="1"/>
  <c r="M247" i="1"/>
  <c r="M248" i="1"/>
  <c r="M249" i="1"/>
  <c r="L250" i="1"/>
  <c r="M250" i="1"/>
  <c r="M251" i="1"/>
  <c r="M252" i="1"/>
  <c r="M253" i="1"/>
  <c r="M254" i="1"/>
  <c r="L255" i="1"/>
  <c r="M255" i="1"/>
  <c r="M256" i="1"/>
  <c r="M257" i="1"/>
  <c r="M258" i="1"/>
  <c r="M259" i="1"/>
  <c r="M260" i="1"/>
  <c r="M261" i="1"/>
  <c r="M262" i="1"/>
  <c r="M263" i="1"/>
  <c r="M264" i="1"/>
  <c r="M265" i="1"/>
  <c r="M266" i="1"/>
  <c r="M267" i="1"/>
  <c r="M268" i="1"/>
  <c r="M269" i="1"/>
  <c r="M270" i="1"/>
  <c r="M271" i="1"/>
  <c r="M272" i="1"/>
  <c r="M273" i="1"/>
  <c r="M274" i="1"/>
  <c r="M276" i="1"/>
  <c r="M277" i="1"/>
  <c r="M279" i="1"/>
  <c r="M280" i="1"/>
  <c r="M281" i="1"/>
  <c r="M282" i="1"/>
  <c r="M283" i="1"/>
  <c r="M284" i="1"/>
  <c r="M285" i="1"/>
  <c r="M286" i="1"/>
  <c r="M287" i="1"/>
  <c r="M288" i="1"/>
  <c r="M289" i="1"/>
  <c r="M290" i="1"/>
  <c r="M291" i="1"/>
  <c r="M292" i="1"/>
  <c r="M293" i="1"/>
  <c r="M294" i="1"/>
  <c r="M295" i="1"/>
  <c r="M296" i="1"/>
  <c r="M297" i="1"/>
  <c r="M298" i="1"/>
  <c r="M301" i="1"/>
  <c r="L302" i="1"/>
  <c r="M302" i="1"/>
  <c r="M303" i="1"/>
  <c r="M305" i="1"/>
  <c r="M306" i="1"/>
  <c r="M308" i="1"/>
  <c r="M309" i="1"/>
  <c r="M316" i="1"/>
  <c r="M317" i="1"/>
  <c r="M318" i="1"/>
  <c r="M319" i="1"/>
  <c r="M320" i="1"/>
  <c r="M321" i="1"/>
  <c r="M322" i="1"/>
  <c r="M323" i="1"/>
  <c r="M324" i="1"/>
  <c r="M325" i="1"/>
  <c r="M326" i="1"/>
  <c r="M327" i="1"/>
  <c r="M328" i="1"/>
  <c r="M329" i="1"/>
  <c r="M330" i="1"/>
  <c r="M332" i="1"/>
  <c r="M333" i="1"/>
  <c r="M334" i="1"/>
  <c r="M335" i="1"/>
  <c r="M336" i="1"/>
  <c r="M337" i="1"/>
  <c r="M338" i="1"/>
  <c r="M339" i="1"/>
  <c r="M340"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L378" i="1"/>
  <c r="M378" i="1"/>
  <c r="M379" i="1"/>
  <c r="M380" i="1"/>
  <c r="M381" i="1"/>
  <c r="M382"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11" i="1"/>
  <c r="M413" i="1"/>
  <c r="M414" i="1"/>
  <c r="M418" i="1"/>
  <c r="M419" i="1"/>
  <c r="M421" i="1"/>
  <c r="M422" i="1"/>
  <c r="M423" i="1"/>
  <c r="M424" i="1"/>
  <c r="M425" i="1"/>
  <c r="M426" i="1"/>
  <c r="M427" i="1"/>
  <c r="M428" i="1"/>
  <c r="M429" i="1"/>
  <c r="M430" i="1"/>
  <c r="M431" i="1"/>
  <c r="M432" i="1"/>
  <c r="M433" i="1"/>
  <c r="M434" i="1"/>
  <c r="M435" i="1"/>
  <c r="M436" i="1"/>
  <c r="M438" i="1"/>
  <c r="M439" i="1"/>
  <c r="M440" i="1"/>
  <c r="M441" i="1"/>
  <c r="M442" i="1"/>
  <c r="M444" i="1"/>
  <c r="M447" i="1"/>
  <c r="M449" i="1"/>
  <c r="M450" i="1"/>
  <c r="M451" i="1"/>
  <c r="M452" i="1"/>
  <c r="M453" i="1"/>
  <c r="M454" i="1"/>
  <c r="M455" i="1"/>
  <c r="M456" i="1"/>
  <c r="M460" i="1"/>
  <c r="M461" i="1"/>
  <c r="M463" i="1"/>
  <c r="M464" i="1"/>
  <c r="M465" i="1"/>
  <c r="M466" i="1"/>
  <c r="M467" i="1"/>
  <c r="M468" i="1"/>
  <c r="M470" i="1"/>
  <c r="M471" i="1"/>
  <c r="M472" i="1"/>
  <c r="M473" i="1"/>
  <c r="M477" i="1"/>
  <c r="M478" i="1"/>
  <c r="M479" i="1"/>
  <c r="M481" i="1"/>
  <c r="M482" i="1"/>
  <c r="M483" i="1"/>
  <c r="M485" i="1"/>
  <c r="M486" i="1"/>
  <c r="M487" i="1"/>
  <c r="M488" i="1"/>
  <c r="M489" i="1"/>
  <c r="M490" i="1"/>
  <c r="M491" i="1"/>
  <c r="M492" i="1"/>
  <c r="M493" i="1"/>
  <c r="M494" i="1"/>
  <c r="M500" i="1"/>
  <c r="M503" i="1"/>
  <c r="M506" i="1"/>
  <c r="M507" i="1"/>
  <c r="M508" i="1"/>
  <c r="M509" i="1"/>
  <c r="M510" i="1"/>
  <c r="M511" i="1"/>
  <c r="M512" i="1"/>
  <c r="M513" i="1"/>
  <c r="M514" i="1"/>
  <c r="M515" i="1"/>
  <c r="M516" i="1"/>
  <c r="M517" i="1"/>
  <c r="M518" i="1"/>
  <c r="M519" i="1"/>
  <c r="M520" i="1"/>
  <c r="M521" i="1"/>
  <c r="M522" i="1"/>
  <c r="M523" i="1"/>
  <c r="M524" i="1"/>
  <c r="M525" i="1"/>
  <c r="M526" i="1"/>
  <c r="M527" i="1"/>
  <c r="M528" i="1"/>
  <c r="M533" i="1"/>
  <c r="M534" i="1"/>
  <c r="M535" i="1"/>
  <c r="M538" i="1"/>
  <c r="M539" i="1"/>
  <c r="M540" i="1"/>
  <c r="M541" i="1"/>
  <c r="M542" i="1"/>
  <c r="M543" i="1"/>
  <c r="M544" i="1"/>
  <c r="M545" i="1"/>
  <c r="M548" i="1"/>
  <c r="M549" i="1"/>
  <c r="M555" i="1"/>
  <c r="M556" i="1"/>
  <c r="M557" i="1"/>
  <c r="M558" i="1"/>
  <c r="M559" i="1"/>
  <c r="M560" i="1"/>
  <c r="M561" i="1"/>
  <c r="M562" i="1"/>
  <c r="M563" i="1"/>
  <c r="M564" i="1"/>
  <c r="M565" i="1"/>
  <c r="M566" i="1"/>
  <c r="M567" i="1"/>
  <c r="M568" i="1"/>
  <c r="M570" i="1"/>
  <c r="M571" i="1"/>
  <c r="M572" i="1"/>
  <c r="M573" i="1"/>
  <c r="M574" i="1"/>
  <c r="I577" i="1"/>
  <c r="L577" i="1" s="1"/>
  <c r="M577" i="1"/>
  <c r="M578" i="1"/>
  <c r="M584" i="1"/>
  <c r="I585" i="1"/>
  <c r="L585" i="1" s="1"/>
  <c r="M585" i="1"/>
  <c r="M587" i="1"/>
  <c r="M588" i="1"/>
  <c r="M594" i="1"/>
  <c r="M596" i="1"/>
  <c r="M597" i="1"/>
  <c r="M598" i="1"/>
  <c r="M599" i="1"/>
  <c r="M601" i="1"/>
  <c r="M602" i="1"/>
  <c r="M603" i="1"/>
  <c r="M604" i="1"/>
  <c r="M605" i="1"/>
  <c r="M606" i="1"/>
  <c r="M607" i="1"/>
  <c r="M608" i="1"/>
  <c r="M614" i="1"/>
  <c r="M615" i="1"/>
  <c r="M616" i="1"/>
  <c r="M617" i="1"/>
  <c r="M618" i="1"/>
  <c r="M619" i="1"/>
  <c r="M620" i="1"/>
  <c r="M621" i="1"/>
  <c r="M622" i="1"/>
  <c r="M623" i="1"/>
  <c r="M624" i="1"/>
  <c r="M625" i="1"/>
  <c r="M626" i="1"/>
  <c r="M627" i="1"/>
  <c r="M630" i="1"/>
  <c r="M631" i="1"/>
  <c r="M3" i="1"/>
  <c r="M4" i="1"/>
  <c r="M5" i="1"/>
  <c r="M6" i="1"/>
  <c r="M7" i="1"/>
  <c r="L8" i="1"/>
  <c r="M8" i="1"/>
  <c r="M9" i="1"/>
  <c r="M10" i="1"/>
  <c r="M11" i="1"/>
  <c r="M12" i="1"/>
  <c r="L13" i="1"/>
  <c r="M13" i="1"/>
  <c r="L14" i="1"/>
  <c r="M14" i="1"/>
  <c r="M15" i="1"/>
  <c r="M16" i="1"/>
  <c r="M17" i="1"/>
  <c r="M18" i="1"/>
  <c r="M19" i="1"/>
  <c r="M20" i="1"/>
  <c r="M21" i="1"/>
  <c r="M22" i="1"/>
  <c r="M23" i="1"/>
  <c r="M24" i="1"/>
  <c r="L25" i="1"/>
  <c r="M25" i="1"/>
  <c r="M26" i="1"/>
  <c r="M2" i="1"/>
  <c r="O32" i="1"/>
  <c r="O37" i="1"/>
  <c r="O47" i="1"/>
  <c r="O68" i="1"/>
  <c r="O106" i="1"/>
  <c r="O115" i="1"/>
  <c r="O123" i="1"/>
  <c r="O127" i="1"/>
  <c r="O153" i="1"/>
  <c r="O158" i="1"/>
  <c r="O201" i="1"/>
  <c r="O237" i="1"/>
  <c r="O250" i="1"/>
  <c r="O255" i="1"/>
  <c r="O302" i="1"/>
  <c r="O378" i="1"/>
  <c r="O577" i="1"/>
  <c r="O585" i="1"/>
  <c r="O8" i="1"/>
  <c r="O13" i="1"/>
  <c r="O14" i="1"/>
  <c r="O25" i="1"/>
  <c r="O35" i="1"/>
  <c r="O60" i="1"/>
  <c r="O69" i="1"/>
  <c r="O82" i="1"/>
  <c r="O83" i="1"/>
  <c r="O136" i="1"/>
  <c r="O161" i="1"/>
  <c r="O194" i="1"/>
  <c r="O210" i="1"/>
  <c r="O243" i="1"/>
  <c r="O259" i="1"/>
  <c r="O434" i="1"/>
  <c r="O461" i="1"/>
  <c r="O466" i="1"/>
  <c r="O482" i="1"/>
  <c r="O509" i="1"/>
  <c r="O512" i="1"/>
  <c r="O516" i="1"/>
  <c r="O520" i="1"/>
  <c r="O524" i="1"/>
  <c r="O528" i="1"/>
  <c r="O540" i="1"/>
  <c r="O544" i="1"/>
  <c r="O558" i="1"/>
  <c r="O559" i="1"/>
  <c r="O570" i="1"/>
  <c r="O571" i="1"/>
  <c r="O572" i="1"/>
  <c r="O573" i="1"/>
  <c r="O574" i="1"/>
  <c r="O598" i="1"/>
  <c r="O606" i="1"/>
  <c r="O616" i="1"/>
  <c r="O618" i="1"/>
  <c r="O619" i="1"/>
  <c r="O621" i="1"/>
  <c r="O622" i="1"/>
  <c r="O624" i="1"/>
  <c r="O625" i="1"/>
  <c r="O627" i="1"/>
  <c r="O16" i="1"/>
  <c r="O24" i="1"/>
  <c r="O444" i="1"/>
  <c r="O533" i="1"/>
  <c r="O555" i="1"/>
  <c r="O587" i="1"/>
  <c r="O594" i="1"/>
  <c r="O85" i="1"/>
  <c r="O95" i="1"/>
  <c r="O98" i="1"/>
  <c r="O179" i="1"/>
  <c r="O188" i="1"/>
  <c r="O207" i="1"/>
  <c r="O273" i="1"/>
  <c r="O280" i="1"/>
  <c r="O355" i="1"/>
  <c r="O388" i="1"/>
  <c r="O418" i="1"/>
  <c r="O421" i="1"/>
  <c r="O423" i="1"/>
  <c r="O424" i="1"/>
  <c r="O426" i="1"/>
  <c r="O427" i="1"/>
  <c r="O431" i="1"/>
  <c r="O435" i="1"/>
  <c r="O436" i="1"/>
  <c r="O439" i="1"/>
  <c r="O450" i="1"/>
  <c r="O452" i="1"/>
  <c r="O453" i="1"/>
  <c r="O468" i="1"/>
  <c r="O470" i="1"/>
  <c r="O472" i="1"/>
  <c r="O483" i="1"/>
  <c r="O485" i="1"/>
  <c r="O487" i="1"/>
  <c r="O5" i="1"/>
  <c r="O15" i="1"/>
  <c r="O48" i="1"/>
  <c r="O52" i="1"/>
  <c r="O53" i="1"/>
  <c r="O54" i="1"/>
  <c r="O55" i="1"/>
  <c r="O102" i="1"/>
  <c r="O103" i="1"/>
  <c r="O119" i="1"/>
  <c r="O120" i="1"/>
  <c r="O131" i="1"/>
  <c r="O132" i="1"/>
  <c r="O133" i="1"/>
  <c r="O178" i="1"/>
  <c r="O189" i="1"/>
  <c r="O190" i="1"/>
  <c r="O223" i="1"/>
  <c r="O238" i="1"/>
  <c r="O239" i="1"/>
  <c r="O272" i="1"/>
  <c r="O283" i="1"/>
  <c r="O284" i="1"/>
  <c r="O285" i="1"/>
  <c r="O316" i="1"/>
  <c r="O317" i="1"/>
  <c r="O318" i="1"/>
  <c r="O349" i="1"/>
  <c r="O350" i="1"/>
  <c r="O351" i="1"/>
  <c r="O384" i="1"/>
  <c r="O385" i="1"/>
  <c r="O407" i="1"/>
  <c r="O429" i="1"/>
  <c r="O430" i="1"/>
  <c r="O440" i="1"/>
  <c r="O477" i="1"/>
  <c r="O534" i="1"/>
  <c r="O535" i="1"/>
  <c r="O6" i="1"/>
  <c r="O19" i="1"/>
  <c r="O38" i="1"/>
  <c r="O49" i="1"/>
  <c r="O66" i="1"/>
  <c r="O77" i="1"/>
  <c r="O84" i="1"/>
  <c r="O104" i="1"/>
  <c r="O121" i="1"/>
  <c r="O130" i="1"/>
  <c r="O135" i="1"/>
  <c r="O137" i="1"/>
  <c r="O143" i="1"/>
  <c r="O146" i="1"/>
  <c r="O147" i="1"/>
  <c r="O148" i="1"/>
  <c r="O151" i="1"/>
  <c r="O155" i="1"/>
  <c r="O156" i="1"/>
  <c r="O159" i="1"/>
  <c r="O171" i="1"/>
  <c r="O180" i="1"/>
  <c r="O195" i="1"/>
  <c r="O200" i="1"/>
  <c r="O206" i="1"/>
  <c r="O208" i="1"/>
  <c r="O219" i="1"/>
  <c r="O224" i="1"/>
  <c r="O225" i="1"/>
  <c r="O232" i="1"/>
  <c r="O244" i="1"/>
  <c r="O249" i="1"/>
  <c r="O256" i="1"/>
  <c r="O257" i="1"/>
  <c r="O268" i="1"/>
  <c r="O274" i="1"/>
  <c r="O286" i="1"/>
  <c r="O287" i="1"/>
  <c r="O288" i="1"/>
  <c r="O289" i="1"/>
  <c r="O290" i="1"/>
  <c r="O319" i="1"/>
  <c r="O320" i="1"/>
  <c r="O321" i="1"/>
  <c r="O322" i="1"/>
  <c r="O352" i="1"/>
  <c r="O353" i="1"/>
  <c r="O354" i="1"/>
  <c r="O386" i="1"/>
  <c r="O387" i="1"/>
  <c r="O413" i="1"/>
  <c r="O419" i="1"/>
  <c r="O422" i="1"/>
  <c r="O428" i="1"/>
  <c r="O432" i="1"/>
  <c r="O433" i="1"/>
  <c r="O441" i="1"/>
  <c r="O442" i="1"/>
  <c r="O447" i="1"/>
  <c r="O449" i="1"/>
  <c r="O455" i="1"/>
  <c r="O456" i="1"/>
  <c r="O478" i="1"/>
  <c r="O479" i="1"/>
  <c r="O488" i="1"/>
  <c r="O489" i="1"/>
  <c r="O506" i="1"/>
  <c r="O538" i="1"/>
  <c r="O548" i="1"/>
  <c r="O556" i="1"/>
  <c r="O557" i="1"/>
  <c r="O578" i="1"/>
  <c r="O584" i="1"/>
  <c r="O588" i="1"/>
  <c r="O601" i="1"/>
  <c r="O630" i="1"/>
  <c r="O631" i="1"/>
  <c r="O3" i="1"/>
  <c r="O11" i="1"/>
  <c r="O18" i="1"/>
  <c r="O26" i="1"/>
  <c r="O2" i="1"/>
  <c r="O46" i="1"/>
  <c r="O86" i="1"/>
  <c r="O152" i="1"/>
  <c r="O154" i="1"/>
  <c r="O231" i="1"/>
  <c r="O298" i="1"/>
  <c r="O463" i="1"/>
  <c r="O4" i="1"/>
  <c r="O9" i="1"/>
  <c r="O12" i="1"/>
  <c r="O40" i="1"/>
  <c r="O42" i="1"/>
  <c r="O43" i="1"/>
  <c r="O44" i="1"/>
  <c r="O45" i="1"/>
  <c r="O71" i="1"/>
  <c r="O72" i="1"/>
  <c r="O73" i="1"/>
  <c r="O75" i="1"/>
  <c r="O76" i="1"/>
  <c r="O88" i="1"/>
  <c r="O89" i="1"/>
  <c r="O90" i="1"/>
  <c r="O91" i="1"/>
  <c r="O93" i="1"/>
  <c r="O109" i="1"/>
  <c r="O110" i="1"/>
  <c r="O111" i="1"/>
  <c r="O112" i="1"/>
  <c r="O113" i="1"/>
  <c r="O138" i="1"/>
  <c r="O139" i="1"/>
  <c r="O140" i="1"/>
  <c r="O141" i="1"/>
  <c r="O144" i="1"/>
  <c r="O149" i="1"/>
  <c r="O162" i="1"/>
  <c r="O163" i="1"/>
  <c r="O164" i="1"/>
  <c r="O165" i="1"/>
  <c r="O182" i="1"/>
  <c r="O183" i="1"/>
  <c r="O196" i="1"/>
  <c r="O197" i="1"/>
  <c r="O198" i="1"/>
  <c r="O199" i="1"/>
  <c r="O211" i="1"/>
  <c r="O212" i="1"/>
  <c r="O213" i="1"/>
  <c r="O214" i="1"/>
  <c r="O227" i="1"/>
  <c r="O229" i="1"/>
  <c r="O245" i="1"/>
  <c r="O246" i="1"/>
  <c r="O247" i="1"/>
  <c r="O248" i="1"/>
  <c r="O260" i="1"/>
  <c r="O261" i="1"/>
  <c r="O262" i="1"/>
  <c r="O263" i="1"/>
  <c r="O276" i="1"/>
  <c r="O277" i="1"/>
  <c r="O291" i="1"/>
  <c r="O292" i="1"/>
  <c r="O293" i="1"/>
  <c r="O294" i="1"/>
  <c r="O323" i="1"/>
  <c r="O324" i="1"/>
  <c r="O325" i="1"/>
  <c r="O326" i="1"/>
  <c r="O343" i="1"/>
  <c r="O344" i="1"/>
  <c r="O345" i="1"/>
  <c r="O346" i="1"/>
  <c r="O347" i="1"/>
  <c r="O348" i="1"/>
  <c r="O364" i="1"/>
  <c r="O365" i="1"/>
  <c r="O366" i="1"/>
  <c r="O367" i="1"/>
  <c r="O379" i="1"/>
  <c r="O380" i="1"/>
  <c r="O381" i="1"/>
  <c r="O382" i="1"/>
  <c r="O397" i="1"/>
  <c r="O398" i="1"/>
  <c r="O399" i="1"/>
  <c r="O400" i="1"/>
  <c r="O411" i="1"/>
  <c r="O414" i="1"/>
  <c r="O425" i="1"/>
  <c r="O438" i="1"/>
  <c r="O451" i="1"/>
  <c r="O454" i="1"/>
  <c r="O460" i="1"/>
  <c r="O464" i="1"/>
  <c r="O465" i="1"/>
  <c r="O467" i="1"/>
  <c r="O471" i="1"/>
  <c r="O473" i="1"/>
  <c r="O481" i="1"/>
  <c r="O486" i="1"/>
  <c r="O490" i="1"/>
  <c r="O491" i="1"/>
  <c r="O492" i="1"/>
  <c r="O493" i="1"/>
  <c r="O494" i="1"/>
  <c r="O507" i="1"/>
  <c r="O508" i="1"/>
  <c r="O510" i="1"/>
  <c r="O511" i="1"/>
  <c r="O513" i="1"/>
  <c r="O514" i="1"/>
  <c r="O515" i="1"/>
  <c r="O517" i="1"/>
  <c r="O518" i="1"/>
  <c r="O519" i="1"/>
  <c r="O521" i="1"/>
  <c r="O522" i="1"/>
  <c r="O523" i="1"/>
  <c r="O525" i="1"/>
  <c r="O526" i="1"/>
  <c r="O527" i="1"/>
  <c r="O539" i="1"/>
  <c r="O541" i="1"/>
  <c r="O542" i="1"/>
  <c r="O543" i="1"/>
  <c r="O545" i="1"/>
  <c r="O560" i="1"/>
  <c r="O561" i="1"/>
  <c r="O562" i="1"/>
  <c r="O563" i="1"/>
  <c r="O564" i="1"/>
  <c r="O565" i="1"/>
  <c r="O566" i="1"/>
  <c r="O567" i="1"/>
  <c r="O568" i="1"/>
  <c r="O596" i="1"/>
  <c r="O597" i="1"/>
  <c r="O599" i="1"/>
  <c r="O602" i="1"/>
  <c r="O603" i="1"/>
  <c r="O605" i="1"/>
  <c r="O607" i="1"/>
  <c r="O608" i="1"/>
  <c r="O614" i="1"/>
  <c r="O615" i="1"/>
  <c r="O617" i="1"/>
  <c r="O620" i="1"/>
  <c r="O623" i="1"/>
  <c r="O626" i="1"/>
  <c r="O10" i="1"/>
  <c r="O34" i="1"/>
  <c r="O56" i="1"/>
  <c r="O57" i="1"/>
  <c r="O58" i="1"/>
  <c r="O59" i="1"/>
  <c r="O61" i="1"/>
  <c r="O62" i="1"/>
  <c r="O63" i="1"/>
  <c r="O65" i="1"/>
  <c r="O67" i="1"/>
  <c r="O70" i="1"/>
  <c r="O96" i="1"/>
  <c r="O97" i="1"/>
  <c r="O99" i="1"/>
  <c r="O105" i="1"/>
  <c r="O107" i="1"/>
  <c r="O114" i="1"/>
  <c r="O116" i="1"/>
  <c r="O122" i="1"/>
  <c r="O124" i="1"/>
  <c r="O125" i="1"/>
  <c r="O126" i="1"/>
  <c r="O128" i="1"/>
  <c r="O134" i="1"/>
  <c r="O160" i="1"/>
  <c r="O166" i="1"/>
  <c r="O167" i="1"/>
  <c r="O168" i="1"/>
  <c r="O175" i="1"/>
  <c r="O176" i="1"/>
  <c r="O177" i="1"/>
  <c r="O185" i="1"/>
  <c r="O186" i="1"/>
  <c r="O187" i="1"/>
  <c r="O192" i="1"/>
  <c r="O203" i="1"/>
  <c r="O209" i="1"/>
  <c r="O215" i="1"/>
  <c r="O216" i="1"/>
  <c r="O217" i="1"/>
  <c r="O220" i="1"/>
  <c r="O221" i="1"/>
  <c r="O222" i="1"/>
  <c r="O236" i="1"/>
  <c r="O241" i="1"/>
  <c r="O251" i="1"/>
  <c r="O252" i="1"/>
  <c r="O253" i="1"/>
  <c r="O254" i="1"/>
  <c r="O258" i="1"/>
  <c r="O264" i="1"/>
  <c r="O265" i="1"/>
  <c r="O266" i="1"/>
  <c r="O267" i="1"/>
  <c r="O269" i="1"/>
  <c r="O270" i="1"/>
  <c r="O271" i="1"/>
  <c r="O279" i="1"/>
  <c r="O281" i="1"/>
  <c r="O282" i="1"/>
  <c r="O295" i="1"/>
  <c r="O296" i="1"/>
  <c r="O297" i="1"/>
  <c r="O301" i="1"/>
  <c r="O303" i="1"/>
  <c r="O305" i="1"/>
  <c r="O306" i="1"/>
  <c r="O308" i="1"/>
  <c r="O309" i="1"/>
  <c r="O327" i="1"/>
  <c r="O328" i="1"/>
  <c r="O329" i="1"/>
  <c r="O330" i="1"/>
  <c r="O332" i="1"/>
  <c r="O333" i="1"/>
  <c r="O334" i="1"/>
  <c r="O335" i="1"/>
  <c r="O336" i="1"/>
  <c r="O337" i="1"/>
  <c r="O338" i="1"/>
  <c r="O339" i="1"/>
  <c r="O340" i="1"/>
  <c r="O356" i="1"/>
  <c r="O357" i="1"/>
  <c r="O358" i="1"/>
  <c r="O359" i="1"/>
  <c r="O360" i="1"/>
  <c r="O361" i="1"/>
  <c r="O362" i="1"/>
  <c r="O363" i="1"/>
  <c r="O368" i="1"/>
  <c r="O369" i="1"/>
  <c r="O370" i="1"/>
  <c r="O371" i="1"/>
  <c r="O372" i="1"/>
  <c r="O373" i="1"/>
  <c r="O389" i="1"/>
  <c r="O390" i="1"/>
  <c r="O391" i="1"/>
  <c r="O392" i="1"/>
  <c r="O393" i="1"/>
  <c r="O394" i="1"/>
  <c r="O395" i="1"/>
  <c r="O396" i="1"/>
  <c r="O401" i="1"/>
  <c r="O402" i="1"/>
  <c r="O403" i="1"/>
  <c r="O404" i="1"/>
  <c r="O405" i="1"/>
  <c r="O406" i="1"/>
  <c r="O500" i="1"/>
  <c r="O503" i="1"/>
  <c r="O549" i="1"/>
  <c r="O604" i="1"/>
  <c r="O7" i="1"/>
  <c r="O17" i="1"/>
  <c r="O20" i="1"/>
  <c r="O21" i="1"/>
  <c r="O22" i="1"/>
  <c r="O23" i="1"/>
  <c r="O39" i="1"/>
  <c r="O64" i="1"/>
  <c r="O78" i="1"/>
  <c r="O79" i="1"/>
  <c r="O80" i="1"/>
  <c r="O81" i="1"/>
  <c r="O94" i="1"/>
  <c r="O100" i="1"/>
  <c r="O145" i="1"/>
  <c r="O157" i="1"/>
  <c r="O169" i="1"/>
  <c r="O170" i="1"/>
  <c r="O218" i="1"/>
  <c r="O226" i="1"/>
  <c r="O233" i="1"/>
  <c r="O234" i="1"/>
  <c r="O235" i="1"/>
  <c r="O311" i="1"/>
  <c r="O331" i="1"/>
  <c r="O342" i="1"/>
  <c r="O374" i="1"/>
  <c r="O375" i="1"/>
  <c r="O376" i="1"/>
  <c r="O377" i="1"/>
  <c r="O383" i="1"/>
  <c r="O409" i="1"/>
  <c r="O446" i="1"/>
  <c r="O448" i="1"/>
  <c r="O469" i="1"/>
  <c r="O484" i="1"/>
  <c r="O496" i="1"/>
  <c r="O536" i="1"/>
  <c r="J19" i="2"/>
  <c r="R614" i="1"/>
  <c r="Q614" i="1"/>
  <c r="R615" i="1"/>
  <c r="Q615" i="1"/>
  <c r="R617" i="1"/>
  <c r="Q617" i="1"/>
  <c r="R620" i="1"/>
  <c r="Q620" i="1"/>
  <c r="R623" i="1"/>
  <c r="Q623" i="1"/>
  <c r="R626" i="1"/>
  <c r="Q626" i="1"/>
  <c r="R594" i="1"/>
  <c r="Q594" i="1"/>
  <c r="R596" i="1"/>
  <c r="Q596" i="1"/>
  <c r="R597" i="1"/>
  <c r="Q597" i="1"/>
  <c r="R602" i="1"/>
  <c r="Q602" i="1"/>
  <c r="R603" i="1"/>
  <c r="Q603" i="1"/>
  <c r="R605" i="1"/>
  <c r="Q605" i="1"/>
  <c r="R607" i="1"/>
  <c r="Q607" i="1"/>
  <c r="R608" i="1"/>
  <c r="Q608" i="1"/>
  <c r="R561" i="1"/>
  <c r="Q561" i="1"/>
  <c r="R562" i="1"/>
  <c r="Q562" i="1"/>
  <c r="R563" i="1"/>
  <c r="Q563" i="1"/>
  <c r="R564" i="1"/>
  <c r="Q564" i="1"/>
  <c r="R565" i="1"/>
  <c r="Q565" i="1"/>
  <c r="R566" i="1"/>
  <c r="Q566" i="1"/>
  <c r="R567" i="1"/>
  <c r="Q567" i="1"/>
  <c r="R568" i="1"/>
  <c r="Q568" i="1"/>
  <c r="R577" i="1"/>
  <c r="Q577" i="1"/>
  <c r="R585" i="1"/>
  <c r="Q585" i="1"/>
  <c r="R587" i="1"/>
  <c r="Q587" i="1"/>
  <c r="R539" i="1"/>
  <c r="Q539" i="1"/>
  <c r="R541" i="1"/>
  <c r="Q541" i="1"/>
  <c r="R542" i="1"/>
  <c r="Q542" i="1"/>
  <c r="R543" i="1"/>
  <c r="Q543" i="1"/>
  <c r="R545" i="1"/>
  <c r="Q545" i="1"/>
  <c r="R555" i="1"/>
  <c r="Q555" i="1"/>
  <c r="R490" i="1"/>
  <c r="Q490" i="1"/>
  <c r="R491" i="1"/>
  <c r="Q491" i="1"/>
  <c r="R492" i="1"/>
  <c r="Q492" i="1"/>
  <c r="R493" i="1"/>
  <c r="Q493" i="1"/>
  <c r="R494" i="1"/>
  <c r="Q494" i="1"/>
  <c r="R507" i="1"/>
  <c r="Q507" i="1"/>
  <c r="R508" i="1"/>
  <c r="Q508" i="1"/>
  <c r="R510" i="1"/>
  <c r="Q510" i="1"/>
  <c r="R511" i="1"/>
  <c r="Q511" i="1"/>
  <c r="R513" i="1"/>
  <c r="Q513" i="1"/>
  <c r="R514" i="1"/>
  <c r="Q514" i="1"/>
  <c r="R515" i="1"/>
  <c r="Q515" i="1"/>
  <c r="R517" i="1"/>
  <c r="Q517" i="1"/>
  <c r="R518" i="1"/>
  <c r="Q518" i="1"/>
  <c r="R519" i="1"/>
  <c r="Q519" i="1"/>
  <c r="R521" i="1"/>
  <c r="Q521" i="1"/>
  <c r="R522" i="1"/>
  <c r="Q522" i="1"/>
  <c r="R523" i="1"/>
  <c r="Q523" i="1"/>
  <c r="R525" i="1"/>
  <c r="Q525" i="1"/>
  <c r="R526" i="1"/>
  <c r="Q526" i="1"/>
  <c r="R527" i="1"/>
  <c r="Q527" i="1"/>
  <c r="R533" i="1"/>
  <c r="Q533" i="1"/>
  <c r="R444" i="1"/>
  <c r="Q444" i="1"/>
  <c r="R450" i="1"/>
  <c r="Q450" i="1"/>
  <c r="R451" i="1"/>
  <c r="Q451" i="1"/>
  <c r="R452" i="1"/>
  <c r="Q452" i="1"/>
  <c r="R453" i="1"/>
  <c r="Q453" i="1"/>
  <c r="R454" i="1"/>
  <c r="Q454" i="1"/>
  <c r="R460" i="1"/>
  <c r="Q460" i="1"/>
  <c r="R463" i="1"/>
  <c r="Q463" i="1"/>
  <c r="R464" i="1"/>
  <c r="Q464" i="1"/>
  <c r="R465" i="1"/>
  <c r="Q465" i="1"/>
  <c r="R467" i="1"/>
  <c r="Q467" i="1"/>
  <c r="R468" i="1"/>
  <c r="Q468" i="1"/>
  <c r="R470" i="1"/>
  <c r="Q470" i="1"/>
  <c r="R471" i="1"/>
  <c r="Q471" i="1"/>
  <c r="R472" i="1"/>
  <c r="Q472" i="1"/>
  <c r="R473" i="1"/>
  <c r="Q473" i="1"/>
  <c r="R481" i="1"/>
  <c r="Q481" i="1"/>
  <c r="R483" i="1"/>
  <c r="Q483" i="1"/>
  <c r="R485" i="1"/>
  <c r="Q485" i="1"/>
  <c r="R486" i="1"/>
  <c r="Q486" i="1"/>
  <c r="R487" i="1"/>
  <c r="Q487" i="1"/>
  <c r="R411" i="1"/>
  <c r="Q411" i="1"/>
  <c r="R414" i="1"/>
  <c r="Q414" i="1"/>
  <c r="R418" i="1"/>
  <c r="Q418" i="1"/>
  <c r="R421" i="1"/>
  <c r="Q421" i="1"/>
  <c r="R423" i="1"/>
  <c r="Q423" i="1"/>
  <c r="R424" i="1"/>
  <c r="Q424" i="1"/>
  <c r="R425" i="1"/>
  <c r="Q425" i="1"/>
  <c r="R426" i="1"/>
  <c r="Q426" i="1"/>
  <c r="R427" i="1"/>
  <c r="Q427" i="1"/>
  <c r="R430" i="1"/>
  <c r="Q430" i="1"/>
  <c r="R431" i="1"/>
  <c r="Q431" i="1"/>
  <c r="R435" i="1"/>
  <c r="Q435" i="1"/>
  <c r="R436" i="1"/>
  <c r="Q436" i="1"/>
  <c r="R438" i="1"/>
  <c r="Q438" i="1"/>
  <c r="R439" i="1"/>
  <c r="Q439" i="1"/>
  <c r="R291" i="1"/>
  <c r="Q291" i="1"/>
  <c r="R292" i="1"/>
  <c r="Q292" i="1"/>
  <c r="R293" i="1"/>
  <c r="Q293" i="1"/>
  <c r="R294" i="1"/>
  <c r="Q294" i="1"/>
  <c r="R298" i="1"/>
  <c r="Q298" i="1"/>
  <c r="R323" i="1"/>
  <c r="Q323" i="1"/>
  <c r="R324" i="1"/>
  <c r="Q324" i="1"/>
  <c r="R325" i="1"/>
  <c r="Q325" i="1"/>
  <c r="R326" i="1"/>
  <c r="Q326" i="1"/>
  <c r="R343" i="1"/>
  <c r="Q343" i="1"/>
  <c r="R344" i="1"/>
  <c r="Q344" i="1"/>
  <c r="R345" i="1"/>
  <c r="Q345" i="1"/>
  <c r="R346" i="1"/>
  <c r="Q346" i="1"/>
  <c r="R347" i="1"/>
  <c r="Q347" i="1"/>
  <c r="R348" i="1"/>
  <c r="Q348" i="1"/>
  <c r="R364" i="1"/>
  <c r="Q364" i="1"/>
  <c r="R365" i="1"/>
  <c r="Q365" i="1"/>
  <c r="R366" i="1"/>
  <c r="Q366" i="1"/>
  <c r="R367" i="1"/>
  <c r="Q367" i="1"/>
  <c r="R378" i="1"/>
  <c r="Q378" i="1"/>
  <c r="R379" i="1"/>
  <c r="Q379" i="1"/>
  <c r="R380" i="1"/>
  <c r="Q380" i="1"/>
  <c r="R381" i="1"/>
  <c r="Q381" i="1"/>
  <c r="R382" i="1"/>
  <c r="Q382" i="1"/>
  <c r="R397" i="1"/>
  <c r="Q397" i="1"/>
  <c r="R398" i="1"/>
  <c r="Q398" i="1"/>
  <c r="R399" i="1"/>
  <c r="Q399" i="1"/>
  <c r="R400" i="1"/>
  <c r="Q400" i="1"/>
  <c r="R134" i="1"/>
  <c r="Q134" i="1"/>
  <c r="R138" i="1"/>
  <c r="Q138" i="1"/>
  <c r="R139" i="1"/>
  <c r="Q139" i="1"/>
  <c r="R140" i="1"/>
  <c r="Q140" i="1"/>
  <c r="R141" i="1"/>
  <c r="Q141" i="1"/>
  <c r="R143" i="1"/>
  <c r="Q143" i="1"/>
  <c r="R148" i="1"/>
  <c r="Q148" i="1"/>
  <c r="R149" i="1"/>
  <c r="Q149" i="1"/>
  <c r="R152" i="1"/>
  <c r="Q152" i="1"/>
  <c r="R153" i="1"/>
  <c r="Q153" i="1"/>
  <c r="R154" i="1"/>
  <c r="Q154" i="1"/>
  <c r="R158" i="1"/>
  <c r="Q158" i="1"/>
  <c r="R162" i="1"/>
  <c r="Q162" i="1"/>
  <c r="R163" i="1"/>
  <c r="Q163" i="1"/>
  <c r="R164" i="1"/>
  <c r="Q164" i="1"/>
  <c r="R165" i="1"/>
  <c r="Q165" i="1"/>
  <c r="R182" i="1"/>
  <c r="Q182" i="1"/>
  <c r="R183" i="1"/>
  <c r="Q183" i="1"/>
  <c r="R196" i="1"/>
  <c r="Q196" i="1"/>
  <c r="R197" i="1"/>
  <c r="Q197" i="1"/>
  <c r="R198" i="1"/>
  <c r="Q198" i="1"/>
  <c r="R199" i="1"/>
  <c r="Q199" i="1"/>
  <c r="R201" i="1"/>
  <c r="Q201" i="1"/>
  <c r="R211" i="1"/>
  <c r="Q211" i="1"/>
  <c r="R212" i="1"/>
  <c r="Q212" i="1"/>
  <c r="R213" i="1"/>
  <c r="Q213" i="1"/>
  <c r="R214" i="1"/>
  <c r="Q214" i="1"/>
  <c r="R219" i="1"/>
  <c r="Q219" i="1"/>
  <c r="R227" i="1"/>
  <c r="Q227" i="1"/>
  <c r="R229" i="1"/>
  <c r="Q229" i="1"/>
  <c r="R231" i="1"/>
  <c r="Q231" i="1"/>
  <c r="R240" i="1"/>
  <c r="Q240" i="1"/>
  <c r="R241" i="1"/>
  <c r="Q241" i="1"/>
  <c r="R245" i="1"/>
  <c r="Q245" i="1"/>
  <c r="R246" i="1"/>
  <c r="Q246" i="1"/>
  <c r="R247" i="1"/>
  <c r="Q247" i="1"/>
  <c r="R248" i="1"/>
  <c r="Q248" i="1"/>
  <c r="R260" i="1"/>
  <c r="Q260" i="1"/>
  <c r="R261" i="1"/>
  <c r="Q261" i="1"/>
  <c r="R262" i="1"/>
  <c r="Q262" i="1"/>
  <c r="R263" i="1"/>
  <c r="Q263" i="1"/>
  <c r="R272" i="1"/>
  <c r="Q272" i="1"/>
  <c r="R274" i="1"/>
  <c r="Q274" i="1"/>
  <c r="R276" i="1"/>
  <c r="Q276" i="1"/>
  <c r="R277" i="1"/>
  <c r="Q277" i="1"/>
  <c r="C8" i="6" l="1"/>
  <c r="C7" i="6"/>
  <c r="C12" i="6"/>
  <c r="C11" i="6"/>
  <c r="C9" i="6"/>
  <c r="C6" i="6"/>
  <c r="C5" i="6"/>
  <c r="C4" i="6"/>
  <c r="I117" i="1" s="1"/>
  <c r="L117" i="1" s="1"/>
  <c r="N117" i="1" s="1"/>
  <c r="P117" i="1" s="1"/>
  <c r="N25" i="1"/>
  <c r="P25" i="1" s="1"/>
  <c r="N14" i="1"/>
  <c r="P14" i="1" s="1"/>
  <c r="N13" i="1"/>
  <c r="P13" i="1" s="1"/>
  <c r="N8" i="1"/>
  <c r="P8" i="1" s="1"/>
  <c r="N585" i="1"/>
  <c r="P585" i="1" s="1"/>
  <c r="N577" i="1"/>
  <c r="P577" i="1" s="1"/>
  <c r="N378" i="1"/>
  <c r="P378" i="1" s="1"/>
  <c r="N302" i="1"/>
  <c r="P302" i="1" s="1"/>
  <c r="N255" i="1"/>
  <c r="P255" i="1" s="1"/>
  <c r="N250" i="1"/>
  <c r="P250" i="1" s="1"/>
  <c r="N237" i="1"/>
  <c r="P237" i="1" s="1"/>
  <c r="N201" i="1"/>
  <c r="P201" i="1" s="1"/>
  <c r="N158" i="1"/>
  <c r="P158" i="1" s="1"/>
  <c r="N153" i="1"/>
  <c r="P153" i="1" s="1"/>
  <c r="N127" i="1"/>
  <c r="P127" i="1" s="1"/>
  <c r="N123" i="1"/>
  <c r="P123" i="1" s="1"/>
  <c r="N115" i="1"/>
  <c r="P115" i="1" s="1"/>
  <c r="N106" i="1"/>
  <c r="P106" i="1" s="1"/>
  <c r="N68" i="1"/>
  <c r="P68" i="1" s="1"/>
  <c r="N47" i="1"/>
  <c r="P47" i="1" s="1"/>
  <c r="P37" i="1"/>
  <c r="N32" i="1"/>
  <c r="P32" i="1" s="1"/>
  <c r="C64" i="2"/>
  <c r="C42" i="2"/>
  <c r="C20" i="2"/>
  <c r="I101" i="1" l="1"/>
  <c r="L101" i="1" s="1"/>
  <c r="N101" i="1" s="1"/>
  <c r="P101" i="1" s="1"/>
  <c r="I118" i="1"/>
  <c r="L118" i="1" s="1"/>
  <c r="N118" i="1" s="1"/>
  <c r="P118" i="1" s="1"/>
  <c r="I282" i="1"/>
  <c r="L282" i="1" s="1"/>
  <c r="N282" i="1" s="1"/>
  <c r="P282" i="1" s="1"/>
  <c r="I281" i="1"/>
  <c r="L281" i="1" s="1"/>
  <c r="N281" i="1" s="1"/>
  <c r="P281" i="1" s="1"/>
  <c r="I279" i="1"/>
  <c r="L279" i="1" s="1"/>
  <c r="N279" i="1" s="1"/>
  <c r="P279" i="1" s="1"/>
  <c r="I236" i="1"/>
  <c r="L236" i="1" s="1"/>
  <c r="N236" i="1" s="1"/>
  <c r="P236" i="1" s="1"/>
  <c r="I187" i="1"/>
  <c r="L187" i="1" s="1"/>
  <c r="N187" i="1" s="1"/>
  <c r="P187" i="1" s="1"/>
  <c r="I186" i="1"/>
  <c r="L186" i="1" s="1"/>
  <c r="N186" i="1" s="1"/>
  <c r="P186" i="1" s="1"/>
  <c r="I185" i="1"/>
  <c r="L185" i="1" s="1"/>
  <c r="N185" i="1" s="1"/>
  <c r="P185" i="1" s="1"/>
  <c r="I177" i="1"/>
  <c r="L177" i="1" s="1"/>
  <c r="N177" i="1" s="1"/>
  <c r="P177" i="1" s="1"/>
  <c r="I176" i="1"/>
  <c r="L176" i="1" s="1"/>
  <c r="N176" i="1" s="1"/>
  <c r="P176" i="1" s="1"/>
  <c r="I175" i="1"/>
  <c r="L175" i="1" s="1"/>
  <c r="N175" i="1" s="1"/>
  <c r="P175" i="1" s="1"/>
  <c r="I168" i="1"/>
  <c r="L168" i="1" s="1"/>
  <c r="N168" i="1" s="1"/>
  <c r="P168" i="1" s="1"/>
  <c r="I167" i="1"/>
  <c r="L167" i="1" s="1"/>
  <c r="N167" i="1" s="1"/>
  <c r="P167" i="1" s="1"/>
  <c r="I166" i="1"/>
  <c r="L166" i="1" s="1"/>
  <c r="N166" i="1" s="1"/>
  <c r="P166" i="1" s="1"/>
  <c r="I160" i="1"/>
  <c r="L160" i="1" s="1"/>
  <c r="N160" i="1" s="1"/>
  <c r="P160" i="1" s="1"/>
  <c r="I134" i="1"/>
  <c r="L134" i="1" s="1"/>
  <c r="N134" i="1" s="1"/>
  <c r="P134" i="1" s="1"/>
  <c r="I34" i="1"/>
  <c r="L34" i="1" s="1"/>
  <c r="N34" i="1" s="1"/>
  <c r="P34" i="1" s="1"/>
  <c r="I17" i="1"/>
  <c r="L17" i="1" s="1"/>
  <c r="N17" i="1" s="1"/>
  <c r="P17" i="1" s="1"/>
  <c r="I20" i="1"/>
  <c r="L20" i="1" s="1"/>
  <c r="N20" i="1" s="1"/>
  <c r="P20" i="1" s="1"/>
  <c r="I21" i="1"/>
  <c r="L21" i="1" s="1"/>
  <c r="N21" i="1" s="1"/>
  <c r="P21" i="1" s="1"/>
  <c r="I22" i="1"/>
  <c r="L22" i="1" s="1"/>
  <c r="N22" i="1" s="1"/>
  <c r="P22" i="1" s="1"/>
  <c r="I23" i="1"/>
  <c r="L23" i="1" s="1"/>
  <c r="N23" i="1" s="1"/>
  <c r="P23" i="1" s="1"/>
  <c r="I7" i="1"/>
  <c r="L7" i="1" s="1"/>
  <c r="N7" i="1" s="1"/>
  <c r="P7" i="1" s="1"/>
  <c r="I406" i="1"/>
  <c r="L406" i="1" s="1"/>
  <c r="N406" i="1" s="1"/>
  <c r="P406" i="1" s="1"/>
  <c r="I405" i="1"/>
  <c r="L405" i="1" s="1"/>
  <c r="N405" i="1" s="1"/>
  <c r="P405" i="1" s="1"/>
  <c r="I404" i="1"/>
  <c r="L404" i="1" s="1"/>
  <c r="N404" i="1" s="1"/>
  <c r="P404" i="1" s="1"/>
  <c r="I403" i="1"/>
  <c r="L403" i="1" s="1"/>
  <c r="N403" i="1" s="1"/>
  <c r="P403" i="1" s="1"/>
  <c r="I402" i="1"/>
  <c r="L402" i="1" s="1"/>
  <c r="N402" i="1" s="1"/>
  <c r="P402" i="1" s="1"/>
  <c r="I401" i="1"/>
  <c r="L401" i="1" s="1"/>
  <c r="N401" i="1" s="1"/>
  <c r="P401" i="1" s="1"/>
  <c r="I396" i="1"/>
  <c r="L396" i="1" s="1"/>
  <c r="N396" i="1" s="1"/>
  <c r="P396" i="1" s="1"/>
  <c r="I395" i="1"/>
  <c r="L395" i="1" s="1"/>
  <c r="N395" i="1" s="1"/>
  <c r="P395" i="1" s="1"/>
  <c r="I394" i="1"/>
  <c r="L394" i="1" s="1"/>
  <c r="N394" i="1" s="1"/>
  <c r="P394" i="1" s="1"/>
  <c r="I393" i="1"/>
  <c r="L393" i="1" s="1"/>
  <c r="N393" i="1" s="1"/>
  <c r="P393" i="1" s="1"/>
  <c r="I392" i="1"/>
  <c r="L392" i="1" s="1"/>
  <c r="N392" i="1" s="1"/>
  <c r="P392" i="1" s="1"/>
  <c r="I391" i="1"/>
  <c r="L391" i="1" s="1"/>
  <c r="N391" i="1" s="1"/>
  <c r="P391" i="1" s="1"/>
  <c r="I390" i="1"/>
  <c r="L390" i="1" s="1"/>
  <c r="N390" i="1" s="1"/>
  <c r="P390" i="1" s="1"/>
  <c r="I389" i="1"/>
  <c r="L389" i="1" s="1"/>
  <c r="N389" i="1" s="1"/>
  <c r="P389" i="1" s="1"/>
  <c r="I373" i="1"/>
  <c r="L373" i="1" s="1"/>
  <c r="N373" i="1" s="1"/>
  <c r="P373" i="1" s="1"/>
  <c r="I372" i="1"/>
  <c r="L372" i="1" s="1"/>
  <c r="N372" i="1" s="1"/>
  <c r="P372" i="1" s="1"/>
  <c r="I371" i="1"/>
  <c r="L371" i="1" s="1"/>
  <c r="N371" i="1" s="1"/>
  <c r="P371" i="1" s="1"/>
  <c r="I370" i="1"/>
  <c r="L370" i="1" s="1"/>
  <c r="N370" i="1" s="1"/>
  <c r="P370" i="1" s="1"/>
  <c r="I369" i="1"/>
  <c r="L369" i="1" s="1"/>
  <c r="N369" i="1" s="1"/>
  <c r="P369" i="1" s="1"/>
  <c r="I368" i="1"/>
  <c r="L368" i="1" s="1"/>
  <c r="N368" i="1" s="1"/>
  <c r="P368" i="1" s="1"/>
  <c r="I363" i="1"/>
  <c r="L363" i="1" s="1"/>
  <c r="N363" i="1" s="1"/>
  <c r="P363" i="1" s="1"/>
  <c r="I362" i="1"/>
  <c r="L362" i="1" s="1"/>
  <c r="N362" i="1" s="1"/>
  <c r="P362" i="1" s="1"/>
  <c r="I361" i="1"/>
  <c r="L361" i="1" s="1"/>
  <c r="N361" i="1" s="1"/>
  <c r="P361" i="1" s="1"/>
  <c r="I360" i="1"/>
  <c r="L360" i="1" s="1"/>
  <c r="N360" i="1" s="1"/>
  <c r="P360" i="1" s="1"/>
  <c r="I359" i="1"/>
  <c r="L359" i="1" s="1"/>
  <c r="N359" i="1" s="1"/>
  <c r="P359" i="1" s="1"/>
  <c r="I358" i="1"/>
  <c r="L358" i="1" s="1"/>
  <c r="N358" i="1" s="1"/>
  <c r="P358" i="1" s="1"/>
  <c r="I357" i="1"/>
  <c r="L357" i="1" s="1"/>
  <c r="N357" i="1" s="1"/>
  <c r="P357" i="1" s="1"/>
  <c r="I356" i="1"/>
  <c r="L356" i="1" s="1"/>
  <c r="N356" i="1" s="1"/>
  <c r="P356" i="1" s="1"/>
  <c r="I340" i="1"/>
  <c r="L340" i="1" s="1"/>
  <c r="N340" i="1" s="1"/>
  <c r="P340" i="1" s="1"/>
  <c r="I339" i="1"/>
  <c r="L339" i="1" s="1"/>
  <c r="N339" i="1" s="1"/>
  <c r="P339" i="1" s="1"/>
  <c r="I338" i="1"/>
  <c r="L338" i="1" s="1"/>
  <c r="N338" i="1" s="1"/>
  <c r="P338" i="1" s="1"/>
  <c r="I337" i="1"/>
  <c r="L337" i="1" s="1"/>
  <c r="N337" i="1" s="1"/>
  <c r="P337" i="1" s="1"/>
  <c r="I336" i="1"/>
  <c r="L336" i="1" s="1"/>
  <c r="N336" i="1" s="1"/>
  <c r="P336" i="1" s="1"/>
  <c r="I335" i="1"/>
  <c r="L335" i="1" s="1"/>
  <c r="N335" i="1" s="1"/>
  <c r="P335" i="1" s="1"/>
  <c r="I334" i="1"/>
  <c r="L334" i="1" s="1"/>
  <c r="N334" i="1" s="1"/>
  <c r="P334" i="1" s="1"/>
  <c r="I333" i="1"/>
  <c r="L333" i="1" s="1"/>
  <c r="N333" i="1" s="1"/>
  <c r="P333" i="1" s="1"/>
  <c r="I332" i="1"/>
  <c r="L332" i="1" s="1"/>
  <c r="N332" i="1" s="1"/>
  <c r="P332" i="1" s="1"/>
  <c r="I330" i="1"/>
  <c r="L330" i="1" s="1"/>
  <c r="N330" i="1" s="1"/>
  <c r="P330" i="1" s="1"/>
  <c r="I329" i="1"/>
  <c r="L329" i="1" s="1"/>
  <c r="N329" i="1" s="1"/>
  <c r="P329" i="1" s="1"/>
  <c r="I328" i="1"/>
  <c r="L328" i="1" s="1"/>
  <c r="N328" i="1" s="1"/>
  <c r="P328" i="1" s="1"/>
  <c r="I327" i="1"/>
  <c r="L327" i="1" s="1"/>
  <c r="N327" i="1" s="1"/>
  <c r="P327" i="1" s="1"/>
  <c r="I309" i="1"/>
  <c r="L309" i="1" s="1"/>
  <c r="N309" i="1" s="1"/>
  <c r="P309" i="1" s="1"/>
  <c r="I308" i="1"/>
  <c r="L308" i="1" s="1"/>
  <c r="N308" i="1" s="1"/>
  <c r="P308" i="1" s="1"/>
  <c r="I306" i="1"/>
  <c r="L306" i="1" s="1"/>
  <c r="N306" i="1" s="1"/>
  <c r="P306" i="1" s="1"/>
  <c r="I305" i="1"/>
  <c r="L305" i="1" s="1"/>
  <c r="N305" i="1" s="1"/>
  <c r="P305" i="1" s="1"/>
  <c r="I303" i="1"/>
  <c r="L303" i="1" s="1"/>
  <c r="N303" i="1" s="1"/>
  <c r="P303" i="1" s="1"/>
  <c r="I301" i="1"/>
  <c r="L301" i="1" s="1"/>
  <c r="N301" i="1" s="1"/>
  <c r="P301" i="1" s="1"/>
  <c r="I297" i="1"/>
  <c r="L297" i="1" s="1"/>
  <c r="N297" i="1" s="1"/>
  <c r="P297" i="1" s="1"/>
  <c r="I296" i="1"/>
  <c r="L296" i="1" s="1"/>
  <c r="N296" i="1" s="1"/>
  <c r="P296" i="1" s="1"/>
  <c r="I295" i="1"/>
  <c r="L295" i="1" s="1"/>
  <c r="N295" i="1" s="1"/>
  <c r="P295" i="1" s="1"/>
  <c r="I271" i="1"/>
  <c r="L271" i="1" s="1"/>
  <c r="N271" i="1" s="1"/>
  <c r="P271" i="1" s="1"/>
  <c r="I270" i="1"/>
  <c r="L270" i="1" s="1"/>
  <c r="N270" i="1" s="1"/>
  <c r="P270" i="1" s="1"/>
  <c r="I269" i="1"/>
  <c r="L269" i="1" s="1"/>
  <c r="N269" i="1" s="1"/>
  <c r="P269" i="1" s="1"/>
  <c r="I267" i="1"/>
  <c r="L267" i="1" s="1"/>
  <c r="N267" i="1" s="1"/>
  <c r="P267" i="1" s="1"/>
  <c r="I266" i="1"/>
  <c r="L266" i="1" s="1"/>
  <c r="N266" i="1" s="1"/>
  <c r="P266" i="1" s="1"/>
  <c r="I265" i="1"/>
  <c r="L265" i="1" s="1"/>
  <c r="N265" i="1" s="1"/>
  <c r="P265" i="1" s="1"/>
  <c r="I264" i="1"/>
  <c r="L264" i="1" s="1"/>
  <c r="N264" i="1" s="1"/>
  <c r="P264" i="1" s="1"/>
  <c r="I258" i="1"/>
  <c r="L258" i="1" s="1"/>
  <c r="N258" i="1" s="1"/>
  <c r="P258" i="1" s="1"/>
  <c r="I254" i="1"/>
  <c r="L254" i="1" s="1"/>
  <c r="N254" i="1" s="1"/>
  <c r="P254" i="1" s="1"/>
  <c r="I253" i="1"/>
  <c r="L253" i="1" s="1"/>
  <c r="N253" i="1" s="1"/>
  <c r="P253" i="1" s="1"/>
  <c r="I252" i="1"/>
  <c r="L252" i="1" s="1"/>
  <c r="N252" i="1" s="1"/>
  <c r="P252" i="1" s="1"/>
  <c r="I251" i="1"/>
  <c r="L251" i="1" s="1"/>
  <c r="N251" i="1" s="1"/>
  <c r="P251" i="1" s="1"/>
  <c r="I241" i="1"/>
  <c r="L241" i="1" s="1"/>
  <c r="N241" i="1" s="1"/>
  <c r="P241" i="1" s="1"/>
  <c r="I222" i="1"/>
  <c r="L222" i="1" s="1"/>
  <c r="N222" i="1" s="1"/>
  <c r="P222" i="1" s="1"/>
  <c r="I221" i="1"/>
  <c r="L221" i="1" s="1"/>
  <c r="N221" i="1" s="1"/>
  <c r="P221" i="1" s="1"/>
  <c r="I220" i="1"/>
  <c r="L220" i="1" s="1"/>
  <c r="N220" i="1" s="1"/>
  <c r="P220" i="1" s="1"/>
  <c r="I217" i="1"/>
  <c r="L217" i="1" s="1"/>
  <c r="N217" i="1" s="1"/>
  <c r="P217" i="1" s="1"/>
  <c r="I216" i="1"/>
  <c r="L216" i="1" s="1"/>
  <c r="N216" i="1" s="1"/>
  <c r="P216" i="1" s="1"/>
  <c r="I215" i="1"/>
  <c r="L215" i="1" s="1"/>
  <c r="N215" i="1" s="1"/>
  <c r="P215" i="1" s="1"/>
  <c r="I209" i="1"/>
  <c r="L209" i="1" s="1"/>
  <c r="N209" i="1" s="1"/>
  <c r="P209" i="1" s="1"/>
  <c r="I203" i="1"/>
  <c r="L203" i="1" s="1"/>
  <c r="N203" i="1" s="1"/>
  <c r="P203" i="1" s="1"/>
  <c r="I192" i="1"/>
  <c r="L192" i="1" s="1"/>
  <c r="N192" i="1" s="1"/>
  <c r="P192" i="1" s="1"/>
  <c r="I128" i="1"/>
  <c r="L128" i="1" s="1"/>
  <c r="N128" i="1" s="1"/>
  <c r="P128" i="1" s="1"/>
  <c r="I126" i="1"/>
  <c r="L126" i="1" s="1"/>
  <c r="N126" i="1" s="1"/>
  <c r="P126" i="1" s="1"/>
  <c r="I125" i="1"/>
  <c r="L125" i="1" s="1"/>
  <c r="N125" i="1" s="1"/>
  <c r="P125" i="1" s="1"/>
  <c r="I124" i="1"/>
  <c r="L124" i="1" s="1"/>
  <c r="N124" i="1" s="1"/>
  <c r="P124" i="1" s="1"/>
  <c r="I122" i="1"/>
  <c r="L122" i="1" s="1"/>
  <c r="N122" i="1" s="1"/>
  <c r="P122" i="1" s="1"/>
  <c r="I116" i="1"/>
  <c r="L116" i="1" s="1"/>
  <c r="N116" i="1" s="1"/>
  <c r="P116" i="1" s="1"/>
  <c r="I114" i="1"/>
  <c r="L114" i="1" s="1"/>
  <c r="N114" i="1" s="1"/>
  <c r="P114" i="1" s="1"/>
  <c r="I107" i="1"/>
  <c r="L107" i="1" s="1"/>
  <c r="N107" i="1" s="1"/>
  <c r="P107" i="1" s="1"/>
  <c r="I105" i="1"/>
  <c r="L105" i="1" s="1"/>
  <c r="N105" i="1" s="1"/>
  <c r="P105" i="1" s="1"/>
  <c r="I99" i="1"/>
  <c r="L99" i="1" s="1"/>
  <c r="N99" i="1" s="1"/>
  <c r="P99" i="1" s="1"/>
  <c r="I97" i="1"/>
  <c r="L97" i="1" s="1"/>
  <c r="N97" i="1" s="1"/>
  <c r="P97" i="1" s="1"/>
  <c r="I96" i="1"/>
  <c r="L96" i="1" s="1"/>
  <c r="N96" i="1" s="1"/>
  <c r="P96" i="1" s="1"/>
  <c r="I70" i="1"/>
  <c r="L70" i="1" s="1"/>
  <c r="N70" i="1" s="1"/>
  <c r="P70" i="1" s="1"/>
  <c r="I67" i="1"/>
  <c r="L67" i="1" s="1"/>
  <c r="N67" i="1" s="1"/>
  <c r="P67" i="1" s="1"/>
  <c r="I65" i="1"/>
  <c r="L65" i="1" s="1"/>
  <c r="N65" i="1" s="1"/>
  <c r="P65" i="1" s="1"/>
  <c r="I63" i="1"/>
  <c r="L63" i="1" s="1"/>
  <c r="N63" i="1" s="1"/>
  <c r="P63" i="1" s="1"/>
  <c r="I62" i="1"/>
  <c r="L62" i="1" s="1"/>
  <c r="N62" i="1" s="1"/>
  <c r="P62" i="1" s="1"/>
  <c r="I61" i="1"/>
  <c r="L61" i="1" s="1"/>
  <c r="N61" i="1" s="1"/>
  <c r="P61" i="1" s="1"/>
  <c r="I59" i="1"/>
  <c r="L59" i="1" s="1"/>
  <c r="N59" i="1" s="1"/>
  <c r="P59" i="1" s="1"/>
  <c r="I58" i="1"/>
  <c r="L58" i="1" s="1"/>
  <c r="N58" i="1" s="1"/>
  <c r="P58" i="1" s="1"/>
  <c r="I57" i="1"/>
  <c r="L57" i="1" s="1"/>
  <c r="N57" i="1" s="1"/>
  <c r="P57" i="1" s="1"/>
  <c r="I56" i="1"/>
  <c r="L56" i="1" s="1"/>
  <c r="N56" i="1" s="1"/>
  <c r="P56" i="1" s="1"/>
  <c r="I500" i="1"/>
  <c r="L500" i="1" s="1"/>
  <c r="N500" i="1" s="1"/>
  <c r="P500" i="1" s="1"/>
  <c r="I503" i="1"/>
  <c r="L503" i="1" s="1"/>
  <c r="N503" i="1" s="1"/>
  <c r="P503" i="1" s="1"/>
  <c r="I549" i="1"/>
  <c r="L549" i="1" s="1"/>
  <c r="N549" i="1" s="1"/>
  <c r="P549" i="1" s="1"/>
  <c r="I604" i="1"/>
  <c r="L604" i="1" s="1"/>
  <c r="N604" i="1" s="1"/>
  <c r="P604" i="1" s="1"/>
  <c r="I277" i="1"/>
  <c r="L277" i="1" s="1"/>
  <c r="N277" i="1" s="1"/>
  <c r="P277" i="1" s="1"/>
  <c r="I276" i="1"/>
  <c r="L276" i="1" s="1"/>
  <c r="N276" i="1" s="1"/>
  <c r="P276" i="1" s="1"/>
  <c r="I229" i="1"/>
  <c r="L229" i="1" s="1"/>
  <c r="N229" i="1" s="1"/>
  <c r="P229" i="1" s="1"/>
  <c r="I227" i="1"/>
  <c r="L227" i="1" s="1"/>
  <c r="N227" i="1" s="1"/>
  <c r="P227" i="1" s="1"/>
  <c r="I183" i="1"/>
  <c r="L183" i="1" s="1"/>
  <c r="N183" i="1" s="1"/>
  <c r="P183" i="1" s="1"/>
  <c r="I182" i="1"/>
  <c r="L182" i="1" s="1"/>
  <c r="N182" i="1" s="1"/>
  <c r="P182" i="1" s="1"/>
  <c r="I165" i="1"/>
  <c r="L165" i="1" s="1"/>
  <c r="N165" i="1" s="1"/>
  <c r="P165" i="1" s="1"/>
  <c r="I164" i="1"/>
  <c r="L164" i="1" s="1"/>
  <c r="N164" i="1" s="1"/>
  <c r="P164" i="1" s="1"/>
  <c r="I163" i="1"/>
  <c r="L163" i="1" s="1"/>
  <c r="N163" i="1" s="1"/>
  <c r="P163" i="1" s="1"/>
  <c r="I162" i="1"/>
  <c r="L162" i="1" s="1"/>
  <c r="N162" i="1" s="1"/>
  <c r="P162" i="1" s="1"/>
  <c r="I149" i="1"/>
  <c r="L149" i="1" s="1"/>
  <c r="N149" i="1" s="1"/>
  <c r="P149" i="1" s="1"/>
  <c r="I144" i="1"/>
  <c r="L144" i="1" s="1"/>
  <c r="N144" i="1" s="1"/>
  <c r="P144" i="1" s="1"/>
  <c r="I141" i="1"/>
  <c r="L141" i="1" s="1"/>
  <c r="N141" i="1" s="1"/>
  <c r="P141" i="1" s="1"/>
  <c r="I140" i="1"/>
  <c r="L140" i="1" s="1"/>
  <c r="N140" i="1" s="1"/>
  <c r="P140" i="1" s="1"/>
  <c r="I139" i="1"/>
  <c r="L139" i="1" s="1"/>
  <c r="N139" i="1" s="1"/>
  <c r="P139" i="1" s="1"/>
  <c r="I138" i="1"/>
  <c r="L138" i="1" s="1"/>
  <c r="N138" i="1" s="1"/>
  <c r="P138" i="1" s="1"/>
  <c r="I43" i="1"/>
  <c r="L43" i="1" s="1"/>
  <c r="N43" i="1" s="1"/>
  <c r="P43" i="1" s="1"/>
  <c r="I44" i="1"/>
  <c r="L44" i="1" s="1"/>
  <c r="N44" i="1" s="1"/>
  <c r="P44" i="1" s="1"/>
  <c r="I45" i="1"/>
  <c r="L45" i="1" s="1"/>
  <c r="N45" i="1" s="1"/>
  <c r="P45" i="1" s="1"/>
  <c r="I42" i="1"/>
  <c r="L42" i="1" s="1"/>
  <c r="N42" i="1" s="1"/>
  <c r="P42" i="1" s="1"/>
  <c r="I40" i="1"/>
  <c r="L40" i="1" s="1"/>
  <c r="N40" i="1" s="1"/>
  <c r="P40" i="1" s="1"/>
  <c r="I10" i="1"/>
  <c r="L10" i="1" s="1"/>
  <c r="N10" i="1" s="1"/>
  <c r="P10" i="1" s="1"/>
  <c r="I400" i="1"/>
  <c r="L400" i="1" s="1"/>
  <c r="N400" i="1" s="1"/>
  <c r="P400" i="1" s="1"/>
  <c r="I399" i="1"/>
  <c r="L399" i="1" s="1"/>
  <c r="N399" i="1" s="1"/>
  <c r="P399" i="1" s="1"/>
  <c r="I398" i="1"/>
  <c r="L398" i="1" s="1"/>
  <c r="N398" i="1" s="1"/>
  <c r="P398" i="1" s="1"/>
  <c r="I397" i="1"/>
  <c r="L397" i="1" s="1"/>
  <c r="N397" i="1" s="1"/>
  <c r="P397" i="1" s="1"/>
  <c r="I382" i="1"/>
  <c r="L382" i="1" s="1"/>
  <c r="N382" i="1" s="1"/>
  <c r="P382" i="1" s="1"/>
  <c r="I381" i="1"/>
  <c r="L381" i="1" s="1"/>
  <c r="N381" i="1" s="1"/>
  <c r="P381" i="1" s="1"/>
  <c r="I380" i="1"/>
  <c r="L380" i="1" s="1"/>
  <c r="N380" i="1" s="1"/>
  <c r="P380" i="1" s="1"/>
  <c r="I379" i="1"/>
  <c r="L379" i="1" s="1"/>
  <c r="N379" i="1" s="1"/>
  <c r="P379" i="1" s="1"/>
  <c r="I367" i="1"/>
  <c r="L367" i="1" s="1"/>
  <c r="N367" i="1" s="1"/>
  <c r="P367" i="1" s="1"/>
  <c r="I366" i="1"/>
  <c r="L366" i="1" s="1"/>
  <c r="N366" i="1" s="1"/>
  <c r="P366" i="1" s="1"/>
  <c r="I365" i="1"/>
  <c r="L365" i="1" s="1"/>
  <c r="N365" i="1" s="1"/>
  <c r="P365" i="1" s="1"/>
  <c r="I364" i="1"/>
  <c r="L364" i="1" s="1"/>
  <c r="N364" i="1" s="1"/>
  <c r="P364" i="1" s="1"/>
  <c r="I348" i="1"/>
  <c r="L348" i="1" s="1"/>
  <c r="N348" i="1" s="1"/>
  <c r="P348" i="1" s="1"/>
  <c r="I347" i="1"/>
  <c r="L347" i="1" s="1"/>
  <c r="N347" i="1" s="1"/>
  <c r="P347" i="1" s="1"/>
  <c r="I346" i="1"/>
  <c r="L346" i="1" s="1"/>
  <c r="N346" i="1" s="1"/>
  <c r="P346" i="1" s="1"/>
  <c r="I345" i="1"/>
  <c r="L345" i="1" s="1"/>
  <c r="N345" i="1" s="1"/>
  <c r="P345" i="1" s="1"/>
  <c r="I344" i="1"/>
  <c r="L344" i="1" s="1"/>
  <c r="N344" i="1" s="1"/>
  <c r="P344" i="1" s="1"/>
  <c r="I343" i="1"/>
  <c r="L343" i="1" s="1"/>
  <c r="N343" i="1" s="1"/>
  <c r="P343" i="1" s="1"/>
  <c r="I326" i="1"/>
  <c r="L326" i="1" s="1"/>
  <c r="N326" i="1" s="1"/>
  <c r="P326" i="1" s="1"/>
  <c r="I325" i="1"/>
  <c r="L325" i="1" s="1"/>
  <c r="N325" i="1" s="1"/>
  <c r="P325" i="1" s="1"/>
  <c r="I324" i="1"/>
  <c r="L324" i="1" s="1"/>
  <c r="N324" i="1" s="1"/>
  <c r="P324" i="1" s="1"/>
  <c r="I323" i="1"/>
  <c r="L323" i="1" s="1"/>
  <c r="N323" i="1" s="1"/>
  <c r="P323" i="1" s="1"/>
  <c r="I294" i="1"/>
  <c r="L294" i="1" s="1"/>
  <c r="N294" i="1" s="1"/>
  <c r="P294" i="1" s="1"/>
  <c r="I293" i="1"/>
  <c r="L293" i="1" s="1"/>
  <c r="N293" i="1" s="1"/>
  <c r="P293" i="1" s="1"/>
  <c r="I292" i="1"/>
  <c r="L292" i="1" s="1"/>
  <c r="N292" i="1" s="1"/>
  <c r="P292" i="1" s="1"/>
  <c r="I291" i="1"/>
  <c r="L291" i="1" s="1"/>
  <c r="N291" i="1" s="1"/>
  <c r="P291" i="1" s="1"/>
  <c r="I263" i="1"/>
  <c r="L263" i="1" s="1"/>
  <c r="N263" i="1" s="1"/>
  <c r="P263" i="1" s="1"/>
  <c r="I262" i="1"/>
  <c r="L262" i="1" s="1"/>
  <c r="N262" i="1" s="1"/>
  <c r="P262" i="1" s="1"/>
  <c r="I261" i="1"/>
  <c r="L261" i="1" s="1"/>
  <c r="N261" i="1" s="1"/>
  <c r="P261" i="1" s="1"/>
  <c r="I260" i="1"/>
  <c r="L260" i="1" s="1"/>
  <c r="N260" i="1" s="1"/>
  <c r="P260" i="1" s="1"/>
  <c r="I248" i="1"/>
  <c r="L248" i="1" s="1"/>
  <c r="N248" i="1" s="1"/>
  <c r="P248" i="1" s="1"/>
  <c r="I247" i="1"/>
  <c r="L247" i="1" s="1"/>
  <c r="N247" i="1" s="1"/>
  <c r="P247" i="1" s="1"/>
  <c r="I246" i="1"/>
  <c r="L246" i="1" s="1"/>
  <c r="N246" i="1" s="1"/>
  <c r="P246" i="1" s="1"/>
  <c r="I245" i="1"/>
  <c r="L245" i="1" s="1"/>
  <c r="N245" i="1" s="1"/>
  <c r="P245" i="1" s="1"/>
  <c r="I214" i="1"/>
  <c r="L214" i="1" s="1"/>
  <c r="N214" i="1" s="1"/>
  <c r="P214" i="1" s="1"/>
  <c r="I213" i="1"/>
  <c r="L213" i="1" s="1"/>
  <c r="N213" i="1" s="1"/>
  <c r="P213" i="1" s="1"/>
  <c r="I212" i="1"/>
  <c r="L212" i="1" s="1"/>
  <c r="N212" i="1" s="1"/>
  <c r="P212" i="1" s="1"/>
  <c r="I211" i="1"/>
  <c r="L211" i="1" s="1"/>
  <c r="N211" i="1" s="1"/>
  <c r="P211" i="1" s="1"/>
  <c r="I199" i="1"/>
  <c r="L199" i="1" s="1"/>
  <c r="N199" i="1" s="1"/>
  <c r="P199" i="1" s="1"/>
  <c r="I198" i="1"/>
  <c r="L198" i="1" s="1"/>
  <c r="N198" i="1" s="1"/>
  <c r="P198" i="1" s="1"/>
  <c r="I197" i="1"/>
  <c r="L197" i="1" s="1"/>
  <c r="N197" i="1" s="1"/>
  <c r="P197" i="1" s="1"/>
  <c r="I196" i="1"/>
  <c r="L196" i="1" s="1"/>
  <c r="N196" i="1" s="1"/>
  <c r="P196" i="1" s="1"/>
  <c r="I113" i="1"/>
  <c r="L113" i="1" s="1"/>
  <c r="N113" i="1" s="1"/>
  <c r="P113" i="1" s="1"/>
  <c r="I112" i="1"/>
  <c r="L112" i="1" s="1"/>
  <c r="N112" i="1" s="1"/>
  <c r="P112" i="1" s="1"/>
  <c r="I111" i="1"/>
  <c r="L111" i="1" s="1"/>
  <c r="N111" i="1" s="1"/>
  <c r="P111" i="1" s="1"/>
  <c r="I110" i="1"/>
  <c r="L110" i="1" s="1"/>
  <c r="N110" i="1" s="1"/>
  <c r="P110" i="1" s="1"/>
  <c r="I109" i="1"/>
  <c r="L109" i="1" s="1"/>
  <c r="N109" i="1" s="1"/>
  <c r="P109" i="1" s="1"/>
  <c r="I93" i="1"/>
  <c r="L93" i="1" s="1"/>
  <c r="N93" i="1" s="1"/>
  <c r="P93" i="1" s="1"/>
  <c r="I91" i="1"/>
  <c r="L91" i="1" s="1"/>
  <c r="N91" i="1" s="1"/>
  <c r="P91" i="1" s="1"/>
  <c r="I90" i="1"/>
  <c r="L90" i="1" s="1"/>
  <c r="N90" i="1" s="1"/>
  <c r="P90" i="1" s="1"/>
  <c r="I89" i="1"/>
  <c r="L89" i="1" s="1"/>
  <c r="N89" i="1" s="1"/>
  <c r="P89" i="1" s="1"/>
  <c r="I88" i="1"/>
  <c r="L88" i="1" s="1"/>
  <c r="N88" i="1" s="1"/>
  <c r="P88" i="1" s="1"/>
  <c r="I76" i="1"/>
  <c r="L76" i="1" s="1"/>
  <c r="N76" i="1" s="1"/>
  <c r="P76" i="1" s="1"/>
  <c r="I75" i="1"/>
  <c r="L75" i="1" s="1"/>
  <c r="N75" i="1" s="1"/>
  <c r="P75" i="1" s="1"/>
  <c r="I73" i="1"/>
  <c r="L73" i="1" s="1"/>
  <c r="N73" i="1" s="1"/>
  <c r="P73" i="1" s="1"/>
  <c r="I72" i="1"/>
  <c r="L72" i="1" s="1"/>
  <c r="N72" i="1" s="1"/>
  <c r="P72" i="1" s="1"/>
  <c r="I71" i="1"/>
  <c r="L71" i="1" s="1"/>
  <c r="N71" i="1" s="1"/>
  <c r="P71" i="1" s="1"/>
  <c r="I411" i="1"/>
  <c r="L411" i="1" s="1"/>
  <c r="N411" i="1" s="1"/>
  <c r="P411" i="1" s="1"/>
  <c r="I414" i="1"/>
  <c r="L414" i="1" s="1"/>
  <c r="N414" i="1" s="1"/>
  <c r="P414" i="1" s="1"/>
  <c r="I425" i="1"/>
  <c r="L425" i="1" s="1"/>
  <c r="N425" i="1" s="1"/>
  <c r="P425" i="1" s="1"/>
  <c r="I438" i="1"/>
  <c r="L438" i="1" s="1"/>
  <c r="N438" i="1" s="1"/>
  <c r="P438" i="1" s="1"/>
  <c r="I451" i="1"/>
  <c r="L451" i="1" s="1"/>
  <c r="N451" i="1" s="1"/>
  <c r="P451" i="1" s="1"/>
  <c r="I454" i="1"/>
  <c r="L454" i="1" s="1"/>
  <c r="N454" i="1" s="1"/>
  <c r="P454" i="1" s="1"/>
  <c r="I460" i="1"/>
  <c r="L460" i="1" s="1"/>
  <c r="N460" i="1" s="1"/>
  <c r="P460" i="1" s="1"/>
  <c r="I464" i="1"/>
  <c r="L464" i="1" s="1"/>
  <c r="N464" i="1" s="1"/>
  <c r="P464" i="1" s="1"/>
  <c r="I465" i="1"/>
  <c r="L465" i="1" s="1"/>
  <c r="N465" i="1" s="1"/>
  <c r="P465" i="1" s="1"/>
  <c r="I467" i="1"/>
  <c r="L467" i="1" s="1"/>
  <c r="N467" i="1" s="1"/>
  <c r="P467" i="1" s="1"/>
  <c r="I471" i="1"/>
  <c r="L471" i="1" s="1"/>
  <c r="N471" i="1" s="1"/>
  <c r="P471" i="1" s="1"/>
  <c r="I473" i="1"/>
  <c r="L473" i="1" s="1"/>
  <c r="N473" i="1" s="1"/>
  <c r="P473" i="1" s="1"/>
  <c r="I481" i="1"/>
  <c r="L481" i="1" s="1"/>
  <c r="N481" i="1" s="1"/>
  <c r="P481" i="1" s="1"/>
  <c r="I486" i="1"/>
  <c r="L486" i="1" s="1"/>
  <c r="N486" i="1" s="1"/>
  <c r="P486" i="1" s="1"/>
  <c r="I490" i="1"/>
  <c r="L490" i="1" s="1"/>
  <c r="N490" i="1" s="1"/>
  <c r="P490" i="1" s="1"/>
  <c r="I491" i="1"/>
  <c r="L491" i="1" s="1"/>
  <c r="N491" i="1" s="1"/>
  <c r="P491" i="1" s="1"/>
  <c r="I492" i="1"/>
  <c r="L492" i="1" s="1"/>
  <c r="N492" i="1" s="1"/>
  <c r="P492" i="1" s="1"/>
  <c r="I493" i="1"/>
  <c r="L493" i="1" s="1"/>
  <c r="N493" i="1" s="1"/>
  <c r="P493" i="1" s="1"/>
  <c r="I494" i="1"/>
  <c r="L494" i="1" s="1"/>
  <c r="N494" i="1" s="1"/>
  <c r="P494" i="1" s="1"/>
  <c r="I507" i="1"/>
  <c r="L507" i="1" s="1"/>
  <c r="N507" i="1" s="1"/>
  <c r="P507" i="1" s="1"/>
  <c r="I508" i="1"/>
  <c r="L508" i="1" s="1"/>
  <c r="N508" i="1" s="1"/>
  <c r="P508" i="1" s="1"/>
  <c r="I510" i="1"/>
  <c r="L510" i="1" s="1"/>
  <c r="N510" i="1" s="1"/>
  <c r="P510" i="1" s="1"/>
  <c r="I511" i="1"/>
  <c r="L511" i="1" s="1"/>
  <c r="N511" i="1" s="1"/>
  <c r="P511" i="1" s="1"/>
  <c r="I513" i="1"/>
  <c r="L513" i="1" s="1"/>
  <c r="N513" i="1" s="1"/>
  <c r="P513" i="1" s="1"/>
  <c r="I514" i="1"/>
  <c r="L514" i="1" s="1"/>
  <c r="N514" i="1" s="1"/>
  <c r="P514" i="1" s="1"/>
  <c r="I515" i="1"/>
  <c r="L515" i="1" s="1"/>
  <c r="N515" i="1" s="1"/>
  <c r="P515" i="1" s="1"/>
  <c r="I517" i="1"/>
  <c r="L517" i="1" s="1"/>
  <c r="N517" i="1" s="1"/>
  <c r="P517" i="1" s="1"/>
  <c r="I518" i="1"/>
  <c r="L518" i="1" s="1"/>
  <c r="N518" i="1" s="1"/>
  <c r="P518" i="1" s="1"/>
  <c r="I519" i="1"/>
  <c r="L519" i="1" s="1"/>
  <c r="N519" i="1" s="1"/>
  <c r="P519" i="1" s="1"/>
  <c r="I521" i="1"/>
  <c r="L521" i="1" s="1"/>
  <c r="N521" i="1" s="1"/>
  <c r="P521" i="1" s="1"/>
  <c r="I522" i="1"/>
  <c r="L522" i="1" s="1"/>
  <c r="N522" i="1" s="1"/>
  <c r="P522" i="1" s="1"/>
  <c r="I523" i="1"/>
  <c r="L523" i="1" s="1"/>
  <c r="N523" i="1" s="1"/>
  <c r="P523" i="1" s="1"/>
  <c r="I525" i="1"/>
  <c r="L525" i="1" s="1"/>
  <c r="N525" i="1" s="1"/>
  <c r="P525" i="1" s="1"/>
  <c r="I526" i="1"/>
  <c r="L526" i="1" s="1"/>
  <c r="N526" i="1" s="1"/>
  <c r="P526" i="1" s="1"/>
  <c r="I527" i="1"/>
  <c r="L527" i="1" s="1"/>
  <c r="N527" i="1" s="1"/>
  <c r="P527" i="1" s="1"/>
  <c r="I539" i="1"/>
  <c r="L539" i="1" s="1"/>
  <c r="N539" i="1" s="1"/>
  <c r="P539" i="1" s="1"/>
  <c r="I541" i="1"/>
  <c r="L541" i="1" s="1"/>
  <c r="N541" i="1" s="1"/>
  <c r="P541" i="1" s="1"/>
  <c r="I542" i="1"/>
  <c r="L542" i="1" s="1"/>
  <c r="N542" i="1" s="1"/>
  <c r="P542" i="1" s="1"/>
  <c r="I543" i="1"/>
  <c r="L543" i="1" s="1"/>
  <c r="N543" i="1" s="1"/>
  <c r="P543" i="1" s="1"/>
  <c r="I545" i="1"/>
  <c r="L545" i="1" s="1"/>
  <c r="N545" i="1" s="1"/>
  <c r="P545" i="1" s="1"/>
  <c r="I560" i="1"/>
  <c r="L560" i="1" s="1"/>
  <c r="N560" i="1" s="1"/>
  <c r="P560" i="1" s="1"/>
  <c r="I561" i="1"/>
  <c r="L561" i="1" s="1"/>
  <c r="N561" i="1" s="1"/>
  <c r="P561" i="1" s="1"/>
  <c r="I562" i="1"/>
  <c r="L562" i="1" s="1"/>
  <c r="N562" i="1" s="1"/>
  <c r="P562" i="1" s="1"/>
  <c r="I563" i="1"/>
  <c r="L563" i="1" s="1"/>
  <c r="N563" i="1" s="1"/>
  <c r="P563" i="1" s="1"/>
  <c r="I564" i="1"/>
  <c r="L564" i="1" s="1"/>
  <c r="N564" i="1" s="1"/>
  <c r="P564" i="1" s="1"/>
  <c r="I565" i="1"/>
  <c r="L565" i="1" s="1"/>
  <c r="N565" i="1" s="1"/>
  <c r="P565" i="1" s="1"/>
  <c r="I566" i="1"/>
  <c r="L566" i="1" s="1"/>
  <c r="N566" i="1" s="1"/>
  <c r="P566" i="1" s="1"/>
  <c r="I567" i="1"/>
  <c r="L567" i="1" s="1"/>
  <c r="N567" i="1" s="1"/>
  <c r="P567" i="1" s="1"/>
  <c r="I568" i="1"/>
  <c r="L568" i="1" s="1"/>
  <c r="N568" i="1" s="1"/>
  <c r="P568" i="1" s="1"/>
  <c r="I596" i="1"/>
  <c r="L596" i="1" s="1"/>
  <c r="N596" i="1" s="1"/>
  <c r="P596" i="1" s="1"/>
  <c r="I597" i="1"/>
  <c r="L597" i="1" s="1"/>
  <c r="N597" i="1" s="1"/>
  <c r="P597" i="1" s="1"/>
  <c r="I599" i="1"/>
  <c r="L599" i="1" s="1"/>
  <c r="N599" i="1" s="1"/>
  <c r="P599" i="1" s="1"/>
  <c r="I602" i="1"/>
  <c r="L602" i="1" s="1"/>
  <c r="N602" i="1" s="1"/>
  <c r="P602" i="1" s="1"/>
  <c r="I603" i="1"/>
  <c r="L603" i="1" s="1"/>
  <c r="N603" i="1" s="1"/>
  <c r="P603" i="1" s="1"/>
  <c r="I605" i="1"/>
  <c r="L605" i="1" s="1"/>
  <c r="N605" i="1" s="1"/>
  <c r="P605" i="1" s="1"/>
  <c r="I607" i="1"/>
  <c r="L607" i="1" s="1"/>
  <c r="N607" i="1" s="1"/>
  <c r="P607" i="1" s="1"/>
  <c r="I608" i="1"/>
  <c r="L608" i="1" s="1"/>
  <c r="N608" i="1" s="1"/>
  <c r="P608" i="1" s="1"/>
  <c r="I614" i="1"/>
  <c r="L614" i="1" s="1"/>
  <c r="N614" i="1" s="1"/>
  <c r="P614" i="1" s="1"/>
  <c r="I615" i="1"/>
  <c r="L615" i="1" s="1"/>
  <c r="N615" i="1" s="1"/>
  <c r="P615" i="1" s="1"/>
  <c r="I617" i="1"/>
  <c r="L617" i="1" s="1"/>
  <c r="N617" i="1" s="1"/>
  <c r="P617" i="1" s="1"/>
  <c r="I620" i="1"/>
  <c r="L620" i="1" s="1"/>
  <c r="N620" i="1" s="1"/>
  <c r="P620" i="1" s="1"/>
  <c r="I623" i="1"/>
  <c r="L623" i="1" s="1"/>
  <c r="N623" i="1" s="1"/>
  <c r="P623" i="1" s="1"/>
  <c r="I626" i="1"/>
  <c r="L626" i="1" s="1"/>
  <c r="N626" i="1" s="1"/>
  <c r="P626" i="1" s="1"/>
  <c r="I280" i="1"/>
  <c r="L280" i="1" s="1"/>
  <c r="N280" i="1" s="1"/>
  <c r="P280" i="1" s="1"/>
  <c r="I273" i="1"/>
  <c r="L273" i="1" s="1"/>
  <c r="N273" i="1" s="1"/>
  <c r="P273" i="1" s="1"/>
  <c r="I188" i="1"/>
  <c r="L188" i="1" s="1"/>
  <c r="N188" i="1" s="1"/>
  <c r="P188" i="1" s="1"/>
  <c r="I179" i="1"/>
  <c r="L179" i="1" s="1"/>
  <c r="N179" i="1" s="1"/>
  <c r="P179" i="1" s="1"/>
  <c r="I15" i="1"/>
  <c r="L15" i="1" s="1"/>
  <c r="N15" i="1" s="1"/>
  <c r="P15" i="1" s="1"/>
  <c r="I5" i="1"/>
  <c r="L5" i="1" s="1"/>
  <c r="N5" i="1" s="1"/>
  <c r="P5" i="1" s="1"/>
  <c r="I388" i="1"/>
  <c r="L388" i="1" s="1"/>
  <c r="N388" i="1" s="1"/>
  <c r="P388" i="1" s="1"/>
  <c r="I355" i="1"/>
  <c r="L355" i="1" s="1"/>
  <c r="N355" i="1" s="1"/>
  <c r="P355" i="1" s="1"/>
  <c r="I207" i="1"/>
  <c r="L207" i="1" s="1"/>
  <c r="N207" i="1" s="1"/>
  <c r="P207" i="1" s="1"/>
  <c r="I98" i="1"/>
  <c r="L98" i="1" s="1"/>
  <c r="N98" i="1" s="1"/>
  <c r="P98" i="1" s="1"/>
  <c r="I95" i="1"/>
  <c r="L95" i="1" s="1"/>
  <c r="N95" i="1" s="1"/>
  <c r="P95" i="1" s="1"/>
  <c r="I85" i="1"/>
  <c r="L85" i="1" s="1"/>
  <c r="N85" i="1" s="1"/>
  <c r="P85" i="1" s="1"/>
  <c r="I418" i="1"/>
  <c r="L418" i="1" s="1"/>
  <c r="N418" i="1" s="1"/>
  <c r="P418" i="1" s="1"/>
  <c r="I421" i="1"/>
  <c r="L421" i="1" s="1"/>
  <c r="N421" i="1" s="1"/>
  <c r="P421" i="1" s="1"/>
  <c r="I423" i="1"/>
  <c r="L423" i="1" s="1"/>
  <c r="N423" i="1" s="1"/>
  <c r="P423" i="1" s="1"/>
  <c r="I424" i="1"/>
  <c r="L424" i="1" s="1"/>
  <c r="N424" i="1" s="1"/>
  <c r="P424" i="1" s="1"/>
  <c r="I426" i="1"/>
  <c r="L426" i="1" s="1"/>
  <c r="N426" i="1" s="1"/>
  <c r="P426" i="1" s="1"/>
  <c r="I427" i="1"/>
  <c r="L427" i="1" s="1"/>
  <c r="N427" i="1" s="1"/>
  <c r="P427" i="1" s="1"/>
  <c r="I431" i="1"/>
  <c r="L431" i="1" s="1"/>
  <c r="N431" i="1" s="1"/>
  <c r="P431" i="1" s="1"/>
  <c r="I435" i="1"/>
  <c r="L435" i="1" s="1"/>
  <c r="N435" i="1" s="1"/>
  <c r="P435" i="1" s="1"/>
  <c r="I436" i="1"/>
  <c r="L436" i="1" s="1"/>
  <c r="N436" i="1" s="1"/>
  <c r="P436" i="1" s="1"/>
  <c r="I439" i="1"/>
  <c r="L439" i="1" s="1"/>
  <c r="N439" i="1" s="1"/>
  <c r="P439" i="1" s="1"/>
  <c r="I450" i="1"/>
  <c r="L450" i="1" s="1"/>
  <c r="N450" i="1" s="1"/>
  <c r="P450" i="1" s="1"/>
  <c r="I452" i="1"/>
  <c r="L452" i="1" s="1"/>
  <c r="N452" i="1" s="1"/>
  <c r="P452" i="1" s="1"/>
  <c r="I453" i="1"/>
  <c r="L453" i="1" s="1"/>
  <c r="N453" i="1" s="1"/>
  <c r="P453" i="1" s="1"/>
  <c r="I468" i="1"/>
  <c r="L468" i="1" s="1"/>
  <c r="N468" i="1" s="1"/>
  <c r="P468" i="1" s="1"/>
  <c r="I470" i="1"/>
  <c r="L470" i="1" s="1"/>
  <c r="N470" i="1" s="1"/>
  <c r="P470" i="1" s="1"/>
  <c r="I472" i="1"/>
  <c r="L472" i="1" s="1"/>
  <c r="N472" i="1" s="1"/>
  <c r="P472" i="1" s="1"/>
  <c r="I483" i="1"/>
  <c r="L483" i="1" s="1"/>
  <c r="N483" i="1" s="1"/>
  <c r="P483" i="1" s="1"/>
  <c r="I485" i="1"/>
  <c r="L485" i="1" s="1"/>
  <c r="N485" i="1" s="1"/>
  <c r="P485" i="1" s="1"/>
  <c r="I487" i="1"/>
  <c r="L487" i="1" s="1"/>
  <c r="N487" i="1" s="1"/>
  <c r="P487" i="1" s="1"/>
  <c r="I231" i="1"/>
  <c r="L231" i="1" s="1"/>
  <c r="N231" i="1" s="1"/>
  <c r="P231" i="1" s="1"/>
  <c r="I154" i="1"/>
  <c r="L154" i="1" s="1"/>
  <c r="N154" i="1" s="1"/>
  <c r="P154" i="1" s="1"/>
  <c r="I152" i="1"/>
  <c r="L152" i="1" s="1"/>
  <c r="N152" i="1" s="1"/>
  <c r="P152" i="1" s="1"/>
  <c r="I46" i="1"/>
  <c r="L46" i="1" s="1"/>
  <c r="N46" i="1" s="1"/>
  <c r="P46" i="1" s="1"/>
  <c r="I12" i="1"/>
  <c r="L12" i="1" s="1"/>
  <c r="N12" i="1" s="1"/>
  <c r="P12" i="1" s="1"/>
  <c r="I9" i="1"/>
  <c r="L9" i="1" s="1"/>
  <c r="N9" i="1" s="1"/>
  <c r="P9" i="1" s="1"/>
  <c r="I4" i="1"/>
  <c r="L4" i="1" s="1"/>
  <c r="N4" i="1" s="1"/>
  <c r="P4" i="1" s="1"/>
  <c r="I298" i="1"/>
  <c r="L298" i="1" s="1"/>
  <c r="N298" i="1" s="1"/>
  <c r="P298" i="1" s="1"/>
  <c r="I86" i="1"/>
  <c r="L86" i="1" s="1"/>
  <c r="N86" i="1" s="1"/>
  <c r="P86" i="1" s="1"/>
  <c r="I463" i="1"/>
  <c r="L463" i="1" s="1"/>
  <c r="N463" i="1" s="1"/>
  <c r="P463" i="1" s="1"/>
  <c r="I161" i="1"/>
  <c r="L161" i="1" s="1"/>
  <c r="N161" i="1" s="1"/>
  <c r="P161" i="1" s="1"/>
  <c r="I136" i="1"/>
  <c r="L136" i="1" s="1"/>
  <c r="N136" i="1" s="1"/>
  <c r="P136" i="1" s="1"/>
  <c r="I35" i="1"/>
  <c r="L35" i="1" s="1"/>
  <c r="N35" i="1" s="1"/>
  <c r="P35" i="1" s="1"/>
  <c r="I16" i="1"/>
  <c r="L16" i="1" s="1"/>
  <c r="N16" i="1" s="1"/>
  <c r="P16" i="1" s="1"/>
  <c r="I24" i="1"/>
  <c r="L24" i="1" s="1"/>
  <c r="N24" i="1" s="1"/>
  <c r="P24" i="1" s="1"/>
  <c r="I259" i="1"/>
  <c r="L259" i="1" s="1"/>
  <c r="N259" i="1" s="1"/>
  <c r="P259" i="1" s="1"/>
  <c r="I243" i="1"/>
  <c r="L243" i="1" s="1"/>
  <c r="N243" i="1" s="1"/>
  <c r="P243" i="1" s="1"/>
  <c r="I210" i="1"/>
  <c r="L210" i="1" s="1"/>
  <c r="N210" i="1" s="1"/>
  <c r="P210" i="1" s="1"/>
  <c r="I194" i="1"/>
  <c r="L194" i="1" s="1"/>
  <c r="N194" i="1" s="1"/>
  <c r="P194" i="1" s="1"/>
  <c r="I83" i="1"/>
  <c r="L83" i="1" s="1"/>
  <c r="N83" i="1" s="1"/>
  <c r="P83" i="1" s="1"/>
  <c r="I82" i="1"/>
  <c r="L82" i="1" s="1"/>
  <c r="N82" i="1" s="1"/>
  <c r="P82" i="1" s="1"/>
  <c r="I69" i="1"/>
  <c r="L69" i="1" s="1"/>
  <c r="N69" i="1" s="1"/>
  <c r="P69" i="1" s="1"/>
  <c r="I60" i="1"/>
  <c r="L60" i="1" s="1"/>
  <c r="N60" i="1" s="1"/>
  <c r="P60" i="1" s="1"/>
  <c r="I434" i="1"/>
  <c r="L434" i="1" s="1"/>
  <c r="N434" i="1" s="1"/>
  <c r="P434" i="1" s="1"/>
  <c r="I461" i="1"/>
  <c r="L461" i="1" s="1"/>
  <c r="N461" i="1" s="1"/>
  <c r="P461" i="1" s="1"/>
  <c r="I466" i="1"/>
  <c r="L466" i="1" s="1"/>
  <c r="N466" i="1" s="1"/>
  <c r="P466" i="1" s="1"/>
  <c r="I482" i="1"/>
  <c r="L482" i="1" s="1"/>
  <c r="N482" i="1" s="1"/>
  <c r="P482" i="1" s="1"/>
  <c r="I509" i="1"/>
  <c r="L509" i="1" s="1"/>
  <c r="N509" i="1" s="1"/>
  <c r="P509" i="1" s="1"/>
  <c r="I512" i="1"/>
  <c r="L512" i="1" s="1"/>
  <c r="N512" i="1" s="1"/>
  <c r="P512" i="1" s="1"/>
  <c r="I516" i="1"/>
  <c r="L516" i="1" s="1"/>
  <c r="N516" i="1" s="1"/>
  <c r="P516" i="1" s="1"/>
  <c r="I520" i="1"/>
  <c r="L520" i="1" s="1"/>
  <c r="N520" i="1" s="1"/>
  <c r="P520" i="1" s="1"/>
  <c r="I524" i="1"/>
  <c r="L524" i="1" s="1"/>
  <c r="N524" i="1" s="1"/>
  <c r="P524" i="1" s="1"/>
  <c r="I528" i="1"/>
  <c r="L528" i="1" s="1"/>
  <c r="N528" i="1" s="1"/>
  <c r="P528" i="1" s="1"/>
  <c r="I540" i="1"/>
  <c r="L540" i="1" s="1"/>
  <c r="N540" i="1" s="1"/>
  <c r="P540" i="1" s="1"/>
  <c r="I544" i="1"/>
  <c r="L544" i="1" s="1"/>
  <c r="N544" i="1" s="1"/>
  <c r="P544" i="1" s="1"/>
  <c r="I558" i="1"/>
  <c r="L558" i="1" s="1"/>
  <c r="N558" i="1" s="1"/>
  <c r="P558" i="1" s="1"/>
  <c r="I559" i="1"/>
  <c r="L559" i="1" s="1"/>
  <c r="N559" i="1" s="1"/>
  <c r="P559" i="1" s="1"/>
  <c r="I570" i="1"/>
  <c r="L570" i="1" s="1"/>
  <c r="N570" i="1" s="1"/>
  <c r="P570" i="1" s="1"/>
  <c r="I571" i="1"/>
  <c r="L571" i="1" s="1"/>
  <c r="N571" i="1" s="1"/>
  <c r="P571" i="1" s="1"/>
  <c r="I572" i="1"/>
  <c r="L572" i="1" s="1"/>
  <c r="N572" i="1" s="1"/>
  <c r="P572" i="1" s="1"/>
  <c r="I573" i="1"/>
  <c r="L573" i="1" s="1"/>
  <c r="N573" i="1" s="1"/>
  <c r="P573" i="1" s="1"/>
  <c r="I574" i="1"/>
  <c r="L574" i="1" s="1"/>
  <c r="N574" i="1" s="1"/>
  <c r="P574" i="1" s="1"/>
  <c r="I598" i="1"/>
  <c r="L598" i="1" s="1"/>
  <c r="N598" i="1" s="1"/>
  <c r="P598" i="1" s="1"/>
  <c r="I606" i="1"/>
  <c r="L606" i="1" s="1"/>
  <c r="N606" i="1" s="1"/>
  <c r="P606" i="1" s="1"/>
  <c r="I616" i="1"/>
  <c r="L616" i="1" s="1"/>
  <c r="N616" i="1" s="1"/>
  <c r="P616" i="1" s="1"/>
  <c r="I618" i="1"/>
  <c r="L618" i="1" s="1"/>
  <c r="N618" i="1" s="1"/>
  <c r="P618" i="1" s="1"/>
  <c r="I619" i="1"/>
  <c r="L619" i="1" s="1"/>
  <c r="N619" i="1" s="1"/>
  <c r="P619" i="1" s="1"/>
  <c r="I621" i="1"/>
  <c r="L621" i="1" s="1"/>
  <c r="N621" i="1" s="1"/>
  <c r="P621" i="1" s="1"/>
  <c r="I622" i="1"/>
  <c r="L622" i="1" s="1"/>
  <c r="N622" i="1" s="1"/>
  <c r="P622" i="1" s="1"/>
  <c r="I624" i="1"/>
  <c r="L624" i="1" s="1"/>
  <c r="N624" i="1" s="1"/>
  <c r="P624" i="1" s="1"/>
  <c r="I625" i="1"/>
  <c r="L625" i="1" s="1"/>
  <c r="N625" i="1" s="1"/>
  <c r="P625" i="1" s="1"/>
  <c r="I627" i="1"/>
  <c r="L627" i="1" s="1"/>
  <c r="N627" i="1" s="1"/>
  <c r="P627" i="1" s="1"/>
  <c r="I444" i="1"/>
  <c r="L444" i="1" s="1"/>
  <c r="N444" i="1" s="1"/>
  <c r="P444" i="1" s="1"/>
  <c r="I533" i="1"/>
  <c r="L533" i="1" s="1"/>
  <c r="N533" i="1" s="1"/>
  <c r="P533" i="1" s="1"/>
  <c r="I555" i="1"/>
  <c r="L555" i="1" s="1"/>
  <c r="N555" i="1" s="1"/>
  <c r="P555" i="1" s="1"/>
  <c r="I587" i="1"/>
  <c r="L587" i="1" s="1"/>
  <c r="N587" i="1" s="1"/>
  <c r="P587" i="1" s="1"/>
  <c r="I594" i="1"/>
  <c r="L594" i="1" s="1"/>
  <c r="N594" i="1" s="1"/>
  <c r="P594" i="1" s="1"/>
  <c r="I272" i="1"/>
  <c r="L272" i="1" s="1"/>
  <c r="N272" i="1" s="1"/>
  <c r="P272" i="1" s="1"/>
  <c r="I223" i="1"/>
  <c r="L223" i="1" s="1"/>
  <c r="N223" i="1" s="1"/>
  <c r="P223" i="1" s="1"/>
  <c r="I178" i="1"/>
  <c r="L178" i="1" s="1"/>
  <c r="N178" i="1" s="1"/>
  <c r="P178" i="1" s="1"/>
  <c r="I133" i="1"/>
  <c r="L133" i="1" s="1"/>
  <c r="N133" i="1" s="1"/>
  <c r="P133" i="1" s="1"/>
  <c r="I132" i="1"/>
  <c r="L132" i="1" s="1"/>
  <c r="N132" i="1" s="1"/>
  <c r="P132" i="1" s="1"/>
  <c r="I131" i="1"/>
  <c r="L131" i="1" s="1"/>
  <c r="N131" i="1" s="1"/>
  <c r="P131" i="1" s="1"/>
  <c r="I48" i="1"/>
  <c r="L48" i="1" s="1"/>
  <c r="N48" i="1" s="1"/>
  <c r="P48" i="1" s="1"/>
  <c r="I19" i="1"/>
  <c r="L19" i="1" s="1"/>
  <c r="N19" i="1" s="1"/>
  <c r="P19" i="1" s="1"/>
  <c r="I6" i="1"/>
  <c r="L6" i="1" s="1"/>
  <c r="N6" i="1" s="1"/>
  <c r="P6" i="1" s="1"/>
  <c r="I385" i="1"/>
  <c r="L385" i="1" s="1"/>
  <c r="N385" i="1" s="1"/>
  <c r="P385" i="1" s="1"/>
  <c r="I384" i="1"/>
  <c r="L384" i="1" s="1"/>
  <c r="N384" i="1" s="1"/>
  <c r="P384" i="1" s="1"/>
  <c r="I351" i="1"/>
  <c r="L351" i="1" s="1"/>
  <c r="N351" i="1" s="1"/>
  <c r="P351" i="1" s="1"/>
  <c r="I350" i="1"/>
  <c r="L350" i="1" s="1"/>
  <c r="N350" i="1" s="1"/>
  <c r="P350" i="1" s="1"/>
  <c r="I349" i="1"/>
  <c r="L349" i="1" s="1"/>
  <c r="N349" i="1" s="1"/>
  <c r="P349" i="1" s="1"/>
  <c r="I318" i="1"/>
  <c r="L318" i="1" s="1"/>
  <c r="N318" i="1" s="1"/>
  <c r="P318" i="1" s="1"/>
  <c r="I317" i="1"/>
  <c r="L317" i="1" s="1"/>
  <c r="N317" i="1" s="1"/>
  <c r="P317" i="1" s="1"/>
  <c r="I316" i="1"/>
  <c r="L316" i="1" s="1"/>
  <c r="N316" i="1" s="1"/>
  <c r="P316" i="1" s="1"/>
  <c r="I285" i="1"/>
  <c r="L285" i="1" s="1"/>
  <c r="N285" i="1" s="1"/>
  <c r="P285" i="1" s="1"/>
  <c r="I284" i="1"/>
  <c r="L284" i="1" s="1"/>
  <c r="N284" i="1" s="1"/>
  <c r="P284" i="1" s="1"/>
  <c r="I283" i="1"/>
  <c r="L283" i="1" s="1"/>
  <c r="N283" i="1" s="1"/>
  <c r="P283" i="1" s="1"/>
  <c r="L240" i="1"/>
  <c r="P240" i="1" s="1"/>
  <c r="P239" i="1"/>
  <c r="I238" i="1"/>
  <c r="L238" i="1" s="1"/>
  <c r="N238" i="1" s="1"/>
  <c r="P238" i="1" s="1"/>
  <c r="I190" i="1"/>
  <c r="L190" i="1" s="1"/>
  <c r="N190" i="1" s="1"/>
  <c r="P190" i="1" s="1"/>
  <c r="I189" i="1"/>
  <c r="L189" i="1" s="1"/>
  <c r="N189" i="1" s="1"/>
  <c r="P189" i="1" s="1"/>
  <c r="I120" i="1"/>
  <c r="L120" i="1" s="1"/>
  <c r="N120" i="1" s="1"/>
  <c r="P120" i="1" s="1"/>
  <c r="I119" i="1"/>
  <c r="L119" i="1" s="1"/>
  <c r="N119" i="1" s="1"/>
  <c r="P119" i="1" s="1"/>
  <c r="I103" i="1"/>
  <c r="L103" i="1" s="1"/>
  <c r="N103" i="1" s="1"/>
  <c r="P103" i="1" s="1"/>
  <c r="I102" i="1"/>
  <c r="L102" i="1" s="1"/>
  <c r="N102" i="1" s="1"/>
  <c r="P102" i="1" s="1"/>
  <c r="I55" i="1"/>
  <c r="L55" i="1" s="1"/>
  <c r="N55" i="1" s="1"/>
  <c r="P55" i="1" s="1"/>
  <c r="I54" i="1"/>
  <c r="L54" i="1" s="1"/>
  <c r="N54" i="1" s="1"/>
  <c r="P54" i="1" s="1"/>
  <c r="I53" i="1"/>
  <c r="L53" i="1" s="1"/>
  <c r="N53" i="1" s="1"/>
  <c r="P53" i="1" s="1"/>
  <c r="L52" i="1"/>
  <c r="N52" i="1" s="1"/>
  <c r="P52" i="1" s="1"/>
  <c r="I407" i="1"/>
  <c r="L407" i="1" s="1"/>
  <c r="N407" i="1" s="1"/>
  <c r="P407" i="1" s="1"/>
  <c r="I408" i="1"/>
  <c r="L408" i="1" s="1"/>
  <c r="I429" i="1"/>
  <c r="L429" i="1" s="1"/>
  <c r="N429" i="1" s="1"/>
  <c r="P429" i="1" s="1"/>
  <c r="I430" i="1"/>
  <c r="L430" i="1" s="1"/>
  <c r="P430" i="1" s="1"/>
  <c r="I440" i="1"/>
  <c r="L440" i="1" s="1"/>
  <c r="N440" i="1" s="1"/>
  <c r="P440" i="1" s="1"/>
  <c r="I477" i="1"/>
  <c r="L477" i="1" s="1"/>
  <c r="N477" i="1" s="1"/>
  <c r="P477" i="1" s="1"/>
  <c r="I534" i="1"/>
  <c r="L534" i="1" s="1"/>
  <c r="N534" i="1" s="1"/>
  <c r="P534" i="1" s="1"/>
  <c r="I535" i="1"/>
  <c r="L535" i="1" s="1"/>
  <c r="N535" i="1" s="1"/>
  <c r="P535" i="1" s="1"/>
  <c r="I274" i="1"/>
  <c r="L274" i="1" s="1"/>
  <c r="N274" i="1" s="1"/>
  <c r="P274" i="1" s="1"/>
  <c r="I232" i="1"/>
  <c r="L232" i="1" s="1"/>
  <c r="N232" i="1" s="1"/>
  <c r="P232" i="1" s="1"/>
  <c r="I225" i="1"/>
  <c r="L225" i="1" s="1"/>
  <c r="N225" i="1" s="1"/>
  <c r="P225" i="1" s="1"/>
  <c r="I224" i="1"/>
  <c r="L224" i="1" s="1"/>
  <c r="N224" i="1" s="1"/>
  <c r="P224" i="1" s="1"/>
  <c r="I180" i="1"/>
  <c r="L180" i="1" s="1"/>
  <c r="N180" i="1" s="1"/>
  <c r="P180" i="1" s="1"/>
  <c r="I171" i="1"/>
  <c r="L171" i="1" s="1"/>
  <c r="N171" i="1" s="1"/>
  <c r="P171" i="1" s="1"/>
  <c r="I159" i="1"/>
  <c r="L159" i="1" s="1"/>
  <c r="N159" i="1" s="1"/>
  <c r="P159" i="1" s="1"/>
  <c r="I156" i="1"/>
  <c r="L156" i="1" s="1"/>
  <c r="N156" i="1" s="1"/>
  <c r="P156" i="1" s="1"/>
  <c r="I155" i="1"/>
  <c r="L155" i="1" s="1"/>
  <c r="N155" i="1" s="1"/>
  <c r="P155" i="1" s="1"/>
  <c r="I151" i="1"/>
  <c r="L151" i="1" s="1"/>
  <c r="N151" i="1" s="1"/>
  <c r="P151" i="1" s="1"/>
  <c r="I148" i="1"/>
  <c r="L148" i="1" s="1"/>
  <c r="N148" i="1" s="1"/>
  <c r="P148" i="1" s="1"/>
  <c r="I147" i="1"/>
  <c r="L147" i="1" s="1"/>
  <c r="N147" i="1" s="1"/>
  <c r="P147" i="1" s="1"/>
  <c r="I146" i="1"/>
  <c r="L146" i="1" s="1"/>
  <c r="N146" i="1" s="1"/>
  <c r="P146" i="1" s="1"/>
  <c r="I143" i="1"/>
  <c r="L143" i="1" s="1"/>
  <c r="N143" i="1" s="1"/>
  <c r="P143" i="1" s="1"/>
  <c r="I137" i="1"/>
  <c r="L137" i="1" s="1"/>
  <c r="N137" i="1" s="1"/>
  <c r="P137" i="1" s="1"/>
  <c r="I135" i="1"/>
  <c r="L135" i="1" s="1"/>
  <c r="N135" i="1" s="1"/>
  <c r="P135" i="1" s="1"/>
  <c r="I49" i="1"/>
  <c r="L49" i="1" s="1"/>
  <c r="N49" i="1" s="1"/>
  <c r="P49" i="1" s="1"/>
  <c r="I38" i="1"/>
  <c r="L38" i="1" s="1"/>
  <c r="N38" i="1" s="1"/>
  <c r="P38" i="1" s="1"/>
  <c r="I26" i="1"/>
  <c r="L26" i="1" s="1"/>
  <c r="N26" i="1" s="1"/>
  <c r="P26" i="1" s="1"/>
  <c r="I18" i="1"/>
  <c r="L18" i="1" s="1"/>
  <c r="N18" i="1" s="1"/>
  <c r="P18" i="1" s="1"/>
  <c r="I11" i="1"/>
  <c r="L11" i="1" s="1"/>
  <c r="N11" i="1" s="1"/>
  <c r="P11" i="1" s="1"/>
  <c r="I3" i="1"/>
  <c r="L3" i="1" s="1"/>
  <c r="N3" i="1" s="1"/>
  <c r="P3" i="1" s="1"/>
  <c r="I2" i="1"/>
  <c r="L2" i="1" s="1"/>
  <c r="N2" i="1" s="1"/>
  <c r="I387" i="1"/>
  <c r="L387" i="1" s="1"/>
  <c r="N387" i="1" s="1"/>
  <c r="P387" i="1" s="1"/>
  <c r="I386" i="1"/>
  <c r="L386" i="1" s="1"/>
  <c r="N386" i="1" s="1"/>
  <c r="P386" i="1" s="1"/>
  <c r="I354" i="1"/>
  <c r="L354" i="1" s="1"/>
  <c r="N354" i="1" s="1"/>
  <c r="P354" i="1" s="1"/>
  <c r="I353" i="1"/>
  <c r="L353" i="1" s="1"/>
  <c r="N353" i="1" s="1"/>
  <c r="P353" i="1" s="1"/>
  <c r="I352" i="1"/>
  <c r="L352" i="1" s="1"/>
  <c r="N352" i="1" s="1"/>
  <c r="P352" i="1" s="1"/>
  <c r="I322" i="1"/>
  <c r="L322" i="1" s="1"/>
  <c r="N322" i="1" s="1"/>
  <c r="P322" i="1" s="1"/>
  <c r="I321" i="1"/>
  <c r="L321" i="1" s="1"/>
  <c r="N321" i="1" s="1"/>
  <c r="P321" i="1" s="1"/>
  <c r="I320" i="1"/>
  <c r="L320" i="1" s="1"/>
  <c r="N320" i="1" s="1"/>
  <c r="P320" i="1" s="1"/>
  <c r="I319" i="1"/>
  <c r="L319" i="1" s="1"/>
  <c r="N319" i="1" s="1"/>
  <c r="P319" i="1" s="1"/>
  <c r="I290" i="1"/>
  <c r="L290" i="1" s="1"/>
  <c r="N290" i="1" s="1"/>
  <c r="P290" i="1" s="1"/>
  <c r="I289" i="1"/>
  <c r="L289" i="1" s="1"/>
  <c r="N289" i="1" s="1"/>
  <c r="P289" i="1" s="1"/>
  <c r="I288" i="1"/>
  <c r="L288" i="1" s="1"/>
  <c r="N288" i="1" s="1"/>
  <c r="P288" i="1" s="1"/>
  <c r="I287" i="1"/>
  <c r="L287" i="1" s="1"/>
  <c r="N287" i="1" s="1"/>
  <c r="P287" i="1" s="1"/>
  <c r="I286" i="1"/>
  <c r="L286" i="1" s="1"/>
  <c r="N286" i="1" s="1"/>
  <c r="P286" i="1" s="1"/>
  <c r="I268" i="1"/>
  <c r="L268" i="1" s="1"/>
  <c r="N268" i="1" s="1"/>
  <c r="P268" i="1" s="1"/>
  <c r="I257" i="1"/>
  <c r="L257" i="1" s="1"/>
  <c r="N257" i="1" s="1"/>
  <c r="P257" i="1" s="1"/>
  <c r="I256" i="1"/>
  <c r="L256" i="1" s="1"/>
  <c r="N256" i="1" s="1"/>
  <c r="P256" i="1" s="1"/>
  <c r="I249" i="1"/>
  <c r="L249" i="1" s="1"/>
  <c r="N249" i="1" s="1"/>
  <c r="P249" i="1" s="1"/>
  <c r="I244" i="1"/>
  <c r="L244" i="1" s="1"/>
  <c r="N244" i="1" s="1"/>
  <c r="P244" i="1" s="1"/>
  <c r="I219" i="1"/>
  <c r="L219" i="1" s="1"/>
  <c r="N219" i="1" s="1"/>
  <c r="P219" i="1" s="1"/>
  <c r="I208" i="1"/>
  <c r="L208" i="1" s="1"/>
  <c r="N208" i="1" s="1"/>
  <c r="P208" i="1" s="1"/>
  <c r="I206" i="1"/>
  <c r="L206" i="1" s="1"/>
  <c r="N206" i="1" s="1"/>
  <c r="P206" i="1" s="1"/>
  <c r="I200" i="1"/>
  <c r="L200" i="1" s="1"/>
  <c r="N200" i="1" s="1"/>
  <c r="P200" i="1" s="1"/>
  <c r="I195" i="1"/>
  <c r="L195" i="1" s="1"/>
  <c r="N195" i="1" s="1"/>
  <c r="P195" i="1" s="1"/>
  <c r="I130" i="1"/>
  <c r="L130" i="1" s="1"/>
  <c r="N130" i="1" s="1"/>
  <c r="P130" i="1" s="1"/>
  <c r="I121" i="1"/>
  <c r="L121" i="1" s="1"/>
  <c r="N121" i="1" s="1"/>
  <c r="P121" i="1" s="1"/>
  <c r="I104" i="1"/>
  <c r="L104" i="1" s="1"/>
  <c r="N104" i="1" s="1"/>
  <c r="P104" i="1" s="1"/>
  <c r="I84" i="1"/>
  <c r="L84" i="1" s="1"/>
  <c r="N84" i="1" s="1"/>
  <c r="P84" i="1" s="1"/>
  <c r="I77" i="1"/>
  <c r="L77" i="1" s="1"/>
  <c r="N77" i="1" s="1"/>
  <c r="P77" i="1" s="1"/>
  <c r="I66" i="1"/>
  <c r="L66" i="1" s="1"/>
  <c r="N66" i="1" s="1"/>
  <c r="P66" i="1" s="1"/>
  <c r="I413" i="1"/>
  <c r="L413" i="1" s="1"/>
  <c r="N413" i="1" s="1"/>
  <c r="P413" i="1" s="1"/>
  <c r="I419" i="1"/>
  <c r="L419" i="1" s="1"/>
  <c r="N419" i="1" s="1"/>
  <c r="P419" i="1" s="1"/>
  <c r="I422" i="1"/>
  <c r="L422" i="1" s="1"/>
  <c r="N422" i="1" s="1"/>
  <c r="P422" i="1" s="1"/>
  <c r="I428" i="1"/>
  <c r="L428" i="1" s="1"/>
  <c r="N428" i="1" s="1"/>
  <c r="P428" i="1" s="1"/>
  <c r="I432" i="1"/>
  <c r="L432" i="1" s="1"/>
  <c r="N432" i="1" s="1"/>
  <c r="P432" i="1" s="1"/>
  <c r="I433" i="1"/>
  <c r="L433" i="1" s="1"/>
  <c r="N433" i="1" s="1"/>
  <c r="P433" i="1" s="1"/>
  <c r="I441" i="1"/>
  <c r="L441" i="1" s="1"/>
  <c r="N441" i="1" s="1"/>
  <c r="P441" i="1" s="1"/>
  <c r="I442" i="1"/>
  <c r="L442" i="1" s="1"/>
  <c r="N442" i="1" s="1"/>
  <c r="P442" i="1" s="1"/>
  <c r="I447" i="1"/>
  <c r="L447" i="1" s="1"/>
  <c r="N447" i="1" s="1"/>
  <c r="P447" i="1" s="1"/>
  <c r="I449" i="1"/>
  <c r="L449" i="1" s="1"/>
  <c r="N449" i="1" s="1"/>
  <c r="P449" i="1" s="1"/>
  <c r="I455" i="1"/>
  <c r="L455" i="1" s="1"/>
  <c r="N455" i="1" s="1"/>
  <c r="P455" i="1" s="1"/>
  <c r="I456" i="1"/>
  <c r="L456" i="1" s="1"/>
  <c r="N456" i="1" s="1"/>
  <c r="P456" i="1" s="1"/>
  <c r="I478" i="1"/>
  <c r="L478" i="1" s="1"/>
  <c r="N478" i="1" s="1"/>
  <c r="P478" i="1" s="1"/>
  <c r="I479" i="1"/>
  <c r="L479" i="1" s="1"/>
  <c r="N479" i="1" s="1"/>
  <c r="P479" i="1" s="1"/>
  <c r="I488" i="1"/>
  <c r="L488" i="1" s="1"/>
  <c r="N488" i="1" s="1"/>
  <c r="P488" i="1" s="1"/>
  <c r="I489" i="1"/>
  <c r="L489" i="1" s="1"/>
  <c r="N489" i="1" s="1"/>
  <c r="P489" i="1" s="1"/>
  <c r="I506" i="1"/>
  <c r="L506" i="1" s="1"/>
  <c r="N506" i="1" s="1"/>
  <c r="P506" i="1" s="1"/>
  <c r="I538" i="1"/>
  <c r="L538" i="1" s="1"/>
  <c r="N538" i="1" s="1"/>
  <c r="P538" i="1" s="1"/>
  <c r="I548" i="1"/>
  <c r="L548" i="1" s="1"/>
  <c r="N548" i="1" s="1"/>
  <c r="P548" i="1" s="1"/>
  <c r="I556" i="1"/>
  <c r="L556" i="1" s="1"/>
  <c r="N556" i="1" s="1"/>
  <c r="P556" i="1" s="1"/>
  <c r="I557" i="1"/>
  <c r="L557" i="1" s="1"/>
  <c r="N557" i="1" s="1"/>
  <c r="P557" i="1" s="1"/>
  <c r="I578" i="1"/>
  <c r="L578" i="1" s="1"/>
  <c r="N578" i="1" s="1"/>
  <c r="P578" i="1" s="1"/>
  <c r="I584" i="1"/>
  <c r="L584" i="1" s="1"/>
  <c r="N584" i="1" s="1"/>
  <c r="P584" i="1" s="1"/>
  <c r="I588" i="1"/>
  <c r="L588" i="1" s="1"/>
  <c r="N588" i="1" s="1"/>
  <c r="P588" i="1" s="1"/>
  <c r="I601" i="1"/>
  <c r="L601" i="1" s="1"/>
  <c r="N601" i="1" s="1"/>
  <c r="P601" i="1" s="1"/>
  <c r="I630" i="1"/>
  <c r="L630" i="1" s="1"/>
  <c r="N630" i="1" s="1"/>
  <c r="P630" i="1" s="1"/>
  <c r="I631" i="1"/>
  <c r="L631" i="1" s="1"/>
  <c r="N631" i="1" s="1"/>
  <c r="P631" i="1" s="1"/>
  <c r="M39" i="1"/>
  <c r="M64" i="1"/>
  <c r="M78" i="1"/>
  <c r="M79" i="1"/>
  <c r="M80" i="1"/>
  <c r="M81" i="1"/>
  <c r="M94" i="1"/>
  <c r="M100" i="1"/>
  <c r="M145" i="1"/>
  <c r="M157" i="1"/>
  <c r="M169" i="1"/>
  <c r="M170" i="1"/>
  <c r="M218" i="1"/>
  <c r="M226" i="1"/>
  <c r="M233" i="1"/>
  <c r="M234" i="1"/>
  <c r="M235" i="1"/>
  <c r="M311" i="1"/>
  <c r="M331" i="1"/>
  <c r="M342" i="1"/>
  <c r="M374" i="1"/>
  <c r="M375" i="1"/>
  <c r="M376" i="1"/>
  <c r="M377" i="1"/>
  <c r="M383" i="1"/>
  <c r="M409" i="1"/>
  <c r="M446" i="1"/>
  <c r="M448" i="1"/>
  <c r="M469" i="1"/>
  <c r="M484" i="1"/>
  <c r="M496" i="1"/>
  <c r="M536" i="1"/>
  <c r="R509" i="1"/>
  <c r="Q509" i="1"/>
  <c r="R512" i="1"/>
  <c r="Q512" i="1"/>
  <c r="R516" i="1"/>
  <c r="Q516" i="1"/>
  <c r="R520" i="1"/>
  <c r="Q520" i="1"/>
  <c r="R524" i="1"/>
  <c r="Q524" i="1"/>
  <c r="R528" i="1"/>
  <c r="Q528" i="1"/>
  <c r="R540" i="1"/>
  <c r="Q540" i="1"/>
  <c r="R544" i="1"/>
  <c r="Q544" i="1"/>
  <c r="R558" i="1"/>
  <c r="Q558" i="1"/>
  <c r="R559" i="1"/>
  <c r="Q559" i="1"/>
  <c r="R560" i="1"/>
  <c r="Q560" i="1"/>
  <c r="R570" i="1"/>
  <c r="Q570" i="1"/>
  <c r="R571" i="1"/>
  <c r="Q571" i="1"/>
  <c r="R572" i="1"/>
  <c r="Q572" i="1"/>
  <c r="R573" i="1"/>
  <c r="Q573" i="1"/>
  <c r="R574" i="1"/>
  <c r="Q574" i="1"/>
  <c r="R598" i="1"/>
  <c r="Q598" i="1"/>
  <c r="R599" i="1"/>
  <c r="Q599" i="1"/>
  <c r="R606" i="1"/>
  <c r="Q606" i="1"/>
  <c r="R616" i="1"/>
  <c r="Q616" i="1"/>
  <c r="R618" i="1"/>
  <c r="Q618" i="1"/>
  <c r="R619" i="1"/>
  <c r="Q619" i="1"/>
  <c r="R621" i="1"/>
  <c r="Q621" i="1"/>
  <c r="R622" i="1"/>
  <c r="Q622" i="1"/>
  <c r="R624" i="1"/>
  <c r="Q624" i="1"/>
  <c r="R625" i="1"/>
  <c r="Q625" i="1"/>
  <c r="R627" i="1"/>
  <c r="Q627" i="1"/>
  <c r="R136" i="1"/>
  <c r="Q136" i="1"/>
  <c r="R160" i="1"/>
  <c r="Q160" i="1"/>
  <c r="R161" i="1"/>
  <c r="Q161" i="1"/>
  <c r="R166" i="1"/>
  <c r="Q166" i="1"/>
  <c r="R167" i="1"/>
  <c r="Q167" i="1"/>
  <c r="R168" i="1"/>
  <c r="Q168" i="1"/>
  <c r="R175" i="1"/>
  <c r="Q175" i="1"/>
  <c r="R176" i="1"/>
  <c r="Q176" i="1"/>
  <c r="R177" i="1"/>
  <c r="Q177" i="1"/>
  <c r="R185" i="1"/>
  <c r="Q185" i="1"/>
  <c r="R186" i="1"/>
  <c r="Q186" i="1"/>
  <c r="R187" i="1"/>
  <c r="Q187" i="1"/>
  <c r="R188" i="1"/>
  <c r="Q188" i="1"/>
  <c r="R192" i="1"/>
  <c r="Q192" i="1"/>
  <c r="R194" i="1"/>
  <c r="Q194" i="1"/>
  <c r="R203" i="1"/>
  <c r="Q203" i="1"/>
  <c r="R207" i="1"/>
  <c r="Q207" i="1"/>
  <c r="R209" i="1"/>
  <c r="Q209" i="1"/>
  <c r="R210" i="1"/>
  <c r="Q210" i="1"/>
  <c r="R215" i="1"/>
  <c r="Q215" i="1"/>
  <c r="R216" i="1"/>
  <c r="Q216" i="1"/>
  <c r="R217" i="1"/>
  <c r="Q217" i="1"/>
  <c r="R218" i="1"/>
  <c r="Q218" i="1"/>
  <c r="R220" i="1"/>
  <c r="Q220" i="1"/>
  <c r="R221" i="1"/>
  <c r="Q221" i="1"/>
  <c r="R222" i="1"/>
  <c r="Q222" i="1"/>
  <c r="R243" i="1"/>
  <c r="Q243" i="1"/>
  <c r="R252" i="1"/>
  <c r="Q252" i="1"/>
  <c r="R258" i="1"/>
  <c r="Q258" i="1"/>
  <c r="R264" i="1"/>
  <c r="Q264" i="1"/>
  <c r="R265" i="1"/>
  <c r="Q265" i="1"/>
  <c r="R266" i="1"/>
  <c r="Q266" i="1"/>
  <c r="R267" i="1"/>
  <c r="Q267" i="1"/>
  <c r="R268" i="1"/>
  <c r="Q268" i="1"/>
  <c r="R269" i="1"/>
  <c r="Q269" i="1"/>
  <c r="R270" i="1"/>
  <c r="Q270" i="1"/>
  <c r="R271" i="1"/>
  <c r="Q271" i="1"/>
  <c r="R273" i="1"/>
  <c r="Q273" i="1"/>
  <c r="R279" i="1"/>
  <c r="Q279" i="1"/>
  <c r="R280" i="1"/>
  <c r="Q280" i="1"/>
  <c r="R281" i="1"/>
  <c r="Q281" i="1"/>
  <c r="R295" i="1"/>
  <c r="Q295" i="1"/>
  <c r="R296" i="1"/>
  <c r="Q296" i="1"/>
  <c r="R297" i="1"/>
  <c r="Q297" i="1"/>
  <c r="R301" i="1"/>
  <c r="Q301" i="1"/>
  <c r="R303" i="1"/>
  <c r="Q303" i="1"/>
  <c r="R308" i="1"/>
  <c r="Q308" i="1"/>
  <c r="R309" i="1"/>
  <c r="Q309" i="1"/>
  <c r="R327" i="1"/>
  <c r="Q327" i="1"/>
  <c r="R328" i="1"/>
  <c r="Q328" i="1"/>
  <c r="R329" i="1"/>
  <c r="Q329" i="1"/>
  <c r="R331" i="1"/>
  <c r="Q331" i="1"/>
  <c r="R332" i="1"/>
  <c r="Q332" i="1"/>
  <c r="R333" i="1"/>
  <c r="Q333" i="1"/>
  <c r="R334" i="1"/>
  <c r="Q334" i="1"/>
  <c r="R338" i="1"/>
  <c r="Q338" i="1"/>
  <c r="R355" i="1"/>
  <c r="Q355" i="1"/>
  <c r="R356" i="1"/>
  <c r="Q356" i="1"/>
  <c r="R357" i="1"/>
  <c r="Q357" i="1"/>
  <c r="R358" i="1"/>
  <c r="Q358" i="1"/>
  <c r="R359" i="1"/>
  <c r="Q359" i="1"/>
  <c r="R361" i="1"/>
  <c r="Q361" i="1"/>
  <c r="R362" i="1"/>
  <c r="Q362" i="1"/>
  <c r="R363" i="1"/>
  <c r="Q363" i="1"/>
  <c r="R370" i="1"/>
  <c r="Q370" i="1"/>
  <c r="R388" i="1"/>
  <c r="Q388" i="1"/>
  <c r="R389" i="1"/>
  <c r="Q389" i="1"/>
  <c r="R390" i="1"/>
  <c r="Q390" i="1"/>
  <c r="R391" i="1"/>
  <c r="Q391" i="1"/>
  <c r="R394" i="1"/>
  <c r="Q394" i="1"/>
  <c r="R395" i="1"/>
  <c r="Q395" i="1"/>
  <c r="R396" i="1"/>
  <c r="Q396" i="1"/>
  <c r="R403" i="1"/>
  <c r="Q403" i="1"/>
  <c r="P2" i="1"/>
  <c r="J20" i="2"/>
  <c r="C3" i="6" s="1"/>
  <c r="Q631" i="1"/>
  <c r="Q630" i="1"/>
  <c r="Q604" i="1"/>
  <c r="Q601" i="1"/>
  <c r="Q588" i="1"/>
  <c r="Q584" i="1"/>
  <c r="Q578" i="1"/>
  <c r="Q557" i="1"/>
  <c r="Q556" i="1"/>
  <c r="Q549" i="1"/>
  <c r="Q548" i="1"/>
  <c r="Q538" i="1"/>
  <c r="Q536" i="1"/>
  <c r="Q535" i="1"/>
  <c r="Q534" i="1"/>
  <c r="Q506" i="1"/>
  <c r="Q503" i="1"/>
  <c r="Q500" i="1"/>
  <c r="Q496" i="1"/>
  <c r="Q489" i="1"/>
  <c r="Q488" i="1"/>
  <c r="Q484" i="1"/>
  <c r="Q482" i="1"/>
  <c r="Q479" i="1"/>
  <c r="Q478" i="1"/>
  <c r="Q477" i="1"/>
  <c r="Q469" i="1"/>
  <c r="Q466" i="1"/>
  <c r="Q461" i="1"/>
  <c r="Q456" i="1"/>
  <c r="Q455" i="1"/>
  <c r="Q449" i="1"/>
  <c r="Q448" i="1"/>
  <c r="Q447" i="1"/>
  <c r="Q446" i="1"/>
  <c r="Q442" i="1"/>
  <c r="Q441" i="1"/>
  <c r="Q440" i="1"/>
  <c r="Q434" i="1"/>
  <c r="Q433" i="1"/>
  <c r="Q432" i="1"/>
  <c r="Q429" i="1"/>
  <c r="Q428" i="1"/>
  <c r="Q422" i="1"/>
  <c r="Q419" i="1"/>
  <c r="Q413" i="1"/>
  <c r="Q409" i="1"/>
  <c r="Q408" i="1"/>
  <c r="Q407" i="1"/>
  <c r="Q406" i="1"/>
  <c r="Q405" i="1"/>
  <c r="Q404" i="1"/>
  <c r="Q402" i="1"/>
  <c r="Q401" i="1"/>
  <c r="Q393" i="1"/>
  <c r="Q392" i="1"/>
  <c r="Q387" i="1"/>
  <c r="Q386" i="1"/>
  <c r="Q385" i="1"/>
  <c r="Q384" i="1"/>
  <c r="Q383" i="1"/>
  <c r="Q377" i="1"/>
  <c r="Q376" i="1"/>
  <c r="Q375" i="1"/>
  <c r="Q374" i="1"/>
  <c r="Q373" i="1"/>
  <c r="Q372" i="1"/>
  <c r="Q371" i="1"/>
  <c r="Q369" i="1"/>
  <c r="Q368" i="1"/>
  <c r="Q360" i="1"/>
  <c r="Q354" i="1"/>
  <c r="Q353" i="1"/>
  <c r="Q352" i="1"/>
  <c r="Q351" i="1"/>
  <c r="Q350" i="1"/>
  <c r="Q349" i="1"/>
  <c r="Q340" i="1"/>
  <c r="Q339" i="1"/>
  <c r="Q337" i="1"/>
  <c r="Q336" i="1"/>
  <c r="Q335" i="1"/>
  <c r="Q330" i="1"/>
  <c r="Q322" i="1"/>
  <c r="Q321" i="1"/>
  <c r="Q320" i="1"/>
  <c r="Q319" i="1"/>
  <c r="Q318" i="1"/>
  <c r="Q317" i="1"/>
  <c r="Q316" i="1"/>
  <c r="Q311" i="1"/>
  <c r="Q306" i="1"/>
  <c r="Q305" i="1"/>
  <c r="Q302" i="1"/>
  <c r="Q290" i="1"/>
  <c r="Q289" i="1"/>
  <c r="Q288" i="1"/>
  <c r="Q287" i="1"/>
  <c r="Q286" i="1"/>
  <c r="Q285" i="1"/>
  <c r="Q284" i="1"/>
  <c r="Q283" i="1"/>
  <c r="Q282" i="1"/>
  <c r="Q259" i="1"/>
  <c r="Q257" i="1"/>
  <c r="Q256" i="1"/>
  <c r="Q255" i="1"/>
  <c r="Q254" i="1"/>
  <c r="Q253" i="1"/>
  <c r="Q251" i="1"/>
  <c r="Q250" i="1"/>
  <c r="Q249" i="1"/>
  <c r="Q244" i="1"/>
  <c r="Q239" i="1"/>
  <c r="Q238" i="1"/>
  <c r="Q237" i="1"/>
  <c r="Q236" i="1"/>
  <c r="Q235" i="1"/>
  <c r="Q234" i="1"/>
  <c r="Q233" i="1"/>
  <c r="Q232" i="1"/>
  <c r="Q226" i="1"/>
  <c r="Q225" i="1"/>
  <c r="Q224" i="1"/>
  <c r="Q223" i="1"/>
  <c r="Q208" i="1"/>
  <c r="Q206" i="1"/>
  <c r="Q200" i="1"/>
  <c r="Q195" i="1"/>
  <c r="Q190" i="1"/>
  <c r="Q189" i="1"/>
  <c r="Q180" i="1"/>
  <c r="Q179" i="1"/>
  <c r="Q178" i="1"/>
  <c r="Q171" i="1"/>
  <c r="Q170" i="1"/>
  <c r="Q169" i="1"/>
  <c r="Q159" i="1"/>
  <c r="Q157" i="1"/>
  <c r="Q156" i="1"/>
  <c r="Q155" i="1"/>
  <c r="Q151" i="1"/>
  <c r="Q147" i="1"/>
  <c r="Q146" i="1"/>
  <c r="Q145" i="1"/>
  <c r="Q144" i="1"/>
  <c r="Q137" i="1"/>
  <c r="Q135" i="1"/>
  <c r="Q133" i="1"/>
  <c r="Q132" i="1"/>
  <c r="Q131" i="1"/>
  <c r="R631" i="1"/>
  <c r="R630" i="1"/>
  <c r="R604" i="1"/>
  <c r="R601" i="1"/>
  <c r="R588" i="1"/>
  <c r="R584" i="1"/>
  <c r="R578" i="1"/>
  <c r="R557" i="1"/>
  <c r="R556" i="1"/>
  <c r="R549" i="1"/>
  <c r="R548" i="1"/>
  <c r="R538" i="1"/>
  <c r="R536" i="1"/>
  <c r="R535" i="1"/>
  <c r="R534" i="1"/>
  <c r="R506" i="1"/>
  <c r="R503" i="1"/>
  <c r="R500" i="1"/>
  <c r="R496" i="1"/>
  <c r="R489" i="1"/>
  <c r="R488" i="1"/>
  <c r="R484" i="1"/>
  <c r="R482" i="1"/>
  <c r="R479" i="1"/>
  <c r="R478" i="1"/>
  <c r="R477" i="1"/>
  <c r="R469" i="1"/>
  <c r="R466" i="1"/>
  <c r="R461" i="1"/>
  <c r="R456" i="1"/>
  <c r="R455" i="1"/>
  <c r="R449" i="1"/>
  <c r="R448" i="1"/>
  <c r="R447" i="1"/>
  <c r="R446" i="1"/>
  <c r="R442" i="1"/>
  <c r="R441" i="1"/>
  <c r="R440" i="1"/>
  <c r="R434" i="1"/>
  <c r="R433" i="1"/>
  <c r="R432" i="1"/>
  <c r="R429" i="1"/>
  <c r="R428" i="1"/>
  <c r="R422" i="1"/>
  <c r="R419" i="1"/>
  <c r="R413" i="1"/>
  <c r="R409" i="1"/>
  <c r="R408" i="1"/>
  <c r="R407" i="1"/>
  <c r="R406" i="1"/>
  <c r="R405" i="1"/>
  <c r="R404" i="1"/>
  <c r="R402" i="1"/>
  <c r="R401" i="1"/>
  <c r="R393" i="1"/>
  <c r="R392" i="1"/>
  <c r="R387" i="1"/>
  <c r="R386" i="1"/>
  <c r="R385" i="1"/>
  <c r="R384" i="1"/>
  <c r="R383" i="1"/>
  <c r="R377" i="1"/>
  <c r="R376" i="1"/>
  <c r="R375" i="1"/>
  <c r="R374" i="1"/>
  <c r="R373" i="1"/>
  <c r="R372" i="1"/>
  <c r="R371" i="1"/>
  <c r="R369" i="1"/>
  <c r="R368" i="1"/>
  <c r="R360" i="1"/>
  <c r="R354" i="1"/>
  <c r="R353" i="1"/>
  <c r="R352" i="1"/>
  <c r="R351" i="1"/>
  <c r="R350" i="1"/>
  <c r="R349" i="1"/>
  <c r="R340" i="1"/>
  <c r="R339" i="1"/>
  <c r="R337" i="1"/>
  <c r="R336" i="1"/>
  <c r="R335" i="1"/>
  <c r="R330" i="1"/>
  <c r="R322" i="1"/>
  <c r="R321" i="1"/>
  <c r="R320" i="1"/>
  <c r="R319" i="1"/>
  <c r="R318" i="1"/>
  <c r="R317" i="1"/>
  <c r="R316" i="1"/>
  <c r="R311" i="1"/>
  <c r="R306" i="1"/>
  <c r="R305" i="1"/>
  <c r="R302" i="1"/>
  <c r="R290" i="1"/>
  <c r="R289" i="1"/>
  <c r="R288" i="1"/>
  <c r="R287" i="1"/>
  <c r="R286" i="1"/>
  <c r="R285" i="1"/>
  <c r="R284" i="1"/>
  <c r="R283" i="1"/>
  <c r="R282" i="1"/>
  <c r="R259" i="1"/>
  <c r="R257" i="1"/>
  <c r="R256" i="1"/>
  <c r="R255" i="1"/>
  <c r="R254" i="1"/>
  <c r="R253" i="1"/>
  <c r="R251" i="1"/>
  <c r="R250" i="1"/>
  <c r="R249" i="1"/>
  <c r="R244" i="1"/>
  <c r="R239" i="1"/>
  <c r="R238" i="1"/>
  <c r="R237" i="1"/>
  <c r="R236" i="1"/>
  <c r="R235" i="1"/>
  <c r="R234" i="1"/>
  <c r="R233" i="1"/>
  <c r="R232" i="1"/>
  <c r="R226" i="1"/>
  <c r="R225" i="1"/>
  <c r="R224" i="1"/>
  <c r="R223" i="1"/>
  <c r="R208" i="1"/>
  <c r="R206" i="1"/>
  <c r="R200" i="1"/>
  <c r="R195" i="1"/>
  <c r="R190" i="1"/>
  <c r="R189" i="1"/>
  <c r="R180" i="1"/>
  <c r="R179" i="1"/>
  <c r="R178" i="1"/>
  <c r="R171" i="1"/>
  <c r="R170" i="1"/>
  <c r="R169" i="1"/>
  <c r="R159" i="1"/>
  <c r="R157" i="1"/>
  <c r="R156" i="1"/>
  <c r="R155" i="1"/>
  <c r="R151" i="1"/>
  <c r="R147" i="1"/>
  <c r="R146" i="1"/>
  <c r="R145" i="1"/>
  <c r="R144" i="1"/>
  <c r="R137" i="1"/>
  <c r="R135" i="1"/>
  <c r="R133" i="1"/>
  <c r="R132" i="1"/>
  <c r="R131" i="1"/>
  <c r="J2" i="1"/>
  <c r="K2" i="1"/>
  <c r="R130" i="1"/>
  <c r="Q130" i="1"/>
  <c r="R121" i="1"/>
  <c r="Q121" i="1"/>
  <c r="R120" i="1"/>
  <c r="Q120" i="1"/>
  <c r="R119" i="1"/>
  <c r="Q119" i="1"/>
  <c r="R104" i="1"/>
  <c r="Q104" i="1"/>
  <c r="R103" i="1"/>
  <c r="Q103" i="1"/>
  <c r="R102" i="1"/>
  <c r="Q102" i="1"/>
  <c r="R100" i="1"/>
  <c r="Q100" i="1"/>
  <c r="R99" i="1"/>
  <c r="Q99" i="1"/>
  <c r="R85" i="1"/>
  <c r="Q85" i="1"/>
  <c r="R84" i="1"/>
  <c r="Q84" i="1"/>
  <c r="R83" i="1"/>
  <c r="Q83" i="1"/>
  <c r="R82" i="1"/>
  <c r="Q82" i="1"/>
  <c r="R81" i="1"/>
  <c r="Q81" i="1"/>
  <c r="R80" i="1"/>
  <c r="Q80" i="1"/>
  <c r="R79" i="1"/>
  <c r="Q79" i="1"/>
  <c r="R78" i="1"/>
  <c r="Q78" i="1"/>
  <c r="R77" i="1"/>
  <c r="Q77" i="1"/>
  <c r="R69" i="1"/>
  <c r="Q69" i="1"/>
  <c r="R66" i="1"/>
  <c r="Q66" i="1"/>
  <c r="R60" i="1"/>
  <c r="Q60" i="1"/>
  <c r="R55" i="1"/>
  <c r="Q55" i="1"/>
  <c r="R54" i="1"/>
  <c r="Q54" i="1"/>
  <c r="R53" i="1"/>
  <c r="Q53" i="1"/>
  <c r="R52" i="1"/>
  <c r="Q52" i="1"/>
  <c r="R49" i="1"/>
  <c r="Q49" i="1"/>
  <c r="R48" i="1"/>
  <c r="Q48" i="1"/>
  <c r="R47" i="1"/>
  <c r="Q47" i="1"/>
  <c r="R38" i="1"/>
  <c r="Q38" i="1"/>
  <c r="R37" i="1"/>
  <c r="Q37" i="1"/>
  <c r="R32" i="1"/>
  <c r="Q32" i="1"/>
  <c r="R26" i="1"/>
  <c r="Q26" i="1"/>
  <c r="R25" i="1"/>
  <c r="Q25" i="1"/>
  <c r="R24" i="1"/>
  <c r="Q24" i="1"/>
  <c r="R19" i="1"/>
  <c r="Q19" i="1"/>
  <c r="R18" i="1"/>
  <c r="Q18" i="1"/>
  <c r="R16" i="1"/>
  <c r="Q16" i="1"/>
  <c r="R13" i="1"/>
  <c r="Q13" i="1"/>
  <c r="R11" i="1"/>
  <c r="Q11" i="1"/>
  <c r="R6" i="1"/>
  <c r="Q6" i="1"/>
  <c r="R3" i="1"/>
  <c r="Q3" i="1"/>
  <c r="Q2" i="1"/>
  <c r="R2" i="1"/>
  <c r="I39" i="1" l="1"/>
  <c r="L39" i="1" s="1"/>
  <c r="I64" i="1"/>
  <c r="L64" i="1" s="1"/>
  <c r="I78" i="1"/>
  <c r="L78" i="1" s="1"/>
  <c r="I79" i="1"/>
  <c r="L79" i="1" s="1"/>
  <c r="I80" i="1"/>
  <c r="L80" i="1" s="1"/>
  <c r="I81" i="1"/>
  <c r="L81" i="1" s="1"/>
  <c r="I94" i="1"/>
  <c r="L94" i="1" s="1"/>
  <c r="I100" i="1"/>
  <c r="L100" i="1" s="1"/>
  <c r="I145" i="1"/>
  <c r="L145" i="1" s="1"/>
  <c r="I157" i="1"/>
  <c r="L157" i="1" s="1"/>
  <c r="I169" i="1"/>
  <c r="L169" i="1" s="1"/>
  <c r="I170" i="1"/>
  <c r="L170" i="1" s="1"/>
  <c r="I218" i="1"/>
  <c r="L218" i="1" s="1"/>
  <c r="I226" i="1"/>
  <c r="L226" i="1" s="1"/>
  <c r="I233" i="1"/>
  <c r="L233" i="1" s="1"/>
  <c r="I234" i="1"/>
  <c r="L234" i="1" s="1"/>
  <c r="I235" i="1"/>
  <c r="L235" i="1" s="1"/>
  <c r="I311" i="1"/>
  <c r="L311" i="1" s="1"/>
  <c r="I331" i="1"/>
  <c r="L331" i="1" s="1"/>
  <c r="I342" i="1"/>
  <c r="L342" i="1" s="1"/>
  <c r="I374" i="1"/>
  <c r="L374" i="1" s="1"/>
  <c r="I375" i="1"/>
  <c r="L375" i="1" s="1"/>
  <c r="I376" i="1"/>
  <c r="L376" i="1" s="1"/>
  <c r="I377" i="1"/>
  <c r="L377" i="1" s="1"/>
  <c r="I383" i="1"/>
  <c r="L383" i="1" s="1"/>
  <c r="I409" i="1"/>
  <c r="L409" i="1" s="1"/>
  <c r="I446" i="1"/>
  <c r="L446" i="1" s="1"/>
  <c r="I448" i="1"/>
  <c r="L448" i="1" s="1"/>
  <c r="I469" i="1"/>
  <c r="L469" i="1" s="1"/>
  <c r="I484" i="1"/>
  <c r="L484" i="1" s="1"/>
  <c r="I496" i="1"/>
  <c r="L496" i="1" s="1"/>
  <c r="I536" i="1"/>
  <c r="L536" i="1" s="1"/>
  <c r="N536" i="1"/>
  <c r="P536" i="1" s="1"/>
  <c r="N496" i="1"/>
  <c r="P496" i="1" s="1"/>
  <c r="N484" i="1"/>
  <c r="P484" i="1" s="1"/>
  <c r="N469" i="1"/>
  <c r="P469" i="1" s="1"/>
  <c r="N448" i="1"/>
  <c r="P448" i="1" s="1"/>
  <c r="N446" i="1"/>
  <c r="P446" i="1" s="1"/>
  <c r="N409" i="1"/>
  <c r="P409" i="1" s="1"/>
  <c r="N383" i="1"/>
  <c r="P383" i="1" s="1"/>
  <c r="N377" i="1"/>
  <c r="P377" i="1" s="1"/>
  <c r="N376" i="1"/>
  <c r="P376" i="1" s="1"/>
  <c r="N375" i="1"/>
  <c r="P375" i="1" s="1"/>
  <c r="N374" i="1"/>
  <c r="P374" i="1" s="1"/>
  <c r="N342" i="1"/>
  <c r="P342" i="1" s="1"/>
  <c r="N331" i="1"/>
  <c r="P331" i="1" s="1"/>
  <c r="N311" i="1"/>
  <c r="P311" i="1" s="1"/>
  <c r="N235" i="1"/>
  <c r="P235" i="1" s="1"/>
  <c r="N234" i="1"/>
  <c r="P234" i="1" s="1"/>
  <c r="N233" i="1"/>
  <c r="P233" i="1" s="1"/>
  <c r="N226" i="1"/>
  <c r="P226" i="1" s="1"/>
  <c r="N218" i="1"/>
  <c r="P218" i="1" s="1"/>
  <c r="N170" i="1"/>
  <c r="P170" i="1" s="1"/>
  <c r="N169" i="1"/>
  <c r="P169" i="1" s="1"/>
  <c r="N157" i="1"/>
  <c r="P157" i="1" s="1"/>
  <c r="N145" i="1"/>
  <c r="P145" i="1" s="1"/>
  <c r="N100" i="1"/>
  <c r="P100" i="1" s="1"/>
  <c r="N94" i="1"/>
  <c r="P94" i="1" s="1"/>
  <c r="N81" i="1"/>
  <c r="P81" i="1" s="1"/>
  <c r="N80" i="1"/>
  <c r="P80" i="1" s="1"/>
  <c r="N79" i="1"/>
  <c r="P79" i="1" s="1"/>
  <c r="N78" i="1"/>
  <c r="P78" i="1" s="1"/>
  <c r="N64" i="1"/>
  <c r="P64" i="1" s="1"/>
  <c r="N39" i="1"/>
  <c r="P39" i="1" s="1"/>
  <c r="R342" i="1"/>
  <c r="Q342" i="1"/>
  <c r="E14" i="38"/>
  <c r="Q7" i="1" l="1"/>
  <c r="Q8" i="1"/>
  <c r="Q9" i="1"/>
  <c r="Q10" i="1"/>
  <c r="Q12" i="1"/>
  <c r="Q14" i="1"/>
  <c r="Q15" i="1"/>
  <c r="Q17" i="1"/>
  <c r="Q20" i="1"/>
  <c r="Q21" i="1"/>
  <c r="Q22" i="1"/>
  <c r="Q23" i="1"/>
  <c r="Q34" i="1"/>
  <c r="Q35" i="1"/>
  <c r="Q39" i="1"/>
  <c r="Q40" i="1"/>
  <c r="Q42" i="1"/>
  <c r="Q43" i="1"/>
  <c r="Q44" i="1"/>
  <c r="Q45" i="1"/>
  <c r="Q46" i="1"/>
  <c r="Q56" i="1"/>
  <c r="Q57" i="1"/>
  <c r="Q58" i="1"/>
  <c r="Q59" i="1"/>
  <c r="Q61" i="1"/>
  <c r="Q62" i="1"/>
  <c r="Q63" i="1"/>
  <c r="Q64" i="1"/>
  <c r="Q65" i="1"/>
  <c r="Q67" i="1"/>
  <c r="Q68" i="1"/>
  <c r="Q70" i="1"/>
  <c r="Q71" i="1"/>
  <c r="Q72" i="1"/>
  <c r="Q73" i="1"/>
  <c r="Q75" i="1"/>
  <c r="Q76" i="1"/>
  <c r="Q86" i="1"/>
  <c r="Q88" i="1"/>
  <c r="Q89" i="1"/>
  <c r="Q90" i="1"/>
  <c r="Q91" i="1"/>
  <c r="Q93" i="1"/>
  <c r="Q94" i="1"/>
  <c r="Q95" i="1"/>
  <c r="Q96" i="1"/>
  <c r="Q97" i="1"/>
  <c r="Q98" i="1"/>
  <c r="Q105" i="1"/>
  <c r="Q106" i="1"/>
  <c r="Q107" i="1"/>
  <c r="Q109" i="1"/>
  <c r="Q110" i="1"/>
  <c r="Q111" i="1"/>
  <c r="Q112" i="1"/>
  <c r="Q113" i="1"/>
  <c r="Q114" i="1"/>
  <c r="Q115" i="1"/>
  <c r="Q116" i="1"/>
  <c r="Q122" i="1"/>
  <c r="Q123" i="1"/>
  <c r="Q124" i="1"/>
  <c r="Q125" i="1"/>
  <c r="Q126" i="1"/>
  <c r="Q127" i="1"/>
  <c r="Q128" i="1"/>
  <c r="Q4" i="1"/>
  <c r="Q5" i="1"/>
  <c r="R4" i="1"/>
  <c r="R5" i="1"/>
  <c r="R7" i="1"/>
  <c r="R8" i="1"/>
  <c r="R9" i="1"/>
  <c r="R10" i="1"/>
  <c r="R12" i="1"/>
  <c r="R14" i="1"/>
  <c r="R15" i="1"/>
  <c r="R17" i="1"/>
  <c r="R20" i="1"/>
  <c r="R21" i="1"/>
  <c r="R22" i="1"/>
  <c r="R23" i="1"/>
  <c r="R34" i="1"/>
  <c r="R35" i="1"/>
  <c r="R39" i="1"/>
  <c r="R40" i="1"/>
  <c r="R42" i="1"/>
  <c r="R43" i="1"/>
  <c r="R44" i="1"/>
  <c r="R45" i="1"/>
  <c r="R46" i="1"/>
  <c r="R56" i="1"/>
  <c r="R57" i="1"/>
  <c r="R58" i="1"/>
  <c r="R59" i="1"/>
  <c r="R61" i="1"/>
  <c r="R62" i="1"/>
  <c r="R63" i="1"/>
  <c r="R64" i="1"/>
  <c r="R65" i="1"/>
  <c r="R67" i="1"/>
  <c r="R68" i="1"/>
  <c r="R70" i="1"/>
  <c r="R71" i="1"/>
  <c r="R72" i="1"/>
  <c r="R73" i="1"/>
  <c r="R75" i="1"/>
  <c r="R76" i="1"/>
  <c r="R86" i="1"/>
  <c r="R88" i="1"/>
  <c r="R89" i="1"/>
  <c r="R90" i="1"/>
  <c r="R91" i="1"/>
  <c r="R93" i="1"/>
  <c r="R94" i="1"/>
  <c r="R95" i="1"/>
  <c r="R96" i="1"/>
  <c r="R97" i="1"/>
  <c r="R98" i="1"/>
  <c r="R105" i="1"/>
  <c r="R106" i="1"/>
  <c r="R107" i="1"/>
  <c r="R109" i="1"/>
  <c r="R110" i="1"/>
  <c r="R111" i="1"/>
  <c r="R112" i="1"/>
  <c r="R113" i="1"/>
  <c r="R114" i="1"/>
  <c r="R115" i="1"/>
  <c r="R116" i="1"/>
  <c r="R122" i="1"/>
  <c r="R123" i="1"/>
  <c r="R124" i="1"/>
  <c r="R125" i="1"/>
  <c r="R126" i="1"/>
  <c r="R127" i="1"/>
  <c r="R128" i="1"/>
  <c r="I228" i="1" l="1"/>
  <c r="L228" i="1" s="1"/>
  <c r="M228" i="1"/>
  <c r="O228" i="1"/>
  <c r="I341" i="1"/>
  <c r="I315" i="1"/>
  <c r="I314" i="1"/>
  <c r="I313" i="1"/>
  <c r="I312" i="1"/>
  <c r="I310" i="1"/>
  <c r="I307" i="1"/>
  <c r="I304" i="1"/>
  <c r="I300" i="1"/>
  <c r="I299" i="1"/>
  <c r="I278" i="1"/>
  <c r="I275" i="1"/>
  <c r="I242" i="1"/>
  <c r="I230" i="1"/>
  <c r="I205" i="1"/>
  <c r="I204" i="1"/>
  <c r="I202" i="1"/>
  <c r="I193" i="1"/>
  <c r="I191" i="1"/>
  <c r="I184" i="1"/>
  <c r="I181" i="1"/>
  <c r="I174" i="1"/>
  <c r="I173" i="1"/>
  <c r="I172" i="1"/>
  <c r="I150" i="1"/>
  <c r="I142" i="1"/>
  <c r="I129" i="1"/>
  <c r="I108" i="1"/>
  <c r="I92" i="1"/>
  <c r="I87" i="1"/>
  <c r="I74" i="1"/>
  <c r="I51" i="1"/>
  <c r="I50" i="1"/>
  <c r="I41" i="1"/>
  <c r="I36" i="1"/>
  <c r="I33" i="1"/>
  <c r="I31" i="1"/>
  <c r="I30" i="1"/>
  <c r="I29" i="1"/>
  <c r="I28" i="1"/>
  <c r="I27" i="1"/>
  <c r="M33" i="1"/>
  <c r="O33" i="1"/>
  <c r="M36" i="1"/>
  <c r="O36" i="1"/>
  <c r="M41" i="1"/>
  <c r="O41" i="1"/>
  <c r="M50" i="1"/>
  <c r="O50" i="1"/>
  <c r="M51" i="1"/>
  <c r="O51" i="1"/>
  <c r="M74" i="1"/>
  <c r="O74" i="1"/>
  <c r="M87" i="1"/>
  <c r="O87" i="1"/>
  <c r="M92" i="1"/>
  <c r="O92" i="1"/>
  <c r="M108" i="1"/>
  <c r="O108" i="1"/>
  <c r="M129" i="1"/>
  <c r="O129" i="1"/>
  <c r="M142" i="1"/>
  <c r="O142" i="1"/>
  <c r="M150" i="1"/>
  <c r="O150" i="1"/>
  <c r="M172" i="1"/>
  <c r="O172" i="1"/>
  <c r="M173" i="1"/>
  <c r="O173" i="1"/>
  <c r="M174" i="1"/>
  <c r="O174" i="1"/>
  <c r="M181" i="1"/>
  <c r="O181" i="1"/>
  <c r="M184" i="1"/>
  <c r="O184" i="1"/>
  <c r="M191" i="1"/>
  <c r="O191" i="1"/>
  <c r="M193" i="1"/>
  <c r="O193" i="1"/>
  <c r="M202" i="1"/>
  <c r="O202" i="1"/>
  <c r="M204" i="1"/>
  <c r="O204" i="1"/>
  <c r="M205" i="1"/>
  <c r="O205" i="1"/>
  <c r="M230" i="1"/>
  <c r="O230" i="1"/>
  <c r="M242" i="1"/>
  <c r="O242" i="1"/>
  <c r="M275" i="1"/>
  <c r="O275" i="1"/>
  <c r="M278" i="1"/>
  <c r="O278" i="1"/>
  <c r="M299" i="1"/>
  <c r="O299" i="1"/>
  <c r="M300" i="1"/>
  <c r="O300" i="1"/>
  <c r="M304" i="1"/>
  <c r="O304" i="1"/>
  <c r="M307" i="1"/>
  <c r="O307" i="1"/>
  <c r="M310" i="1"/>
  <c r="O310" i="1"/>
  <c r="M312" i="1"/>
  <c r="O312" i="1"/>
  <c r="M313" i="1"/>
  <c r="O313" i="1"/>
  <c r="M314" i="1"/>
  <c r="O314" i="1"/>
  <c r="M315" i="1"/>
  <c r="O315" i="1"/>
  <c r="M341" i="1"/>
  <c r="O341" i="1"/>
  <c r="I410" i="1"/>
  <c r="M410" i="1"/>
  <c r="O410" i="1"/>
  <c r="I412" i="1"/>
  <c r="M412" i="1"/>
  <c r="O412" i="1"/>
  <c r="I415" i="1"/>
  <c r="M415" i="1"/>
  <c r="O415" i="1"/>
  <c r="I416" i="1"/>
  <c r="M416" i="1"/>
  <c r="O416" i="1"/>
  <c r="I417" i="1"/>
  <c r="M417" i="1"/>
  <c r="O417" i="1"/>
  <c r="I420" i="1"/>
  <c r="M420" i="1"/>
  <c r="O420" i="1"/>
  <c r="I437" i="1"/>
  <c r="M437" i="1"/>
  <c r="O437" i="1"/>
  <c r="I443" i="1"/>
  <c r="M443" i="1"/>
  <c r="O443" i="1"/>
  <c r="I445" i="1"/>
  <c r="M445" i="1"/>
  <c r="O445" i="1"/>
  <c r="I457" i="1"/>
  <c r="M457" i="1"/>
  <c r="O457" i="1"/>
  <c r="I458" i="1"/>
  <c r="M458" i="1"/>
  <c r="O458" i="1"/>
  <c r="I459" i="1"/>
  <c r="M459" i="1"/>
  <c r="O459" i="1"/>
  <c r="I462" i="1"/>
  <c r="M462" i="1"/>
  <c r="O462" i="1"/>
  <c r="I474" i="1"/>
  <c r="M474" i="1"/>
  <c r="O474" i="1"/>
  <c r="I475" i="1"/>
  <c r="M475" i="1"/>
  <c r="O475" i="1"/>
  <c r="I476" i="1"/>
  <c r="M476" i="1"/>
  <c r="O476" i="1"/>
  <c r="I480" i="1"/>
  <c r="M480" i="1"/>
  <c r="O480" i="1"/>
  <c r="I495" i="1"/>
  <c r="M495" i="1"/>
  <c r="O495" i="1"/>
  <c r="I497" i="1"/>
  <c r="M497" i="1"/>
  <c r="O497" i="1"/>
  <c r="I498" i="1"/>
  <c r="M498" i="1"/>
  <c r="O498" i="1"/>
  <c r="I499" i="1"/>
  <c r="M499" i="1"/>
  <c r="O499" i="1"/>
  <c r="I501" i="1"/>
  <c r="M501" i="1"/>
  <c r="O501" i="1"/>
  <c r="I502" i="1"/>
  <c r="M502" i="1"/>
  <c r="O502" i="1"/>
  <c r="I504" i="1"/>
  <c r="M504" i="1"/>
  <c r="O504" i="1"/>
  <c r="I505" i="1"/>
  <c r="M505" i="1"/>
  <c r="O505" i="1"/>
  <c r="I529" i="1"/>
  <c r="M529" i="1"/>
  <c r="O529" i="1"/>
  <c r="I530" i="1"/>
  <c r="M530" i="1"/>
  <c r="O530" i="1"/>
  <c r="I531" i="1"/>
  <c r="M531" i="1"/>
  <c r="O531" i="1"/>
  <c r="I532" i="1"/>
  <c r="M532" i="1"/>
  <c r="O532" i="1"/>
  <c r="I537" i="1"/>
  <c r="M537" i="1"/>
  <c r="O537" i="1"/>
  <c r="I546" i="1"/>
  <c r="M546" i="1"/>
  <c r="O546" i="1"/>
  <c r="I547" i="1"/>
  <c r="M547" i="1"/>
  <c r="O547" i="1"/>
  <c r="I550" i="1"/>
  <c r="M550" i="1"/>
  <c r="O550" i="1"/>
  <c r="I551" i="1"/>
  <c r="M551" i="1"/>
  <c r="O551" i="1"/>
  <c r="I552" i="1"/>
  <c r="M552" i="1"/>
  <c r="O552" i="1"/>
  <c r="I553" i="1"/>
  <c r="M553" i="1"/>
  <c r="O553" i="1"/>
  <c r="I554" i="1"/>
  <c r="M554" i="1"/>
  <c r="O554" i="1"/>
  <c r="I569" i="1"/>
  <c r="M569" i="1"/>
  <c r="O569" i="1"/>
  <c r="I575" i="1"/>
  <c r="M575" i="1"/>
  <c r="O575" i="1"/>
  <c r="I576" i="1"/>
  <c r="M576" i="1"/>
  <c r="O576" i="1"/>
  <c r="I579" i="1"/>
  <c r="M579" i="1"/>
  <c r="O579" i="1"/>
  <c r="I580" i="1"/>
  <c r="M580" i="1"/>
  <c r="O580" i="1"/>
  <c r="I581" i="1"/>
  <c r="M581" i="1"/>
  <c r="O581" i="1"/>
  <c r="I582" i="1"/>
  <c r="M582" i="1"/>
  <c r="O582" i="1"/>
  <c r="I583" i="1"/>
  <c r="M583" i="1"/>
  <c r="O583" i="1"/>
  <c r="I586" i="1"/>
  <c r="M586" i="1"/>
  <c r="O586" i="1"/>
  <c r="I592" i="1"/>
  <c r="M592" i="1"/>
  <c r="O592" i="1"/>
  <c r="I593" i="1"/>
  <c r="M593" i="1"/>
  <c r="O593" i="1"/>
  <c r="I595" i="1"/>
  <c r="M595" i="1"/>
  <c r="O595" i="1"/>
  <c r="I600" i="1"/>
  <c r="M600" i="1"/>
  <c r="O600" i="1"/>
  <c r="I609" i="1"/>
  <c r="M609" i="1"/>
  <c r="O609" i="1"/>
  <c r="I610" i="1"/>
  <c r="M610" i="1"/>
  <c r="O610" i="1"/>
  <c r="I611" i="1"/>
  <c r="M611" i="1"/>
  <c r="O611" i="1"/>
  <c r="I612" i="1"/>
  <c r="M612" i="1"/>
  <c r="O612" i="1"/>
  <c r="I613" i="1"/>
  <c r="M613" i="1"/>
  <c r="O613" i="1"/>
  <c r="I628" i="1"/>
  <c r="M628" i="1"/>
  <c r="O628" i="1"/>
  <c r="I629" i="1"/>
  <c r="M629" i="1"/>
  <c r="O629" i="1"/>
  <c r="I632" i="1"/>
  <c r="M632" i="1"/>
  <c r="O632" i="1"/>
  <c r="I633" i="1"/>
  <c r="M633" i="1"/>
  <c r="O633" i="1"/>
  <c r="M27" i="1"/>
  <c r="O27" i="1"/>
  <c r="M28" i="1"/>
  <c r="O28" i="1"/>
  <c r="M29" i="1"/>
  <c r="O29" i="1"/>
  <c r="M30" i="1"/>
  <c r="O30" i="1"/>
  <c r="M31" i="1"/>
  <c r="O31" i="1"/>
  <c r="R228" i="1" l="1"/>
  <c r="Q228" i="1"/>
  <c r="R31" i="1"/>
  <c r="Q31" i="1"/>
  <c r="R30" i="1"/>
  <c r="Q30" i="1"/>
  <c r="R29" i="1"/>
  <c r="Q29" i="1"/>
  <c r="R28" i="1"/>
  <c r="Q28" i="1"/>
  <c r="R27" i="1"/>
  <c r="Q27" i="1"/>
  <c r="R633" i="1"/>
  <c r="Q633" i="1"/>
  <c r="N633" i="1"/>
  <c r="P633" i="1" s="1"/>
  <c r="L633" i="1"/>
  <c r="R632" i="1"/>
  <c r="Q632" i="1"/>
  <c r="N632" i="1"/>
  <c r="P632" i="1" s="1"/>
  <c r="L632" i="1"/>
  <c r="R629" i="1"/>
  <c r="Q629" i="1"/>
  <c r="N629" i="1"/>
  <c r="P629" i="1" s="1"/>
  <c r="L629" i="1"/>
  <c r="R628" i="1"/>
  <c r="Q628" i="1"/>
  <c r="N628" i="1"/>
  <c r="P628" i="1" s="1"/>
  <c r="L628" i="1"/>
  <c r="R613" i="1"/>
  <c r="Q613" i="1"/>
  <c r="N613" i="1"/>
  <c r="P613" i="1" s="1"/>
  <c r="L613" i="1"/>
  <c r="R612" i="1"/>
  <c r="Q612" i="1"/>
  <c r="N612" i="1"/>
  <c r="P612" i="1" s="1"/>
  <c r="L612" i="1"/>
  <c r="R611" i="1"/>
  <c r="Q611" i="1"/>
  <c r="N611" i="1"/>
  <c r="P611" i="1" s="1"/>
  <c r="L611" i="1"/>
  <c r="R610" i="1"/>
  <c r="Q610" i="1"/>
  <c r="N610" i="1"/>
  <c r="P610" i="1" s="1"/>
  <c r="L610" i="1"/>
  <c r="R609" i="1"/>
  <c r="Q609" i="1"/>
  <c r="N609" i="1"/>
  <c r="P609" i="1" s="1"/>
  <c r="G13" i="38" s="1"/>
  <c r="L609" i="1"/>
  <c r="R600" i="1"/>
  <c r="Q600" i="1"/>
  <c r="N600" i="1"/>
  <c r="P600" i="1" s="1"/>
  <c r="L600" i="1"/>
  <c r="R595" i="1"/>
  <c r="Q595" i="1"/>
  <c r="N595" i="1"/>
  <c r="P595" i="1" s="1"/>
  <c r="L595" i="1"/>
  <c r="R593" i="1"/>
  <c r="Q593" i="1"/>
  <c r="N593" i="1"/>
  <c r="P593" i="1" s="1"/>
  <c r="L593" i="1"/>
  <c r="R592" i="1"/>
  <c r="Q592" i="1"/>
  <c r="N592" i="1"/>
  <c r="P592" i="1" s="1"/>
  <c r="G12" i="38" s="1"/>
  <c r="L592" i="1"/>
  <c r="R586" i="1"/>
  <c r="Q586" i="1"/>
  <c r="N586" i="1"/>
  <c r="P586" i="1" s="1"/>
  <c r="L586" i="1"/>
  <c r="R583" i="1"/>
  <c r="Q583" i="1"/>
  <c r="N583" i="1"/>
  <c r="P583" i="1" s="1"/>
  <c r="L583" i="1"/>
  <c r="R582" i="1"/>
  <c r="Q582" i="1"/>
  <c r="N582" i="1"/>
  <c r="P582" i="1" s="1"/>
  <c r="L582" i="1"/>
  <c r="R581" i="1"/>
  <c r="Q581" i="1"/>
  <c r="N581" i="1"/>
  <c r="P581" i="1" s="1"/>
  <c r="L581" i="1"/>
  <c r="R580" i="1"/>
  <c r="Q580" i="1"/>
  <c r="N580" i="1"/>
  <c r="P580" i="1" s="1"/>
  <c r="L580" i="1"/>
  <c r="R579" i="1"/>
  <c r="Q579" i="1"/>
  <c r="N579" i="1"/>
  <c r="P579" i="1" s="1"/>
  <c r="L579" i="1"/>
  <c r="R576" i="1"/>
  <c r="Q576" i="1"/>
  <c r="N576" i="1"/>
  <c r="P576" i="1" s="1"/>
  <c r="L576" i="1"/>
  <c r="R575" i="1"/>
  <c r="Q575" i="1"/>
  <c r="N575" i="1"/>
  <c r="P575" i="1" s="1"/>
  <c r="L575" i="1"/>
  <c r="R569" i="1"/>
  <c r="Q569" i="1"/>
  <c r="N569" i="1"/>
  <c r="P569" i="1" s="1"/>
  <c r="G11" i="38" s="1"/>
  <c r="L569" i="1"/>
  <c r="R554" i="1"/>
  <c r="Q554" i="1"/>
  <c r="N554" i="1"/>
  <c r="P554" i="1" s="1"/>
  <c r="L554" i="1"/>
  <c r="R553" i="1"/>
  <c r="Q553" i="1"/>
  <c r="N553" i="1"/>
  <c r="P553" i="1" s="1"/>
  <c r="L553" i="1"/>
  <c r="R552" i="1"/>
  <c r="Q552" i="1"/>
  <c r="N552" i="1"/>
  <c r="P552" i="1" s="1"/>
  <c r="L552" i="1"/>
  <c r="R551" i="1"/>
  <c r="Q551" i="1"/>
  <c r="N551" i="1"/>
  <c r="P551" i="1" s="1"/>
  <c r="L551" i="1"/>
  <c r="R550" i="1"/>
  <c r="Q550" i="1"/>
  <c r="N550" i="1"/>
  <c r="P550" i="1" s="1"/>
  <c r="L550" i="1"/>
  <c r="R547" i="1"/>
  <c r="Q547" i="1"/>
  <c r="N547" i="1"/>
  <c r="P547" i="1" s="1"/>
  <c r="L547" i="1"/>
  <c r="R546" i="1"/>
  <c r="Q546" i="1"/>
  <c r="N546" i="1"/>
  <c r="P546" i="1" s="1"/>
  <c r="G10" i="38" s="1"/>
  <c r="L546" i="1"/>
  <c r="R537" i="1"/>
  <c r="Q537" i="1"/>
  <c r="N537" i="1"/>
  <c r="P537" i="1" s="1"/>
  <c r="L537" i="1"/>
  <c r="R532" i="1"/>
  <c r="Q532" i="1"/>
  <c r="N532" i="1"/>
  <c r="P532" i="1" s="1"/>
  <c r="L532" i="1"/>
  <c r="R531" i="1"/>
  <c r="Q531" i="1"/>
  <c r="N531" i="1"/>
  <c r="P531" i="1" s="1"/>
  <c r="L531" i="1"/>
  <c r="R530" i="1"/>
  <c r="Q530" i="1"/>
  <c r="N530" i="1"/>
  <c r="P530" i="1" s="1"/>
  <c r="L530" i="1"/>
  <c r="R529" i="1"/>
  <c r="Q529" i="1"/>
  <c r="N529" i="1"/>
  <c r="P529" i="1" s="1"/>
  <c r="L529" i="1"/>
  <c r="R505" i="1"/>
  <c r="Q505" i="1"/>
  <c r="N505" i="1"/>
  <c r="P505" i="1" s="1"/>
  <c r="L505" i="1"/>
  <c r="R504" i="1"/>
  <c r="Q504" i="1"/>
  <c r="N504" i="1"/>
  <c r="P504" i="1" s="1"/>
  <c r="L504" i="1"/>
  <c r="R502" i="1"/>
  <c r="Q502" i="1"/>
  <c r="N502" i="1"/>
  <c r="P502" i="1" s="1"/>
  <c r="L502" i="1"/>
  <c r="R501" i="1"/>
  <c r="Q501" i="1"/>
  <c r="N501" i="1"/>
  <c r="P501" i="1" s="1"/>
  <c r="L501" i="1"/>
  <c r="R499" i="1"/>
  <c r="Q499" i="1"/>
  <c r="N499" i="1"/>
  <c r="P499" i="1" s="1"/>
  <c r="L499" i="1"/>
  <c r="R498" i="1"/>
  <c r="Q498" i="1"/>
  <c r="N498" i="1"/>
  <c r="P498" i="1" s="1"/>
  <c r="L498" i="1"/>
  <c r="R497" i="1"/>
  <c r="Q497" i="1"/>
  <c r="N497" i="1"/>
  <c r="P497" i="1" s="1"/>
  <c r="L497" i="1"/>
  <c r="R495" i="1"/>
  <c r="Q495" i="1"/>
  <c r="N495" i="1"/>
  <c r="P495" i="1" s="1"/>
  <c r="G9" i="38" s="1"/>
  <c r="L495" i="1"/>
  <c r="R480" i="1"/>
  <c r="Q480" i="1"/>
  <c r="N480" i="1"/>
  <c r="P480" i="1" s="1"/>
  <c r="L480" i="1"/>
  <c r="R476" i="1"/>
  <c r="Q476" i="1"/>
  <c r="N476" i="1"/>
  <c r="P476" i="1" s="1"/>
  <c r="L476" i="1"/>
  <c r="R475" i="1"/>
  <c r="Q475" i="1"/>
  <c r="N475" i="1"/>
  <c r="P475" i="1" s="1"/>
  <c r="L475" i="1"/>
  <c r="R474" i="1"/>
  <c r="Q474" i="1"/>
  <c r="N474" i="1"/>
  <c r="P474" i="1" s="1"/>
  <c r="L474" i="1"/>
  <c r="R462" i="1"/>
  <c r="Q462" i="1"/>
  <c r="N462" i="1"/>
  <c r="P462" i="1" s="1"/>
  <c r="L462" i="1"/>
  <c r="R459" i="1"/>
  <c r="Q459" i="1"/>
  <c r="N459" i="1"/>
  <c r="P459" i="1" s="1"/>
  <c r="L459" i="1"/>
  <c r="R458" i="1"/>
  <c r="Q458" i="1"/>
  <c r="N458" i="1"/>
  <c r="P458" i="1" s="1"/>
  <c r="L458" i="1"/>
  <c r="R457" i="1"/>
  <c r="Q457" i="1"/>
  <c r="N457" i="1"/>
  <c r="P457" i="1" s="1"/>
  <c r="L457" i="1"/>
  <c r="R445" i="1"/>
  <c r="Q445" i="1"/>
  <c r="N445" i="1"/>
  <c r="P445" i="1" s="1"/>
  <c r="L445" i="1"/>
  <c r="R443" i="1"/>
  <c r="Q443" i="1"/>
  <c r="N443" i="1"/>
  <c r="P443" i="1" s="1"/>
  <c r="G8" i="38" s="1"/>
  <c r="I8" i="38" s="1"/>
  <c r="L443" i="1"/>
  <c r="R437" i="1"/>
  <c r="Q437" i="1"/>
  <c r="N437" i="1"/>
  <c r="P437" i="1" s="1"/>
  <c r="L437" i="1"/>
  <c r="R420" i="1"/>
  <c r="Q420" i="1"/>
  <c r="N420" i="1"/>
  <c r="P420" i="1" s="1"/>
  <c r="L420" i="1"/>
  <c r="R417" i="1"/>
  <c r="Q417" i="1"/>
  <c r="N417" i="1"/>
  <c r="P417" i="1" s="1"/>
  <c r="L417" i="1"/>
  <c r="R416" i="1"/>
  <c r="Q416" i="1"/>
  <c r="N416" i="1"/>
  <c r="P416" i="1" s="1"/>
  <c r="L416" i="1"/>
  <c r="R415" i="1"/>
  <c r="Q415" i="1"/>
  <c r="N415" i="1"/>
  <c r="P415" i="1" s="1"/>
  <c r="L415" i="1"/>
  <c r="R412" i="1"/>
  <c r="Q412" i="1"/>
  <c r="N412" i="1"/>
  <c r="P412" i="1" s="1"/>
  <c r="L412" i="1"/>
  <c r="R410" i="1"/>
  <c r="Q410" i="1"/>
  <c r="N410" i="1"/>
  <c r="P410" i="1" s="1"/>
  <c r="G7" i="38" s="1"/>
  <c r="I7" i="38" s="1"/>
  <c r="L410" i="1"/>
  <c r="R341" i="1"/>
  <c r="Q341" i="1"/>
  <c r="R315" i="1"/>
  <c r="Q315" i="1"/>
  <c r="R314" i="1"/>
  <c r="Q314" i="1"/>
  <c r="R313" i="1"/>
  <c r="Q313" i="1"/>
  <c r="R312" i="1"/>
  <c r="Q312" i="1"/>
  <c r="R310" i="1"/>
  <c r="Q310" i="1"/>
  <c r="R307" i="1"/>
  <c r="Q307" i="1"/>
  <c r="R304" i="1"/>
  <c r="Q304" i="1"/>
  <c r="R300" i="1"/>
  <c r="Q300" i="1"/>
  <c r="R299" i="1"/>
  <c r="Q299" i="1"/>
  <c r="R278" i="1"/>
  <c r="Q278" i="1"/>
  <c r="R275" i="1"/>
  <c r="Q275" i="1"/>
  <c r="R242" i="1"/>
  <c r="Q242" i="1"/>
  <c r="R230" i="1"/>
  <c r="Q230" i="1"/>
  <c r="R205" i="1"/>
  <c r="Q205" i="1"/>
  <c r="R204" i="1"/>
  <c r="Q204" i="1"/>
  <c r="R202" i="1"/>
  <c r="Q202" i="1"/>
  <c r="R193" i="1"/>
  <c r="Q193" i="1"/>
  <c r="R191" i="1"/>
  <c r="Q191" i="1"/>
  <c r="R184" i="1"/>
  <c r="Q184" i="1"/>
  <c r="R181" i="1"/>
  <c r="Q181" i="1"/>
  <c r="R174" i="1"/>
  <c r="Q174" i="1"/>
  <c r="R173" i="1"/>
  <c r="Q173" i="1"/>
  <c r="R172" i="1"/>
  <c r="Q172" i="1"/>
  <c r="R150" i="1"/>
  <c r="Q150" i="1"/>
  <c r="R142" i="1"/>
  <c r="Q142" i="1"/>
  <c r="R129" i="1"/>
  <c r="Q129" i="1"/>
  <c r="R108" i="1"/>
  <c r="Q108" i="1"/>
  <c r="R92" i="1"/>
  <c r="Q92" i="1"/>
  <c r="R87" i="1"/>
  <c r="Q87" i="1"/>
  <c r="R74" i="1"/>
  <c r="Q74" i="1"/>
  <c r="R51" i="1"/>
  <c r="Q51" i="1"/>
  <c r="R50" i="1"/>
  <c r="Q50" i="1"/>
  <c r="R41" i="1"/>
  <c r="Q41" i="1"/>
  <c r="R36" i="1"/>
  <c r="Q36" i="1"/>
  <c r="R33" i="1"/>
  <c r="Q33" i="1"/>
  <c r="N27" i="1"/>
  <c r="P27" i="1" s="1"/>
  <c r="L27" i="1"/>
  <c r="N28" i="1"/>
  <c r="P28" i="1" s="1"/>
  <c r="L28" i="1"/>
  <c r="N29" i="1"/>
  <c r="P29" i="1" s="1"/>
  <c r="L29" i="1"/>
  <c r="N30" i="1"/>
  <c r="P30" i="1" s="1"/>
  <c r="L30" i="1"/>
  <c r="N31" i="1"/>
  <c r="P31" i="1" s="1"/>
  <c r="L31" i="1"/>
  <c r="N33" i="1"/>
  <c r="P33" i="1" s="1"/>
  <c r="L33" i="1"/>
  <c r="N36" i="1"/>
  <c r="P36" i="1" s="1"/>
  <c r="L36" i="1"/>
  <c r="N41" i="1"/>
  <c r="P41" i="1" s="1"/>
  <c r="L41" i="1"/>
  <c r="N50" i="1"/>
  <c r="P50" i="1" s="1"/>
  <c r="L50" i="1"/>
  <c r="N51" i="1"/>
  <c r="P51" i="1" s="1"/>
  <c r="L51" i="1"/>
  <c r="N74" i="1"/>
  <c r="P74" i="1" s="1"/>
  <c r="L74" i="1"/>
  <c r="N87" i="1"/>
  <c r="P87" i="1" s="1"/>
  <c r="L87" i="1"/>
  <c r="N92" i="1"/>
  <c r="P92" i="1" s="1"/>
  <c r="L92" i="1"/>
  <c r="N108" i="1"/>
  <c r="P108" i="1" s="1"/>
  <c r="L108" i="1"/>
  <c r="N129" i="1"/>
  <c r="P129" i="1" s="1"/>
  <c r="L129" i="1"/>
  <c r="N142" i="1"/>
  <c r="P142" i="1" s="1"/>
  <c r="L142" i="1"/>
  <c r="N150" i="1"/>
  <c r="P150" i="1" s="1"/>
  <c r="L150" i="1"/>
  <c r="N172" i="1"/>
  <c r="P172" i="1" s="1"/>
  <c r="L172" i="1"/>
  <c r="N173" i="1"/>
  <c r="P173" i="1" s="1"/>
  <c r="L173" i="1"/>
  <c r="N174" i="1"/>
  <c r="P174" i="1" s="1"/>
  <c r="L174" i="1"/>
  <c r="N181" i="1"/>
  <c r="P181" i="1" s="1"/>
  <c r="L181" i="1"/>
  <c r="N184" i="1"/>
  <c r="P184" i="1" s="1"/>
  <c r="L184" i="1"/>
  <c r="N191" i="1"/>
  <c r="P191" i="1" s="1"/>
  <c r="L191" i="1"/>
  <c r="N193" i="1"/>
  <c r="P193" i="1" s="1"/>
  <c r="L193" i="1"/>
  <c r="N202" i="1"/>
  <c r="P202" i="1" s="1"/>
  <c r="L202" i="1"/>
  <c r="N204" i="1"/>
  <c r="P204" i="1" s="1"/>
  <c r="L204" i="1"/>
  <c r="N205" i="1"/>
  <c r="P205" i="1" s="1"/>
  <c r="L205" i="1"/>
  <c r="N230" i="1"/>
  <c r="P230" i="1" s="1"/>
  <c r="L230" i="1"/>
  <c r="N242" i="1"/>
  <c r="P242" i="1" s="1"/>
  <c r="L242" i="1"/>
  <c r="N275" i="1"/>
  <c r="P275" i="1" s="1"/>
  <c r="L275" i="1"/>
  <c r="N278" i="1"/>
  <c r="P278" i="1" s="1"/>
  <c r="L278" i="1"/>
  <c r="N299" i="1"/>
  <c r="P299" i="1" s="1"/>
  <c r="L299" i="1"/>
  <c r="N300" i="1"/>
  <c r="P300" i="1" s="1"/>
  <c r="L300" i="1"/>
  <c r="N304" i="1"/>
  <c r="P304" i="1" s="1"/>
  <c r="L304" i="1"/>
  <c r="N307" i="1"/>
  <c r="P307" i="1" s="1"/>
  <c r="L307" i="1"/>
  <c r="N310" i="1"/>
  <c r="P310" i="1" s="1"/>
  <c r="L310" i="1"/>
  <c r="N312" i="1"/>
  <c r="P312" i="1" s="1"/>
  <c r="L312" i="1"/>
  <c r="N313" i="1"/>
  <c r="P313" i="1" s="1"/>
  <c r="L313" i="1"/>
  <c r="N314" i="1"/>
  <c r="P314" i="1" s="1"/>
  <c r="L314" i="1"/>
  <c r="N315" i="1"/>
  <c r="P315" i="1" s="1"/>
  <c r="L315" i="1"/>
  <c r="N341" i="1"/>
  <c r="P341" i="1" s="1"/>
  <c r="L341" i="1"/>
  <c r="G6" i="38" l="1"/>
  <c r="G5" i="38"/>
  <c r="G4" i="38"/>
  <c r="G14" i="38" s="1"/>
  <c r="P634" i="1"/>
  <c r="H7" i="38"/>
  <c r="H8" i="38"/>
  <c r="H9" i="38"/>
  <c r="I9" i="38"/>
  <c r="H10" i="38"/>
  <c r="I10" i="38"/>
  <c r="H11" i="38"/>
  <c r="I11" i="38"/>
  <c r="H12" i="38"/>
  <c r="I12" i="38"/>
  <c r="H13" i="38"/>
  <c r="I13" i="38"/>
  <c r="I4" i="38" l="1"/>
  <c r="H4" i="38"/>
  <c r="H5" i="38"/>
  <c r="I5" i="38"/>
  <c r="H6" i="38"/>
  <c r="I6" i="38"/>
  <c r="H14" i="38" l="1"/>
  <c r="I14" i="38"/>
</calcChain>
</file>

<file path=xl/sharedStrings.xml><?xml version="1.0" encoding="utf-8"?>
<sst xmlns="http://schemas.openxmlformats.org/spreadsheetml/2006/main" count="5202" uniqueCount="828">
  <si>
    <t>Gebäude</t>
  </si>
  <si>
    <t>SVS</t>
  </si>
  <si>
    <t>Bezeichnung</t>
  </si>
  <si>
    <t>Etage</t>
  </si>
  <si>
    <t>Nr.</t>
  </si>
  <si>
    <t>RG</t>
  </si>
  <si>
    <t>Material</t>
  </si>
  <si>
    <t>Fläche in m²</t>
  </si>
  <si>
    <t>EG</t>
  </si>
  <si>
    <t>Terrazzo</t>
  </si>
  <si>
    <t>Kautschuk</t>
  </si>
  <si>
    <t>Garderobe</t>
  </si>
  <si>
    <t>Fliesen</t>
  </si>
  <si>
    <t>Flur</t>
  </si>
  <si>
    <t>1. OG</t>
  </si>
  <si>
    <t>Nadelvlies</t>
  </si>
  <si>
    <t>2. OG</t>
  </si>
  <si>
    <t>3. OG</t>
  </si>
  <si>
    <t>Darstellung von Feiertagen zur Berechnung jährlicher Reinigungstage</t>
  </si>
  <si>
    <t>Brandenburg</t>
  </si>
  <si>
    <t>Feiertage</t>
  </si>
  <si>
    <t>Neujahr</t>
  </si>
  <si>
    <t>x</t>
  </si>
  <si>
    <t>Karfreitag</t>
  </si>
  <si>
    <t>Ostermontag</t>
  </si>
  <si>
    <t>Tag der Arbeit</t>
  </si>
  <si>
    <t/>
  </si>
  <si>
    <t>Christi Himmelfahrt</t>
  </si>
  <si>
    <t>Pfingstmontag</t>
  </si>
  <si>
    <t>Tag der Deutschen Einheit</t>
  </si>
  <si>
    <t>Reformationstag</t>
  </si>
  <si>
    <t>1. Weihnachtstag</t>
  </si>
  <si>
    <t>2. Weihnachtstag</t>
  </si>
  <si>
    <t>Tage p.a.</t>
  </si>
  <si>
    <t>Wochentage p.a. (Mo-Fr)</t>
  </si>
  <si>
    <t>Feiertage, die in  die Woche fallen</t>
  </si>
  <si>
    <t>Reinigungstage bei 5-tägiger Reinigung ohne Feiertage, die in  die Woche fallen</t>
  </si>
  <si>
    <t>Freitag, 01.01.2027</t>
  </si>
  <si>
    <t>Freitag, 26.03.2027</t>
  </si>
  <si>
    <t>Montag, 29.03.2027</t>
  </si>
  <si>
    <t>Samstag, 01.05.2027</t>
  </si>
  <si>
    <t>Donnerstag, 06.05.2027</t>
  </si>
  <si>
    <t>Sonntag, 03.10.2027</t>
  </si>
  <si>
    <t>Sonntag, 31.10.2027</t>
  </si>
  <si>
    <t>Samstag, 01.01.2028</t>
  </si>
  <si>
    <t>Freitag, 14.04.2028</t>
  </si>
  <si>
    <t>Montag, 01.05.2028</t>
  </si>
  <si>
    <t>Donnerstag, 25.05.2028</t>
  </si>
  <si>
    <t>Montag, 05.06.2028</t>
  </si>
  <si>
    <t>Montag, 17.04.2028</t>
  </si>
  <si>
    <t>Dienstag, 03.10.2028</t>
  </si>
  <si>
    <t>Montag, 25.12.2028</t>
  </si>
  <si>
    <t>Montag, 01.01.2029</t>
  </si>
  <si>
    <t>Freitag, 30.03.2029</t>
  </si>
  <si>
    <t>Montag, 02.04.2029</t>
  </si>
  <si>
    <t>Donnerstag, 10.05.2029</t>
  </si>
  <si>
    <t>Montag, 21.05.2029</t>
  </si>
  <si>
    <t>Mittwoch, 03.10.2029</t>
  </si>
  <si>
    <t>Mittwoch, 31.10.2029</t>
  </si>
  <si>
    <t>Mittwoch, 26.12.2029</t>
  </si>
  <si>
    <t>Sozialversicherungspflichtig</t>
  </si>
  <si>
    <t>Gebäudereinigermeister/in</t>
  </si>
  <si>
    <t>Vorarbeiter/in</t>
  </si>
  <si>
    <t xml:space="preserve">Reinigungskraft </t>
  </si>
  <si>
    <t xml:space="preserve">Dann Textfeld einfügen unter Gesamtpreis der jeweiligen Tabelle und in der Editierzeile '= B27 eingeben. Das Textfeld nimmt dann den Wert der Formel an und </t>
  </si>
  <si>
    <t>kann formatiert und verschoben werden. Es muss dann noch der Zellbezug auf die Gesamtsumme des Blattes Sonderleistungen hergestellt werden.</t>
  </si>
  <si>
    <t>Formel:</t>
  </si>
  <si>
    <t>Der Gesamtpreis Tabellenblatt 'Preise_Abrufleistungen' (netto € 0,00) ist im 'Preis p.a. Gesamt' der Tabelle 'Losübersicht_en_UHR' enthalten.</t>
  </si>
  <si>
    <t>Sonderreinigung</t>
  </si>
  <si>
    <t>0 - 100 m²</t>
  </si>
  <si>
    <t>100 - 500 m²</t>
  </si>
  <si>
    <t>&gt; 500 m²</t>
  </si>
  <si>
    <t>Mehrzweckhalle</t>
  </si>
  <si>
    <t>Sportplatz Völkerfreundschaft</t>
  </si>
  <si>
    <t>017</t>
  </si>
  <si>
    <t>001</t>
  </si>
  <si>
    <t>002</t>
  </si>
  <si>
    <t>003</t>
  </si>
  <si>
    <t>Essraum 1</t>
  </si>
  <si>
    <t>004</t>
  </si>
  <si>
    <t>Spielraum 1</t>
  </si>
  <si>
    <t>005</t>
  </si>
  <si>
    <t>Treppenhaus 1</t>
  </si>
  <si>
    <t>006</t>
  </si>
  <si>
    <t>Förderraum 1</t>
  </si>
  <si>
    <t>007</t>
  </si>
  <si>
    <t>Nebenraum 1</t>
  </si>
  <si>
    <t>008</t>
  </si>
  <si>
    <t>Küche 1</t>
  </si>
  <si>
    <t>009</t>
  </si>
  <si>
    <t>WC</t>
  </si>
  <si>
    <t>Eingang</t>
  </si>
  <si>
    <t>010</t>
  </si>
  <si>
    <t>011</t>
  </si>
  <si>
    <t>Küche 2</t>
  </si>
  <si>
    <t>012</t>
  </si>
  <si>
    <t>Abstellraum 1</t>
  </si>
  <si>
    <t>013</t>
  </si>
  <si>
    <t>Nebenraum 2</t>
  </si>
  <si>
    <t>014</t>
  </si>
  <si>
    <t>Spielraum 2</t>
  </si>
  <si>
    <t>015</t>
  </si>
  <si>
    <t>016</t>
  </si>
  <si>
    <t>Leseraum</t>
  </si>
  <si>
    <t>Flur 2</t>
  </si>
  <si>
    <t>018</t>
  </si>
  <si>
    <t>Treppenhaus 2</t>
  </si>
  <si>
    <t>019</t>
  </si>
  <si>
    <t>Klassenraum 1</t>
  </si>
  <si>
    <t>020</t>
  </si>
  <si>
    <t>Förderraum 2</t>
  </si>
  <si>
    <t>021</t>
  </si>
  <si>
    <t>Förderraum 3</t>
  </si>
  <si>
    <t>022</t>
  </si>
  <si>
    <t>Klassenraum 2</t>
  </si>
  <si>
    <t>023</t>
  </si>
  <si>
    <t>Garderobe 2</t>
  </si>
  <si>
    <t>024</t>
  </si>
  <si>
    <t>Abstellraum 2</t>
  </si>
  <si>
    <t>025</t>
  </si>
  <si>
    <t>Flur 3</t>
  </si>
  <si>
    <t>026</t>
  </si>
  <si>
    <t>Technikraum 1</t>
  </si>
  <si>
    <t>027</t>
  </si>
  <si>
    <t>Hausmeisterbüro</t>
  </si>
  <si>
    <t>028</t>
  </si>
  <si>
    <t>Putzraum 1</t>
  </si>
  <si>
    <t>Putzraum</t>
  </si>
  <si>
    <t>029</t>
  </si>
  <si>
    <t>Heizraum</t>
  </si>
  <si>
    <t>030</t>
  </si>
  <si>
    <t>Vorraum</t>
  </si>
  <si>
    <t>031</t>
  </si>
  <si>
    <t>Abstellraum 3</t>
  </si>
  <si>
    <t>032</t>
  </si>
  <si>
    <t>Werkstatt</t>
  </si>
  <si>
    <t>keine Reinigung</t>
  </si>
  <si>
    <t>Treppenhaus 4</t>
  </si>
  <si>
    <t>Treppenhaus 3</t>
  </si>
  <si>
    <t>Klassenzimmer 2</t>
  </si>
  <si>
    <t>Klassenraum 3</t>
  </si>
  <si>
    <t>Hortraum 1</t>
  </si>
  <si>
    <t>110</t>
  </si>
  <si>
    <t>Hortraum 2</t>
  </si>
  <si>
    <t>111</t>
  </si>
  <si>
    <t>Klassenraum 4</t>
  </si>
  <si>
    <t>112</t>
  </si>
  <si>
    <t>Klassenraum 5</t>
  </si>
  <si>
    <t>113</t>
  </si>
  <si>
    <t>Lehrerraum 1</t>
  </si>
  <si>
    <t>114</t>
  </si>
  <si>
    <t>Klassenraum 6</t>
  </si>
  <si>
    <t>115</t>
  </si>
  <si>
    <t>Flur 1</t>
  </si>
  <si>
    <t>116</t>
  </si>
  <si>
    <t>Klassenraum 7</t>
  </si>
  <si>
    <t>117</t>
  </si>
  <si>
    <t>Nebenraum</t>
  </si>
  <si>
    <t>118</t>
  </si>
  <si>
    <t>Gardrobe 2</t>
  </si>
  <si>
    <t>119</t>
  </si>
  <si>
    <t>Klassenraum 8</t>
  </si>
  <si>
    <t>120</t>
  </si>
  <si>
    <t>121</t>
  </si>
  <si>
    <t>Vorraum WC Mädchen 1</t>
  </si>
  <si>
    <t>122</t>
  </si>
  <si>
    <t>WC Mädchen 1</t>
  </si>
  <si>
    <t>123</t>
  </si>
  <si>
    <t>124</t>
  </si>
  <si>
    <t>Vorraum WC Jungen 1</t>
  </si>
  <si>
    <t>125</t>
  </si>
  <si>
    <t>WC Jungen 1</t>
  </si>
  <si>
    <t>126</t>
  </si>
  <si>
    <t>127</t>
  </si>
  <si>
    <t>Stellvertretende Schulleiterin</t>
  </si>
  <si>
    <t>128</t>
  </si>
  <si>
    <t>Sekreteriat</t>
  </si>
  <si>
    <t>129</t>
  </si>
  <si>
    <t>Schulleiterin</t>
  </si>
  <si>
    <t>130</t>
  </si>
  <si>
    <t>Lehrerraum 2</t>
  </si>
  <si>
    <t>131</t>
  </si>
  <si>
    <t>132</t>
  </si>
  <si>
    <t>Umkleide</t>
  </si>
  <si>
    <t>Gruppenraum</t>
  </si>
  <si>
    <t>WC Jungen</t>
  </si>
  <si>
    <t>WC Mädchen</t>
  </si>
  <si>
    <t>Windfang</t>
  </si>
  <si>
    <t>208</t>
  </si>
  <si>
    <t>Vorraum WC Mädchen</t>
  </si>
  <si>
    <t>209</t>
  </si>
  <si>
    <t>210</t>
  </si>
  <si>
    <t>211</t>
  </si>
  <si>
    <t>Vorraum WC Jungen</t>
  </si>
  <si>
    <t>212</t>
  </si>
  <si>
    <t>213</t>
  </si>
  <si>
    <t>214</t>
  </si>
  <si>
    <t>215</t>
  </si>
  <si>
    <t>301</t>
  </si>
  <si>
    <t>302</t>
  </si>
  <si>
    <t>303</t>
  </si>
  <si>
    <t>304</t>
  </si>
  <si>
    <t>305</t>
  </si>
  <si>
    <t>306</t>
  </si>
  <si>
    <t>307</t>
  </si>
  <si>
    <t>308</t>
  </si>
  <si>
    <t>309</t>
  </si>
  <si>
    <t>310</t>
  </si>
  <si>
    <t>Computerraum</t>
  </si>
  <si>
    <t>311</t>
  </si>
  <si>
    <t>Technikraum</t>
  </si>
  <si>
    <t>312</t>
  </si>
  <si>
    <t>Übersicht (Raumgruppentypen)</t>
  </si>
  <si>
    <t>Reinigungszyklen:</t>
  </si>
  <si>
    <t>1/W</t>
  </si>
  <si>
    <t>2/W</t>
  </si>
  <si>
    <t>5/W</t>
  </si>
  <si>
    <t>1/M</t>
  </si>
  <si>
    <t>2/M</t>
  </si>
  <si>
    <t>in €</t>
  </si>
  <si>
    <t>Stein</t>
  </si>
  <si>
    <t>Sekretariat</t>
  </si>
  <si>
    <t>Erste Hilfe</t>
  </si>
  <si>
    <t>Stellv. Schulleitung</t>
  </si>
  <si>
    <t>Lehrerzimmer</t>
  </si>
  <si>
    <t>Lehrmittel</t>
  </si>
  <si>
    <t>Archiv</t>
  </si>
  <si>
    <t>Foyer</t>
  </si>
  <si>
    <t>Halle</t>
  </si>
  <si>
    <t>WC Damen</t>
  </si>
  <si>
    <t>WC Behinderte</t>
  </si>
  <si>
    <t>Treppenhaus</t>
  </si>
  <si>
    <t>Küche</t>
  </si>
  <si>
    <t>Bewegungsraum</t>
  </si>
  <si>
    <t>Aufzug</t>
  </si>
  <si>
    <t>Abstellraum</t>
  </si>
  <si>
    <t>Gemeinschaftsraum</t>
  </si>
  <si>
    <t>WC Personal</t>
  </si>
  <si>
    <t>Personalraum</t>
  </si>
  <si>
    <t>Terrasse</t>
  </si>
  <si>
    <t>Kinderküche</t>
  </si>
  <si>
    <t>Teeküche</t>
  </si>
  <si>
    <t>Erläuterungen zur Benutzung der Kalkulationsdatei</t>
  </si>
  <si>
    <t>Abrufleistungen</t>
  </si>
  <si>
    <t>Reinigungstage</t>
  </si>
  <si>
    <t>Ruheraum Hort</t>
  </si>
  <si>
    <t>Garderobe 1</t>
  </si>
  <si>
    <t>Vorraum WC</t>
  </si>
  <si>
    <t>Windfang 1</t>
  </si>
  <si>
    <t>Flur 4</t>
  </si>
  <si>
    <t>Ausgabeküche</t>
  </si>
  <si>
    <t>Flur 5</t>
  </si>
  <si>
    <t>Mensa</t>
  </si>
  <si>
    <t>Windfang 2</t>
  </si>
  <si>
    <t>Flur 6</t>
  </si>
  <si>
    <t>Büro 1</t>
  </si>
  <si>
    <t>Flur 7</t>
  </si>
  <si>
    <t>Kita Am roten Nil</t>
  </si>
  <si>
    <t>Liuba Grundschule mit Hort</t>
  </si>
  <si>
    <t>033</t>
  </si>
  <si>
    <t>034</t>
  </si>
  <si>
    <t>035</t>
  </si>
  <si>
    <t>036</t>
  </si>
  <si>
    <t>037</t>
  </si>
  <si>
    <t>038</t>
  </si>
  <si>
    <t>039</t>
  </si>
  <si>
    <t>040</t>
  </si>
  <si>
    <t>041</t>
  </si>
  <si>
    <t>042</t>
  </si>
  <si>
    <t>043</t>
  </si>
  <si>
    <t>044</t>
  </si>
  <si>
    <t>045</t>
  </si>
  <si>
    <t>046</t>
  </si>
  <si>
    <t>047</t>
  </si>
  <si>
    <t>Spielraum Hort 1</t>
  </si>
  <si>
    <t>Medien Hort</t>
  </si>
  <si>
    <t>Spielraum Hort 2</t>
  </si>
  <si>
    <t>Kunstraum</t>
  </si>
  <si>
    <t>Büro 2</t>
  </si>
  <si>
    <t>Windfang 3</t>
  </si>
  <si>
    <t>Lager Hort</t>
  </si>
  <si>
    <t>BMZ</t>
  </si>
  <si>
    <t>Wirtschaft Arbeit und Technik</t>
  </si>
  <si>
    <t>Spielraum Hort 3</t>
  </si>
  <si>
    <t>AN001</t>
  </si>
  <si>
    <t>AN002</t>
  </si>
  <si>
    <t>AN003</t>
  </si>
  <si>
    <t>AN004</t>
  </si>
  <si>
    <t>AN005</t>
  </si>
  <si>
    <t>AN006</t>
  </si>
  <si>
    <t>AN007</t>
  </si>
  <si>
    <t>AN008</t>
  </si>
  <si>
    <t>AN009</t>
  </si>
  <si>
    <t>AN010</t>
  </si>
  <si>
    <t>AN011</t>
  </si>
  <si>
    <t>WC Barrierefrei</t>
  </si>
  <si>
    <t>Unterricht 2 (Kita / Hort)</t>
  </si>
  <si>
    <t>Schacht</t>
  </si>
  <si>
    <t>Guppenraum (Kita / Hort)</t>
  </si>
  <si>
    <t>Unterricht 1 (Kita / Hort)</t>
  </si>
  <si>
    <t>Spielraum</t>
  </si>
  <si>
    <t>101</t>
  </si>
  <si>
    <t>102</t>
  </si>
  <si>
    <t>103</t>
  </si>
  <si>
    <t>104</t>
  </si>
  <si>
    <t>105</t>
  </si>
  <si>
    <t>106</t>
  </si>
  <si>
    <t>107</t>
  </si>
  <si>
    <t>108</t>
  </si>
  <si>
    <t>109</t>
  </si>
  <si>
    <t>133</t>
  </si>
  <si>
    <t>134</t>
  </si>
  <si>
    <t>Gardrobe 1</t>
  </si>
  <si>
    <t>Lehrmittel 1</t>
  </si>
  <si>
    <t>Lehrmittel 2</t>
  </si>
  <si>
    <t>Lehrmittel 3</t>
  </si>
  <si>
    <t>Vorraum WC Jungen 2</t>
  </si>
  <si>
    <t>WC Jungen 2</t>
  </si>
  <si>
    <t>Vorraum WC Mädchen 2</t>
  </si>
  <si>
    <t>WC Mädchen 2</t>
  </si>
  <si>
    <t>Förderraum</t>
  </si>
  <si>
    <t>AN101</t>
  </si>
  <si>
    <t>AN102</t>
  </si>
  <si>
    <t>AN103</t>
  </si>
  <si>
    <t>AN104</t>
  </si>
  <si>
    <t>AN105</t>
  </si>
  <si>
    <t>AN106</t>
  </si>
  <si>
    <t>AN107</t>
  </si>
  <si>
    <t>AN108</t>
  </si>
  <si>
    <t>AN109</t>
  </si>
  <si>
    <t>AN110</t>
  </si>
  <si>
    <t>AN111</t>
  </si>
  <si>
    <t>AN112</t>
  </si>
  <si>
    <t>AN113</t>
  </si>
  <si>
    <t>WC Barierrefrei</t>
  </si>
  <si>
    <t>Kopierraum</t>
  </si>
  <si>
    <t>Schulleitung</t>
  </si>
  <si>
    <t>AN114</t>
  </si>
  <si>
    <t>AN115</t>
  </si>
  <si>
    <t>Schulbibliothek</t>
  </si>
  <si>
    <t>201</t>
  </si>
  <si>
    <t>202</t>
  </si>
  <si>
    <t>203</t>
  </si>
  <si>
    <t>204</t>
  </si>
  <si>
    <t>205</t>
  </si>
  <si>
    <t>206</t>
  </si>
  <si>
    <t>207</t>
  </si>
  <si>
    <t>216</t>
  </si>
  <si>
    <t>217</t>
  </si>
  <si>
    <t>218</t>
  </si>
  <si>
    <t>219</t>
  </si>
  <si>
    <t>220</t>
  </si>
  <si>
    <t>221</t>
  </si>
  <si>
    <t>222</t>
  </si>
  <si>
    <t>223</t>
  </si>
  <si>
    <t>224</t>
  </si>
  <si>
    <t>225</t>
  </si>
  <si>
    <t>226</t>
  </si>
  <si>
    <t>227</t>
  </si>
  <si>
    <t>228</t>
  </si>
  <si>
    <t>229</t>
  </si>
  <si>
    <t>230</t>
  </si>
  <si>
    <t>231</t>
  </si>
  <si>
    <t>232</t>
  </si>
  <si>
    <t>Naturwissenschaft</t>
  </si>
  <si>
    <t>Musikraum</t>
  </si>
  <si>
    <t>Gardrerobe</t>
  </si>
  <si>
    <t>233</t>
  </si>
  <si>
    <t>234</t>
  </si>
  <si>
    <t>AN201</t>
  </si>
  <si>
    <t>AN202</t>
  </si>
  <si>
    <t>AN203</t>
  </si>
  <si>
    <t>AN204</t>
  </si>
  <si>
    <t>AN205</t>
  </si>
  <si>
    <t>AN206</t>
  </si>
  <si>
    <t>AN207</t>
  </si>
  <si>
    <t>AN208</t>
  </si>
  <si>
    <t>AN209</t>
  </si>
  <si>
    <t>AN210</t>
  </si>
  <si>
    <t>Unterricht 3</t>
  </si>
  <si>
    <t>Unterricht 4</t>
  </si>
  <si>
    <t>AN211</t>
  </si>
  <si>
    <t>048</t>
  </si>
  <si>
    <t>049</t>
  </si>
  <si>
    <t>050</t>
  </si>
  <si>
    <t>Garderobe 3</t>
  </si>
  <si>
    <t>Abstellraum 4</t>
  </si>
  <si>
    <t>Mehrzweckraum</t>
  </si>
  <si>
    <t>Badezimmer</t>
  </si>
  <si>
    <t>Putzraum 2</t>
  </si>
  <si>
    <t>Essraum 2</t>
  </si>
  <si>
    <t>Abstellraum 5</t>
  </si>
  <si>
    <t>Materialraum</t>
  </si>
  <si>
    <t>135</t>
  </si>
  <si>
    <t>136</t>
  </si>
  <si>
    <t>137</t>
  </si>
  <si>
    <t>138</t>
  </si>
  <si>
    <t>139</t>
  </si>
  <si>
    <t>140</t>
  </si>
  <si>
    <t>141</t>
  </si>
  <si>
    <t>142</t>
  </si>
  <si>
    <t>143</t>
  </si>
  <si>
    <t>144</t>
  </si>
  <si>
    <t>145</t>
  </si>
  <si>
    <t>146</t>
  </si>
  <si>
    <t>147</t>
  </si>
  <si>
    <t>148</t>
  </si>
  <si>
    <t>149</t>
  </si>
  <si>
    <t>Flur/Garderobe</t>
  </si>
  <si>
    <t>Badraum</t>
  </si>
  <si>
    <t>Schlafraum</t>
  </si>
  <si>
    <t>Atelier 1</t>
  </si>
  <si>
    <t>Atelier 2</t>
  </si>
  <si>
    <t>Büro</t>
  </si>
  <si>
    <t>Spreewaldschule</t>
  </si>
  <si>
    <t>U01</t>
  </si>
  <si>
    <t>U02</t>
  </si>
  <si>
    <t>U03</t>
  </si>
  <si>
    <t>U04</t>
  </si>
  <si>
    <t>U05</t>
  </si>
  <si>
    <t>U06</t>
  </si>
  <si>
    <t>U07</t>
  </si>
  <si>
    <t>U08</t>
  </si>
  <si>
    <t>U09</t>
  </si>
  <si>
    <t>U10</t>
  </si>
  <si>
    <t>U11</t>
  </si>
  <si>
    <t>U12</t>
  </si>
  <si>
    <t>U13</t>
  </si>
  <si>
    <t>U14</t>
  </si>
  <si>
    <t>U15</t>
  </si>
  <si>
    <t>U16</t>
  </si>
  <si>
    <t>U17</t>
  </si>
  <si>
    <t>U18</t>
  </si>
  <si>
    <t>U19</t>
  </si>
  <si>
    <t>U20</t>
  </si>
  <si>
    <t>U21</t>
  </si>
  <si>
    <t>U22</t>
  </si>
  <si>
    <t>U23</t>
  </si>
  <si>
    <t>U24</t>
  </si>
  <si>
    <t>U25</t>
  </si>
  <si>
    <t>U26</t>
  </si>
  <si>
    <t>U27</t>
  </si>
  <si>
    <t>U28</t>
  </si>
  <si>
    <t>U29</t>
  </si>
  <si>
    <t>U30</t>
  </si>
  <si>
    <t>U31</t>
  </si>
  <si>
    <t>U32</t>
  </si>
  <si>
    <t>U33</t>
  </si>
  <si>
    <t>Vorbereitung 1</t>
  </si>
  <si>
    <t>Vorbereitung 2</t>
  </si>
  <si>
    <t>Lehrküche</t>
  </si>
  <si>
    <t>Lager 1</t>
  </si>
  <si>
    <t>Lager 2</t>
  </si>
  <si>
    <t>Lager 3</t>
  </si>
  <si>
    <t>Kellerraum 1</t>
  </si>
  <si>
    <t>Kellerraum 2</t>
  </si>
  <si>
    <t>Technikraum 4</t>
  </si>
  <si>
    <t>UG (D)</t>
  </si>
  <si>
    <t>Klassenzimmer 1</t>
  </si>
  <si>
    <t>Klassenzimmer 3</t>
  </si>
  <si>
    <t>Besprechungsraum</t>
  </si>
  <si>
    <t>Naturwissenschaften 1</t>
  </si>
  <si>
    <t>Klassenzimmer 4</t>
  </si>
  <si>
    <t>Klassenzimmer 5</t>
  </si>
  <si>
    <t>Klassenzimmer 6</t>
  </si>
  <si>
    <t>EG (C)</t>
  </si>
  <si>
    <t>Naturwissenschaften 2</t>
  </si>
  <si>
    <t>Lehrmittel 4</t>
  </si>
  <si>
    <t>Turnhalle inklusive Tribüne</t>
  </si>
  <si>
    <t>Flur Sanitär</t>
  </si>
  <si>
    <t>Vorraum WC Damen</t>
  </si>
  <si>
    <t>WC Männer</t>
  </si>
  <si>
    <t>Vorraum WC Männer</t>
  </si>
  <si>
    <t>1. OG (B)</t>
  </si>
  <si>
    <t>Flur Verwaltung</t>
  </si>
  <si>
    <t>Klassenzimmer 7</t>
  </si>
  <si>
    <t>Büro1</t>
  </si>
  <si>
    <t>Büro2</t>
  </si>
  <si>
    <t>Büro3</t>
  </si>
  <si>
    <t>Büro4</t>
  </si>
  <si>
    <t>2. OG (A)</t>
  </si>
  <si>
    <t>Lagerraum 1</t>
  </si>
  <si>
    <t>Eingangsbereich 1</t>
  </si>
  <si>
    <t>Technik 1</t>
  </si>
  <si>
    <t>Technik 2</t>
  </si>
  <si>
    <t>Lagerraum 2</t>
  </si>
  <si>
    <t>Aula</t>
  </si>
  <si>
    <t>Lagerraum 3</t>
  </si>
  <si>
    <t>Eingangsbereich 2</t>
  </si>
  <si>
    <t>Gemeinschaftsraum 1</t>
  </si>
  <si>
    <t>Gemeinschaftsraum 2</t>
  </si>
  <si>
    <t>Gemeinschaftsraum 3</t>
  </si>
  <si>
    <t>Waschraum</t>
  </si>
  <si>
    <t>Gemeinschaftsraum 4</t>
  </si>
  <si>
    <t>Gemeinschaftsraum 5</t>
  </si>
  <si>
    <t>Holz</t>
  </si>
  <si>
    <t>WC 1</t>
  </si>
  <si>
    <t>Eingangsbereich</t>
  </si>
  <si>
    <t>Technik</t>
  </si>
  <si>
    <t>WC 2</t>
  </si>
  <si>
    <t>Eingang 1</t>
  </si>
  <si>
    <t>Gerätelager</t>
  </si>
  <si>
    <t>Leitung</t>
  </si>
  <si>
    <t>Eingang 2</t>
  </si>
  <si>
    <t>Gruppenraum 1</t>
  </si>
  <si>
    <t>WC Kinder</t>
  </si>
  <si>
    <t>Gruppenraum 2</t>
  </si>
  <si>
    <t>Gruppenraum 3</t>
  </si>
  <si>
    <t>WC Kinder 2</t>
  </si>
  <si>
    <t>WC Kinder 1</t>
  </si>
  <si>
    <t>Eingang 3</t>
  </si>
  <si>
    <t>Hauswirtschaft 1</t>
  </si>
  <si>
    <t>Speiseraum</t>
  </si>
  <si>
    <t>WC 3</t>
  </si>
  <si>
    <t>WC 4</t>
  </si>
  <si>
    <t>Gruppenraum 4</t>
  </si>
  <si>
    <t>Personalraum 2</t>
  </si>
  <si>
    <t>Personalraum 1</t>
  </si>
  <si>
    <t>Gruppenraum 5</t>
  </si>
  <si>
    <t>WC Kinder 3</t>
  </si>
  <si>
    <t>Gruppenraum 6</t>
  </si>
  <si>
    <t>Hauswirtschaft 2</t>
  </si>
  <si>
    <t>Hauswirtschaft 3</t>
  </si>
  <si>
    <t>Treppengang</t>
  </si>
  <si>
    <t>Empore Halle</t>
  </si>
  <si>
    <t>Flur Aufzug</t>
  </si>
  <si>
    <t>Hauswirtschaft</t>
  </si>
  <si>
    <t>Vorraum WC Herren</t>
  </si>
  <si>
    <t>WC Herren</t>
  </si>
  <si>
    <t>Außenlager</t>
  </si>
  <si>
    <t>Putzmittelraum</t>
  </si>
  <si>
    <t>Gerätelager 1</t>
  </si>
  <si>
    <t>Regieraum 1</t>
  </si>
  <si>
    <t>Gerätelager 2</t>
  </si>
  <si>
    <t>Regieraum 2</t>
  </si>
  <si>
    <t>Gerätelager 3</t>
  </si>
  <si>
    <t>Lager</t>
  </si>
  <si>
    <t>Duschraum 1</t>
  </si>
  <si>
    <t>Umkleide 1</t>
  </si>
  <si>
    <t>Duschraum 2</t>
  </si>
  <si>
    <t>Umkleide 2</t>
  </si>
  <si>
    <t>Duschraum 3</t>
  </si>
  <si>
    <t>Umkleide 3</t>
  </si>
  <si>
    <t>Waschraum 1</t>
  </si>
  <si>
    <t>Waschraum 2</t>
  </si>
  <si>
    <t>Duschraum 4</t>
  </si>
  <si>
    <t>Umkleide 4</t>
  </si>
  <si>
    <t>Duschraum 5</t>
  </si>
  <si>
    <t>WC 5</t>
  </si>
  <si>
    <t>Umkleide 5</t>
  </si>
  <si>
    <t>Waschraum 3</t>
  </si>
  <si>
    <t>Waschraum 4</t>
  </si>
  <si>
    <t>WC 6</t>
  </si>
  <si>
    <t>Duschraum 6</t>
  </si>
  <si>
    <t>Umkleide 6</t>
  </si>
  <si>
    <t>Technik 3</t>
  </si>
  <si>
    <t>Fitnessraum</t>
  </si>
  <si>
    <t>Gerätelager 4</t>
  </si>
  <si>
    <t>Tribüne</t>
  </si>
  <si>
    <t>Lüftungsraum</t>
  </si>
  <si>
    <t>Sportboden</t>
  </si>
  <si>
    <t>Turnhalle Dreilindenweg</t>
  </si>
  <si>
    <t>Dusche 1</t>
  </si>
  <si>
    <t>Dusche 2</t>
  </si>
  <si>
    <t>Heizungsraum</t>
  </si>
  <si>
    <t>Regie</t>
  </si>
  <si>
    <t>Lager 4</t>
  </si>
  <si>
    <t>Turnhalle Am Hirsewinkel</t>
  </si>
  <si>
    <t>Lehrerumkleide</t>
  </si>
  <si>
    <t>Umkleideraum 1</t>
  </si>
  <si>
    <t>Dusche Herren</t>
  </si>
  <si>
    <t>Vorraum Dusche Herren</t>
  </si>
  <si>
    <t>Dusche Damen</t>
  </si>
  <si>
    <t>Umkleideraum 2</t>
  </si>
  <si>
    <t>Umkleideraum 3</t>
  </si>
  <si>
    <t>Umkleideraum 4</t>
  </si>
  <si>
    <t>Umkleideraum 5</t>
  </si>
  <si>
    <t>Umkleideraum 6</t>
  </si>
  <si>
    <t>Geräte Balllager</t>
  </si>
  <si>
    <t>Haustechnik 1</t>
  </si>
  <si>
    <t>Haustechnik 2</t>
  </si>
  <si>
    <t>Hausanschlußraum</t>
  </si>
  <si>
    <t>Geräteraum 1</t>
  </si>
  <si>
    <t>Geräteraum 2</t>
  </si>
  <si>
    <t>Galerie</t>
  </si>
  <si>
    <t>Vereinsraum</t>
  </si>
  <si>
    <t>Turnhalle</t>
  </si>
  <si>
    <t>Sanitätsraum</t>
  </si>
  <si>
    <t>Aufenhalt 1</t>
  </si>
  <si>
    <t>Heizung</t>
  </si>
  <si>
    <t xml:space="preserve">Waschraum </t>
  </si>
  <si>
    <t>Umkleide 7</t>
  </si>
  <si>
    <t>Umkleide 8</t>
  </si>
  <si>
    <t>Kraftraum</t>
  </si>
  <si>
    <t>Aufenhalt 2</t>
  </si>
  <si>
    <t>Grundreinigung</t>
  </si>
  <si>
    <t>Ferien</t>
  </si>
  <si>
    <t>23.12.-31.12.</t>
  </si>
  <si>
    <t>10.04.-22.04.</t>
  </si>
  <si>
    <t>26.05.</t>
  </si>
  <si>
    <t>29.06.-12.08.</t>
  </si>
  <si>
    <t>02.10.-14.10.</t>
  </si>
  <si>
    <t>30.10.</t>
  </si>
  <si>
    <t>29.01.-03.02.</t>
  </si>
  <si>
    <t>26.03.-06.04.</t>
  </si>
  <si>
    <t>30.04.</t>
  </si>
  <si>
    <t>11.05.</t>
  </si>
  <si>
    <t>22.05.</t>
  </si>
  <si>
    <t>28.06.-11.08.</t>
  </si>
  <si>
    <t>01.10.-12.10.</t>
  </si>
  <si>
    <t>22.12.-02.01.</t>
  </si>
  <si>
    <t>21.12.-04.01.</t>
  </si>
  <si>
    <t>Reinigungstage bei 2-tägiger Reinigung ohne Feiertage, die in  die Woche fallen</t>
  </si>
  <si>
    <t>Reinigungstage bei monatlicher Reinigung ohne Feiertage, die in  die Woche fallen</t>
  </si>
  <si>
    <t>keine Eintragung</t>
  </si>
  <si>
    <t>Objekt</t>
  </si>
  <si>
    <t>Aktenzeichen</t>
  </si>
  <si>
    <t>Turnhalle Am Haintor</t>
  </si>
  <si>
    <t>65 22 01</t>
  </si>
  <si>
    <t>65 22 02</t>
  </si>
  <si>
    <t>65 22 03</t>
  </si>
  <si>
    <t>65 23 02</t>
  </si>
  <si>
    <t>65 23 07</t>
  </si>
  <si>
    <t>65 24 01</t>
  </si>
  <si>
    <t>65 24 02</t>
  </si>
  <si>
    <t>65 24 03</t>
  </si>
  <si>
    <t>65 24 04</t>
  </si>
  <si>
    <t>65 24 05</t>
  </si>
  <si>
    <t>Cleanern (Reinigung und Pflegefilmsanierung Linoleumböden) *</t>
  </si>
  <si>
    <t>Grundreinigung Fliesen-Böden im Sanitärbereich *</t>
  </si>
  <si>
    <t>Fliesenschilde im Sanitärbereich *</t>
  </si>
  <si>
    <t>Technikraum 2</t>
  </si>
  <si>
    <t>Technikraum 3</t>
  </si>
  <si>
    <t>Gymnastikkraum</t>
  </si>
  <si>
    <t>Friedrich-Ludwig-Jahn Grundschule mit Hort</t>
  </si>
  <si>
    <t>Fensterbänke nebelfeucht abwischen</t>
  </si>
  <si>
    <t>offene Heizkörper, Türen und Rahmen nebelfeucht abwischen</t>
  </si>
  <si>
    <t>Tische/Tischgestelle nebelfeucht reinigen, Griffspuren entfernen (nur wenn freigeräumt)</t>
  </si>
  <si>
    <t>Einrichtung (Vitrinen, Schränke, Feuerlöscher etc.) &lt; 1,80 m Schränke von aussen, Regalflächen, wenn freigereimt und Türen reinigen</t>
  </si>
  <si>
    <t>Decke und Wände</t>
  </si>
  <si>
    <t>Fußboden</t>
  </si>
  <si>
    <t>Die Leistung ist nur zuerbringen, wenn die Ausstattung vorhanden ist.</t>
  </si>
  <si>
    <t>Pos.</t>
  </si>
  <si>
    <t>Pos</t>
  </si>
  <si>
    <t>Garderobe: lose/haftende Verschmutzungen</t>
  </si>
  <si>
    <t>Gestelle der Bestuhlung: lose/haftende Verschmutzungen</t>
  </si>
  <si>
    <t>Einrichtung (Vitrinen, Schränke, Feuerlöscher etc.) &lt; 1,80 m: lose/haftende Verschmutzungen, Griffspuren</t>
  </si>
  <si>
    <t>Inventar</t>
  </si>
  <si>
    <t>Rahmen (auch waagerechte Flächen in Pfosten-Riegel-Fassadenkonstruktion) &lt; 2 m: lose/haftende Verschmutzungen</t>
  </si>
  <si>
    <t>Innenverglasung</t>
  </si>
  <si>
    <t>Türschienen aussaugen</t>
  </si>
  <si>
    <t>Boden im Aufzug reinigen</t>
  </si>
  <si>
    <t>Türen/SeitenwändeWände &lt; 1,80 m Verschmutzungen, Griffspuren</t>
  </si>
  <si>
    <t>Aufzüge</t>
  </si>
  <si>
    <t>Treppengeländer nebelfeucht reinigen</t>
  </si>
  <si>
    <t>Handläufe desinfizierend reinigen</t>
  </si>
  <si>
    <t>Ecken/Seitenschutz/Podeste reinigen</t>
  </si>
  <si>
    <t>Treppen/Podeste</t>
  </si>
  <si>
    <t>WC-Brille (Deckel, einschließlich Scharnierbereich): lose/haftende Verschmutzungen</t>
  </si>
  <si>
    <t>Inventar und Ausstattung bei Toiletten/Urinalen</t>
  </si>
  <si>
    <t>Bestücken der Handtuch-, Toilettenpapierhalter und Seifenspender, Verbrauchsmaterial stellt der AG</t>
  </si>
  <si>
    <t>Inventar und Ausstattung im Waschbeckenbereich/Waschraum</t>
  </si>
  <si>
    <t>Eingangsbereich zu Abstellflächen</t>
  </si>
  <si>
    <t>Raumgruppen</t>
  </si>
  <si>
    <t>Ferientage ohne Reinigung</t>
  </si>
  <si>
    <t>nB (nach Bedarf)</t>
  </si>
  <si>
    <t>Dienstag, 31.10.2028</t>
  </si>
  <si>
    <t>Dienstag, 26.12.2028</t>
  </si>
  <si>
    <t>Dienstag, 01.05.2029</t>
  </si>
  <si>
    <t>Reinigungstage pro Jahr gemittelt</t>
  </si>
  <si>
    <t>Samstag, 25.12.2027</t>
  </si>
  <si>
    <t>Sonntag, 26.12.2027</t>
  </si>
  <si>
    <t>Montag, 17.05.2027</t>
  </si>
  <si>
    <t>Dienstag, 25.12.2029</t>
  </si>
  <si>
    <t>Verwaltungs-, Mehrzweck- und Büroräume, Sekretariate, Lehrerzimmer</t>
  </si>
  <si>
    <t>A</t>
  </si>
  <si>
    <t>Klassen- und Fachräume, Bibliotheken</t>
  </si>
  <si>
    <t>B</t>
  </si>
  <si>
    <t>C</t>
  </si>
  <si>
    <t>LKZ pro Reinigungsgang</t>
  </si>
  <si>
    <t>LKZ Reinigungsgang</t>
  </si>
  <si>
    <t>Sanitär- und Waschräume inkl. Vorräume</t>
  </si>
  <si>
    <t>D</t>
  </si>
  <si>
    <t>Gruppen- und Spielräume in Kindertageseinrichtung</t>
  </si>
  <si>
    <t>E</t>
  </si>
  <si>
    <t>Treppen, Treppenhäuser, Podeste, Aufzüge</t>
  </si>
  <si>
    <t>Flure, Gänge, Verkehrswege, Garderoben, Eingangsbereiche</t>
  </si>
  <si>
    <t>F</t>
  </si>
  <si>
    <t>Speiseräume, Cafeteria</t>
  </si>
  <si>
    <t>G</t>
  </si>
  <si>
    <t>Lager, Nebenräume, Abstellräume, Archive</t>
  </si>
  <si>
    <t>H</t>
  </si>
  <si>
    <t>I</t>
  </si>
  <si>
    <t>J</t>
  </si>
  <si>
    <t>Sport- und Spielflächen</t>
  </si>
  <si>
    <t>Keine Reinigung</t>
  </si>
  <si>
    <t>K</t>
  </si>
  <si>
    <t>Reinigungsfläche
pro Jahr</t>
  </si>
  <si>
    <t>LKZ
UHR
m²/Std</t>
  </si>
  <si>
    <t>SVS
€/Std</t>
  </si>
  <si>
    <t>Kosten pro Jahr
in €</t>
  </si>
  <si>
    <t>Reinigungstage
pro Jahr</t>
  </si>
  <si>
    <t>Grob- und Feinschmutz je nach Bodenbelag durch Auflesen, Kehren oder staubbindendes Wischverfahren entfernen.</t>
  </si>
  <si>
    <t>nicht-textile Beläge unter Verwendung eines geeigneten Reinigungsmittels und den hygienischen Erfordernissen entsprechend nass wischen</t>
  </si>
  <si>
    <t>Stoß-, Scheuer- und Sockelleisten feucht reinigen</t>
  </si>
  <si>
    <t>auf Hartböden Absatzstriche, Flecken, Kaugummiflecken, sonstige Verkehrsspuren entfernen</t>
  </si>
  <si>
    <t>textile Beläge saugen (inkl. Läufer und Fußmatten)</t>
  </si>
  <si>
    <t>Spinn- und Staubweben bis 3,00 m entfernen (auch an Inventar u.ä.)</t>
  </si>
  <si>
    <t>Schaukästen, Vitrinen, Info-Elemente, Wegweiser, Türschilder, Garderoben, Wandleuchten, Bilderrahmen, Feuerlöscher, Kabelkanäle bis 2,00 m feucht reinigen</t>
  </si>
  <si>
    <t>Wand-, Pinnwandleisten und Tafelrahmen etc. &lt; 1,80 m feucht reinigen</t>
  </si>
  <si>
    <t>Steckdosen/Lichtschalter entstauben ggf. feucht reinigen</t>
  </si>
  <si>
    <t>Haftende Verschmutzungen und Griffspuren an Türen, Türrahmen, Türklinken, Wänden, Schaltern, Bedienfeldern, Innenverglasung, Handläufen, Schränken durch Feuchtreinigen entfernen</t>
  </si>
  <si>
    <t>Sitzgelegenheiten nebelfeucht reinigen, soweit nicht bepolster, Flecken auf Sitzgelegenheiten in geringem Umfang entfernen</t>
  </si>
  <si>
    <t>offene Heizkörper nebelfeucht abwischen</t>
  </si>
  <si>
    <t>waagrechte und senkrechte Flächen und Gestelle bis 2,00m feucht reinigen</t>
  </si>
  <si>
    <t>Abflüsse, Bodeneinläufe und Gullys entleeren und nass reinigen, soweit nicht verschraubt. Fußbodenentwässerung wässern.</t>
  </si>
  <si>
    <t>Abfallbehälter entleeren, Inhalt entsorgen (Mülltrennung wie vorgesehen beachten)</t>
  </si>
  <si>
    <t>Handtuch-, Seifen- und Desinfektionsmittel-Spender außen feucht reinigen</t>
  </si>
  <si>
    <t>Papierhandtücher oder Handtuchrollen, Flüssigseife und Desinfektionsmittel bestücken</t>
  </si>
  <si>
    <t>Trennwände/Türen (oben/unten): lose/haftende Verschmutzungen feucht reinigen</t>
  </si>
  <si>
    <t>Trennwände/Toiletten an Seitenflächen: lose/haftende Verschmutzungen feucht reinigen</t>
  </si>
  <si>
    <t>WC-Bürste/Halter: lose/haftende Verschmutzungen feucht reinigen</t>
  </si>
  <si>
    <t>Armaturen: lose/haftende Verschmutzungen, Verkalkungen feucht reinigen</t>
  </si>
  <si>
    <t>WC-Becken: Urinstein entfernen</t>
  </si>
  <si>
    <t>Glastüren/Glasflächen &lt; 2 m: lose/haftende Verschmutzungen entfernen und polieren</t>
  </si>
  <si>
    <t>Silikonfugen: lose/haftende Verschmutzungen, schwarzer Köpfchenpilz entfernen und desinfizieren</t>
  </si>
  <si>
    <t>Papierhalter: lose/haftende Verschmutzungen feucht reinigen</t>
  </si>
  <si>
    <t>Wickelauflagen: lose/haftende Verschmutzungen feucht reinigen</t>
  </si>
  <si>
    <t>Wandfliesen: lose/haftende Verschmutzungen, Spritzer feucht reinigen</t>
  </si>
  <si>
    <t>Ablage/Spiegel (Waschbecken): lose/haftende Verschmutzungen feucht reinigen</t>
  </si>
  <si>
    <t>Waschbecken (Innenbereich): lose/haftende Verschmutzungen feucht reinigen</t>
  </si>
  <si>
    <t>Wasserausläufe (Perlatoren) und Armaturen: Verkalkungen entfernen</t>
  </si>
  <si>
    <t>Duschbecken (Innenbereich): lose/haftende Verschmutzungen  feucht reinigen, nicht desinfiziert</t>
  </si>
  <si>
    <t>Trenn- und Duschwände auch die Duschtür, lose/haftende Verschmutzungen, Verkalkungen feucht reinigen, nicht desinfiziert</t>
  </si>
  <si>
    <t>Rahmen &lt; 2 m: lose/haftende Verschmutzungen entfernen und polieren</t>
  </si>
  <si>
    <t>5/M</t>
  </si>
  <si>
    <t>Treppenwangen, Stoßflächen und Fussleisten feucht reinigen</t>
  </si>
  <si>
    <t xml:space="preserve">1/M </t>
  </si>
  <si>
    <t>Edelstahl-Elemente in den Aufzügen bis zur Deckenhöhe fachgerecht einpflegen</t>
  </si>
  <si>
    <t>Rahmen &lt; 2 m: lose/haftende Verschmutzungen feucht reinigen</t>
  </si>
  <si>
    <t xml:space="preserve"> </t>
  </si>
  <si>
    <t>GR</t>
  </si>
  <si>
    <t>SVS/m²</t>
  </si>
  <si>
    <t>Inventar im Gruppen- und Spielräumen</t>
  </si>
  <si>
    <t>LKZ</t>
  </si>
  <si>
    <t>Abfallbehälter mit Müllbeuteln bestücken - soweit vorgesehen</t>
  </si>
  <si>
    <t>Die Leistung ist nur zu erbringen, wenn die Ausstattung vorhanden ist.</t>
  </si>
  <si>
    <t>Tischflächen nebelfeucht reinigen</t>
  </si>
  <si>
    <t>Tischgestelle nebelfeucht reinigen, Griffspuren entfernen</t>
  </si>
  <si>
    <t>Umkleideräume</t>
  </si>
  <si>
    <t>Reinigungskraft inkl. Feiertagszuschlag</t>
  </si>
  <si>
    <t>Reinigungskraft inkl. Sonntagszuschlag</t>
  </si>
  <si>
    <t>Reinigungskraft inkl. Nachtzuschlag</t>
  </si>
  <si>
    <t xml:space="preserve">*inklusive Wegrücken und Zurückstellen des Mobiliars </t>
  </si>
  <si>
    <t>Grundreinigung + Einpflege PVC-Böden mit Beschichtung *</t>
  </si>
  <si>
    <t>Grundreinigung + Einpflege Linoleum-Böden mit Beschichtung *</t>
  </si>
  <si>
    <t>Grundreinigung + Einpflege Stein- oder Terrazoböden *</t>
  </si>
  <si>
    <t>Kosten Unterhaltsreinigung</t>
  </si>
  <si>
    <t>Grundrenigung mit Oben- und Untenreinigung</t>
  </si>
  <si>
    <t>1/J</t>
  </si>
  <si>
    <t>Schichtenentfernung</t>
  </si>
  <si>
    <t>Kanten- und Eckenreinigung</t>
  </si>
  <si>
    <t>Schmutzaufnahme</t>
  </si>
  <si>
    <t>Einpflege / Belagsschutz</t>
  </si>
  <si>
    <t>Baufeinreinigung Hartböden</t>
  </si>
  <si>
    <t>Baufeinreinigung Textilböden</t>
  </si>
  <si>
    <t>Kosten Grundreinigung</t>
  </si>
  <si>
    <t>22.03.-03.04.</t>
  </si>
  <si>
    <t>01.02.-06.02.</t>
  </si>
  <si>
    <t>01.07.-14.08.</t>
  </si>
  <si>
    <t>11.10.-23.10.</t>
  </si>
  <si>
    <t>31.01.-05.02.</t>
  </si>
  <si>
    <t>Gesamtreinigungs-fläche in m²</t>
  </si>
  <si>
    <t>Grundreinigung über alle Raumgruppen Preis pro Quadratmeter</t>
  </si>
  <si>
    <t>Teppich- und Textilböden, Bürstsaugen und Nassshampoonieren bzw. Sprühextrahieren 
(leistungsstarken Nasssaugern)</t>
  </si>
  <si>
    <t>manuelle Intensivreinigung von maschinell unzugänglichen Bereichen. Ziel ist die restlose Entfernung von Staubkrusten, Schmutzansammlungen und alten Pflegemittelresten, um den Ursprungszustand des Bodenbelags oder Wandabschlusses wiederherzustellen</t>
  </si>
  <si>
    <t>Die Beschichtung (zum Einsatz kommende Mittel, unter Berücksichtigung der Reinigungs- und Pflegeanweisung des Belagherstellers) der Böden ist dabei zuvor mit dem Auftraggeber abzustimmen - maschinelle Anlösen und Entfernen alter Wachs-, Polymer- oder Versiegelungsschichten sowie hartnäckiger Verschmutzungen mittels stark alkalischer Grundreiniger und Einscheibenmaschinen</t>
  </si>
  <si>
    <t>Feuchtes Abwischen (inklusive Tischplatten, Gestelle, Kabelkanäle und Fußstützen). Gegebenenfalls Entfernung von Kleberesten oder Kaugummis</t>
  </si>
  <si>
    <t>Intensive Reinigung (Verglasung) von schwer erreichbaren Bereichen, Griffspuren und hartnäckigen Flecken.</t>
  </si>
  <si>
    <t>Feuchtes Abwischen von Türblättern, Zargen, Griffen, Steckdosen und Lichtschaltern</t>
  </si>
  <si>
    <t>Feuchtes Abwischen von Staubablagerungen auf Kabelkanälen, Lüftungsgittern und Leuchten</t>
  </si>
  <si>
    <t>Intensive Nassreinigung aller Heizkörper, Lamellen und Thermostate (auch schwer zugängliche Bereiche hinter dem Heizkörper)</t>
  </si>
  <si>
    <t>Vollständiges Ausräumen und anschließendes feuchtes Aus- und Abwischen. Auch die Reinigung von Schrankoberseiten sowie Schubladen (sowohl innen u. außen Oberflächen als auch Kanten)</t>
  </si>
  <si>
    <t>Vollständiges Beseitigen von Spinnweben und Staubweben und Schmutzpartikeln an Decken, Wänden, Ecken, Nischen sowie an schwer zugänglichen Installationen (auch Inventare)</t>
  </si>
  <si>
    <t>Gezieltes Beseitigen von Flecken, Fingerabdrücken, Schuhabrieb und Anschmutzungen</t>
  </si>
  <si>
    <t>Feuchtes Abwischen sämtlicher Fuß- und Sockelleisten im Anschluss an die Wandreinigung</t>
  </si>
  <si>
    <t>Reinigung von Fensterrahmen, Fensterbänken und eventuellen Wanddekorationen.</t>
  </si>
  <si>
    <t>Wänden unter 1,80 m umfasst die regelmäßige, systematische Beseitigung von leichten Verschmutzungen (wie Griffspuren, Spritzern und Staub)</t>
  </si>
  <si>
    <t>Waschbecken (Innen- und Außenbereich): lose/haftende Verschmutzungen feucht reinigen</t>
  </si>
  <si>
    <t>Grob- und Feinschmutz je nach Bodenbelag durch Auflesen, Kehren oder staubbindendes Wischverfahren entfernen</t>
  </si>
  <si>
    <t>Waschbecken (Außenbereich, inkl. Abläufe): lose/haftende Verschmutzungen feucht reinigen</t>
  </si>
  <si>
    <t>Armaturen am Dusch- und Waschbecken: lose/haftende Verschmutzungen, Verkalkungen feucht reinigen, nicht desinfiziert</t>
  </si>
  <si>
    <t>Einrichtung (Vitrinen, Schränke, Feuerlöscher etc.) &lt; 1,80 m Schränke von aussen, Regalflächen, wenn freigeräumt und Türen reinigen</t>
  </si>
  <si>
    <t>Einrichtung (Vitrinen, Schränke, Feuerlöscher etc.) &lt; 1,80 m Schränke von außen, Regalflächen, wenn freigereimt und Türen reinigen</t>
  </si>
  <si>
    <t>Grundsätzlich sind mindestens zwei Versiegelungsschichten aufzutragen, so dass eine 
flächendeckende und widerstandsfähige Versiegelung entsteht, die den Belag dauerhaft schützt.</t>
  </si>
  <si>
    <t>Gesamt</t>
  </si>
  <si>
    <r>
      <t xml:space="preserve">Kosten Unterhaltsreinigung
</t>
    </r>
    <r>
      <rPr>
        <sz val="10"/>
        <color theme="1"/>
        <rFont val="Roboto"/>
      </rPr>
      <t xml:space="preserve"> pro Jahr</t>
    </r>
  </si>
  <si>
    <r>
      <t xml:space="preserve">Anzahl der Grundreinigungen 
</t>
    </r>
    <r>
      <rPr>
        <sz val="10"/>
        <color theme="1"/>
        <rFont val="Roboto"/>
      </rPr>
      <t>pro Jahr</t>
    </r>
  </si>
  <si>
    <r>
      <t xml:space="preserve">Kosten Grundreinigung
</t>
    </r>
    <r>
      <rPr>
        <sz val="10"/>
        <color theme="1"/>
        <rFont val="Roboto"/>
      </rPr>
      <t>pro Jahr</t>
    </r>
  </si>
  <si>
    <t>Monatspauschale
Unterhaltsreinigung</t>
  </si>
  <si>
    <r>
      <t xml:space="preserve">Auftragssumme </t>
    </r>
    <r>
      <rPr>
        <sz val="10"/>
        <color theme="1"/>
        <rFont val="Roboto"/>
      </rPr>
      <t>inklusive Grundreinigung über die maximale Vertragslaufzeit</t>
    </r>
  </si>
  <si>
    <t>Stundenverrechnungssätze in € (Brutto, inkl. 19% MwSt.)</t>
  </si>
  <si>
    <t>Quadratmeterpreise in € (Brutto, inkl. 19% MwSt.)</t>
  </si>
  <si>
    <t>Raumgruppe</t>
  </si>
  <si>
    <r>
      <t xml:space="preserve">das fachgerechte, feuchte Abwischen von Türen, Zargen und Griffen im unmittelbaren </t>
    </r>
    <r>
      <rPr>
        <sz val="11"/>
        <color theme="1"/>
        <rFont val="Roboto"/>
      </rPr>
      <t>Griffbereich (in der Regel bis ca. 1,80 m Höhe), um Schmierfilme, Fingerabdrücke und Keime streifen- und rückstandsfrei zu entfernen</t>
    </r>
  </si>
  <si>
    <t>Reinigung 1x wöchentlich</t>
  </si>
  <si>
    <t>Reinigung 2x wöchentlich</t>
  </si>
  <si>
    <t>Reinigung 5x wöchentlich</t>
  </si>
  <si>
    <t>Reinigung 1x monatlich</t>
  </si>
  <si>
    <t>Reinigung 1x jährlich</t>
  </si>
  <si>
    <t>ACHTUNG: Diese Tabelle füllt sich von allein und dient lediglich der Auswertung und zum Überblick!</t>
  </si>
  <si>
    <t>Feiertage, die in die Woche fallen</t>
  </si>
  <si>
    <t>Vereinsraum 1</t>
  </si>
  <si>
    <t>Vereinsraum 2</t>
  </si>
  <si>
    <t>150</t>
  </si>
  <si>
    <t xml:space="preserve">Hier werden die Stundenverrechnungssätze oder Quadratmeterpreise eingetragen, für Reinigungsleistungen die nicht Teil der standardmäßigen Unterhaltsreinigung sind. </t>
  </si>
  <si>
    <t>Hierbei handelt es sich um eine Hilfstabelle in der die tatsächlichen Reinigungstage über die Vertragslaufzeit angezeigt werden.</t>
  </si>
  <si>
    <t>Felder in denen Werte eingetragen werden müssen erscheinen orange</t>
  </si>
  <si>
    <t>Sobald die Eingabe erfolgt ist, färben sie sich grün</t>
  </si>
  <si>
    <r>
      <t xml:space="preserve">Hier werden die Eingaben Lesitungskennzahl LKZ und Stundenverrechnungssatz SVS für die jeweiliegen Raumgruppen getätigt, diese gelten für alle Objekte und sind dementsprechend in der Einzelkalkulation verknüpft.
Folgende Formel ist bei der Berechnung hinterlegt:
</t>
    </r>
    <r>
      <rPr>
        <b/>
        <sz val="12"/>
        <color theme="1"/>
        <rFont val="Roboto"/>
      </rPr>
      <t>(Raumfläche/Leistungskennzahl)*Reinigungstage)*Stundenverrechnungssatz</t>
    </r>
    <r>
      <rPr>
        <sz val="12"/>
        <color theme="1"/>
        <rFont val="Roboto"/>
      </rPr>
      <t xml:space="preserve">
Raumfläche / Leistungskennzahl = Reinigungszeit für den Raum
Reinigungszeit für den Raum x Stundenverrechnungssatz = Preis (brutto) pro Reinigungsgang
Preis (brutto) pro Reinigungsgang x Reinigungstage = Jahrespreis für den Raum
Die Reinigungstage richten sich nach Raumnutzung nd etwaige Schließ- oder Ferienzeiten.
Summe der Raumpreise ergeben den Jahrespreis für das Objekt
Eine Vorabbesichtigung der Objekte ist nach Absprache möglich.</t>
    </r>
  </si>
  <si>
    <t>Abschließendes wieder Einräumen der Räume nach Bestand oder unter Vorgabe des Hausmeisters.</t>
  </si>
  <si>
    <t>Einzelkalkulation</t>
  </si>
  <si>
    <t>Hier errechnen sich automatisch alle relevanten Werte, außerdem kann nach einzelnen Spezifikationen (Raum, Etage, Fläche, Bodenbelag, Einzelpreise, …) gefiltert  werden.
Eine händische Eingabe ist hier nicht erforderlich.</t>
  </si>
  <si>
    <t>Reinigungs-stunden
pro Jahr</t>
  </si>
  <si>
    <t>Einzelkalkulation + Auswertung + Kalkulationswerte</t>
  </si>
  <si>
    <t>Bitte nicht beschreiben! Die Tabellen rechnen automatisch.</t>
  </si>
  <si>
    <t>Bitte füllen Sie die orangenen Felder mit Ihren Kalkulationswerten</t>
  </si>
  <si>
    <t>Kita Waldhaus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</si>
</sst>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0.00\ _€"/>
    <numFmt numFmtId="166" formatCode="#,##0.00\ &quot;€&quot;"/>
    <numFmt numFmtId="167" formatCode="#,##0.00\ &quot;m²&quot;"/>
  </numFmts>
  <fonts count="24" x14ac:knownFonts="1">
    <font>
      <sz val="11"/>
      <color theme="1"/>
      <name val="Aptos Narrow"/>
      <family val="2"/>
      <scheme val="minor"/>
    </font>
    <font>
      <sz val="11"/>
      <color indexed="8"/>
      <name val="Calibri"/>
      <family val="2"/>
    </font>
    <font>
      <sz val="11"/>
      <name val="Arial"/>
      <family val="2"/>
    </font>
    <font>
      <sz val="8"/>
      <name val="Aptos Narrow"/>
      <family val="2"/>
      <scheme val="minor"/>
    </font>
    <font>
      <sz val="11"/>
      <color theme="1"/>
      <name val="Aptos Narrow"/>
      <family val="2"/>
      <scheme val="minor"/>
    </font>
    <font>
      <sz val="10"/>
      <name val="Arial"/>
      <family val="2"/>
    </font>
    <font>
      <u/>
      <sz val="11"/>
      <color theme="10"/>
      <name val="Calibri"/>
      <family val="2"/>
    </font>
    <font>
      <u/>
      <sz val="11"/>
      <color theme="10"/>
      <name val="Roboto"/>
    </font>
    <font>
      <sz val="11"/>
      <color theme="1"/>
      <name val="Roboto"/>
    </font>
    <font>
      <b/>
      <sz val="11"/>
      <color theme="1"/>
      <name val="Roboto"/>
    </font>
    <font>
      <b/>
      <sz val="12"/>
      <color theme="1"/>
      <name val="Roboto"/>
    </font>
    <font>
      <sz val="12"/>
      <color theme="1"/>
      <name val="Roboto"/>
    </font>
    <font>
      <sz val="10"/>
      <color theme="1"/>
      <name val="Roboto"/>
    </font>
    <font>
      <b/>
      <sz val="12"/>
      <name val="Roboto"/>
    </font>
    <font>
      <sz val="11"/>
      <name val="Roboto"/>
    </font>
    <font>
      <sz val="10"/>
      <name val="Roboto"/>
    </font>
    <font>
      <sz val="9"/>
      <name val="Roboto"/>
    </font>
    <font>
      <sz val="14"/>
      <color theme="1"/>
      <name val="Roboto"/>
    </font>
    <font>
      <b/>
      <sz val="12"/>
      <color rgb="FF000000"/>
      <name val="Roboto"/>
    </font>
    <font>
      <b/>
      <sz val="11"/>
      <color rgb="FF000000"/>
      <name val="Roboto"/>
    </font>
    <font>
      <b/>
      <sz val="11"/>
      <name val="Roboto"/>
    </font>
    <font>
      <sz val="13"/>
      <color theme="1"/>
      <name val="Roboto"/>
    </font>
    <font>
      <sz val="11"/>
      <color rgb="FFFF0000"/>
      <name val="Roboto"/>
    </font>
    <font>
      <b/>
      <sz val="14"/>
      <color theme="1"/>
      <name val="Roboto"/>
    </font>
  </fonts>
  <fills count="12">
    <fill>
      <patternFill patternType="none"/>
    </fill>
    <fill>
      <patternFill patternType="gray125"/>
    </fill>
    <fill>
      <patternFill patternType="solid">
        <fgColor theme="0" tint="-0.14999847407452621"/>
        <bgColor indexed="64"/>
      </patternFill>
    </fill>
    <fill>
      <patternFill patternType="solid">
        <fgColor indexed="65"/>
        <bgColor indexed="64"/>
      </patternFill>
    </fill>
    <fill>
      <patternFill patternType="solid">
        <fgColor rgb="FFFFFFCC"/>
        <bgColor indexed="64"/>
      </patternFill>
    </fill>
    <fill>
      <patternFill patternType="solid">
        <fgColor theme="0"/>
        <bgColor indexed="64"/>
      </patternFill>
    </fill>
    <fill>
      <patternFill patternType="solid">
        <fgColor theme="5" tint="0.79998168889431442"/>
        <bgColor indexed="64"/>
      </patternFill>
    </fill>
    <fill>
      <patternFill patternType="solid">
        <fgColor rgb="FFFFC000"/>
        <bgColor indexed="64"/>
      </patternFill>
    </fill>
    <fill>
      <patternFill patternType="solid">
        <fgColor theme="0" tint="-0.14996795556505021"/>
        <bgColor indexed="64"/>
      </patternFill>
    </fill>
    <fill>
      <patternFill patternType="solid">
        <fgColor theme="2"/>
        <bgColor indexed="64"/>
      </patternFill>
    </fill>
    <fill>
      <patternFill patternType="solid">
        <fgColor rgb="FF00B050"/>
        <bgColor indexed="64"/>
      </patternFill>
    </fill>
    <fill>
      <patternFill patternType="solid">
        <fgColor theme="9" tint="0.79998168889431442"/>
        <bgColor indexed="64"/>
      </patternFill>
    </fill>
  </fills>
  <borders count="57">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style="medium">
        <color auto="1"/>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auto="1"/>
      </top>
      <bottom/>
      <diagonal/>
    </border>
    <border diagonalUp="1" diagonalDown="1">
      <left/>
      <right/>
      <top/>
      <bottom/>
      <diagonal style="thin">
        <color auto="1"/>
      </diagonal>
    </border>
    <border>
      <left/>
      <right/>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bottom style="thin">
        <color auto="1"/>
      </bottom>
      <diagonal/>
    </border>
    <border>
      <left/>
      <right style="thin">
        <color auto="1"/>
      </right>
      <top/>
      <bottom style="thin">
        <color auto="1"/>
      </bottom>
      <diagonal/>
    </border>
    <border>
      <left style="thick">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auto="1"/>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s>
  <cellStyleXfs count="7">
    <xf numFmtId="0" fontId="0" fillId="0" borderId="0"/>
    <xf numFmtId="0" fontId="1" fillId="0" borderId="0"/>
    <xf numFmtId="0" fontId="2" fillId="0" borderId="0"/>
    <xf numFmtId="0" fontId="2" fillId="0" borderId="0"/>
    <xf numFmtId="0" fontId="4" fillId="0" borderId="0"/>
    <xf numFmtId="164" fontId="5" fillId="0" borderId="0" applyFont="0" applyFill="0" applyBorder="0" applyAlignment="0" applyProtection="0"/>
    <xf numFmtId="0" fontId="6" fillId="0" borderId="0" applyNumberFormat="0" applyFill="0" applyBorder="0" applyAlignment="0" applyProtection="0">
      <alignment vertical="top"/>
      <protection locked="0"/>
    </xf>
  </cellStyleXfs>
  <cellXfs count="330">
    <xf numFmtId="0" fontId="0" fillId="0" borderId="0" xfId="0"/>
    <xf numFmtId="0" fontId="8" fillId="0" borderId="0" xfId="0" applyFont="1"/>
    <xf numFmtId="0" fontId="8" fillId="0" borderId="0" xfId="0" applyFont="1" applyBorder="1"/>
    <xf numFmtId="0" fontId="8" fillId="0" borderId="9" xfId="0" applyFont="1" applyBorder="1"/>
    <xf numFmtId="0" fontId="11" fillId="0" borderId="0" xfId="0" applyFont="1" applyBorder="1" applyAlignment="1"/>
    <xf numFmtId="0" fontId="11" fillId="0" borderId="0" xfId="0" applyFont="1" applyBorder="1" applyAlignment="1">
      <alignment horizontal="center"/>
    </xf>
    <xf numFmtId="0" fontId="8" fillId="0" borderId="0" xfId="0" applyFont="1" applyAlignment="1"/>
    <xf numFmtId="0" fontId="10" fillId="0" borderId="0" xfId="0" applyFont="1" applyBorder="1"/>
    <xf numFmtId="165" fontId="8" fillId="0" borderId="0" xfId="0" applyNumberFormat="1" applyFont="1" applyBorder="1"/>
    <xf numFmtId="0" fontId="8" fillId="0" borderId="25" xfId="0" applyFont="1" applyBorder="1"/>
    <xf numFmtId="0" fontId="8" fillId="0" borderId="9" xfId="0" applyFont="1" applyBorder="1" applyAlignment="1">
      <alignment vertical="center"/>
    </xf>
    <xf numFmtId="0" fontId="8" fillId="0" borderId="0" xfId="0" applyFont="1" applyAlignment="1">
      <alignment vertical="center"/>
    </xf>
    <xf numFmtId="0" fontId="8" fillId="0" borderId="14" xfId="0" applyFont="1" applyBorder="1" applyAlignment="1">
      <alignment vertical="center"/>
    </xf>
    <xf numFmtId="0" fontId="8" fillId="0" borderId="10" xfId="0" applyNumberFormat="1" applyFont="1" applyBorder="1" applyAlignment="1">
      <alignment horizontal="center" vertical="center"/>
    </xf>
    <xf numFmtId="0" fontId="8" fillId="0" borderId="43" xfId="0" applyNumberFormat="1" applyFont="1" applyBorder="1" applyAlignment="1">
      <alignment horizontal="center" vertical="center"/>
    </xf>
    <xf numFmtId="0" fontId="10" fillId="9" borderId="33" xfId="0" applyFont="1" applyFill="1" applyBorder="1" applyAlignment="1">
      <alignment horizontal="center" vertical="center"/>
    </xf>
    <xf numFmtId="0" fontId="10" fillId="9" borderId="34" xfId="0" applyFont="1" applyFill="1" applyBorder="1" applyAlignment="1">
      <alignment horizontal="center" vertical="center"/>
    </xf>
    <xf numFmtId="0" fontId="10" fillId="9" borderId="44" xfId="0" applyFont="1" applyFill="1" applyBorder="1" applyAlignment="1">
      <alignment horizontal="center" vertical="center" wrapText="1"/>
    </xf>
    <xf numFmtId="0" fontId="10" fillId="9" borderId="33" xfId="0" applyFont="1" applyFill="1" applyBorder="1" applyAlignment="1">
      <alignment horizontal="center" vertical="center" wrapText="1"/>
    </xf>
    <xf numFmtId="0" fontId="10" fillId="9" borderId="41" xfId="0" applyFont="1" applyFill="1" applyBorder="1" applyAlignment="1">
      <alignment horizontal="center" vertical="center" wrapText="1"/>
    </xf>
    <xf numFmtId="0" fontId="10" fillId="9" borderId="45" xfId="0" applyFont="1" applyFill="1" applyBorder="1" applyAlignment="1">
      <alignment horizontal="center" vertical="center" wrapText="1"/>
    </xf>
    <xf numFmtId="0" fontId="9" fillId="9" borderId="1" xfId="0" applyFont="1" applyFill="1" applyBorder="1"/>
    <xf numFmtId="0" fontId="8" fillId="9" borderId="6" xfId="0" applyFont="1" applyFill="1" applyBorder="1"/>
    <xf numFmtId="0" fontId="10" fillId="9" borderId="1" xfId="0" applyFont="1" applyFill="1" applyBorder="1"/>
    <xf numFmtId="0" fontId="9" fillId="9" borderId="6" xfId="0" applyFont="1" applyFill="1" applyBorder="1" applyAlignment="1">
      <alignment horizontal="center"/>
    </xf>
    <xf numFmtId="4" fontId="8" fillId="0" borderId="15" xfId="0" applyNumberFormat="1" applyFont="1" applyBorder="1" applyAlignment="1">
      <alignment horizontal="center" vertical="center"/>
    </xf>
    <xf numFmtId="166" fontId="8" fillId="0" borderId="29" xfId="0" applyNumberFormat="1" applyFont="1" applyBorder="1" applyAlignment="1">
      <alignment horizontal="center" vertical="center"/>
    </xf>
    <xf numFmtId="166" fontId="8" fillId="0" borderId="10" xfId="0" applyNumberFormat="1" applyFont="1" applyBorder="1" applyAlignment="1">
      <alignment horizontal="center" vertical="center"/>
    </xf>
    <xf numFmtId="166" fontId="8" fillId="0" borderId="39" xfId="0" applyNumberFormat="1" applyFont="1" applyBorder="1" applyAlignment="1">
      <alignment horizontal="center" vertical="center"/>
    </xf>
    <xf numFmtId="4" fontId="8" fillId="0" borderId="17" xfId="0" applyNumberFormat="1" applyFont="1" applyBorder="1" applyAlignment="1">
      <alignment horizontal="center" vertical="center"/>
    </xf>
    <xf numFmtId="166" fontId="8" fillId="0" borderId="30" xfId="0" applyNumberFormat="1" applyFont="1" applyBorder="1" applyAlignment="1">
      <alignment horizontal="center" vertical="center"/>
    </xf>
    <xf numFmtId="166" fontId="8" fillId="0" borderId="43" xfId="0" applyNumberFormat="1" applyFont="1" applyBorder="1" applyAlignment="1">
      <alignment horizontal="center" vertical="center"/>
    </xf>
    <xf numFmtId="166" fontId="8" fillId="0" borderId="46" xfId="0" applyNumberFormat="1" applyFont="1" applyBorder="1" applyAlignment="1">
      <alignment horizontal="center" vertical="center"/>
    </xf>
    <xf numFmtId="0" fontId="9" fillId="9" borderId="48" xfId="0" applyFont="1" applyFill="1" applyBorder="1" applyAlignment="1">
      <alignment vertical="center"/>
    </xf>
    <xf numFmtId="2" fontId="9" fillId="9" borderId="49" xfId="0" applyNumberFormat="1" applyFont="1" applyFill="1" applyBorder="1" applyAlignment="1">
      <alignment horizontal="center" vertical="center"/>
    </xf>
    <xf numFmtId="166" fontId="9" fillId="9" borderId="47" xfId="0" applyNumberFormat="1" applyFont="1" applyFill="1" applyBorder="1" applyAlignment="1">
      <alignment horizontal="center" vertical="center"/>
    </xf>
    <xf numFmtId="2" fontId="9" fillId="9" borderId="50" xfId="0" applyNumberFormat="1" applyFont="1" applyFill="1" applyBorder="1" applyAlignment="1">
      <alignment horizontal="center" vertical="center"/>
    </xf>
    <xf numFmtId="166" fontId="9" fillId="9" borderId="50" xfId="0" applyNumberFormat="1" applyFont="1" applyFill="1" applyBorder="1" applyAlignment="1">
      <alignment horizontal="center" vertical="center"/>
    </xf>
    <xf numFmtId="166" fontId="9" fillId="9" borderId="4" xfId="0" applyNumberFormat="1" applyFont="1" applyFill="1" applyBorder="1" applyAlignment="1">
      <alignment horizontal="center" vertical="center"/>
    </xf>
    <xf numFmtId="165" fontId="14" fillId="0" borderId="0" xfId="0" applyNumberFormat="1" applyFont="1" applyAlignment="1" applyProtection="1">
      <alignment horizontal="center" vertical="center"/>
      <protection hidden="1"/>
    </xf>
    <xf numFmtId="0" fontId="8" fillId="0" borderId="0" xfId="0" applyFont="1" applyProtection="1">
      <protection hidden="1"/>
    </xf>
    <xf numFmtId="165" fontId="8" fillId="0" borderId="0" xfId="0" applyNumberFormat="1" applyFont="1" applyAlignment="1" applyProtection="1">
      <alignment vertical="center"/>
      <protection hidden="1"/>
    </xf>
    <xf numFmtId="0" fontId="8" fillId="0" borderId="9" xfId="0" applyFont="1" applyBorder="1" applyAlignment="1" applyProtection="1">
      <alignment horizontal="left" vertical="center" indent="1"/>
      <protection hidden="1"/>
    </xf>
    <xf numFmtId="164" fontId="14" fillId="7" borderId="9" xfId="5" applyFont="1" applyFill="1" applyBorder="1" applyAlignment="1" applyProtection="1">
      <alignment vertical="center"/>
      <protection locked="0" hidden="1"/>
    </xf>
    <xf numFmtId="0" fontId="8" fillId="0" borderId="21" xfId="0" applyFont="1" applyBorder="1" applyProtection="1">
      <protection hidden="1"/>
    </xf>
    <xf numFmtId="0" fontId="14" fillId="0" borderId="21" xfId="0" applyFont="1" applyBorder="1" applyProtection="1">
      <protection hidden="1"/>
    </xf>
    <xf numFmtId="0" fontId="14" fillId="0" borderId="0" xfId="0" applyFont="1" applyProtection="1">
      <protection hidden="1"/>
    </xf>
    <xf numFmtId="0" fontId="15" fillId="0" borderId="19" xfId="0" applyFont="1" applyBorder="1" applyAlignment="1" applyProtection="1">
      <alignment horizontal="center" vertical="center"/>
      <protection hidden="1"/>
    </xf>
    <xf numFmtId="0" fontId="15" fillId="2" borderId="9" xfId="0" applyFont="1" applyFill="1" applyBorder="1" applyAlignment="1" applyProtection="1">
      <alignment horizontal="center" vertical="center"/>
      <protection hidden="1"/>
    </xf>
    <xf numFmtId="0" fontId="15" fillId="2" borderId="9" xfId="0" applyFont="1" applyFill="1" applyBorder="1" applyAlignment="1" applyProtection="1">
      <alignment horizontal="center"/>
      <protection hidden="1"/>
    </xf>
    <xf numFmtId="164" fontId="14" fillId="7" borderId="9" xfId="5" applyFont="1" applyFill="1" applyBorder="1" applyAlignment="1" applyProtection="1">
      <alignment vertical="center"/>
      <protection locked="0"/>
    </xf>
    <xf numFmtId="0" fontId="8" fillId="0" borderId="0" xfId="0" applyFont="1" applyAlignment="1" applyProtection="1">
      <alignment horizontal="right" textRotation="90"/>
      <protection hidden="1"/>
    </xf>
    <xf numFmtId="0" fontId="16" fillId="0" borderId="0" xfId="0" applyFont="1" applyProtection="1">
      <protection hidden="1"/>
    </xf>
    <xf numFmtId="0" fontId="14" fillId="0" borderId="0" xfId="0" applyFont="1" applyAlignment="1">
      <alignment horizontal="center" vertical="center"/>
    </xf>
    <xf numFmtId="0" fontId="8" fillId="0" borderId="0" xfId="0" applyFont="1" applyAlignment="1">
      <alignment horizontal="center"/>
    </xf>
    <xf numFmtId="166" fontId="8" fillId="7" borderId="35" xfId="0" applyNumberFormat="1" applyFont="1" applyFill="1" applyBorder="1" applyAlignment="1" applyProtection="1">
      <alignment horizontal="center" vertical="center"/>
      <protection locked="0"/>
    </xf>
    <xf numFmtId="0" fontId="8" fillId="0" borderId="0" xfId="0" applyFont="1" applyAlignment="1">
      <alignment horizontal="center" vertical="center"/>
    </xf>
    <xf numFmtId="0" fontId="8" fillId="0" borderId="0" xfId="0" quotePrefix="1" applyFont="1" applyAlignment="1">
      <alignment vertical="center"/>
    </xf>
    <xf numFmtId="0" fontId="8" fillId="0" borderId="32" xfId="0" applyFont="1" applyBorder="1" applyAlignment="1">
      <alignment horizontal="center" vertical="center"/>
    </xf>
    <xf numFmtId="0" fontId="8" fillId="0" borderId="31" xfId="0" applyFont="1" applyBorder="1" applyAlignment="1">
      <alignment horizontal="center" vertical="center"/>
    </xf>
    <xf numFmtId="0" fontId="8" fillId="0" borderId="28" xfId="0" applyFont="1" applyBorder="1" applyAlignment="1">
      <alignment horizontal="center" vertical="center"/>
    </xf>
    <xf numFmtId="0" fontId="17" fillId="2" borderId="22" xfId="0" applyFont="1" applyFill="1" applyBorder="1" applyAlignment="1">
      <alignment horizontal="center" vertical="center"/>
    </xf>
    <xf numFmtId="0" fontId="17" fillId="2" borderId="3" xfId="0" applyFont="1" applyFill="1" applyBorder="1" applyAlignment="1">
      <alignment horizontal="left" vertical="center"/>
    </xf>
    <xf numFmtId="1" fontId="8" fillId="0" borderId="23" xfId="0" applyNumberFormat="1" applyFont="1" applyBorder="1" applyAlignment="1">
      <alignment horizontal="center" vertical="center"/>
    </xf>
    <xf numFmtId="0" fontId="8" fillId="0" borderId="23" xfId="0" applyFont="1" applyBorder="1" applyAlignment="1">
      <alignment horizontal="left" vertical="center"/>
    </xf>
    <xf numFmtId="1" fontId="8" fillId="0" borderId="23" xfId="0" applyNumberFormat="1" applyFont="1" applyBorder="1" applyAlignment="1" applyProtection="1">
      <alignment horizontal="center" vertical="center"/>
      <protection hidden="1"/>
    </xf>
    <xf numFmtId="166" fontId="8" fillId="0" borderId="37" xfId="0" applyNumberFormat="1" applyFont="1" applyBorder="1" applyAlignment="1" applyProtection="1">
      <alignment horizontal="center" vertical="center"/>
      <protection hidden="1"/>
    </xf>
    <xf numFmtId="1" fontId="8" fillId="0" borderId="9" xfId="0" applyNumberFormat="1" applyFont="1" applyBorder="1" applyAlignment="1" applyProtection="1">
      <alignment horizontal="center" vertical="center"/>
      <protection hidden="1"/>
    </xf>
    <xf numFmtId="166" fontId="8" fillId="0" borderId="10" xfId="0" applyNumberFormat="1" applyFont="1" applyBorder="1" applyAlignment="1" applyProtection="1">
      <alignment horizontal="center" vertical="center"/>
      <protection hidden="1"/>
    </xf>
    <xf numFmtId="1" fontId="8" fillId="0" borderId="9" xfId="0" applyNumberFormat="1" applyFont="1" applyBorder="1" applyAlignment="1">
      <alignment horizontal="center" vertical="center"/>
    </xf>
    <xf numFmtId="0" fontId="7" fillId="0" borderId="0" xfId="6" applyFont="1" applyAlignment="1" applyProtection="1">
      <alignment vertical="center"/>
    </xf>
    <xf numFmtId="0" fontId="8" fillId="0" borderId="42" xfId="0" applyFont="1" applyBorder="1" applyAlignment="1">
      <alignment horizontal="left" vertical="center"/>
    </xf>
    <xf numFmtId="1" fontId="8" fillId="0" borderId="15" xfId="0" applyNumberFormat="1" applyFont="1" applyBorder="1" applyAlignment="1">
      <alignment horizontal="center" vertical="center"/>
    </xf>
    <xf numFmtId="0" fontId="8" fillId="0" borderId="9" xfId="0" applyFont="1" applyBorder="1" applyAlignment="1">
      <alignment horizontal="left" vertical="center"/>
    </xf>
    <xf numFmtId="1" fontId="8" fillId="0" borderId="16" xfId="0" applyNumberFormat="1" applyFont="1" applyBorder="1" applyAlignment="1" applyProtection="1">
      <alignment horizontal="center" vertical="center"/>
      <protection hidden="1"/>
    </xf>
    <xf numFmtId="0" fontId="8" fillId="0" borderId="17" xfId="0" applyFont="1" applyBorder="1" applyAlignment="1">
      <alignment horizontal="center" vertical="center"/>
    </xf>
    <xf numFmtId="1" fontId="8" fillId="0" borderId="16" xfId="0" applyNumberFormat="1" applyFont="1" applyBorder="1" applyAlignment="1">
      <alignment horizontal="center" vertical="center"/>
    </xf>
    <xf numFmtId="0" fontId="8" fillId="0" borderId="40" xfId="0" applyFont="1" applyBorder="1" applyAlignment="1">
      <alignment vertical="center"/>
    </xf>
    <xf numFmtId="166" fontId="8" fillId="0" borderId="35" xfId="0" applyNumberFormat="1" applyFont="1" applyBorder="1" applyAlignment="1">
      <alignment horizontal="center" vertical="center"/>
    </xf>
    <xf numFmtId="49" fontId="8" fillId="0" borderId="0" xfId="0" applyNumberFormat="1" applyFont="1" applyBorder="1" applyAlignment="1">
      <alignmen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21" fillId="0" borderId="0" xfId="0" applyFont="1" applyFill="1" applyAlignment="1">
      <alignment horizontal="center" vertical="center"/>
    </xf>
    <xf numFmtId="0" fontId="21" fillId="0" borderId="0" xfId="0" applyFont="1" applyFill="1" applyAlignment="1">
      <alignment vertical="center"/>
    </xf>
    <xf numFmtId="0" fontId="8" fillId="0" borderId="0" xfId="0" applyFont="1" applyFill="1" applyAlignment="1">
      <alignment horizontal="center" vertical="center"/>
    </xf>
    <xf numFmtId="0" fontId="8" fillId="0" borderId="0" xfId="0" applyFont="1" applyFill="1" applyAlignment="1">
      <alignment vertical="center"/>
    </xf>
    <xf numFmtId="0" fontId="8" fillId="0" borderId="0" xfId="0" quotePrefix="1" applyFont="1" applyAlignment="1">
      <alignment horizontal="center" vertical="center"/>
    </xf>
    <xf numFmtId="0" fontId="8" fillId="0" borderId="0" xfId="0" quotePrefix="1" applyFont="1" applyAlignment="1">
      <alignment horizontal="left" vertical="center"/>
    </xf>
    <xf numFmtId="0" fontId="8" fillId="0" borderId="0" xfId="0" quotePrefix="1" applyFont="1" applyAlignment="1">
      <alignment vertical="center" wrapText="1"/>
    </xf>
    <xf numFmtId="0" fontId="14" fillId="0" borderId="9" xfId="1" applyFont="1" applyBorder="1" applyAlignment="1" applyProtection="1">
      <alignment horizontal="left" vertical="center" indent="1"/>
      <protection hidden="1"/>
    </xf>
    <xf numFmtId="1" fontId="14" fillId="0" borderId="9" xfId="0" applyNumberFormat="1" applyFont="1" applyBorder="1" applyAlignment="1">
      <alignment horizontal="center" vertical="center"/>
    </xf>
    <xf numFmtId="167" fontId="14" fillId="0" borderId="9" xfId="0" applyNumberFormat="1" applyFont="1" applyBorder="1" applyAlignment="1">
      <alignment horizontal="center" vertical="center"/>
    </xf>
    <xf numFmtId="166" fontId="8" fillId="0" borderId="9" xfId="0" applyNumberFormat="1" applyFont="1" applyBorder="1"/>
    <xf numFmtId="166" fontId="8" fillId="0" borderId="14" xfId="0" applyNumberFormat="1" applyFont="1" applyBorder="1"/>
    <xf numFmtId="166" fontId="8" fillId="0" borderId="0" xfId="0" applyNumberFormat="1" applyFont="1" applyFill="1" applyBorder="1"/>
    <xf numFmtId="166" fontId="8" fillId="0" borderId="0" xfId="0" applyNumberFormat="1" applyFont="1"/>
    <xf numFmtId="0" fontId="20" fillId="2" borderId="38" xfId="1" applyFont="1" applyFill="1" applyBorder="1" applyAlignment="1">
      <alignment horizontal="left" vertical="center" wrapText="1"/>
    </xf>
    <xf numFmtId="0" fontId="20" fillId="2" borderId="38" xfId="1" applyFont="1" applyFill="1" applyBorder="1" applyAlignment="1">
      <alignment horizontal="center" vertical="center" wrapText="1"/>
    </xf>
    <xf numFmtId="1" fontId="20" fillId="2" borderId="38" xfId="1" applyNumberFormat="1" applyFont="1" applyFill="1" applyBorder="1" applyAlignment="1">
      <alignment horizontal="center" vertical="center" wrapText="1"/>
    </xf>
    <xf numFmtId="0" fontId="20" fillId="2" borderId="5" xfId="1" applyFont="1" applyFill="1" applyBorder="1" applyAlignment="1">
      <alignment horizontal="center" vertical="center" wrapText="1"/>
    </xf>
    <xf numFmtId="0" fontId="14" fillId="0" borderId="0" xfId="1" applyFont="1"/>
    <xf numFmtId="49" fontId="14" fillId="0" borderId="9" xfId="1" applyNumberFormat="1" applyFont="1" applyFill="1" applyBorder="1" applyAlignment="1">
      <alignment horizontal="center" vertical="top"/>
    </xf>
    <xf numFmtId="0" fontId="14" fillId="0" borderId="9" xfId="1" applyFont="1" applyFill="1" applyBorder="1" applyAlignment="1">
      <alignment horizontal="center" vertical="top"/>
    </xf>
    <xf numFmtId="49" fontId="14" fillId="0" borderId="9" xfId="3" applyNumberFormat="1" applyFont="1" applyBorder="1" applyAlignment="1" applyProtection="1">
      <alignment horizontal="center" vertical="center"/>
      <protection hidden="1"/>
    </xf>
    <xf numFmtId="0" fontId="14" fillId="0" borderId="9" xfId="3" applyFont="1" applyBorder="1" applyAlignment="1" applyProtection="1">
      <alignment horizontal="center" vertical="center"/>
      <protection hidden="1"/>
    </xf>
    <xf numFmtId="166" fontId="20" fillId="0" borderId="9" xfId="1" applyNumberFormat="1" applyFont="1" applyFill="1" applyBorder="1" applyAlignment="1">
      <alignment horizontal="center" vertical="center" wrapText="1"/>
    </xf>
    <xf numFmtId="0" fontId="22" fillId="0" borderId="0" xfId="0" applyFont="1" applyAlignment="1">
      <alignment horizontal="left" vertical="center"/>
    </xf>
    <xf numFmtId="0" fontId="22" fillId="0" borderId="0" xfId="0" applyFont="1" applyAlignment="1">
      <alignment horizontal="center" vertical="center"/>
    </xf>
    <xf numFmtId="49" fontId="22" fillId="0" borderId="0" xfId="0" applyNumberFormat="1" applyFont="1" applyBorder="1" applyAlignment="1">
      <alignment vertical="center"/>
    </xf>
    <xf numFmtId="0" fontId="22" fillId="0" borderId="9" xfId="0" applyFont="1" applyBorder="1" applyAlignment="1" applyProtection="1">
      <alignment horizontal="left" vertical="center" indent="1"/>
      <protection hidden="1"/>
    </xf>
    <xf numFmtId="0" fontId="7" fillId="0" borderId="0" xfId="6" applyFont="1" applyAlignment="1" applyProtection="1">
      <alignment horizontal="center"/>
      <protection locked="0"/>
    </xf>
    <xf numFmtId="0" fontId="8" fillId="9" borderId="29" xfId="0" applyFont="1" applyFill="1" applyBorder="1" applyAlignment="1">
      <alignment horizontal="center" vertical="center"/>
    </xf>
    <xf numFmtId="0" fontId="8" fillId="9" borderId="30" xfId="0" applyFont="1" applyFill="1" applyBorder="1" applyAlignment="1">
      <alignment horizontal="center" vertical="center"/>
    </xf>
    <xf numFmtId="0" fontId="9" fillId="9" borderId="47" xfId="0" applyFont="1" applyFill="1" applyBorder="1" applyAlignment="1">
      <alignment horizontal="center" vertical="center"/>
    </xf>
    <xf numFmtId="0" fontId="8" fillId="0" borderId="0" xfId="0" applyFont="1" applyBorder="1" applyAlignment="1">
      <alignment horizontal="center"/>
    </xf>
    <xf numFmtId="0" fontId="10" fillId="0" borderId="0" xfId="0" applyFont="1" applyBorder="1" applyAlignment="1">
      <alignment horizontal="center"/>
    </xf>
    <xf numFmtId="0" fontId="8" fillId="5" borderId="9" xfId="4" applyFont="1" applyFill="1" applyBorder="1" applyAlignment="1" applyProtection="1">
      <alignment horizontal="center"/>
      <protection hidden="1"/>
    </xf>
    <xf numFmtId="0" fontId="8" fillId="4" borderId="9" xfId="4" applyFont="1" applyFill="1" applyBorder="1" applyAlignment="1" applyProtection="1">
      <alignment horizontal="center"/>
      <protection hidden="1"/>
    </xf>
    <xf numFmtId="0" fontId="8" fillId="0" borderId="9" xfId="4" applyFont="1" applyBorder="1" applyAlignment="1" applyProtection="1">
      <alignment horizontal="center"/>
      <protection hidden="1"/>
    </xf>
    <xf numFmtId="1" fontId="8" fillId="3" borderId="9" xfId="4" applyNumberFormat="1" applyFont="1" applyFill="1" applyBorder="1" applyAlignment="1" applyProtection="1">
      <alignment horizontal="center"/>
      <protection hidden="1"/>
    </xf>
    <xf numFmtId="0" fontId="8" fillId="3" borderId="9" xfId="4" applyFont="1" applyFill="1" applyBorder="1" applyAlignment="1" applyProtection="1">
      <alignment horizontal="center"/>
      <protection hidden="1"/>
    </xf>
    <xf numFmtId="0" fontId="7" fillId="3" borderId="0" xfId="6" applyFont="1" applyFill="1" applyAlignment="1" applyProtection="1">
      <protection hidden="1"/>
    </xf>
    <xf numFmtId="0" fontId="9" fillId="3" borderId="0" xfId="4" applyFont="1" applyFill="1" applyAlignment="1" applyProtection="1">
      <alignment horizontal="left" wrapText="1"/>
      <protection hidden="1"/>
    </xf>
    <xf numFmtId="0" fontId="8" fillId="3" borderId="12" xfId="4" applyFont="1" applyFill="1" applyBorder="1" applyAlignment="1" applyProtection="1">
      <protection hidden="1"/>
    </xf>
    <xf numFmtId="0" fontId="8" fillId="3" borderId="0" xfId="4" applyFont="1" applyFill="1" applyAlignment="1" applyProtection="1">
      <protection hidden="1"/>
    </xf>
    <xf numFmtId="0" fontId="8" fillId="3" borderId="0" xfId="4" applyFont="1" applyFill="1" applyBorder="1" applyAlignment="1" applyProtection="1">
      <alignment horizontal="center" wrapText="1"/>
      <protection hidden="1"/>
    </xf>
    <xf numFmtId="0" fontId="8" fillId="0" borderId="0" xfId="4" applyFont="1" applyAlignment="1" applyProtection="1">
      <alignment horizontal="left"/>
      <protection hidden="1"/>
    </xf>
    <xf numFmtId="0" fontId="8" fillId="0" borderId="0" xfId="4" applyFont="1" applyAlignment="1" applyProtection="1">
      <protection hidden="1"/>
    </xf>
    <xf numFmtId="0" fontId="8" fillId="4" borderId="9" xfId="4" applyFont="1" applyFill="1" applyBorder="1" applyAlignment="1" applyProtection="1">
      <alignment horizontal="left"/>
      <protection hidden="1"/>
    </xf>
    <xf numFmtId="0" fontId="8" fillId="3" borderId="9" xfId="4" applyFont="1" applyFill="1" applyBorder="1" applyAlignment="1" applyProtection="1">
      <alignment horizontal="left"/>
      <protection hidden="1"/>
    </xf>
    <xf numFmtId="0" fontId="8" fillId="3" borderId="9" xfId="4" applyFont="1" applyFill="1" applyBorder="1" applyAlignment="1" applyProtection="1">
      <protection hidden="1"/>
    </xf>
    <xf numFmtId="0" fontId="8" fillId="2" borderId="9" xfId="4" applyFont="1" applyFill="1" applyBorder="1" applyAlignment="1" applyProtection="1">
      <alignment horizontal="left"/>
      <protection hidden="1"/>
    </xf>
    <xf numFmtId="0" fontId="8" fillId="6" borderId="9" xfId="4" applyFont="1" applyFill="1" applyBorder="1" applyAlignment="1" applyProtection="1">
      <alignment horizontal="left"/>
      <protection hidden="1"/>
    </xf>
    <xf numFmtId="0" fontId="8" fillId="3" borderId="0" xfId="4" applyFont="1" applyFill="1" applyBorder="1" applyAlignment="1" applyProtection="1">
      <protection hidden="1"/>
    </xf>
    <xf numFmtId="0" fontId="9" fillId="9" borderId="22" xfId="4" applyFont="1" applyFill="1" applyBorder="1" applyAlignment="1" applyProtection="1">
      <alignment horizontal="center" wrapText="1"/>
      <protection hidden="1"/>
    </xf>
    <xf numFmtId="0" fontId="8" fillId="3" borderId="9" xfId="4" applyFont="1" applyFill="1" applyBorder="1" applyAlignment="1" applyProtection="1">
      <alignment horizontal="left" wrapText="1"/>
      <protection hidden="1"/>
    </xf>
    <xf numFmtId="0" fontId="8" fillId="3" borderId="33" xfId="4" applyFont="1" applyFill="1" applyBorder="1" applyAlignment="1" applyProtection="1">
      <alignment horizontal="left" wrapText="1"/>
      <protection hidden="1"/>
    </xf>
    <xf numFmtId="0" fontId="8" fillId="3" borderId="34" xfId="4" applyFont="1" applyFill="1" applyBorder="1" applyAlignment="1" applyProtection="1">
      <alignment horizontal="left"/>
      <protection hidden="1"/>
    </xf>
    <xf numFmtId="0" fontId="8" fillId="3" borderId="29" xfId="4" applyFont="1" applyFill="1" applyBorder="1" applyAlignment="1" applyProtection="1">
      <protection hidden="1"/>
    </xf>
    <xf numFmtId="0" fontId="8" fillId="3" borderId="31" xfId="4" applyFont="1" applyFill="1" applyBorder="1" applyAlignment="1" applyProtection="1">
      <alignment horizontal="left" wrapText="1"/>
      <protection hidden="1"/>
    </xf>
    <xf numFmtId="0" fontId="8" fillId="3" borderId="32" xfId="4" applyFont="1" applyFill="1" applyBorder="1" applyAlignment="1" applyProtection="1">
      <alignment horizontal="left"/>
      <protection hidden="1"/>
    </xf>
    <xf numFmtId="1" fontId="8" fillId="3" borderId="0" xfId="4" applyNumberFormat="1" applyFont="1" applyFill="1" applyAlignment="1" applyProtection="1">
      <alignment horizontal="center"/>
      <protection hidden="1"/>
    </xf>
    <xf numFmtId="0" fontId="8" fillId="3" borderId="0" xfId="4" applyFont="1" applyFill="1" applyBorder="1" applyAlignment="1" applyProtection="1">
      <alignment horizontal="left" wrapText="1"/>
      <protection hidden="1"/>
    </xf>
    <xf numFmtId="0" fontId="8" fillId="3" borderId="0" xfId="4" applyFont="1" applyFill="1" applyBorder="1" applyAlignment="1" applyProtection="1">
      <alignment horizontal="left"/>
      <protection hidden="1"/>
    </xf>
    <xf numFmtId="1" fontId="8" fillId="3" borderId="0" xfId="4" applyNumberFormat="1" applyFont="1" applyFill="1" applyBorder="1" applyAlignment="1" applyProtection="1">
      <alignment horizontal="center"/>
      <protection hidden="1"/>
    </xf>
    <xf numFmtId="0" fontId="22" fillId="3" borderId="0" xfId="4" applyFont="1" applyFill="1" applyAlignment="1" applyProtection="1">
      <protection hidden="1"/>
    </xf>
    <xf numFmtId="0" fontId="8" fillId="3" borderId="0" xfId="4" applyFont="1" applyFill="1" applyAlignment="1" applyProtection="1">
      <alignment horizontal="center"/>
      <protection hidden="1"/>
    </xf>
    <xf numFmtId="1" fontId="8" fillId="3" borderId="41" xfId="4" applyNumberFormat="1" applyFont="1" applyFill="1" applyBorder="1" applyAlignment="1" applyProtection="1">
      <alignment horizontal="center"/>
      <protection hidden="1"/>
    </xf>
    <xf numFmtId="1" fontId="8" fillId="3" borderId="10" xfId="4" applyNumberFormat="1" applyFont="1" applyFill="1" applyBorder="1" applyAlignment="1" applyProtection="1">
      <alignment horizontal="center"/>
      <protection hidden="1"/>
    </xf>
    <xf numFmtId="1" fontId="8" fillId="3" borderId="35" xfId="4" applyNumberFormat="1" applyFont="1" applyFill="1" applyBorder="1" applyAlignment="1" applyProtection="1">
      <alignment horizontal="center"/>
      <protection hidden="1"/>
    </xf>
    <xf numFmtId="0" fontId="8" fillId="3" borderId="0" xfId="4" applyFont="1" applyFill="1" applyBorder="1" applyAlignment="1" applyProtection="1">
      <alignment horizontal="center"/>
      <protection hidden="1"/>
    </xf>
    <xf numFmtId="0" fontId="14" fillId="0" borderId="9" xfId="1" applyFont="1" applyFill="1" applyBorder="1" applyAlignment="1" applyProtection="1">
      <alignment horizontal="left" vertical="center" indent="1"/>
      <protection hidden="1"/>
    </xf>
    <xf numFmtId="49" fontId="14" fillId="0" borderId="9" xfId="3" applyNumberFormat="1" applyFont="1" applyFill="1" applyBorder="1" applyAlignment="1" applyProtection="1">
      <alignment horizontal="center" vertical="center"/>
      <protection hidden="1"/>
    </xf>
    <xf numFmtId="1" fontId="14" fillId="0" borderId="9" xfId="0" applyNumberFormat="1" applyFont="1" applyFill="1" applyBorder="1" applyAlignment="1">
      <alignment horizontal="center" vertical="center"/>
    </xf>
    <xf numFmtId="167" fontId="14" fillId="0" borderId="9" xfId="0" applyNumberFormat="1" applyFont="1" applyFill="1" applyBorder="1" applyAlignment="1">
      <alignment horizontal="center" vertical="center"/>
    </xf>
    <xf numFmtId="0" fontId="14" fillId="0" borderId="9" xfId="3" applyFont="1" applyFill="1" applyBorder="1" applyAlignment="1" applyProtection="1">
      <alignment horizontal="center" vertical="center"/>
      <protection hidden="1"/>
    </xf>
    <xf numFmtId="167" fontId="14" fillId="0" borderId="9" xfId="1" applyNumberFormat="1" applyFont="1" applyFill="1" applyBorder="1" applyAlignment="1">
      <alignment horizontal="center" vertical="top"/>
    </xf>
    <xf numFmtId="167" fontId="14" fillId="0" borderId="9" xfId="1" applyNumberFormat="1" applyFont="1" applyFill="1" applyBorder="1" applyAlignment="1" applyProtection="1">
      <alignment horizontal="center" vertical="center"/>
      <protection hidden="1"/>
    </xf>
    <xf numFmtId="1" fontId="14" fillId="0" borderId="9" xfId="1" applyNumberFormat="1" applyFont="1" applyBorder="1" applyAlignment="1" applyProtection="1">
      <alignment horizontal="center"/>
      <protection hidden="1"/>
    </xf>
    <xf numFmtId="1" fontId="14" fillId="0" borderId="9" xfId="1" applyNumberFormat="1" applyFont="1" applyFill="1" applyBorder="1" applyAlignment="1" applyProtection="1">
      <alignment horizontal="center"/>
      <protection hidden="1"/>
    </xf>
    <xf numFmtId="2" fontId="14" fillId="0" borderId="9" xfId="1" applyNumberFormat="1" applyFont="1" applyBorder="1" applyAlignment="1" applyProtection="1">
      <alignment horizontal="center"/>
      <protection hidden="1"/>
    </xf>
    <xf numFmtId="166" fontId="14" fillId="0" borderId="9" xfId="1" applyNumberFormat="1" applyFont="1" applyBorder="1" applyAlignment="1" applyProtection="1">
      <alignment horizontal="center"/>
      <protection hidden="1"/>
    </xf>
    <xf numFmtId="166" fontId="8" fillId="0" borderId="9" xfId="0" applyNumberFormat="1" applyFont="1" applyBorder="1" applyAlignment="1">
      <alignment horizontal="center"/>
    </xf>
    <xf numFmtId="2" fontId="14" fillId="0" borderId="9" xfId="1" applyNumberFormat="1" applyFont="1" applyFill="1" applyBorder="1" applyAlignment="1" applyProtection="1">
      <alignment horizontal="center"/>
      <protection hidden="1"/>
    </xf>
    <xf numFmtId="166" fontId="14" fillId="0" borderId="9" xfId="1" applyNumberFormat="1" applyFont="1" applyFill="1" applyBorder="1" applyAlignment="1" applyProtection="1">
      <alignment horizontal="center"/>
      <protection hidden="1"/>
    </xf>
    <xf numFmtId="166" fontId="8" fillId="0" borderId="9" xfId="0" applyNumberFormat="1" applyFont="1" applyFill="1" applyBorder="1" applyAlignment="1">
      <alignment horizontal="center"/>
    </xf>
    <xf numFmtId="1" fontId="8" fillId="0" borderId="0" xfId="0" applyNumberFormat="1" applyFont="1" applyAlignment="1">
      <alignment horizontal="center"/>
    </xf>
    <xf numFmtId="49" fontId="14" fillId="0" borderId="9" xfId="1" applyNumberFormat="1" applyFont="1" applyBorder="1" applyAlignment="1" applyProtection="1">
      <alignment horizontal="center" vertical="center"/>
      <protection hidden="1"/>
    </xf>
    <xf numFmtId="49" fontId="14" fillId="0" borderId="9" xfId="1" applyNumberFormat="1" applyFont="1" applyFill="1" applyBorder="1" applyAlignment="1" applyProtection="1">
      <alignment horizontal="center" vertical="center"/>
      <protection hidden="1"/>
    </xf>
    <xf numFmtId="167" fontId="14" fillId="0" borderId="14" xfId="1" applyNumberFormat="1" applyFont="1" applyFill="1" applyBorder="1" applyAlignment="1" applyProtection="1">
      <alignment horizontal="center" vertical="center"/>
      <protection hidden="1"/>
    </xf>
    <xf numFmtId="167" fontId="14" fillId="0" borderId="14" xfId="1" applyNumberFormat="1" applyFont="1" applyFill="1" applyBorder="1" applyAlignment="1">
      <alignment horizontal="center" vertical="top"/>
    </xf>
    <xf numFmtId="0" fontId="8" fillId="0" borderId="0" xfId="0" applyFont="1" applyFill="1" applyAlignment="1">
      <alignment horizontal="center"/>
    </xf>
    <xf numFmtId="0" fontId="11" fillId="0" borderId="0" xfId="0" applyFont="1"/>
    <xf numFmtId="0" fontId="11" fillId="0" borderId="0" xfId="0" applyFont="1" applyBorder="1" applyAlignment="1">
      <alignment vertical="center" wrapText="1"/>
    </xf>
    <xf numFmtId="0" fontId="11" fillId="0" borderId="51" xfId="0" applyFont="1" applyBorder="1" applyAlignment="1">
      <alignment vertical="center" wrapText="1"/>
    </xf>
    <xf numFmtId="0" fontId="11" fillId="0" borderId="52" xfId="0" applyFont="1" applyBorder="1" applyAlignment="1">
      <alignment vertical="center" wrapText="1"/>
    </xf>
    <xf numFmtId="0" fontId="11" fillId="0" borderId="53" xfId="0" applyFont="1" applyBorder="1" applyAlignment="1">
      <alignment vertical="center" wrapText="1"/>
    </xf>
    <xf numFmtId="0" fontId="11" fillId="7" borderId="41" xfId="0" applyFont="1" applyFill="1" applyBorder="1" applyAlignment="1">
      <alignment vertical="center" wrapText="1"/>
    </xf>
    <xf numFmtId="0" fontId="11" fillId="0" borderId="54" xfId="0" applyFont="1" applyBorder="1" applyAlignment="1">
      <alignment vertical="center" wrapText="1"/>
    </xf>
    <xf numFmtId="0" fontId="11" fillId="0" borderId="55" xfId="0" applyFont="1" applyBorder="1" applyAlignment="1">
      <alignment vertical="center" wrapText="1"/>
    </xf>
    <xf numFmtId="0" fontId="11" fillId="0" borderId="56" xfId="0" applyFont="1" applyBorder="1" applyAlignment="1">
      <alignment vertical="center" wrapText="1"/>
    </xf>
    <xf numFmtId="0" fontId="11" fillId="10" borderId="35" xfId="0" applyFont="1" applyFill="1" applyBorder="1" applyAlignment="1">
      <alignment vertical="center" wrapText="1"/>
    </xf>
    <xf numFmtId="0" fontId="11" fillId="0" borderId="51" xfId="0" applyFont="1" applyBorder="1" applyAlignment="1">
      <alignment vertical="center"/>
    </xf>
    <xf numFmtId="0" fontId="11" fillId="0" borderId="54" xfId="0" applyFont="1" applyBorder="1" applyAlignment="1">
      <alignment vertical="center"/>
    </xf>
    <xf numFmtId="165" fontId="8" fillId="11" borderId="1" xfId="0" applyNumberFormat="1" applyFont="1" applyFill="1" applyBorder="1" applyAlignment="1" applyProtection="1">
      <alignment horizontal="center" vertical="center"/>
      <protection hidden="1"/>
    </xf>
    <xf numFmtId="0" fontId="8" fillId="11" borderId="2" xfId="0" applyFont="1" applyFill="1" applyBorder="1" applyProtection="1">
      <protection hidden="1"/>
    </xf>
    <xf numFmtId="0" fontId="8" fillId="11" borderId="6" xfId="0" applyFont="1" applyFill="1" applyBorder="1" applyProtection="1">
      <protection hidden="1"/>
    </xf>
    <xf numFmtId="165" fontId="8" fillId="11" borderId="25" xfId="0" applyNumberFormat="1" applyFont="1" applyFill="1" applyBorder="1" applyAlignment="1" applyProtection="1">
      <alignment vertical="center"/>
      <protection hidden="1"/>
    </xf>
    <xf numFmtId="0" fontId="8" fillId="11" borderId="26" xfId="0" applyFont="1" applyFill="1" applyBorder="1" applyProtection="1">
      <protection hidden="1"/>
    </xf>
    <xf numFmtId="0" fontId="8" fillId="11" borderId="27" xfId="0" applyFont="1" applyFill="1" applyBorder="1" applyProtection="1">
      <protection hidden="1"/>
    </xf>
    <xf numFmtId="0" fontId="8" fillId="0" borderId="0" xfId="0" applyFont="1" applyAlignment="1" applyProtection="1">
      <alignment horizontal="center" vertical="center"/>
    </xf>
    <xf numFmtId="0" fontId="8" fillId="0" borderId="0" xfId="0" applyFont="1" applyAlignment="1" applyProtection="1">
      <alignment vertical="center"/>
    </xf>
    <xf numFmtId="0" fontId="10" fillId="8" borderId="33" xfId="0" applyFont="1" applyFill="1" applyBorder="1" applyAlignment="1" applyProtection="1">
      <alignment horizontal="center" vertical="center" wrapText="1"/>
    </xf>
    <xf numFmtId="0" fontId="18" fillId="2" borderId="34" xfId="0" applyFont="1" applyFill="1" applyBorder="1" applyAlignment="1" applyProtection="1">
      <alignment vertical="center"/>
    </xf>
    <xf numFmtId="0" fontId="10" fillId="8" borderId="34" xfId="0" applyFont="1" applyFill="1" applyBorder="1" applyAlignment="1" applyProtection="1">
      <alignment horizontal="center" vertical="center" wrapText="1"/>
    </xf>
    <xf numFmtId="0" fontId="11" fillId="2" borderId="34" xfId="0" applyFont="1" applyFill="1" applyBorder="1" applyAlignment="1" applyProtection="1">
      <alignment horizontal="center" vertical="center" wrapText="1"/>
    </xf>
    <xf numFmtId="0" fontId="11" fillId="2" borderId="41" xfId="0" applyFont="1" applyFill="1" applyBorder="1" applyAlignment="1" applyProtection="1">
      <alignment horizontal="center" vertical="center"/>
    </xf>
    <xf numFmtId="0" fontId="11" fillId="0" borderId="0" xfId="0" applyFont="1" applyAlignment="1" applyProtection="1">
      <alignment vertical="center"/>
    </xf>
    <xf numFmtId="0" fontId="17" fillId="9" borderId="47" xfId="0" applyFont="1" applyFill="1" applyBorder="1" applyAlignment="1" applyProtection="1">
      <alignment horizontal="left" vertical="center"/>
    </xf>
    <xf numFmtId="0" fontId="17" fillId="9" borderId="50" xfId="0" applyFont="1" applyFill="1" applyBorder="1" applyAlignment="1" applyProtection="1">
      <alignment vertical="center"/>
    </xf>
    <xf numFmtId="0" fontId="8" fillId="8" borderId="29" xfId="0" applyFont="1" applyFill="1" applyBorder="1" applyAlignment="1" applyProtection="1">
      <alignment horizontal="center" vertical="center" wrapText="1"/>
    </xf>
    <xf numFmtId="0" fontId="8" fillId="8" borderId="9" xfId="0" applyFont="1" applyFill="1" applyBorder="1" applyAlignment="1" applyProtection="1">
      <alignment horizontal="left" vertical="center" wrapText="1"/>
    </xf>
    <xf numFmtId="0" fontId="9" fillId="8" borderId="15" xfId="0" applyFont="1" applyFill="1" applyBorder="1" applyAlignment="1" applyProtection="1">
      <alignment horizontal="center" vertical="center" wrapText="1"/>
    </xf>
    <xf numFmtId="0" fontId="8" fillId="0" borderId="28" xfId="0" applyFont="1" applyBorder="1" applyAlignment="1" applyProtection="1">
      <alignment horizontal="center" vertical="center"/>
    </xf>
    <xf numFmtId="0" fontId="8" fillId="0" borderId="37" xfId="0" quotePrefix="1" applyFont="1" applyBorder="1" applyAlignment="1" applyProtection="1">
      <alignment vertical="center"/>
    </xf>
    <xf numFmtId="0" fontId="9" fillId="8" borderId="29" xfId="0" applyFont="1" applyFill="1" applyBorder="1" applyAlignment="1" applyProtection="1">
      <alignment horizontal="center" vertical="center" wrapText="1"/>
    </xf>
    <xf numFmtId="0" fontId="9" fillId="8" borderId="9" xfId="0" applyFont="1" applyFill="1" applyBorder="1" applyAlignment="1" applyProtection="1">
      <alignment horizontal="left" vertical="center" wrapText="1"/>
    </xf>
    <xf numFmtId="0" fontId="8" fillId="8" borderId="9" xfId="0" applyFont="1" applyFill="1" applyBorder="1" applyAlignment="1" applyProtection="1">
      <alignment horizontal="center" vertical="center" wrapText="1"/>
    </xf>
    <xf numFmtId="1" fontId="8" fillId="2" borderId="23" xfId="0" applyNumberFormat="1" applyFont="1" applyFill="1" applyBorder="1" applyAlignment="1" applyProtection="1">
      <alignment horizontal="center" vertical="center"/>
    </xf>
    <xf numFmtId="166" fontId="8" fillId="2" borderId="10" xfId="0" applyNumberFormat="1" applyFont="1" applyFill="1" applyBorder="1" applyAlignment="1" applyProtection="1">
      <alignment horizontal="center" vertical="center"/>
    </xf>
    <xf numFmtId="0" fontId="8" fillId="0" borderId="29" xfId="0" applyFont="1" applyBorder="1" applyAlignment="1" applyProtection="1">
      <alignment horizontal="center" vertical="center"/>
    </xf>
    <xf numFmtId="0" fontId="8" fillId="0" borderId="10" xfId="0" quotePrefix="1" applyFont="1" applyBorder="1" applyAlignment="1" applyProtection="1">
      <alignment vertical="center"/>
    </xf>
    <xf numFmtId="0" fontId="8" fillId="0" borderId="29" xfId="0" applyFont="1" applyFill="1" applyBorder="1" applyAlignment="1" applyProtection="1">
      <alignment horizontal="center" vertical="center" wrapText="1"/>
    </xf>
    <xf numFmtId="0" fontId="8" fillId="0" borderId="9" xfId="0" applyFont="1" applyFill="1" applyBorder="1" applyAlignment="1" applyProtection="1">
      <alignment horizontal="left" vertical="center" wrapText="1"/>
    </xf>
    <xf numFmtId="0" fontId="8" fillId="0" borderId="9" xfId="0" applyFont="1" applyFill="1" applyBorder="1" applyAlignment="1" applyProtection="1">
      <alignment horizontal="center" vertical="center" wrapText="1"/>
    </xf>
    <xf numFmtId="0" fontId="8" fillId="0" borderId="9" xfId="0" applyFont="1" applyFill="1" applyBorder="1" applyAlignment="1" applyProtection="1">
      <alignment horizontal="center" vertical="center"/>
    </xf>
    <xf numFmtId="166" fontId="8" fillId="0" borderId="10" xfId="0" applyNumberFormat="1" applyFont="1" applyFill="1" applyBorder="1" applyAlignment="1" applyProtection="1">
      <alignment horizontal="center" vertical="center"/>
    </xf>
    <xf numFmtId="0" fontId="8" fillId="0" borderId="10" xfId="0" applyFont="1" applyBorder="1" applyAlignment="1" applyProtection="1">
      <alignment vertical="center"/>
    </xf>
    <xf numFmtId="0" fontId="8" fillId="0" borderId="31" xfId="0" applyFont="1" applyBorder="1" applyAlignment="1" applyProtection="1">
      <alignment horizontal="center" vertical="center"/>
    </xf>
    <xf numFmtId="0" fontId="8" fillId="0" borderId="35" xfId="0" quotePrefix="1" applyFont="1" applyBorder="1" applyAlignment="1" applyProtection="1">
      <alignment vertical="center"/>
    </xf>
    <xf numFmtId="0" fontId="9" fillId="2" borderId="9" xfId="0" applyFont="1" applyFill="1" applyBorder="1" applyAlignment="1" applyProtection="1">
      <alignment horizontal="center" vertical="center" wrapText="1"/>
    </xf>
    <xf numFmtId="0" fontId="8" fillId="2" borderId="9" xfId="0" applyFont="1" applyFill="1" applyBorder="1" applyAlignment="1" applyProtection="1">
      <alignment horizontal="center" vertical="center"/>
    </xf>
    <xf numFmtId="0" fontId="8" fillId="0" borderId="29" xfId="0" applyFont="1" applyBorder="1" applyAlignment="1" applyProtection="1">
      <alignment horizontal="center" vertical="center" wrapText="1"/>
    </xf>
    <xf numFmtId="0" fontId="14" fillId="0" borderId="9" xfId="0" applyFont="1" applyBorder="1" applyAlignment="1" applyProtection="1">
      <alignment horizontal="left" vertical="center" wrapText="1"/>
    </xf>
    <xf numFmtId="0" fontId="8" fillId="2" borderId="29" xfId="0" applyFont="1" applyFill="1" applyBorder="1" applyAlignment="1" applyProtection="1">
      <alignment horizontal="center" vertical="center"/>
    </xf>
    <xf numFmtId="0" fontId="20" fillId="8" borderId="9" xfId="0" applyFont="1" applyFill="1" applyBorder="1" applyAlignment="1" applyProtection="1">
      <alignment horizontal="left" vertical="center" wrapText="1"/>
    </xf>
    <xf numFmtId="0" fontId="14" fillId="0" borderId="9" xfId="0" applyFont="1" applyFill="1" applyBorder="1" applyAlignment="1" applyProtection="1">
      <alignment horizontal="left" vertical="center" wrapText="1"/>
    </xf>
    <xf numFmtId="0" fontId="8" fillId="0" borderId="9"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14" fillId="0" borderId="32" xfId="0" applyFont="1" applyFill="1" applyBorder="1" applyAlignment="1" applyProtection="1">
      <alignment horizontal="left" vertical="center" wrapText="1"/>
    </xf>
    <xf numFmtId="0" fontId="8" fillId="0" borderId="32" xfId="0" applyFont="1" applyBorder="1" applyAlignment="1" applyProtection="1">
      <alignment horizontal="center" vertical="center" wrapText="1"/>
    </xf>
    <xf numFmtId="0" fontId="8" fillId="0" borderId="32" xfId="0" applyFont="1" applyFill="1" applyBorder="1" applyAlignment="1" applyProtection="1">
      <alignment horizontal="center" vertical="center"/>
    </xf>
    <xf numFmtId="166" fontId="8" fillId="0" borderId="35" xfId="0" applyNumberFormat="1" applyFont="1" applyFill="1" applyBorder="1" applyAlignment="1" applyProtection="1">
      <alignment horizontal="center" vertical="center"/>
    </xf>
    <xf numFmtId="0" fontId="10" fillId="8" borderId="28" xfId="0" applyFont="1" applyFill="1" applyBorder="1" applyAlignment="1" applyProtection="1">
      <alignment horizontal="center" vertical="center" wrapText="1"/>
    </xf>
    <xf numFmtId="0" fontId="18" fillId="2" borderId="23" xfId="0" applyFont="1" applyFill="1" applyBorder="1" applyAlignment="1" applyProtection="1">
      <alignment vertical="center"/>
    </xf>
    <xf numFmtId="0" fontId="10" fillId="8" borderId="23" xfId="0" applyFont="1" applyFill="1" applyBorder="1" applyAlignment="1" applyProtection="1">
      <alignment horizontal="center" vertical="center" wrapText="1"/>
    </xf>
    <xf numFmtId="0" fontId="11" fillId="2" borderId="23" xfId="0" applyFont="1" applyFill="1" applyBorder="1" applyAlignment="1" applyProtection="1">
      <alignment horizontal="center" vertical="center" wrapText="1"/>
    </xf>
    <xf numFmtId="0" fontId="11" fillId="2" borderId="37" xfId="0" applyFont="1" applyFill="1" applyBorder="1" applyAlignment="1" applyProtection="1">
      <alignment horizontal="center" vertical="center"/>
    </xf>
    <xf numFmtId="0" fontId="11" fillId="0" borderId="0" xfId="0" applyFont="1" applyAlignment="1" applyProtection="1">
      <alignment horizontal="center" vertical="center"/>
    </xf>
    <xf numFmtId="0" fontId="9" fillId="8" borderId="9" xfId="0" applyFont="1" applyFill="1" applyBorder="1" applyAlignment="1" applyProtection="1">
      <alignment horizontal="center" vertical="center" wrapText="1"/>
    </xf>
    <xf numFmtId="0" fontId="8" fillId="0" borderId="30" xfId="0" applyFont="1" applyBorder="1" applyAlignment="1" applyProtection="1">
      <alignment horizontal="center" vertical="center" wrapText="1"/>
    </xf>
    <xf numFmtId="0" fontId="14" fillId="0" borderId="14" xfId="0" applyFont="1" applyFill="1" applyBorder="1" applyAlignment="1" applyProtection="1">
      <alignment horizontal="left" vertical="center" wrapText="1"/>
    </xf>
    <xf numFmtId="0" fontId="8" fillId="0" borderId="14" xfId="0" applyFont="1" applyBorder="1" applyAlignment="1" applyProtection="1">
      <alignment horizontal="center" vertical="center" wrapText="1"/>
    </xf>
    <xf numFmtId="0" fontId="8" fillId="0" borderId="14" xfId="0" applyFont="1" applyFill="1" applyBorder="1" applyAlignment="1" applyProtection="1">
      <alignment horizontal="center" vertical="center"/>
    </xf>
    <xf numFmtId="166" fontId="8" fillId="0" borderId="43" xfId="0" applyNumberFormat="1" applyFont="1" applyFill="1" applyBorder="1" applyAlignment="1" applyProtection="1">
      <alignment horizontal="center" vertical="center"/>
    </xf>
    <xf numFmtId="0" fontId="8" fillId="0" borderId="9" xfId="0" applyFont="1" applyBorder="1" applyAlignment="1" applyProtection="1">
      <alignment horizontal="left" vertical="center" wrapText="1"/>
    </xf>
    <xf numFmtId="0" fontId="8" fillId="0" borderId="32" xfId="0" applyFont="1" applyBorder="1" applyAlignment="1" applyProtection="1">
      <alignment horizontal="left" vertical="center" wrapText="1"/>
    </xf>
    <xf numFmtId="0" fontId="8" fillId="0" borderId="26" xfId="0" applyFont="1" applyFill="1" applyBorder="1" applyAlignment="1" applyProtection="1">
      <alignment horizontal="center" vertical="center"/>
    </xf>
    <xf numFmtId="0" fontId="14" fillId="0" borderId="14" xfId="0" applyFont="1" applyBorder="1" applyAlignment="1" applyProtection="1">
      <alignment horizontal="left" vertical="center" wrapText="1"/>
    </xf>
    <xf numFmtId="1" fontId="8" fillId="2" borderId="9" xfId="0" applyNumberFormat="1" applyFont="1" applyFill="1" applyBorder="1" applyAlignment="1" applyProtection="1">
      <alignment horizontal="center" vertical="center"/>
    </xf>
    <xf numFmtId="0" fontId="8" fillId="0" borderId="14" xfId="0" applyFont="1" applyBorder="1" applyAlignment="1" applyProtection="1">
      <alignment horizontal="left" vertical="center" wrapText="1"/>
    </xf>
    <xf numFmtId="0" fontId="14" fillId="0" borderId="32" xfId="0" applyFont="1" applyBorder="1" applyAlignment="1" applyProtection="1">
      <alignment horizontal="left" vertical="center" wrapText="1"/>
    </xf>
    <xf numFmtId="0" fontId="8" fillId="0" borderId="14" xfId="0" applyFont="1" applyFill="1" applyBorder="1" applyAlignment="1" applyProtection="1">
      <alignment horizontal="left" vertical="center" wrapText="1"/>
    </xf>
    <xf numFmtId="0" fontId="9" fillId="8" borderId="33" xfId="0" applyFont="1" applyFill="1" applyBorder="1" applyAlignment="1" applyProtection="1">
      <alignment horizontal="center" vertical="center" wrapText="1"/>
    </xf>
    <xf numFmtId="0" fontId="19" fillId="2" borderId="34" xfId="0" applyFont="1" applyFill="1" applyBorder="1" applyAlignment="1" applyProtection="1">
      <alignment vertical="center"/>
    </xf>
    <xf numFmtId="0" fontId="9" fillId="8" borderId="34" xfId="0" applyFont="1" applyFill="1" applyBorder="1" applyAlignment="1" applyProtection="1">
      <alignment horizontal="center" vertical="center" wrapText="1"/>
    </xf>
    <xf numFmtId="0" fontId="8" fillId="2" borderId="34" xfId="0" applyFont="1" applyFill="1" applyBorder="1" applyAlignment="1" applyProtection="1">
      <alignment horizontal="center" vertical="center" wrapText="1"/>
    </xf>
    <xf numFmtId="0" fontId="8" fillId="2" borderId="41" xfId="0" applyFont="1" applyFill="1" applyBorder="1" applyAlignment="1" applyProtection="1">
      <alignment horizontal="center" vertical="center"/>
    </xf>
    <xf numFmtId="0" fontId="8" fillId="2" borderId="9" xfId="0" applyFont="1" applyFill="1" applyBorder="1" applyAlignment="1" applyProtection="1">
      <alignment horizontal="center" vertical="center" wrapText="1"/>
    </xf>
    <xf numFmtId="0" fontId="8" fillId="2" borderId="10" xfId="0" applyFont="1" applyFill="1" applyBorder="1" applyAlignment="1" applyProtection="1">
      <alignment horizontal="center" vertical="center"/>
    </xf>
    <xf numFmtId="0" fontId="9" fillId="0" borderId="31" xfId="0" applyFont="1" applyFill="1" applyBorder="1" applyAlignment="1" applyProtection="1">
      <alignment horizontal="center" vertical="center" wrapText="1"/>
    </xf>
    <xf numFmtId="0" fontId="9" fillId="0" borderId="32" xfId="0" applyFont="1" applyFill="1" applyBorder="1" applyAlignment="1" applyProtection="1">
      <alignment horizontal="left" vertical="center" wrapText="1"/>
    </xf>
    <xf numFmtId="0" fontId="9" fillId="0" borderId="32" xfId="0" applyFont="1" applyFill="1" applyBorder="1" applyAlignment="1" applyProtection="1">
      <alignment horizontal="center" vertical="center" wrapText="1"/>
    </xf>
    <xf numFmtId="1" fontId="8" fillId="0" borderId="32" xfId="0" applyNumberFormat="1" applyFont="1" applyFill="1" applyBorder="1" applyAlignment="1" applyProtection="1">
      <alignment horizontal="center" vertical="center"/>
    </xf>
    <xf numFmtId="0" fontId="8" fillId="8" borderId="31" xfId="0" applyFont="1" applyFill="1" applyBorder="1" applyAlignment="1" applyProtection="1">
      <alignment horizontal="center" vertical="center" wrapText="1"/>
    </xf>
    <xf numFmtId="0" fontId="8" fillId="2" borderId="40" xfId="0" applyFont="1" applyFill="1" applyBorder="1" applyAlignment="1" applyProtection="1">
      <alignment horizontal="left" vertical="center"/>
    </xf>
    <xf numFmtId="0" fontId="9" fillId="8" borderId="32" xfId="0" applyFont="1" applyFill="1" applyBorder="1" applyAlignment="1" applyProtection="1">
      <alignment horizontal="center" vertical="center" wrapText="1"/>
    </xf>
    <xf numFmtId="0" fontId="8" fillId="2" borderId="32" xfId="0" applyFont="1" applyFill="1" applyBorder="1" applyAlignment="1" applyProtection="1">
      <alignment horizontal="center" vertical="center" wrapText="1"/>
    </xf>
    <xf numFmtId="0" fontId="8" fillId="0" borderId="9" xfId="0" applyFont="1" applyBorder="1" applyAlignment="1" applyProtection="1">
      <alignment horizontal="center" vertical="center"/>
    </xf>
    <xf numFmtId="0" fontId="8" fillId="0" borderId="10" xfId="0" applyFont="1" applyBorder="1" applyAlignment="1" applyProtection="1">
      <alignment horizontal="center" vertical="center"/>
    </xf>
    <xf numFmtId="0" fontId="8" fillId="0" borderId="32" xfId="0" applyFont="1" applyFill="1" applyBorder="1" applyAlignment="1" applyProtection="1">
      <alignment horizontal="left" vertical="center" wrapText="1"/>
    </xf>
    <xf numFmtId="0" fontId="8" fillId="0" borderId="32"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7" borderId="23" xfId="0" applyFont="1" applyFill="1" applyBorder="1" applyAlignment="1" applyProtection="1">
      <alignment horizontal="center" vertical="center" wrapText="1"/>
      <protection locked="0"/>
    </xf>
    <xf numFmtId="166" fontId="8" fillId="7" borderId="39" xfId="0" applyNumberFormat="1" applyFont="1" applyFill="1" applyBorder="1" applyAlignment="1" applyProtection="1">
      <alignment horizontal="center" vertical="center"/>
      <protection locked="0"/>
    </xf>
    <xf numFmtId="0" fontId="8" fillId="7" borderId="9" xfId="0" applyFont="1" applyFill="1" applyBorder="1" applyAlignment="1" applyProtection="1">
      <alignment horizontal="center" vertical="center" wrapText="1"/>
      <protection locked="0"/>
    </xf>
    <xf numFmtId="0" fontId="8" fillId="7" borderId="10" xfId="0" applyFont="1" applyFill="1" applyBorder="1" applyAlignment="1" applyProtection="1">
      <alignment horizontal="center" vertical="center"/>
      <protection locked="0"/>
    </xf>
    <xf numFmtId="0" fontId="11" fillId="9" borderId="3" xfId="0" applyFont="1" applyFill="1" applyBorder="1" applyAlignment="1">
      <alignment horizontal="center"/>
    </xf>
    <xf numFmtId="0" fontId="11" fillId="9" borderId="24" xfId="0" applyFont="1" applyFill="1" applyBorder="1" applyAlignment="1">
      <alignment horizontal="center"/>
    </xf>
    <xf numFmtId="0" fontId="11" fillId="9" borderId="4" xfId="0" applyFont="1" applyFill="1" applyBorder="1" applyAlignment="1">
      <alignment horizontal="center"/>
    </xf>
    <xf numFmtId="0" fontId="11" fillId="0" borderId="3" xfId="0" applyFont="1" applyBorder="1" applyAlignment="1">
      <alignment horizontal="center" vertical="center"/>
    </xf>
    <xf numFmtId="0" fontId="11" fillId="0" borderId="24" xfId="0" applyFont="1" applyBorder="1" applyAlignment="1">
      <alignment horizontal="center" vertical="center"/>
    </xf>
    <xf numFmtId="0" fontId="11" fillId="0" borderId="4" xfId="0" applyFont="1" applyBorder="1" applyAlignment="1">
      <alignment horizontal="center" vertical="center"/>
    </xf>
    <xf numFmtId="0" fontId="10" fillId="9" borderId="3" xfId="0" applyFont="1" applyFill="1" applyBorder="1" applyAlignment="1">
      <alignment horizontal="center"/>
    </xf>
    <xf numFmtId="0" fontId="10" fillId="9" borderId="24" xfId="0" applyFont="1" applyFill="1" applyBorder="1" applyAlignment="1">
      <alignment horizontal="center"/>
    </xf>
    <xf numFmtId="0" fontId="10" fillId="9" borderId="4" xfId="0" applyFont="1" applyFill="1" applyBorder="1" applyAlignment="1">
      <alignment horizontal="center"/>
    </xf>
    <xf numFmtId="0" fontId="11" fillId="0" borderId="1" xfId="0" applyFont="1" applyBorder="1" applyAlignment="1">
      <alignment horizontal="left" vertical="center" wrapText="1"/>
    </xf>
    <xf numFmtId="0" fontId="11" fillId="0" borderId="2" xfId="0" applyFont="1" applyBorder="1" applyAlignment="1">
      <alignment horizontal="left" vertical="center" wrapText="1"/>
    </xf>
    <xf numFmtId="0" fontId="11" fillId="0" borderId="6" xfId="0" applyFont="1" applyBorder="1" applyAlignment="1">
      <alignment horizontal="left" vertical="center" wrapText="1"/>
    </xf>
    <xf numFmtId="0" fontId="11" fillId="0" borderId="25"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11" fillId="9" borderId="47" xfId="0" applyFont="1" applyFill="1" applyBorder="1" applyAlignment="1">
      <alignment horizontal="center" vertical="center" wrapText="1"/>
    </xf>
    <xf numFmtId="0" fontId="11" fillId="9" borderId="48" xfId="0" applyFont="1" applyFill="1" applyBorder="1" applyAlignment="1">
      <alignment horizontal="center" vertical="center" wrapText="1"/>
    </xf>
    <xf numFmtId="0" fontId="11" fillId="9" borderId="50"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27" xfId="0" applyFont="1" applyBorder="1" applyAlignment="1">
      <alignment horizontal="center" vertical="center" wrapText="1"/>
    </xf>
    <xf numFmtId="0" fontId="11" fillId="9" borderId="3" xfId="0" applyFont="1" applyFill="1" applyBorder="1" applyAlignment="1">
      <alignment horizontal="center" vertical="center"/>
    </xf>
    <xf numFmtId="0" fontId="11" fillId="9" borderId="24" xfId="0" applyFont="1" applyFill="1" applyBorder="1" applyAlignment="1">
      <alignment horizontal="center" vertical="center"/>
    </xf>
    <xf numFmtId="0" fontId="11" fillId="9" borderId="4" xfId="0" applyFont="1" applyFill="1" applyBorder="1" applyAlignment="1">
      <alignment horizontal="center"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0" borderId="6" xfId="0" applyFont="1" applyBorder="1" applyAlignment="1">
      <alignment horizontal="left" vertical="center"/>
    </xf>
    <xf numFmtId="0" fontId="11" fillId="0" borderId="25" xfId="0" applyFont="1" applyBorder="1" applyAlignment="1">
      <alignment horizontal="left" vertical="center"/>
    </xf>
    <xf numFmtId="0" fontId="11" fillId="0" borderId="26" xfId="0" applyFont="1" applyBorder="1" applyAlignment="1">
      <alignment horizontal="left" vertical="center"/>
    </xf>
    <xf numFmtId="0" fontId="11" fillId="0" borderId="27" xfId="0" applyFont="1" applyBorder="1" applyAlignment="1">
      <alignment horizontal="left" vertical="center"/>
    </xf>
    <xf numFmtId="0" fontId="15" fillId="2" borderId="19" xfId="0" applyFont="1" applyFill="1" applyBorder="1" applyAlignment="1" applyProtection="1">
      <alignment horizontal="center" vertical="center"/>
      <protection hidden="1"/>
    </xf>
    <xf numFmtId="0" fontId="8" fillId="2" borderId="20" xfId="0" applyFont="1" applyFill="1" applyBorder="1" applyAlignment="1">
      <alignment horizontal="center" vertical="center"/>
    </xf>
    <xf numFmtId="0" fontId="13" fillId="2" borderId="17" xfId="0" applyFont="1" applyFill="1" applyBorder="1" applyAlignment="1" applyProtection="1">
      <alignment horizontal="center" vertical="center"/>
      <protection hidden="1"/>
    </xf>
    <xf numFmtId="0" fontId="8" fillId="2" borderId="11" xfId="0" applyFont="1" applyFill="1" applyBorder="1"/>
    <xf numFmtId="0" fontId="8" fillId="2" borderId="18" xfId="0" applyFont="1" applyFill="1" applyBorder="1"/>
    <xf numFmtId="0" fontId="8" fillId="2" borderId="13" xfId="0" applyFont="1" applyFill="1" applyBorder="1"/>
    <xf numFmtId="0" fontId="8" fillId="2" borderId="20" xfId="0" applyFont="1" applyFill="1" applyBorder="1"/>
    <xf numFmtId="0" fontId="8" fillId="2" borderId="18" xfId="0" applyFont="1" applyFill="1" applyBorder="1" applyAlignment="1">
      <alignment horizontal="center" vertical="center"/>
    </xf>
    <xf numFmtId="165" fontId="23" fillId="11" borderId="8" xfId="0" applyNumberFormat="1" applyFont="1" applyFill="1" applyBorder="1" applyAlignment="1" applyProtection="1">
      <alignment horizontal="center" vertical="center" wrapText="1"/>
      <protection hidden="1"/>
    </xf>
    <xf numFmtId="165" fontId="23" fillId="11" borderId="0" xfId="0" applyNumberFormat="1" applyFont="1" applyFill="1" applyBorder="1" applyAlignment="1" applyProtection="1">
      <alignment horizontal="center" vertical="center" wrapText="1"/>
      <protection hidden="1"/>
    </xf>
    <xf numFmtId="165" fontId="23" fillId="11" borderId="7" xfId="0" applyNumberFormat="1" applyFont="1" applyFill="1" applyBorder="1" applyAlignment="1" applyProtection="1">
      <alignment horizontal="center" vertical="center" wrapText="1"/>
      <protection hidden="1"/>
    </xf>
    <xf numFmtId="0" fontId="9" fillId="3" borderId="0" xfId="4" applyFont="1" applyFill="1" applyAlignment="1" applyProtection="1">
      <alignment horizontal="center"/>
      <protection hidden="1"/>
    </xf>
    <xf numFmtId="0" fontId="8" fillId="0" borderId="13" xfId="0" applyFont="1" applyBorder="1" applyAlignment="1" applyProtection="1">
      <alignment horizontal="center"/>
      <protection hidden="1"/>
    </xf>
    <xf numFmtId="0" fontId="9" fillId="3" borderId="11" xfId="4" applyFont="1" applyFill="1" applyBorder="1" applyAlignment="1" applyProtection="1">
      <alignment horizontal="center"/>
      <protection hidden="1"/>
    </xf>
    <xf numFmtId="0" fontId="9" fillId="3" borderId="0" xfId="4" applyFont="1" applyFill="1" applyBorder="1" applyAlignment="1" applyProtection="1">
      <alignment horizontal="center"/>
      <protection hidden="1"/>
    </xf>
    <xf numFmtId="0" fontId="8" fillId="0" borderId="36" xfId="4" applyFont="1" applyFill="1" applyBorder="1" applyAlignment="1" applyProtection="1">
      <alignment horizontal="center"/>
      <protection hidden="1"/>
    </xf>
    <xf numFmtId="0" fontId="8" fillId="0" borderId="0" xfId="4" applyFont="1" applyFill="1" applyBorder="1" applyAlignment="1" applyProtection="1">
      <alignment horizontal="center"/>
      <protection hidden="1"/>
    </xf>
  </cellXfs>
  <cellStyles count="7">
    <cellStyle name="Euro" xfId="5" xr:uid="{ACD14C16-1BC8-46A9-AAC9-309D19A67C12}"/>
    <cellStyle name="Link" xfId="6" builtinId="8"/>
    <cellStyle name="Standard" xfId="0" builtinId="0"/>
    <cellStyle name="Standard 10" xfId="4" xr:uid="{F50E71FA-4A5C-45F5-A771-473B6E5F3436}"/>
    <cellStyle name="Standard 2" xfId="1" xr:uid="{5DE5B9C6-9D8A-4DAA-AE4F-9E613E9F5FA4}"/>
    <cellStyle name="Standard 2 3" xfId="2" xr:uid="{0A9AC402-0D83-4FEE-8D40-9BDB1CA174C7}"/>
    <cellStyle name="Standard 3 2" xfId="3" xr:uid="{790E16F8-AAA4-4FD5-9F11-6C87956B5319}"/>
  </cellStyles>
  <dxfs count="15">
    <dxf>
      <fill>
        <patternFill>
          <bgColor rgb="FFFF99FF"/>
        </patternFill>
      </fill>
    </dxf>
    <dxf>
      <fill>
        <patternFill>
          <bgColor rgb="FFFF99FF"/>
        </patternFill>
      </fill>
    </dxf>
    <dxf>
      <fill>
        <patternFill>
          <bgColor rgb="FFFF99FF"/>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6"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9E853-ECFC-4CDC-9D7E-9C7DCE4D7281}">
  <dimension ref="A1:J37"/>
  <sheetViews>
    <sheetView zoomScale="85" zoomScaleNormal="85" workbookViewId="0">
      <selection activeCell="N19" sqref="N19"/>
    </sheetView>
  </sheetViews>
  <sheetFormatPr baseColWidth="10" defaultRowHeight="15.75" x14ac:dyDescent="0.25"/>
  <cols>
    <col min="1" max="5" width="11.42578125" style="172"/>
    <col min="6" max="6" width="15.85546875" style="172" customWidth="1"/>
    <col min="7" max="16384" width="11.42578125" style="172"/>
  </cols>
  <sheetData>
    <row r="1" spans="1:10" ht="16.5" thickBot="1" x14ac:dyDescent="0.3"/>
    <row r="2" spans="1:10" ht="16.5" thickBot="1" x14ac:dyDescent="0.3">
      <c r="A2" s="283" t="s">
        <v>242</v>
      </c>
      <c r="B2" s="284"/>
      <c r="C2" s="284"/>
      <c r="D2" s="284"/>
      <c r="E2" s="284"/>
      <c r="F2" s="285"/>
    </row>
    <row r="3" spans="1:10" ht="16.5" thickBot="1" x14ac:dyDescent="0.3"/>
    <row r="4" spans="1:10" x14ac:dyDescent="0.25">
      <c r="A4" s="182" t="s">
        <v>817</v>
      </c>
      <c r="B4" s="174"/>
      <c r="C4" s="175"/>
      <c r="D4" s="175"/>
      <c r="E4" s="175"/>
      <c r="F4" s="176"/>
      <c r="G4" s="177"/>
      <c r="H4" s="173"/>
      <c r="I4" s="173"/>
      <c r="J4" s="173"/>
    </row>
    <row r="5" spans="1:10" ht="16.5" thickBot="1" x14ac:dyDescent="0.3">
      <c r="A5" s="183" t="s">
        <v>818</v>
      </c>
      <c r="B5" s="178"/>
      <c r="C5" s="179"/>
      <c r="D5" s="179"/>
      <c r="E5" s="179"/>
      <c r="F5" s="180"/>
      <c r="G5" s="181"/>
      <c r="H5" s="173"/>
      <c r="I5" s="173"/>
      <c r="J5" s="173"/>
    </row>
    <row r="6" spans="1:10" ht="16.5" thickBot="1" x14ac:dyDescent="0.3"/>
    <row r="7" spans="1:10" ht="16.5" thickBot="1" x14ac:dyDescent="0.3">
      <c r="A7" s="277" t="s">
        <v>243</v>
      </c>
      <c r="B7" s="278"/>
      <c r="C7" s="278"/>
      <c r="D7" s="278"/>
      <c r="E7" s="278"/>
      <c r="F7" s="278"/>
      <c r="G7" s="278"/>
      <c r="H7" s="278"/>
      <c r="I7" s="278"/>
      <c r="J7" s="279"/>
    </row>
    <row r="8" spans="1:10" x14ac:dyDescent="0.25">
      <c r="A8" s="286" t="s">
        <v>815</v>
      </c>
      <c r="B8" s="287"/>
      <c r="C8" s="287"/>
      <c r="D8" s="287"/>
      <c r="E8" s="287"/>
      <c r="F8" s="287"/>
      <c r="G8" s="287"/>
      <c r="H8" s="287"/>
      <c r="I8" s="287"/>
      <c r="J8" s="288"/>
    </row>
    <row r="9" spans="1:10" ht="16.5" thickBot="1" x14ac:dyDescent="0.3">
      <c r="A9" s="289"/>
      <c r="B9" s="290"/>
      <c r="C9" s="290"/>
      <c r="D9" s="290"/>
      <c r="E9" s="290"/>
      <c r="F9" s="290"/>
      <c r="G9" s="290"/>
      <c r="H9" s="290"/>
      <c r="I9" s="290"/>
      <c r="J9" s="291"/>
    </row>
    <row r="10" spans="1:10" ht="16.5" thickBot="1" x14ac:dyDescent="0.3"/>
    <row r="11" spans="1:10" ht="16.5" thickBot="1" x14ac:dyDescent="0.3">
      <c r="A11" s="304" t="s">
        <v>663</v>
      </c>
      <c r="B11" s="305"/>
      <c r="C11" s="305"/>
      <c r="D11" s="305"/>
      <c r="E11" s="305"/>
      <c r="F11" s="305"/>
      <c r="G11" s="305"/>
      <c r="H11" s="305"/>
      <c r="I11" s="305"/>
      <c r="J11" s="306"/>
    </row>
    <row r="12" spans="1:10" ht="15" customHeight="1" x14ac:dyDescent="0.25">
      <c r="A12" s="295" t="s">
        <v>819</v>
      </c>
      <c r="B12" s="296"/>
      <c r="C12" s="296"/>
      <c r="D12" s="296"/>
      <c r="E12" s="296"/>
      <c r="F12" s="296"/>
      <c r="G12" s="296"/>
      <c r="H12" s="296"/>
      <c r="I12" s="296"/>
      <c r="J12" s="297"/>
    </row>
    <row r="13" spans="1:10" x14ac:dyDescent="0.25">
      <c r="A13" s="298"/>
      <c r="B13" s="299"/>
      <c r="C13" s="299"/>
      <c r="D13" s="299"/>
      <c r="E13" s="299"/>
      <c r="F13" s="299"/>
      <c r="G13" s="299"/>
      <c r="H13" s="299"/>
      <c r="I13" s="299"/>
      <c r="J13" s="300"/>
    </row>
    <row r="14" spans="1:10" x14ac:dyDescent="0.25">
      <c r="A14" s="298"/>
      <c r="B14" s="299"/>
      <c r="C14" s="299"/>
      <c r="D14" s="299"/>
      <c r="E14" s="299"/>
      <c r="F14" s="299"/>
      <c r="G14" s="299"/>
      <c r="H14" s="299"/>
      <c r="I14" s="299"/>
      <c r="J14" s="300"/>
    </row>
    <row r="15" spans="1:10" x14ac:dyDescent="0.25">
      <c r="A15" s="298"/>
      <c r="B15" s="299"/>
      <c r="C15" s="299"/>
      <c r="D15" s="299"/>
      <c r="E15" s="299"/>
      <c r="F15" s="299"/>
      <c r="G15" s="299"/>
      <c r="H15" s="299"/>
      <c r="I15" s="299"/>
      <c r="J15" s="300"/>
    </row>
    <row r="16" spans="1:10" x14ac:dyDescent="0.25">
      <c r="A16" s="298"/>
      <c r="B16" s="299"/>
      <c r="C16" s="299"/>
      <c r="D16" s="299"/>
      <c r="E16" s="299"/>
      <c r="F16" s="299"/>
      <c r="G16" s="299"/>
      <c r="H16" s="299"/>
      <c r="I16" s="299"/>
      <c r="J16" s="300"/>
    </row>
    <row r="17" spans="1:10" x14ac:dyDescent="0.25">
      <c r="A17" s="298"/>
      <c r="B17" s="299"/>
      <c r="C17" s="299"/>
      <c r="D17" s="299"/>
      <c r="E17" s="299"/>
      <c r="F17" s="299"/>
      <c r="G17" s="299"/>
      <c r="H17" s="299"/>
      <c r="I17" s="299"/>
      <c r="J17" s="300"/>
    </row>
    <row r="18" spans="1:10" x14ac:dyDescent="0.25">
      <c r="A18" s="298"/>
      <c r="B18" s="299"/>
      <c r="C18" s="299"/>
      <c r="D18" s="299"/>
      <c r="E18" s="299"/>
      <c r="F18" s="299"/>
      <c r="G18" s="299"/>
      <c r="H18" s="299"/>
      <c r="I18" s="299"/>
      <c r="J18" s="300"/>
    </row>
    <row r="19" spans="1:10" x14ac:dyDescent="0.25">
      <c r="A19" s="298"/>
      <c r="B19" s="299"/>
      <c r="C19" s="299"/>
      <c r="D19" s="299"/>
      <c r="E19" s="299"/>
      <c r="F19" s="299"/>
      <c r="G19" s="299"/>
      <c r="H19" s="299"/>
      <c r="I19" s="299"/>
      <c r="J19" s="300"/>
    </row>
    <row r="20" spans="1:10" x14ac:dyDescent="0.25">
      <c r="A20" s="298"/>
      <c r="B20" s="299"/>
      <c r="C20" s="299"/>
      <c r="D20" s="299"/>
      <c r="E20" s="299"/>
      <c r="F20" s="299"/>
      <c r="G20" s="299"/>
      <c r="H20" s="299"/>
      <c r="I20" s="299"/>
      <c r="J20" s="300"/>
    </row>
    <row r="21" spans="1:10" x14ac:dyDescent="0.25">
      <c r="A21" s="298"/>
      <c r="B21" s="299"/>
      <c r="C21" s="299"/>
      <c r="D21" s="299"/>
      <c r="E21" s="299"/>
      <c r="F21" s="299"/>
      <c r="G21" s="299"/>
      <c r="H21" s="299"/>
      <c r="I21" s="299"/>
      <c r="J21" s="300"/>
    </row>
    <row r="22" spans="1:10" ht="16.5" thickBot="1" x14ac:dyDescent="0.3">
      <c r="A22" s="301"/>
      <c r="B22" s="302"/>
      <c r="C22" s="302"/>
      <c r="D22" s="302"/>
      <c r="E22" s="302"/>
      <c r="F22" s="302"/>
      <c r="G22" s="302"/>
      <c r="H22" s="302"/>
      <c r="I22" s="302"/>
      <c r="J22" s="303"/>
    </row>
    <row r="23" spans="1:10" ht="16.5" thickBot="1" x14ac:dyDescent="0.3">
      <c r="A23" s="173"/>
      <c r="B23" s="173"/>
      <c r="C23" s="173"/>
      <c r="D23" s="173"/>
      <c r="E23" s="173"/>
      <c r="F23" s="173"/>
      <c r="G23" s="173"/>
      <c r="H23" s="173"/>
      <c r="I23" s="173"/>
      <c r="J23" s="173"/>
    </row>
    <row r="24" spans="1:10" ht="16.5" thickBot="1" x14ac:dyDescent="0.3">
      <c r="A24" s="292" t="s">
        <v>821</v>
      </c>
      <c r="B24" s="293"/>
      <c r="C24" s="293"/>
      <c r="D24" s="293"/>
      <c r="E24" s="293"/>
      <c r="F24" s="293"/>
      <c r="G24" s="293"/>
      <c r="H24" s="293"/>
      <c r="I24" s="293"/>
      <c r="J24" s="294"/>
    </row>
    <row r="25" spans="1:10" ht="15.75" customHeight="1" x14ac:dyDescent="0.25">
      <c r="A25" s="295" t="s">
        <v>822</v>
      </c>
      <c r="B25" s="296"/>
      <c r="C25" s="296"/>
      <c r="D25" s="296"/>
      <c r="E25" s="296"/>
      <c r="F25" s="296"/>
      <c r="G25" s="296"/>
      <c r="H25" s="296"/>
      <c r="I25" s="296"/>
      <c r="J25" s="297"/>
    </row>
    <row r="26" spans="1:10" x14ac:dyDescent="0.25">
      <c r="A26" s="298"/>
      <c r="B26" s="299"/>
      <c r="C26" s="299"/>
      <c r="D26" s="299"/>
      <c r="E26" s="299"/>
      <c r="F26" s="299"/>
      <c r="G26" s="299"/>
      <c r="H26" s="299"/>
      <c r="I26" s="299"/>
      <c r="J26" s="300"/>
    </row>
    <row r="27" spans="1:10" x14ac:dyDescent="0.25">
      <c r="A27" s="298"/>
      <c r="B27" s="299"/>
      <c r="C27" s="299"/>
      <c r="D27" s="299"/>
      <c r="E27" s="299"/>
      <c r="F27" s="299"/>
      <c r="G27" s="299"/>
      <c r="H27" s="299"/>
      <c r="I27" s="299"/>
      <c r="J27" s="300"/>
    </row>
    <row r="28" spans="1:10" x14ac:dyDescent="0.25">
      <c r="A28" s="298"/>
      <c r="B28" s="299"/>
      <c r="C28" s="299"/>
      <c r="D28" s="299"/>
      <c r="E28" s="299"/>
      <c r="F28" s="299"/>
      <c r="G28" s="299"/>
      <c r="H28" s="299"/>
      <c r="I28" s="299"/>
      <c r="J28" s="300"/>
    </row>
    <row r="29" spans="1:10" x14ac:dyDescent="0.25">
      <c r="A29" s="298"/>
      <c r="B29" s="299"/>
      <c r="C29" s="299"/>
      <c r="D29" s="299"/>
      <c r="E29" s="299"/>
      <c r="F29" s="299"/>
      <c r="G29" s="299"/>
      <c r="H29" s="299"/>
      <c r="I29" s="299"/>
      <c r="J29" s="300"/>
    </row>
    <row r="30" spans="1:10" ht="16.5" thickBot="1" x14ac:dyDescent="0.3">
      <c r="A30" s="301"/>
      <c r="B30" s="302"/>
      <c r="C30" s="302"/>
      <c r="D30" s="302"/>
      <c r="E30" s="302"/>
      <c r="F30" s="302"/>
      <c r="G30" s="302"/>
      <c r="H30" s="302"/>
      <c r="I30" s="302"/>
      <c r="J30" s="303"/>
    </row>
    <row r="31" spans="1:10" ht="16.5" thickBot="1" x14ac:dyDescent="0.3"/>
    <row r="32" spans="1:10" ht="16.5" thickBot="1" x14ac:dyDescent="0.3">
      <c r="A32" s="277" t="s">
        <v>244</v>
      </c>
      <c r="B32" s="278"/>
      <c r="C32" s="278"/>
      <c r="D32" s="278"/>
      <c r="E32" s="278"/>
      <c r="F32" s="278"/>
      <c r="G32" s="278"/>
      <c r="H32" s="278"/>
      <c r="I32" s="278"/>
      <c r="J32" s="279"/>
    </row>
    <row r="33" spans="1:10" x14ac:dyDescent="0.25">
      <c r="A33" s="307" t="s">
        <v>816</v>
      </c>
      <c r="B33" s="308"/>
      <c r="C33" s="308"/>
      <c r="D33" s="308"/>
      <c r="E33" s="308"/>
      <c r="F33" s="308"/>
      <c r="G33" s="308"/>
      <c r="H33" s="308"/>
      <c r="I33" s="308"/>
      <c r="J33" s="309"/>
    </row>
    <row r="34" spans="1:10" ht="16.5" thickBot="1" x14ac:dyDescent="0.3">
      <c r="A34" s="310"/>
      <c r="B34" s="311"/>
      <c r="C34" s="311"/>
      <c r="D34" s="311"/>
      <c r="E34" s="311"/>
      <c r="F34" s="311"/>
      <c r="G34" s="311"/>
      <c r="H34" s="311"/>
      <c r="I34" s="311"/>
      <c r="J34" s="312"/>
    </row>
    <row r="35" spans="1:10" ht="16.5" thickBot="1" x14ac:dyDescent="0.3"/>
    <row r="36" spans="1:10" ht="16.5" thickBot="1" x14ac:dyDescent="0.3">
      <c r="A36" s="277" t="s">
        <v>824</v>
      </c>
      <c r="B36" s="278"/>
      <c r="C36" s="278"/>
      <c r="D36" s="278"/>
      <c r="E36" s="278"/>
      <c r="F36" s="278"/>
      <c r="G36" s="278"/>
      <c r="H36" s="278"/>
      <c r="I36" s="278"/>
      <c r="J36" s="279"/>
    </row>
    <row r="37" spans="1:10" ht="16.5" thickBot="1" x14ac:dyDescent="0.3">
      <c r="A37" s="280" t="s">
        <v>825</v>
      </c>
      <c r="B37" s="281"/>
      <c r="C37" s="281"/>
      <c r="D37" s="281"/>
      <c r="E37" s="281"/>
      <c r="F37" s="281"/>
      <c r="G37" s="281"/>
      <c r="H37" s="281"/>
      <c r="I37" s="281"/>
      <c r="J37" s="282"/>
    </row>
  </sheetData>
  <sheetProtection algorithmName="SHA-512" hashValue="Pn0z4pX6JC0Q6MWIpdaVgPfDWwVUke+S8OP2n4wUdusT1yGpD0v2f5eUSg4m62blqYxYNPYooLNgmJG7/iuVzQ==" saltValue="Seo92pBKk9iIhy3S6kJyqQ==" spinCount="100000" sheet="1" selectLockedCells="1"/>
  <mergeCells count="11">
    <mergeCell ref="A36:J36"/>
    <mergeCell ref="A37:J37"/>
    <mergeCell ref="A2:F2"/>
    <mergeCell ref="A7:J7"/>
    <mergeCell ref="A8:J9"/>
    <mergeCell ref="A24:J24"/>
    <mergeCell ref="A25:J30"/>
    <mergeCell ref="A11:J11"/>
    <mergeCell ref="A12:J22"/>
    <mergeCell ref="A32:J32"/>
    <mergeCell ref="A33:J34"/>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0B68E-0F9E-412C-970C-DAF24515F148}">
  <dimension ref="B1:K36"/>
  <sheetViews>
    <sheetView showGridLines="0" zoomScaleNormal="100" workbookViewId="0">
      <selection activeCell="E16" sqref="E16"/>
    </sheetView>
  </sheetViews>
  <sheetFormatPr baseColWidth="10" defaultColWidth="12.5703125" defaultRowHeight="15" x14ac:dyDescent="0.25"/>
  <cols>
    <col min="1" max="1" width="12.5703125" style="40"/>
    <col min="2" max="2" width="65" style="40" customWidth="1"/>
    <col min="3" max="5" width="17.85546875" style="40" customWidth="1"/>
    <col min="6" max="6" width="7" style="40" customWidth="1"/>
    <col min="7" max="7" width="17.85546875" style="40" customWidth="1"/>
    <col min="8" max="10" width="12.5703125" style="40"/>
    <col min="11" max="11" width="52.28515625" style="40" hidden="1" customWidth="1"/>
    <col min="12" max="16384" width="12.5703125" style="40"/>
  </cols>
  <sheetData>
    <row r="1" spans="2:11" ht="48.75" customHeight="1" thickBot="1" x14ac:dyDescent="0.3"/>
    <row r="2" spans="2:11" ht="21" customHeight="1" x14ac:dyDescent="0.25">
      <c r="B2" s="315" t="s">
        <v>801</v>
      </c>
      <c r="C2" s="320"/>
      <c r="D2" s="39"/>
      <c r="E2" s="184"/>
      <c r="F2" s="185"/>
      <c r="G2" s="185"/>
      <c r="H2" s="185"/>
      <c r="I2" s="186"/>
    </row>
    <row r="3" spans="2:11" ht="21" customHeight="1" x14ac:dyDescent="0.25">
      <c r="B3" s="313" t="s">
        <v>60</v>
      </c>
      <c r="C3" s="314"/>
      <c r="D3" s="41"/>
      <c r="E3" s="321" t="s">
        <v>826</v>
      </c>
      <c r="F3" s="322"/>
      <c r="G3" s="322"/>
      <c r="H3" s="322"/>
      <c r="I3" s="323"/>
    </row>
    <row r="4" spans="2:11" ht="21" customHeight="1" x14ac:dyDescent="0.25">
      <c r="B4" s="42" t="s">
        <v>61</v>
      </c>
      <c r="C4" s="43"/>
      <c r="E4" s="321"/>
      <c r="F4" s="322"/>
      <c r="G4" s="322"/>
      <c r="H4" s="322"/>
      <c r="I4" s="323"/>
    </row>
    <row r="5" spans="2:11" ht="21" customHeight="1" thickBot="1" x14ac:dyDescent="0.3">
      <c r="B5" s="42" t="s">
        <v>62</v>
      </c>
      <c r="C5" s="43"/>
      <c r="E5" s="187"/>
      <c r="F5" s="188"/>
      <c r="G5" s="188"/>
      <c r="H5" s="188"/>
      <c r="I5" s="189"/>
    </row>
    <row r="6" spans="2:11" ht="21" customHeight="1" x14ac:dyDescent="0.25">
      <c r="B6" s="42" t="s">
        <v>63</v>
      </c>
      <c r="C6" s="43"/>
      <c r="E6" s="41"/>
      <c r="K6" s="44" t="s">
        <v>64</v>
      </c>
    </row>
    <row r="7" spans="2:11" ht="21" customHeight="1" x14ac:dyDescent="0.25">
      <c r="B7" s="42" t="s">
        <v>752</v>
      </c>
      <c r="C7" s="43"/>
      <c r="E7" s="41"/>
      <c r="K7" s="45" t="s">
        <v>65</v>
      </c>
    </row>
    <row r="8" spans="2:11" ht="21" customHeight="1" x14ac:dyDescent="0.25">
      <c r="B8" s="42" t="s">
        <v>751</v>
      </c>
      <c r="C8" s="43"/>
      <c r="E8" s="41"/>
      <c r="K8" s="46" t="s">
        <v>66</v>
      </c>
    </row>
    <row r="9" spans="2:11" ht="21" customHeight="1" x14ac:dyDescent="0.25">
      <c r="B9" s="42" t="s">
        <v>750</v>
      </c>
      <c r="C9" s="43"/>
      <c r="E9" s="41"/>
      <c r="K9" s="40" t="s">
        <v>67</v>
      </c>
    </row>
    <row r="10" spans="2:11" ht="21" customHeight="1" x14ac:dyDescent="0.25"/>
    <row r="11" spans="2:11" ht="21" customHeight="1" x14ac:dyDescent="0.25">
      <c r="B11" s="315" t="s">
        <v>802</v>
      </c>
      <c r="C11" s="316"/>
      <c r="D11" s="316"/>
      <c r="E11" s="317"/>
    </row>
    <row r="12" spans="2:11" ht="21" customHeight="1" x14ac:dyDescent="0.25">
      <c r="B12" s="313" t="s">
        <v>68</v>
      </c>
      <c r="C12" s="318"/>
      <c r="D12" s="318"/>
      <c r="E12" s="319"/>
    </row>
    <row r="13" spans="2:11" ht="21" customHeight="1" x14ac:dyDescent="0.25">
      <c r="B13" s="47"/>
      <c r="C13" s="48" t="s">
        <v>69</v>
      </c>
      <c r="D13" s="49" t="s">
        <v>70</v>
      </c>
      <c r="E13" s="49" t="s">
        <v>71</v>
      </c>
    </row>
    <row r="14" spans="2:11" ht="21" customHeight="1" x14ac:dyDescent="0.25">
      <c r="B14" s="42" t="s">
        <v>754</v>
      </c>
      <c r="C14" s="43"/>
      <c r="D14" s="43"/>
      <c r="E14" s="43"/>
    </row>
    <row r="15" spans="2:11" ht="21" customHeight="1" x14ac:dyDescent="0.25">
      <c r="B15" s="42" t="s">
        <v>755</v>
      </c>
      <c r="C15" s="43"/>
      <c r="D15" s="43"/>
      <c r="E15" s="43">
        <v>500</v>
      </c>
    </row>
    <row r="16" spans="2:11" ht="21" customHeight="1" x14ac:dyDescent="0.25">
      <c r="B16" s="42" t="s">
        <v>756</v>
      </c>
      <c r="C16" s="43"/>
      <c r="D16" s="43"/>
      <c r="E16" s="43"/>
    </row>
    <row r="17" spans="2:7" ht="21" customHeight="1" x14ac:dyDescent="0.25">
      <c r="B17" s="42" t="s">
        <v>628</v>
      </c>
      <c r="C17" s="43"/>
      <c r="D17" s="43"/>
      <c r="E17" s="50"/>
    </row>
    <row r="18" spans="2:7" ht="21" customHeight="1" x14ac:dyDescent="0.25">
      <c r="B18" s="42" t="s">
        <v>629</v>
      </c>
      <c r="C18" s="43"/>
      <c r="D18" s="43"/>
      <c r="E18" s="43"/>
    </row>
    <row r="19" spans="2:7" ht="21" customHeight="1" x14ac:dyDescent="0.25">
      <c r="B19" s="42" t="s">
        <v>630</v>
      </c>
      <c r="C19" s="43"/>
      <c r="D19" s="43"/>
      <c r="E19" s="43"/>
      <c r="F19" s="6"/>
    </row>
    <row r="20" spans="2:7" ht="21" customHeight="1" x14ac:dyDescent="0.25">
      <c r="B20" s="42" t="s">
        <v>764</v>
      </c>
      <c r="C20" s="43"/>
      <c r="D20" s="43"/>
      <c r="E20" s="43"/>
      <c r="F20" s="6"/>
    </row>
    <row r="21" spans="2:7" ht="21" customHeight="1" x14ac:dyDescent="0.25">
      <c r="B21" s="42" t="s">
        <v>765</v>
      </c>
      <c r="C21" s="43"/>
      <c r="D21" s="43"/>
      <c r="E21" s="43"/>
      <c r="F21" s="6"/>
    </row>
    <row r="22" spans="2:7" ht="21" customHeight="1" x14ac:dyDescent="0.25">
      <c r="B22" s="109" t="s">
        <v>753</v>
      </c>
      <c r="F22" s="6"/>
      <c r="G22" s="51"/>
    </row>
    <row r="23" spans="2:7" x14ac:dyDescent="0.25">
      <c r="F23" s="6"/>
      <c r="G23" s="51"/>
    </row>
    <row r="24" spans="2:7" x14ac:dyDescent="0.25">
      <c r="B24" s="52"/>
      <c r="C24" s="52"/>
      <c r="F24" s="6"/>
      <c r="G24" s="51"/>
    </row>
    <row r="25" spans="2:7" x14ac:dyDescent="0.25">
      <c r="B25" s="52"/>
      <c r="C25" s="52"/>
      <c r="F25" s="6"/>
      <c r="G25" s="51"/>
    </row>
    <row r="26" spans="2:7" ht="20.100000000000001" customHeight="1" x14ac:dyDescent="0.25">
      <c r="C26" s="53"/>
      <c r="F26" s="6"/>
      <c r="G26" s="51"/>
    </row>
    <row r="27" spans="2:7" x14ac:dyDescent="0.25">
      <c r="B27" s="52"/>
      <c r="C27" s="52"/>
      <c r="F27" s="6"/>
      <c r="G27" s="51"/>
    </row>
    <row r="28" spans="2:7" x14ac:dyDescent="0.25">
      <c r="B28" s="52"/>
      <c r="C28" s="52"/>
      <c r="F28" s="6"/>
      <c r="G28" s="51"/>
    </row>
    <row r="29" spans="2:7" x14ac:dyDescent="0.25">
      <c r="B29" s="52"/>
      <c r="C29" s="52"/>
      <c r="F29" s="6"/>
      <c r="G29" s="51"/>
    </row>
    <row r="30" spans="2:7" x14ac:dyDescent="0.25">
      <c r="B30" s="52"/>
      <c r="C30" s="52"/>
      <c r="F30" s="6"/>
      <c r="G30" s="51"/>
    </row>
    <row r="31" spans="2:7" x14ac:dyDescent="0.25">
      <c r="B31" s="52"/>
      <c r="C31" s="52"/>
      <c r="G31" s="51"/>
    </row>
    <row r="32" spans="2:7" x14ac:dyDescent="0.25">
      <c r="B32" s="52"/>
      <c r="C32" s="52"/>
      <c r="G32" s="51"/>
    </row>
    <row r="33" spans="2:7" x14ac:dyDescent="0.25">
      <c r="B33" s="52"/>
      <c r="C33" s="52"/>
      <c r="G33" s="51"/>
    </row>
    <row r="34" spans="2:7" x14ac:dyDescent="0.25">
      <c r="B34" s="52"/>
      <c r="G34" s="51"/>
    </row>
    <row r="35" spans="2:7" x14ac:dyDescent="0.25">
      <c r="G35" s="51"/>
    </row>
    <row r="36" spans="2:7" x14ac:dyDescent="0.25">
      <c r="G36" s="51"/>
    </row>
  </sheetData>
  <sheetProtection algorithmName="SHA-512" hashValue="mqGjWJMSt4BtueokVBh46vF46lvZCeFriiLI1ylt7kQ2moCG9abXs+x36cac1/qjue1tZ0MXfqrpwQlSv3fb1w==" saltValue="LwCB5FUHlu+GZobmN1gjwg==" spinCount="100000" sheet="1" selectLockedCells="1"/>
  <mergeCells count="5">
    <mergeCell ref="B3:C3"/>
    <mergeCell ref="B11:E11"/>
    <mergeCell ref="B12:E12"/>
    <mergeCell ref="B2:C2"/>
    <mergeCell ref="E3:I4"/>
  </mergeCells>
  <conditionalFormatting sqref="C4:C9 C14:E21">
    <cfRule type="expression" dxfId="14" priority="2">
      <formula>C4&gt;0</formula>
    </cfRule>
  </conditionalFormatting>
  <dataValidations count="1">
    <dataValidation type="decimal" operator="greaterThanOrEqual" allowBlank="1" showErrorMessage="1" error="Dezimalwert muss gleich oder größer Null sein!" sqref="C4:C9 C14:E21" xr:uid="{C85FBAE0-DC20-4665-ADB0-4D017339D4CA}">
      <formula1>0</formula1>
    </dataValidation>
  </dataValidation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02A8B-9989-42CC-9440-123D19B63A89}">
  <dimension ref="B1:O275"/>
  <sheetViews>
    <sheetView showGridLines="0" zoomScale="85" zoomScaleNormal="85" workbookViewId="0">
      <selection activeCell="F26" sqref="F26"/>
    </sheetView>
  </sheetViews>
  <sheetFormatPr baseColWidth="10" defaultColWidth="11.42578125" defaultRowHeight="15" x14ac:dyDescent="0.25"/>
  <cols>
    <col min="1" max="1" width="9.28515625" style="191" customWidth="1"/>
    <col min="2" max="2" width="7.28515625" style="190" bestFit="1" customWidth="1"/>
    <col min="3" max="3" width="81.140625" style="191" customWidth="1"/>
    <col min="4" max="4" width="12" style="190" customWidth="1"/>
    <col min="5" max="5" width="18.5703125" style="190" customWidth="1"/>
    <col min="6" max="6" width="11.42578125" style="190"/>
    <col min="7" max="7" width="11.42578125" style="191"/>
    <col min="8" max="8" width="11.42578125" style="190"/>
    <col min="9" max="9" width="25.42578125" style="191" bestFit="1" customWidth="1"/>
    <col min="10" max="16384" width="11.42578125" style="191"/>
  </cols>
  <sheetData>
    <row r="1" spans="2:15" ht="15.75" thickBot="1" x14ac:dyDescent="0.3"/>
    <row r="2" spans="2:15" s="197" customFormat="1" ht="32.25" thickBot="1" x14ac:dyDescent="0.3">
      <c r="B2" s="192" t="s">
        <v>675</v>
      </c>
      <c r="C2" s="193" t="s">
        <v>674</v>
      </c>
      <c r="D2" s="194"/>
      <c r="E2" s="195" t="s">
        <v>679</v>
      </c>
      <c r="F2" s="196" t="s">
        <v>1</v>
      </c>
      <c r="H2" s="198" t="s">
        <v>213</v>
      </c>
      <c r="I2" s="199"/>
      <c r="K2" s="184"/>
      <c r="L2" s="185"/>
      <c r="M2" s="185"/>
      <c r="N2" s="185"/>
      <c r="O2" s="186"/>
    </row>
    <row r="3" spans="2:15" x14ac:dyDescent="0.25">
      <c r="B3" s="200" t="s">
        <v>642</v>
      </c>
      <c r="C3" s="201" t="s">
        <v>746</v>
      </c>
      <c r="D3" s="202"/>
      <c r="E3" s="273"/>
      <c r="F3" s="274"/>
      <c r="H3" s="203" t="s">
        <v>214</v>
      </c>
      <c r="I3" s="204" t="s">
        <v>805</v>
      </c>
      <c r="K3" s="321" t="s">
        <v>826</v>
      </c>
      <c r="L3" s="322"/>
      <c r="M3" s="322"/>
      <c r="N3" s="322"/>
      <c r="O3" s="323"/>
    </row>
    <row r="4" spans="2:15" x14ac:dyDescent="0.25">
      <c r="B4" s="205"/>
      <c r="C4" s="206" t="s">
        <v>640</v>
      </c>
      <c r="D4" s="207"/>
      <c r="E4" s="208"/>
      <c r="F4" s="209"/>
      <c r="H4" s="210" t="s">
        <v>215</v>
      </c>
      <c r="I4" s="211" t="s">
        <v>806</v>
      </c>
      <c r="K4" s="321"/>
      <c r="L4" s="322"/>
      <c r="M4" s="322"/>
      <c r="N4" s="322"/>
      <c r="O4" s="323"/>
    </row>
    <row r="5" spans="2:15" ht="30.75" thickBot="1" x14ac:dyDescent="0.3">
      <c r="B5" s="212">
        <v>1</v>
      </c>
      <c r="C5" s="213" t="s">
        <v>702</v>
      </c>
      <c r="D5" s="214" t="s">
        <v>215</v>
      </c>
      <c r="E5" s="215"/>
      <c r="F5" s="216"/>
      <c r="H5" s="210" t="s">
        <v>216</v>
      </c>
      <c r="I5" s="211" t="s">
        <v>807</v>
      </c>
      <c r="K5" s="187"/>
      <c r="L5" s="188"/>
      <c r="M5" s="188"/>
      <c r="N5" s="188"/>
      <c r="O5" s="189"/>
    </row>
    <row r="6" spans="2:15" ht="30" x14ac:dyDescent="0.25">
      <c r="B6" s="212">
        <v>2</v>
      </c>
      <c r="C6" s="213" t="s">
        <v>703</v>
      </c>
      <c r="D6" s="214" t="s">
        <v>215</v>
      </c>
      <c r="E6" s="215"/>
      <c r="F6" s="216"/>
      <c r="H6" s="210"/>
      <c r="I6" s="217"/>
    </row>
    <row r="7" spans="2:15" x14ac:dyDescent="0.25">
      <c r="B7" s="212">
        <v>3</v>
      </c>
      <c r="C7" s="213" t="s">
        <v>706</v>
      </c>
      <c r="D7" s="214" t="s">
        <v>215</v>
      </c>
      <c r="E7" s="215"/>
      <c r="F7" s="216"/>
      <c r="H7" s="210" t="s">
        <v>217</v>
      </c>
      <c r="I7" s="211" t="s">
        <v>808</v>
      </c>
    </row>
    <row r="8" spans="2:15" x14ac:dyDescent="0.25">
      <c r="B8" s="212">
        <v>4</v>
      </c>
      <c r="C8" s="213" t="s">
        <v>704</v>
      </c>
      <c r="D8" s="214" t="s">
        <v>217</v>
      </c>
      <c r="E8" s="215"/>
      <c r="F8" s="216"/>
      <c r="H8" s="210" t="s">
        <v>218</v>
      </c>
      <c r="I8" s="211" t="s">
        <v>808</v>
      </c>
    </row>
    <row r="9" spans="2:15" ht="30" x14ac:dyDescent="0.25">
      <c r="B9" s="212">
        <v>5</v>
      </c>
      <c r="C9" s="213" t="s">
        <v>705</v>
      </c>
      <c r="D9" s="214" t="s">
        <v>217</v>
      </c>
      <c r="E9" s="215"/>
      <c r="F9" s="216"/>
      <c r="H9" s="210"/>
      <c r="I9" s="217"/>
    </row>
    <row r="10" spans="2:15" ht="30.75" thickBot="1" x14ac:dyDescent="0.3">
      <c r="B10" s="212">
        <v>6</v>
      </c>
      <c r="C10" s="213" t="s">
        <v>715</v>
      </c>
      <c r="D10" s="214" t="s">
        <v>214</v>
      </c>
      <c r="E10" s="215"/>
      <c r="F10" s="216"/>
      <c r="H10" s="218" t="s">
        <v>759</v>
      </c>
      <c r="I10" s="219" t="s">
        <v>809</v>
      </c>
    </row>
    <row r="11" spans="2:15" x14ac:dyDescent="0.25">
      <c r="B11" s="205"/>
      <c r="C11" s="206" t="s">
        <v>639</v>
      </c>
      <c r="D11" s="220"/>
      <c r="E11" s="221"/>
      <c r="F11" s="209"/>
    </row>
    <row r="12" spans="2:15" x14ac:dyDescent="0.25">
      <c r="B12" s="222">
        <v>7</v>
      </c>
      <c r="C12" s="223" t="s">
        <v>714</v>
      </c>
      <c r="D12" s="214" t="s">
        <v>217</v>
      </c>
      <c r="E12" s="215"/>
      <c r="F12" s="216"/>
    </row>
    <row r="13" spans="2:15" x14ac:dyDescent="0.25">
      <c r="B13" s="222">
        <v>8</v>
      </c>
      <c r="C13" s="223" t="s">
        <v>707</v>
      </c>
      <c r="D13" s="214" t="s">
        <v>217</v>
      </c>
      <c r="E13" s="215"/>
      <c r="F13" s="216"/>
    </row>
    <row r="14" spans="2:15" x14ac:dyDescent="0.25">
      <c r="B14" s="222">
        <v>9</v>
      </c>
      <c r="C14" s="223" t="s">
        <v>709</v>
      </c>
      <c r="D14" s="214" t="s">
        <v>217</v>
      </c>
      <c r="E14" s="215"/>
      <c r="F14" s="216"/>
    </row>
    <row r="15" spans="2:15" ht="45" x14ac:dyDescent="0.25">
      <c r="B15" s="222">
        <v>10</v>
      </c>
      <c r="C15" s="223" t="s">
        <v>711</v>
      </c>
      <c r="D15" s="214" t="s">
        <v>214</v>
      </c>
      <c r="E15" s="215"/>
      <c r="F15" s="216"/>
      <c r="J15" s="191" t="s">
        <v>740</v>
      </c>
    </row>
    <row r="16" spans="2:15" x14ac:dyDescent="0.25">
      <c r="B16" s="222">
        <v>11</v>
      </c>
      <c r="C16" s="223" t="s">
        <v>710</v>
      </c>
      <c r="D16" s="214" t="s">
        <v>217</v>
      </c>
      <c r="E16" s="215"/>
      <c r="F16" s="216"/>
    </row>
    <row r="17" spans="2:8" x14ac:dyDescent="0.25">
      <c r="B17" s="224"/>
      <c r="C17" s="225" t="s">
        <v>647</v>
      </c>
      <c r="D17" s="221"/>
      <c r="E17" s="221"/>
      <c r="F17" s="209"/>
    </row>
    <row r="18" spans="2:8" ht="30" x14ac:dyDescent="0.25">
      <c r="B18" s="222">
        <v>12</v>
      </c>
      <c r="C18" s="223" t="s">
        <v>708</v>
      </c>
      <c r="D18" s="214" t="s">
        <v>217</v>
      </c>
      <c r="E18" s="215"/>
      <c r="F18" s="216"/>
    </row>
    <row r="19" spans="2:8" ht="30" x14ac:dyDescent="0.25">
      <c r="B19" s="222">
        <v>13</v>
      </c>
      <c r="C19" s="223" t="s">
        <v>712</v>
      </c>
      <c r="D19" s="214" t="s">
        <v>217</v>
      </c>
      <c r="E19" s="215"/>
      <c r="F19" s="216"/>
    </row>
    <row r="20" spans="2:8" ht="30" x14ac:dyDescent="0.25">
      <c r="B20" s="222">
        <v>14</v>
      </c>
      <c r="C20" s="223" t="s">
        <v>637</v>
      </c>
      <c r="D20" s="214" t="s">
        <v>217</v>
      </c>
      <c r="E20" s="215"/>
      <c r="F20" s="216"/>
    </row>
    <row r="21" spans="2:8" x14ac:dyDescent="0.25">
      <c r="B21" s="222">
        <v>15</v>
      </c>
      <c r="C21" s="223" t="s">
        <v>636</v>
      </c>
      <c r="D21" s="214" t="s">
        <v>217</v>
      </c>
      <c r="E21" s="215"/>
      <c r="F21" s="216"/>
    </row>
    <row r="22" spans="2:8" x14ac:dyDescent="0.25">
      <c r="B22" s="222">
        <v>16</v>
      </c>
      <c r="C22" s="223" t="s">
        <v>635</v>
      </c>
      <c r="D22" s="214" t="s">
        <v>217</v>
      </c>
      <c r="E22" s="215"/>
      <c r="F22" s="216"/>
    </row>
    <row r="23" spans="2:8" x14ac:dyDescent="0.25">
      <c r="B23" s="222">
        <v>17</v>
      </c>
      <c r="C23" s="226" t="s">
        <v>716</v>
      </c>
      <c r="D23" s="227" t="s">
        <v>216</v>
      </c>
      <c r="E23" s="215"/>
      <c r="F23" s="216"/>
    </row>
    <row r="24" spans="2:8" ht="15.75" thickBot="1" x14ac:dyDescent="0.3">
      <c r="B24" s="228">
        <v>18</v>
      </c>
      <c r="C24" s="229" t="s">
        <v>745</v>
      </c>
      <c r="D24" s="230" t="s">
        <v>216</v>
      </c>
      <c r="E24" s="231"/>
      <c r="F24" s="232"/>
    </row>
    <row r="25" spans="2:8" s="197" customFormat="1" ht="31.5" x14ac:dyDescent="0.25">
      <c r="B25" s="233" t="s">
        <v>677</v>
      </c>
      <c r="C25" s="234" t="s">
        <v>676</v>
      </c>
      <c r="D25" s="235"/>
      <c r="E25" s="236" t="s">
        <v>679</v>
      </c>
      <c r="F25" s="237" t="s">
        <v>1</v>
      </c>
      <c r="H25" s="238"/>
    </row>
    <row r="26" spans="2:8" x14ac:dyDescent="0.25">
      <c r="B26" s="200" t="s">
        <v>642</v>
      </c>
      <c r="C26" s="201" t="s">
        <v>746</v>
      </c>
      <c r="D26" s="239"/>
      <c r="E26" s="275"/>
      <c r="F26" s="276"/>
    </row>
    <row r="27" spans="2:8" x14ac:dyDescent="0.25">
      <c r="B27" s="205"/>
      <c r="C27" s="206" t="s">
        <v>640</v>
      </c>
      <c r="D27" s="207"/>
      <c r="E27" s="208"/>
      <c r="F27" s="209"/>
    </row>
    <row r="28" spans="2:8" ht="30" x14ac:dyDescent="0.25">
      <c r="B28" s="212">
        <v>1</v>
      </c>
      <c r="C28" s="213" t="s">
        <v>789</v>
      </c>
      <c r="D28" s="214" t="s">
        <v>215</v>
      </c>
      <c r="E28" s="215"/>
      <c r="F28" s="216"/>
    </row>
    <row r="29" spans="2:8" ht="30" x14ac:dyDescent="0.25">
      <c r="B29" s="212">
        <v>2</v>
      </c>
      <c r="C29" s="213" t="s">
        <v>703</v>
      </c>
      <c r="D29" s="214" t="s">
        <v>215</v>
      </c>
      <c r="E29" s="215"/>
      <c r="F29" s="216"/>
    </row>
    <row r="30" spans="2:8" x14ac:dyDescent="0.25">
      <c r="B30" s="212">
        <v>3</v>
      </c>
      <c r="C30" s="213" t="s">
        <v>706</v>
      </c>
      <c r="D30" s="214" t="s">
        <v>215</v>
      </c>
      <c r="E30" s="215"/>
      <c r="F30" s="216"/>
    </row>
    <row r="31" spans="2:8" x14ac:dyDescent="0.25">
      <c r="B31" s="212">
        <v>4</v>
      </c>
      <c r="C31" s="213" t="s">
        <v>704</v>
      </c>
      <c r="D31" s="214" t="s">
        <v>217</v>
      </c>
      <c r="E31" s="215"/>
      <c r="F31" s="216"/>
    </row>
    <row r="32" spans="2:8" ht="30" x14ac:dyDescent="0.25">
      <c r="B32" s="212">
        <v>5</v>
      </c>
      <c r="C32" s="213" t="s">
        <v>705</v>
      </c>
      <c r="D32" s="214" t="s">
        <v>217</v>
      </c>
      <c r="E32" s="215"/>
      <c r="F32" s="216"/>
    </row>
    <row r="33" spans="2:6" ht="30" x14ac:dyDescent="0.25">
      <c r="B33" s="212">
        <v>6</v>
      </c>
      <c r="C33" s="213" t="s">
        <v>715</v>
      </c>
      <c r="D33" s="214" t="s">
        <v>214</v>
      </c>
      <c r="E33" s="215"/>
      <c r="F33" s="216"/>
    </row>
    <row r="34" spans="2:6" x14ac:dyDescent="0.25">
      <c r="B34" s="205"/>
      <c r="C34" s="206" t="s">
        <v>639</v>
      </c>
      <c r="D34" s="239"/>
      <c r="E34" s="221"/>
      <c r="F34" s="209"/>
    </row>
    <row r="35" spans="2:6" x14ac:dyDescent="0.25">
      <c r="B35" s="222">
        <v>7</v>
      </c>
      <c r="C35" s="223" t="s">
        <v>707</v>
      </c>
      <c r="D35" s="227" t="s">
        <v>217</v>
      </c>
      <c r="E35" s="215"/>
      <c r="F35" s="216"/>
    </row>
    <row r="36" spans="2:6" x14ac:dyDescent="0.25">
      <c r="B36" s="222">
        <v>8</v>
      </c>
      <c r="C36" s="223" t="s">
        <v>709</v>
      </c>
      <c r="D36" s="227" t="s">
        <v>217</v>
      </c>
      <c r="E36" s="215"/>
      <c r="F36" s="216"/>
    </row>
    <row r="37" spans="2:6" ht="45" x14ac:dyDescent="0.25">
      <c r="B37" s="222">
        <v>9</v>
      </c>
      <c r="C37" s="223" t="s">
        <v>711</v>
      </c>
      <c r="D37" s="227" t="s">
        <v>214</v>
      </c>
      <c r="E37" s="215"/>
      <c r="F37" s="216"/>
    </row>
    <row r="38" spans="2:6" ht="30" x14ac:dyDescent="0.25">
      <c r="B38" s="222">
        <v>10</v>
      </c>
      <c r="C38" s="223" t="s">
        <v>708</v>
      </c>
      <c r="D38" s="227" t="s">
        <v>217</v>
      </c>
      <c r="E38" s="215"/>
      <c r="F38" s="216"/>
    </row>
    <row r="39" spans="2:6" x14ac:dyDescent="0.25">
      <c r="B39" s="222">
        <v>11</v>
      </c>
      <c r="C39" s="223" t="s">
        <v>710</v>
      </c>
      <c r="D39" s="227" t="s">
        <v>217</v>
      </c>
      <c r="E39" s="215"/>
      <c r="F39" s="216"/>
    </row>
    <row r="40" spans="2:6" x14ac:dyDescent="0.25">
      <c r="B40" s="224"/>
      <c r="C40" s="225" t="s">
        <v>647</v>
      </c>
      <c r="D40" s="221"/>
      <c r="E40" s="221"/>
      <c r="F40" s="209"/>
    </row>
    <row r="41" spans="2:6" ht="30" x14ac:dyDescent="0.25">
      <c r="B41" s="222">
        <v>13</v>
      </c>
      <c r="C41" s="223" t="s">
        <v>708</v>
      </c>
      <c r="D41" s="227" t="s">
        <v>217</v>
      </c>
      <c r="E41" s="215"/>
      <c r="F41" s="216"/>
    </row>
    <row r="42" spans="2:6" ht="30" x14ac:dyDescent="0.25">
      <c r="B42" s="222">
        <v>14</v>
      </c>
      <c r="C42" s="223" t="s">
        <v>712</v>
      </c>
      <c r="D42" s="227" t="s">
        <v>217</v>
      </c>
      <c r="E42" s="215"/>
      <c r="F42" s="216"/>
    </row>
    <row r="43" spans="2:6" ht="45" x14ac:dyDescent="0.25">
      <c r="B43" s="222">
        <v>15</v>
      </c>
      <c r="C43" s="223" t="s">
        <v>711</v>
      </c>
      <c r="D43" s="227" t="s">
        <v>217</v>
      </c>
      <c r="E43" s="215"/>
      <c r="F43" s="216"/>
    </row>
    <row r="44" spans="2:6" x14ac:dyDescent="0.25">
      <c r="B44" s="222">
        <v>16</v>
      </c>
      <c r="C44" s="223" t="s">
        <v>713</v>
      </c>
      <c r="D44" s="227" t="s">
        <v>217</v>
      </c>
      <c r="E44" s="215"/>
      <c r="F44" s="216"/>
    </row>
    <row r="45" spans="2:6" x14ac:dyDescent="0.25">
      <c r="B45" s="222">
        <v>17</v>
      </c>
      <c r="C45" s="223" t="s">
        <v>635</v>
      </c>
      <c r="D45" s="227" t="s">
        <v>217</v>
      </c>
      <c r="E45" s="215"/>
      <c r="F45" s="216"/>
    </row>
    <row r="46" spans="2:6" x14ac:dyDescent="0.25">
      <c r="B46" s="222">
        <v>18</v>
      </c>
      <c r="C46" s="226" t="s">
        <v>716</v>
      </c>
      <c r="D46" s="227" t="s">
        <v>216</v>
      </c>
      <c r="E46" s="215"/>
      <c r="F46" s="216"/>
    </row>
    <row r="47" spans="2:6" x14ac:dyDescent="0.25">
      <c r="B47" s="222">
        <v>19</v>
      </c>
      <c r="C47" s="226" t="s">
        <v>745</v>
      </c>
      <c r="D47" s="227" t="s">
        <v>216</v>
      </c>
      <c r="E47" s="215"/>
      <c r="F47" s="216"/>
    </row>
    <row r="48" spans="2:6" ht="30" x14ac:dyDescent="0.25">
      <c r="B48" s="222">
        <v>20</v>
      </c>
      <c r="C48" s="223" t="s">
        <v>788</v>
      </c>
      <c r="D48" s="227" t="s">
        <v>215</v>
      </c>
      <c r="E48" s="215"/>
      <c r="F48" s="216"/>
    </row>
    <row r="49" spans="2:8" x14ac:dyDescent="0.25">
      <c r="B49" s="222">
        <v>21</v>
      </c>
      <c r="C49" s="226" t="s">
        <v>717</v>
      </c>
      <c r="D49" s="227" t="s">
        <v>214</v>
      </c>
      <c r="E49" s="215"/>
      <c r="F49" s="216"/>
    </row>
    <row r="50" spans="2:8" ht="30.75" thickBot="1" x14ac:dyDescent="0.3">
      <c r="B50" s="240">
        <v>22</v>
      </c>
      <c r="C50" s="241" t="s">
        <v>718</v>
      </c>
      <c r="D50" s="242" t="s">
        <v>214</v>
      </c>
      <c r="E50" s="243"/>
      <c r="F50" s="244"/>
    </row>
    <row r="51" spans="2:8" s="197" customFormat="1" ht="31.5" x14ac:dyDescent="0.25">
      <c r="B51" s="192" t="s">
        <v>678</v>
      </c>
      <c r="C51" s="193" t="s">
        <v>681</v>
      </c>
      <c r="D51" s="194"/>
      <c r="E51" s="195" t="s">
        <v>680</v>
      </c>
      <c r="F51" s="196" t="s">
        <v>1</v>
      </c>
      <c r="H51" s="238"/>
    </row>
    <row r="52" spans="2:8" x14ac:dyDescent="0.25">
      <c r="B52" s="200" t="s">
        <v>642</v>
      </c>
      <c r="C52" s="201" t="s">
        <v>746</v>
      </c>
      <c r="D52" s="239"/>
      <c r="E52" s="275"/>
      <c r="F52" s="276"/>
    </row>
    <row r="53" spans="2:8" x14ac:dyDescent="0.25">
      <c r="B53" s="205"/>
      <c r="C53" s="206" t="s">
        <v>640</v>
      </c>
      <c r="D53" s="207"/>
      <c r="E53" s="208"/>
      <c r="F53" s="209"/>
    </row>
    <row r="54" spans="2:8" ht="30" x14ac:dyDescent="0.25">
      <c r="B54" s="212">
        <v>1</v>
      </c>
      <c r="C54" s="213" t="s">
        <v>702</v>
      </c>
      <c r="D54" s="214" t="s">
        <v>215</v>
      </c>
      <c r="E54" s="215"/>
      <c r="F54" s="216"/>
    </row>
    <row r="55" spans="2:8" ht="30" x14ac:dyDescent="0.25">
      <c r="B55" s="212">
        <v>2</v>
      </c>
      <c r="C55" s="213" t="s">
        <v>703</v>
      </c>
      <c r="D55" s="214" t="s">
        <v>215</v>
      </c>
      <c r="E55" s="215"/>
      <c r="F55" s="216"/>
    </row>
    <row r="56" spans="2:8" x14ac:dyDescent="0.25">
      <c r="B56" s="212">
        <v>3</v>
      </c>
      <c r="C56" s="213" t="s">
        <v>706</v>
      </c>
      <c r="D56" s="214" t="s">
        <v>215</v>
      </c>
      <c r="E56" s="215"/>
      <c r="F56" s="216"/>
    </row>
    <row r="57" spans="2:8" x14ac:dyDescent="0.25">
      <c r="B57" s="212">
        <v>4</v>
      </c>
      <c r="C57" s="213" t="s">
        <v>704</v>
      </c>
      <c r="D57" s="214" t="s">
        <v>217</v>
      </c>
      <c r="E57" s="215"/>
      <c r="F57" s="216"/>
    </row>
    <row r="58" spans="2:8" ht="30" x14ac:dyDescent="0.25">
      <c r="B58" s="212">
        <v>5</v>
      </c>
      <c r="C58" s="213" t="s">
        <v>705</v>
      </c>
      <c r="D58" s="214" t="s">
        <v>217</v>
      </c>
      <c r="E58" s="215"/>
      <c r="F58" s="216"/>
    </row>
    <row r="59" spans="2:8" ht="30" x14ac:dyDescent="0.25">
      <c r="B59" s="212">
        <v>6</v>
      </c>
      <c r="C59" s="213" t="s">
        <v>715</v>
      </c>
      <c r="D59" s="214" t="s">
        <v>214</v>
      </c>
      <c r="E59" s="215"/>
      <c r="F59" s="216"/>
    </row>
    <row r="60" spans="2:8" x14ac:dyDescent="0.25">
      <c r="B60" s="205" t="str">
        <f>IF(D60="","",IF(B59="",B58+1,B59+1))</f>
        <v/>
      </c>
      <c r="C60" s="206" t="s">
        <v>639</v>
      </c>
      <c r="D60" s="239"/>
      <c r="E60" s="221"/>
      <c r="F60" s="209"/>
    </row>
    <row r="61" spans="2:8" x14ac:dyDescent="0.25">
      <c r="B61" s="222">
        <v>7</v>
      </c>
      <c r="C61" s="223" t="s">
        <v>707</v>
      </c>
      <c r="D61" s="227" t="s">
        <v>217</v>
      </c>
      <c r="E61" s="215"/>
      <c r="F61" s="216"/>
    </row>
    <row r="62" spans="2:8" x14ac:dyDescent="0.25">
      <c r="B62" s="222">
        <v>8</v>
      </c>
      <c r="C62" s="223" t="s">
        <v>714</v>
      </c>
      <c r="D62" s="227" t="s">
        <v>735</v>
      </c>
      <c r="E62" s="215"/>
      <c r="F62" s="216"/>
    </row>
    <row r="63" spans="2:8" ht="45" x14ac:dyDescent="0.25">
      <c r="B63" s="222">
        <v>9</v>
      </c>
      <c r="C63" s="223" t="s">
        <v>711</v>
      </c>
      <c r="D63" s="227" t="s">
        <v>216</v>
      </c>
      <c r="E63" s="215"/>
      <c r="F63" s="216"/>
    </row>
    <row r="64" spans="2:8" x14ac:dyDescent="0.25">
      <c r="B64" s="222">
        <v>10</v>
      </c>
      <c r="C64" s="223" t="s">
        <v>710</v>
      </c>
      <c r="D64" s="227" t="s">
        <v>218</v>
      </c>
      <c r="E64" s="215"/>
      <c r="F64" s="216"/>
    </row>
    <row r="65" spans="2:6" x14ac:dyDescent="0.25">
      <c r="B65" s="205" t="str">
        <f>IF(D65="","",IF(B64="",#REF!+1,B64+1))</f>
        <v/>
      </c>
      <c r="C65" s="225" t="s">
        <v>661</v>
      </c>
      <c r="D65" s="239"/>
      <c r="E65" s="221"/>
      <c r="F65" s="209"/>
    </row>
    <row r="66" spans="2:6" ht="30" x14ac:dyDescent="0.25">
      <c r="B66" s="222">
        <v>11</v>
      </c>
      <c r="C66" s="223" t="s">
        <v>660</v>
      </c>
      <c r="D66" s="227" t="s">
        <v>216</v>
      </c>
      <c r="E66" s="215"/>
      <c r="F66" s="216"/>
    </row>
    <row r="67" spans="2:6" x14ac:dyDescent="0.25">
      <c r="B67" s="222">
        <v>12</v>
      </c>
      <c r="C67" s="223" t="s">
        <v>730</v>
      </c>
      <c r="D67" s="227" t="s">
        <v>216</v>
      </c>
      <c r="E67" s="215"/>
      <c r="F67" s="216"/>
    </row>
    <row r="68" spans="2:6" ht="30" x14ac:dyDescent="0.25">
      <c r="B68" s="222">
        <v>13</v>
      </c>
      <c r="C68" s="223" t="s">
        <v>790</v>
      </c>
      <c r="D68" s="227" t="s">
        <v>216</v>
      </c>
      <c r="E68" s="215"/>
      <c r="F68" s="216"/>
    </row>
    <row r="69" spans="2:6" x14ac:dyDescent="0.25">
      <c r="B69" s="222">
        <v>14</v>
      </c>
      <c r="C69" s="223" t="s">
        <v>731</v>
      </c>
      <c r="D69" s="227" t="s">
        <v>214</v>
      </c>
      <c r="E69" s="215"/>
      <c r="F69" s="216"/>
    </row>
    <row r="70" spans="2:6" ht="30" x14ac:dyDescent="0.25">
      <c r="B70" s="222">
        <v>15</v>
      </c>
      <c r="C70" s="223" t="s">
        <v>732</v>
      </c>
      <c r="D70" s="227" t="s">
        <v>216</v>
      </c>
      <c r="E70" s="215"/>
      <c r="F70" s="216"/>
    </row>
    <row r="71" spans="2:6" ht="30" x14ac:dyDescent="0.25">
      <c r="B71" s="222">
        <v>16</v>
      </c>
      <c r="C71" s="223" t="s">
        <v>791</v>
      </c>
      <c r="D71" s="227" t="s">
        <v>216</v>
      </c>
      <c r="E71" s="215"/>
      <c r="F71" s="216"/>
    </row>
    <row r="72" spans="2:6" ht="30" x14ac:dyDescent="0.25">
      <c r="B72" s="222">
        <v>17</v>
      </c>
      <c r="C72" s="223" t="s">
        <v>733</v>
      </c>
      <c r="D72" s="214" t="s">
        <v>214</v>
      </c>
      <c r="E72" s="215"/>
      <c r="F72" s="216"/>
    </row>
    <row r="73" spans="2:6" x14ac:dyDescent="0.25">
      <c r="B73" s="222">
        <v>18</v>
      </c>
      <c r="C73" s="223" t="s">
        <v>729</v>
      </c>
      <c r="D73" s="227" t="s">
        <v>216</v>
      </c>
      <c r="E73" s="215"/>
      <c r="F73" s="216"/>
    </row>
    <row r="74" spans="2:6" x14ac:dyDescent="0.25">
      <c r="B74" s="222">
        <v>19</v>
      </c>
      <c r="C74" s="223" t="s">
        <v>728</v>
      </c>
      <c r="D74" s="227" t="s">
        <v>216</v>
      </c>
      <c r="E74" s="215"/>
      <c r="F74" s="216"/>
    </row>
    <row r="75" spans="2:6" x14ac:dyDescent="0.25">
      <c r="B75" s="205" t="str">
        <f>IF(D75="","",IF(B74="",#REF!+1,B74+1))</f>
        <v/>
      </c>
      <c r="C75" s="225" t="s">
        <v>659</v>
      </c>
      <c r="D75" s="239"/>
      <c r="E75" s="221"/>
      <c r="F75" s="209"/>
    </row>
    <row r="76" spans="2:6" ht="30" x14ac:dyDescent="0.25">
      <c r="B76" s="222">
        <v>20</v>
      </c>
      <c r="C76" s="223" t="s">
        <v>720</v>
      </c>
      <c r="D76" s="227" t="s">
        <v>216</v>
      </c>
      <c r="E76" s="215"/>
      <c r="F76" s="216"/>
    </row>
    <row r="77" spans="2:6" x14ac:dyDescent="0.25">
      <c r="B77" s="222">
        <v>21</v>
      </c>
      <c r="C77" s="223" t="s">
        <v>719</v>
      </c>
      <c r="D77" s="227" t="s">
        <v>216</v>
      </c>
      <c r="E77" s="215"/>
      <c r="F77" s="216"/>
    </row>
    <row r="78" spans="2:6" x14ac:dyDescent="0.25">
      <c r="B78" s="222">
        <v>22</v>
      </c>
      <c r="C78" s="223" t="s">
        <v>721</v>
      </c>
      <c r="D78" s="227" t="s">
        <v>216</v>
      </c>
      <c r="E78" s="215"/>
      <c r="F78" s="216"/>
    </row>
    <row r="79" spans="2:6" ht="30" x14ac:dyDescent="0.25">
      <c r="B79" s="222">
        <v>23</v>
      </c>
      <c r="C79" s="245" t="s">
        <v>715</v>
      </c>
      <c r="D79" s="227" t="s">
        <v>214</v>
      </c>
      <c r="E79" s="215"/>
      <c r="F79" s="216"/>
    </row>
    <row r="80" spans="2:6" x14ac:dyDescent="0.25">
      <c r="B80" s="222">
        <v>24</v>
      </c>
      <c r="C80" s="223" t="s">
        <v>722</v>
      </c>
      <c r="D80" s="227" t="s">
        <v>216</v>
      </c>
      <c r="E80" s="215"/>
      <c r="F80" s="216"/>
    </row>
    <row r="81" spans="2:8" x14ac:dyDescent="0.25">
      <c r="B81" s="222">
        <v>25</v>
      </c>
      <c r="C81" s="223" t="s">
        <v>723</v>
      </c>
      <c r="D81" s="227" t="s">
        <v>216</v>
      </c>
      <c r="E81" s="215"/>
      <c r="F81" s="216"/>
    </row>
    <row r="82" spans="2:8" ht="30" x14ac:dyDescent="0.25">
      <c r="B82" s="222">
        <v>26</v>
      </c>
      <c r="C82" s="223" t="s">
        <v>658</v>
      </c>
      <c r="D82" s="227" t="s">
        <v>216</v>
      </c>
      <c r="E82" s="215"/>
      <c r="F82" s="216"/>
    </row>
    <row r="83" spans="2:8" x14ac:dyDescent="0.25">
      <c r="B83" s="222">
        <v>27</v>
      </c>
      <c r="C83" s="223" t="s">
        <v>727</v>
      </c>
      <c r="D83" s="227" t="s">
        <v>216</v>
      </c>
      <c r="E83" s="215"/>
      <c r="F83" s="216"/>
    </row>
    <row r="84" spans="2:8" x14ac:dyDescent="0.25">
      <c r="B84" s="222">
        <v>28</v>
      </c>
      <c r="C84" s="223" t="s">
        <v>726</v>
      </c>
      <c r="D84" s="227" t="s">
        <v>215</v>
      </c>
      <c r="E84" s="215"/>
      <c r="F84" s="216"/>
    </row>
    <row r="85" spans="2:8" ht="30" x14ac:dyDescent="0.25">
      <c r="B85" s="222">
        <v>29</v>
      </c>
      <c r="C85" s="245" t="s">
        <v>725</v>
      </c>
      <c r="D85" s="227" t="s">
        <v>214</v>
      </c>
      <c r="E85" s="215"/>
      <c r="F85" s="216"/>
    </row>
    <row r="86" spans="2:8" x14ac:dyDescent="0.25">
      <c r="B86" s="205" t="str">
        <f>IF(D86="","",IF(#REF!="",B85+1,#REF!+1))</f>
        <v/>
      </c>
      <c r="C86" s="206" t="s">
        <v>649</v>
      </c>
      <c r="D86" s="239"/>
      <c r="E86" s="221"/>
      <c r="F86" s="209"/>
    </row>
    <row r="87" spans="2:8" ht="30" x14ac:dyDescent="0.25">
      <c r="B87" s="222">
        <v>30</v>
      </c>
      <c r="C87" s="245" t="s">
        <v>724</v>
      </c>
      <c r="D87" s="227" t="s">
        <v>215</v>
      </c>
      <c r="E87" s="215"/>
      <c r="F87" s="216"/>
    </row>
    <row r="88" spans="2:8" ht="15.75" thickBot="1" x14ac:dyDescent="0.3">
      <c r="B88" s="228">
        <v>31</v>
      </c>
      <c r="C88" s="246" t="s">
        <v>734</v>
      </c>
      <c r="D88" s="230" t="s">
        <v>215</v>
      </c>
      <c r="E88" s="247"/>
      <c r="F88" s="232"/>
    </row>
    <row r="89" spans="2:8" s="197" customFormat="1" ht="31.5" x14ac:dyDescent="0.25">
      <c r="B89" s="233" t="s">
        <v>682</v>
      </c>
      <c r="C89" s="234" t="s">
        <v>683</v>
      </c>
      <c r="D89" s="235"/>
      <c r="E89" s="236" t="s">
        <v>679</v>
      </c>
      <c r="F89" s="237" t="s">
        <v>1</v>
      </c>
      <c r="H89" s="238"/>
    </row>
    <row r="90" spans="2:8" x14ac:dyDescent="0.25">
      <c r="B90" s="200" t="s">
        <v>642</v>
      </c>
      <c r="C90" s="201" t="s">
        <v>746</v>
      </c>
      <c r="D90" s="239"/>
      <c r="E90" s="275"/>
      <c r="F90" s="276"/>
    </row>
    <row r="91" spans="2:8" x14ac:dyDescent="0.25">
      <c r="B91" s="205"/>
      <c r="C91" s="206" t="s">
        <v>640</v>
      </c>
      <c r="D91" s="207"/>
      <c r="E91" s="208"/>
      <c r="F91" s="209"/>
    </row>
    <row r="92" spans="2:8" ht="30" x14ac:dyDescent="0.25">
      <c r="B92" s="212">
        <v>1</v>
      </c>
      <c r="C92" s="213" t="s">
        <v>702</v>
      </c>
      <c r="D92" s="214" t="s">
        <v>215</v>
      </c>
      <c r="E92" s="215"/>
      <c r="F92" s="216"/>
    </row>
    <row r="93" spans="2:8" ht="30" x14ac:dyDescent="0.25">
      <c r="B93" s="212">
        <v>2</v>
      </c>
      <c r="C93" s="213" t="s">
        <v>703</v>
      </c>
      <c r="D93" s="214" t="s">
        <v>215</v>
      </c>
      <c r="E93" s="215"/>
      <c r="F93" s="216"/>
    </row>
    <row r="94" spans="2:8" x14ac:dyDescent="0.25">
      <c r="B94" s="212">
        <v>3</v>
      </c>
      <c r="C94" s="213" t="s">
        <v>706</v>
      </c>
      <c r="D94" s="214" t="s">
        <v>215</v>
      </c>
      <c r="E94" s="215"/>
      <c r="F94" s="216"/>
    </row>
    <row r="95" spans="2:8" x14ac:dyDescent="0.25">
      <c r="B95" s="212">
        <v>4</v>
      </c>
      <c r="C95" s="213" t="s">
        <v>704</v>
      </c>
      <c r="D95" s="214" t="s">
        <v>217</v>
      </c>
      <c r="E95" s="215"/>
      <c r="F95" s="216"/>
    </row>
    <row r="96" spans="2:8" ht="30" x14ac:dyDescent="0.25">
      <c r="B96" s="212">
        <v>5</v>
      </c>
      <c r="C96" s="213" t="s">
        <v>705</v>
      </c>
      <c r="D96" s="214" t="s">
        <v>217</v>
      </c>
      <c r="E96" s="215"/>
      <c r="F96" s="216"/>
    </row>
    <row r="97" spans="2:8" ht="30" x14ac:dyDescent="0.25">
      <c r="B97" s="212">
        <v>6</v>
      </c>
      <c r="C97" s="213" t="s">
        <v>715</v>
      </c>
      <c r="D97" s="214" t="s">
        <v>214</v>
      </c>
      <c r="E97" s="215"/>
      <c r="F97" s="216"/>
    </row>
    <row r="98" spans="2:8" x14ac:dyDescent="0.25">
      <c r="B98" s="205"/>
      <c r="C98" s="206" t="s">
        <v>639</v>
      </c>
      <c r="D98" s="239"/>
      <c r="E98" s="221"/>
      <c r="F98" s="209"/>
    </row>
    <row r="99" spans="2:8" x14ac:dyDescent="0.25">
      <c r="B99" s="222">
        <v>7</v>
      </c>
      <c r="C99" s="223" t="s">
        <v>707</v>
      </c>
      <c r="D99" s="227" t="s">
        <v>214</v>
      </c>
      <c r="E99" s="215"/>
      <c r="F99" s="216"/>
    </row>
    <row r="100" spans="2:8" ht="30" x14ac:dyDescent="0.25">
      <c r="B100" s="222">
        <v>8</v>
      </c>
      <c r="C100" s="223" t="s">
        <v>787</v>
      </c>
      <c r="D100" s="214" t="s">
        <v>215</v>
      </c>
      <c r="E100" s="215"/>
      <c r="F100" s="216"/>
    </row>
    <row r="101" spans="2:8" ht="45" x14ac:dyDescent="0.25">
      <c r="B101" s="222">
        <v>9</v>
      </c>
      <c r="C101" s="223" t="s">
        <v>711</v>
      </c>
      <c r="D101" s="227" t="s">
        <v>214</v>
      </c>
      <c r="E101" s="215"/>
      <c r="F101" s="216"/>
    </row>
    <row r="102" spans="2:8" ht="30" x14ac:dyDescent="0.25">
      <c r="B102" s="222">
        <v>10</v>
      </c>
      <c r="C102" s="223" t="s">
        <v>708</v>
      </c>
      <c r="D102" s="227" t="s">
        <v>217</v>
      </c>
      <c r="E102" s="215"/>
      <c r="F102" s="216"/>
    </row>
    <row r="103" spans="2:8" x14ac:dyDescent="0.25">
      <c r="B103" s="222">
        <v>11</v>
      </c>
      <c r="C103" s="223" t="s">
        <v>710</v>
      </c>
      <c r="D103" s="227" t="s">
        <v>217</v>
      </c>
      <c r="E103" s="215"/>
      <c r="F103" s="216"/>
    </row>
    <row r="104" spans="2:8" x14ac:dyDescent="0.25">
      <c r="B104" s="224"/>
      <c r="C104" s="225" t="s">
        <v>743</v>
      </c>
      <c r="D104" s="221"/>
      <c r="E104" s="221"/>
      <c r="F104" s="209"/>
    </row>
    <row r="105" spans="2:8" ht="30" x14ac:dyDescent="0.25">
      <c r="B105" s="222">
        <v>12</v>
      </c>
      <c r="C105" s="223" t="s">
        <v>792</v>
      </c>
      <c r="D105" s="227" t="s">
        <v>217</v>
      </c>
      <c r="E105" s="215"/>
      <c r="F105" s="216"/>
    </row>
    <row r="106" spans="2:8" ht="30" x14ac:dyDescent="0.25">
      <c r="B106" s="222">
        <v>13</v>
      </c>
      <c r="C106" s="223" t="s">
        <v>712</v>
      </c>
      <c r="D106" s="227" t="s">
        <v>217</v>
      </c>
      <c r="E106" s="215"/>
      <c r="F106" s="216"/>
    </row>
    <row r="107" spans="2:8" ht="30" x14ac:dyDescent="0.25">
      <c r="B107" s="222">
        <v>14</v>
      </c>
      <c r="C107" s="223" t="s">
        <v>637</v>
      </c>
      <c r="D107" s="227" t="s">
        <v>217</v>
      </c>
      <c r="E107" s="215"/>
      <c r="F107" s="216"/>
    </row>
    <row r="108" spans="2:8" x14ac:dyDescent="0.25">
      <c r="B108" s="222">
        <v>15</v>
      </c>
      <c r="C108" s="223" t="s">
        <v>713</v>
      </c>
      <c r="D108" s="227" t="s">
        <v>217</v>
      </c>
      <c r="E108" s="215"/>
      <c r="F108" s="216"/>
    </row>
    <row r="109" spans="2:8" ht="15.75" thickBot="1" x14ac:dyDescent="0.3">
      <c r="B109" s="240">
        <v>16</v>
      </c>
      <c r="C109" s="248" t="s">
        <v>635</v>
      </c>
      <c r="D109" s="242" t="s">
        <v>217</v>
      </c>
      <c r="E109" s="243"/>
      <c r="F109" s="244"/>
    </row>
    <row r="110" spans="2:8" s="197" customFormat="1" ht="31.5" x14ac:dyDescent="0.25">
      <c r="B110" s="192" t="s">
        <v>684</v>
      </c>
      <c r="C110" s="193" t="s">
        <v>685</v>
      </c>
      <c r="D110" s="194"/>
      <c r="E110" s="195" t="s">
        <v>679</v>
      </c>
      <c r="F110" s="196" t="s">
        <v>1</v>
      </c>
      <c r="H110" s="238"/>
    </row>
    <row r="111" spans="2:8" x14ac:dyDescent="0.25">
      <c r="B111" s="200" t="s">
        <v>642</v>
      </c>
      <c r="C111" s="201" t="s">
        <v>746</v>
      </c>
      <c r="D111" s="239"/>
      <c r="E111" s="275"/>
      <c r="F111" s="276"/>
    </row>
    <row r="112" spans="2:8" x14ac:dyDescent="0.25">
      <c r="B112" s="205"/>
      <c r="C112" s="206" t="s">
        <v>640</v>
      </c>
      <c r="D112" s="207"/>
      <c r="E112" s="208"/>
      <c r="F112" s="209"/>
    </row>
    <row r="113" spans="2:6" ht="30" x14ac:dyDescent="0.25">
      <c r="B113" s="212">
        <v>1</v>
      </c>
      <c r="C113" s="213" t="s">
        <v>702</v>
      </c>
      <c r="D113" s="214" t="s">
        <v>215</v>
      </c>
      <c r="E113" s="215"/>
      <c r="F113" s="216"/>
    </row>
    <row r="114" spans="2:6" ht="30" x14ac:dyDescent="0.25">
      <c r="B114" s="212">
        <v>2</v>
      </c>
      <c r="C114" s="213" t="s">
        <v>703</v>
      </c>
      <c r="D114" s="214" t="s">
        <v>215</v>
      </c>
      <c r="E114" s="215"/>
      <c r="F114" s="216"/>
    </row>
    <row r="115" spans="2:6" x14ac:dyDescent="0.25">
      <c r="B115" s="212">
        <v>3</v>
      </c>
      <c r="C115" s="213" t="s">
        <v>706</v>
      </c>
      <c r="D115" s="214" t="s">
        <v>215</v>
      </c>
      <c r="E115" s="215"/>
      <c r="F115" s="216"/>
    </row>
    <row r="116" spans="2:6" x14ac:dyDescent="0.25">
      <c r="B116" s="212">
        <v>4</v>
      </c>
      <c r="C116" s="213" t="s">
        <v>704</v>
      </c>
      <c r="D116" s="214" t="s">
        <v>217</v>
      </c>
      <c r="E116" s="215"/>
      <c r="F116" s="216"/>
    </row>
    <row r="117" spans="2:6" ht="30" x14ac:dyDescent="0.25">
      <c r="B117" s="212">
        <v>5</v>
      </c>
      <c r="C117" s="213" t="s">
        <v>705</v>
      </c>
      <c r="D117" s="214" t="s">
        <v>217</v>
      </c>
      <c r="E117" s="215"/>
      <c r="F117" s="216"/>
    </row>
    <row r="118" spans="2:6" ht="30" x14ac:dyDescent="0.25">
      <c r="B118" s="212">
        <v>6</v>
      </c>
      <c r="C118" s="213" t="s">
        <v>715</v>
      </c>
      <c r="D118" s="214" t="s">
        <v>214</v>
      </c>
      <c r="E118" s="215"/>
      <c r="F118" s="216"/>
    </row>
    <row r="119" spans="2:6" x14ac:dyDescent="0.25">
      <c r="B119" s="205"/>
      <c r="C119" s="206" t="s">
        <v>657</v>
      </c>
      <c r="D119" s="207"/>
      <c r="E119" s="208"/>
      <c r="F119" s="209"/>
    </row>
    <row r="120" spans="2:6" x14ac:dyDescent="0.25">
      <c r="B120" s="222">
        <v>7</v>
      </c>
      <c r="C120" s="245" t="s">
        <v>714</v>
      </c>
      <c r="D120" s="227" t="s">
        <v>216</v>
      </c>
      <c r="E120" s="215"/>
      <c r="F120" s="216"/>
    </row>
    <row r="121" spans="2:6" x14ac:dyDescent="0.25">
      <c r="B121" s="222">
        <v>8</v>
      </c>
      <c r="C121" s="245" t="s">
        <v>736</v>
      </c>
      <c r="D121" s="214" t="s">
        <v>214</v>
      </c>
      <c r="E121" s="215"/>
      <c r="F121" s="216"/>
    </row>
    <row r="122" spans="2:6" x14ac:dyDescent="0.25">
      <c r="B122" s="222">
        <v>9</v>
      </c>
      <c r="C122" s="245" t="s">
        <v>704</v>
      </c>
      <c r="D122" s="227" t="s">
        <v>215</v>
      </c>
      <c r="E122" s="215"/>
      <c r="F122" s="216"/>
    </row>
    <row r="123" spans="2:6" x14ac:dyDescent="0.25">
      <c r="B123" s="222">
        <v>10</v>
      </c>
      <c r="C123" s="245" t="s">
        <v>656</v>
      </c>
      <c r="D123" s="227" t="s">
        <v>214</v>
      </c>
      <c r="E123" s="215"/>
      <c r="F123" s="216"/>
    </row>
    <row r="124" spans="2:6" ht="30" x14ac:dyDescent="0.25">
      <c r="B124" s="222">
        <v>11</v>
      </c>
      <c r="C124" s="245" t="s">
        <v>708</v>
      </c>
      <c r="D124" s="227" t="s">
        <v>217</v>
      </c>
      <c r="E124" s="215"/>
      <c r="F124" s="216"/>
    </row>
    <row r="125" spans="2:6" x14ac:dyDescent="0.25">
      <c r="B125" s="222">
        <v>12</v>
      </c>
      <c r="C125" s="245" t="s">
        <v>710</v>
      </c>
      <c r="D125" s="227" t="s">
        <v>217</v>
      </c>
      <c r="E125" s="215"/>
      <c r="F125" s="216"/>
    </row>
    <row r="126" spans="2:6" x14ac:dyDescent="0.25">
      <c r="B126" s="222">
        <v>13</v>
      </c>
      <c r="C126" s="245" t="s">
        <v>655</v>
      </c>
      <c r="D126" s="227" t="s">
        <v>216</v>
      </c>
      <c r="E126" s="215"/>
      <c r="F126" s="216"/>
    </row>
    <row r="127" spans="2:6" x14ac:dyDescent="0.25">
      <c r="B127" s="222">
        <v>14</v>
      </c>
      <c r="C127" s="245" t="s">
        <v>654</v>
      </c>
      <c r="D127" s="227" t="s">
        <v>214</v>
      </c>
      <c r="E127" s="215"/>
      <c r="F127" s="216"/>
    </row>
    <row r="128" spans="2:6" x14ac:dyDescent="0.25">
      <c r="B128" s="205"/>
      <c r="C128" s="206" t="s">
        <v>653</v>
      </c>
      <c r="D128" s="220"/>
      <c r="E128" s="221"/>
      <c r="F128" s="209"/>
    </row>
    <row r="129" spans="2:8" x14ac:dyDescent="0.25">
      <c r="B129" s="222">
        <v>15</v>
      </c>
      <c r="C129" s="245" t="s">
        <v>652</v>
      </c>
      <c r="D129" s="227" t="s">
        <v>737</v>
      </c>
      <c r="E129" s="215"/>
      <c r="F129" s="216"/>
    </row>
    <row r="130" spans="2:8" x14ac:dyDescent="0.25">
      <c r="B130" s="222">
        <v>16</v>
      </c>
      <c r="C130" s="245" t="s">
        <v>651</v>
      </c>
      <c r="D130" s="214" t="s">
        <v>216</v>
      </c>
      <c r="E130" s="215"/>
      <c r="F130" s="216"/>
    </row>
    <row r="131" spans="2:8" x14ac:dyDescent="0.25">
      <c r="B131" s="222">
        <v>17</v>
      </c>
      <c r="C131" s="245" t="s">
        <v>738</v>
      </c>
      <c r="D131" s="227" t="s">
        <v>214</v>
      </c>
      <c r="E131" s="215"/>
      <c r="F131" s="216"/>
    </row>
    <row r="132" spans="2:8" ht="15.75" thickBot="1" x14ac:dyDescent="0.3">
      <c r="B132" s="228">
        <v>18</v>
      </c>
      <c r="C132" s="246" t="s">
        <v>650</v>
      </c>
      <c r="D132" s="230" t="s">
        <v>214</v>
      </c>
      <c r="E132" s="231"/>
      <c r="F132" s="232"/>
    </row>
    <row r="133" spans="2:8" s="197" customFormat="1" ht="31.5" x14ac:dyDescent="0.25">
      <c r="B133" s="233" t="s">
        <v>687</v>
      </c>
      <c r="C133" s="234" t="s">
        <v>686</v>
      </c>
      <c r="D133" s="235"/>
      <c r="E133" s="236" t="s">
        <v>679</v>
      </c>
      <c r="F133" s="237" t="s">
        <v>1</v>
      </c>
      <c r="H133" s="238"/>
    </row>
    <row r="134" spans="2:8" x14ac:dyDescent="0.25">
      <c r="B134" s="200" t="s">
        <v>642</v>
      </c>
      <c r="C134" s="201" t="s">
        <v>746</v>
      </c>
      <c r="D134" s="239"/>
      <c r="E134" s="275"/>
      <c r="F134" s="276"/>
    </row>
    <row r="135" spans="2:8" x14ac:dyDescent="0.25">
      <c r="B135" s="205" t="str">
        <f>IF(D135="","",IF(#REF!="",#REF!+1,#REF!+1))</f>
        <v/>
      </c>
      <c r="C135" s="206" t="s">
        <v>640</v>
      </c>
      <c r="D135" s="239"/>
      <c r="E135" s="249"/>
      <c r="F135" s="209"/>
    </row>
    <row r="136" spans="2:8" ht="30" x14ac:dyDescent="0.25">
      <c r="B136" s="212">
        <v>1</v>
      </c>
      <c r="C136" s="213" t="s">
        <v>702</v>
      </c>
      <c r="D136" s="214" t="s">
        <v>215</v>
      </c>
      <c r="E136" s="215"/>
      <c r="F136" s="216"/>
    </row>
    <row r="137" spans="2:8" ht="30" x14ac:dyDescent="0.25">
      <c r="B137" s="212">
        <v>2</v>
      </c>
      <c r="C137" s="213" t="s">
        <v>703</v>
      </c>
      <c r="D137" s="214" t="s">
        <v>215</v>
      </c>
      <c r="E137" s="215"/>
      <c r="F137" s="216"/>
    </row>
    <row r="138" spans="2:8" x14ac:dyDescent="0.25">
      <c r="B138" s="212">
        <v>3</v>
      </c>
      <c r="C138" s="213" t="s">
        <v>706</v>
      </c>
      <c r="D138" s="214" t="s">
        <v>215</v>
      </c>
      <c r="E138" s="215"/>
      <c r="F138" s="216"/>
    </row>
    <row r="139" spans="2:8" x14ac:dyDescent="0.25">
      <c r="B139" s="212">
        <v>4</v>
      </c>
      <c r="C139" s="213" t="s">
        <v>704</v>
      </c>
      <c r="D139" s="214" t="s">
        <v>217</v>
      </c>
      <c r="E139" s="215"/>
      <c r="F139" s="216"/>
    </row>
    <row r="140" spans="2:8" ht="30" x14ac:dyDescent="0.25">
      <c r="B140" s="212">
        <v>5</v>
      </c>
      <c r="C140" s="213" t="s">
        <v>705</v>
      </c>
      <c r="D140" s="214" t="s">
        <v>217</v>
      </c>
      <c r="E140" s="215"/>
      <c r="F140" s="216"/>
    </row>
    <row r="141" spans="2:8" ht="30" x14ac:dyDescent="0.25">
      <c r="B141" s="212">
        <v>6</v>
      </c>
      <c r="C141" s="213" t="s">
        <v>715</v>
      </c>
      <c r="D141" s="214" t="s">
        <v>214</v>
      </c>
      <c r="E141" s="215"/>
      <c r="F141" s="216"/>
    </row>
    <row r="142" spans="2:8" x14ac:dyDescent="0.25">
      <c r="B142" s="205"/>
      <c r="C142" s="206" t="s">
        <v>639</v>
      </c>
      <c r="D142" s="239"/>
      <c r="E142" s="221"/>
      <c r="F142" s="209"/>
    </row>
    <row r="143" spans="2:8" x14ac:dyDescent="0.25">
      <c r="B143" s="222">
        <v>7</v>
      </c>
      <c r="C143" s="223" t="s">
        <v>707</v>
      </c>
      <c r="D143" s="227" t="s">
        <v>217</v>
      </c>
      <c r="E143" s="215"/>
      <c r="F143" s="216"/>
    </row>
    <row r="144" spans="2:8" ht="30" x14ac:dyDescent="0.25">
      <c r="B144" s="222">
        <v>8</v>
      </c>
      <c r="C144" s="223" t="s">
        <v>787</v>
      </c>
      <c r="D144" s="227" t="s">
        <v>217</v>
      </c>
      <c r="E144" s="215"/>
      <c r="F144" s="216"/>
    </row>
    <row r="145" spans="2:6" ht="45" x14ac:dyDescent="0.25">
      <c r="B145" s="222">
        <v>9</v>
      </c>
      <c r="C145" s="223" t="s">
        <v>804</v>
      </c>
      <c r="D145" s="227" t="s">
        <v>216</v>
      </c>
      <c r="E145" s="215"/>
      <c r="F145" s="216"/>
    </row>
    <row r="146" spans="2:6" ht="30" x14ac:dyDescent="0.25">
      <c r="B146" s="222">
        <v>10</v>
      </c>
      <c r="C146" s="223" t="s">
        <v>708</v>
      </c>
      <c r="D146" s="227" t="s">
        <v>217</v>
      </c>
      <c r="E146" s="215"/>
      <c r="F146" s="216"/>
    </row>
    <row r="147" spans="2:6" x14ac:dyDescent="0.25">
      <c r="B147" s="222">
        <v>11</v>
      </c>
      <c r="C147" s="223" t="s">
        <v>710</v>
      </c>
      <c r="D147" s="227" t="s">
        <v>217</v>
      </c>
      <c r="E147" s="215"/>
      <c r="F147" s="216"/>
    </row>
    <row r="148" spans="2:6" x14ac:dyDescent="0.25">
      <c r="B148" s="205"/>
      <c r="C148" s="225" t="s">
        <v>649</v>
      </c>
      <c r="D148" s="239"/>
      <c r="E148" s="221"/>
      <c r="F148" s="209"/>
    </row>
    <row r="149" spans="2:6" ht="30" x14ac:dyDescent="0.25">
      <c r="B149" s="222">
        <v>12</v>
      </c>
      <c r="C149" s="223" t="s">
        <v>724</v>
      </c>
      <c r="D149" s="227" t="s">
        <v>214</v>
      </c>
      <c r="E149" s="215"/>
      <c r="F149" s="216"/>
    </row>
    <row r="150" spans="2:6" ht="30" x14ac:dyDescent="0.25">
      <c r="B150" s="222">
        <v>13</v>
      </c>
      <c r="C150" s="223" t="s">
        <v>648</v>
      </c>
      <c r="D150" s="227" t="s">
        <v>214</v>
      </c>
      <c r="E150" s="215"/>
      <c r="F150" s="216"/>
    </row>
    <row r="151" spans="2:6" x14ac:dyDescent="0.25">
      <c r="B151" s="205"/>
      <c r="C151" s="225" t="s">
        <v>647</v>
      </c>
      <c r="D151" s="239"/>
      <c r="E151" s="221"/>
      <c r="F151" s="209"/>
    </row>
    <row r="152" spans="2:6" ht="30" x14ac:dyDescent="0.25">
      <c r="B152" s="222">
        <v>14</v>
      </c>
      <c r="C152" s="223" t="s">
        <v>646</v>
      </c>
      <c r="D152" s="227" t="s">
        <v>217</v>
      </c>
      <c r="E152" s="215"/>
      <c r="F152" s="216"/>
    </row>
    <row r="153" spans="2:6" ht="30" x14ac:dyDescent="0.25">
      <c r="B153" s="222">
        <v>15</v>
      </c>
      <c r="C153" s="223" t="s">
        <v>712</v>
      </c>
      <c r="D153" s="227" t="s">
        <v>217</v>
      </c>
      <c r="E153" s="215"/>
      <c r="F153" s="216"/>
    </row>
    <row r="154" spans="2:6" x14ac:dyDescent="0.25">
      <c r="B154" s="222">
        <v>16</v>
      </c>
      <c r="C154" s="223" t="s">
        <v>645</v>
      </c>
      <c r="D154" s="227" t="s">
        <v>217</v>
      </c>
      <c r="E154" s="215"/>
      <c r="F154" s="216"/>
    </row>
    <row r="155" spans="2:6" ht="30" x14ac:dyDescent="0.25">
      <c r="B155" s="222">
        <v>17</v>
      </c>
      <c r="C155" s="223" t="s">
        <v>637</v>
      </c>
      <c r="D155" s="227" t="s">
        <v>217</v>
      </c>
      <c r="E155" s="215"/>
      <c r="F155" s="216"/>
    </row>
    <row r="156" spans="2:6" x14ac:dyDescent="0.25">
      <c r="B156" s="222">
        <v>18</v>
      </c>
      <c r="C156" s="223" t="s">
        <v>644</v>
      </c>
      <c r="D156" s="227" t="s">
        <v>217</v>
      </c>
      <c r="E156" s="215"/>
      <c r="F156" s="216"/>
    </row>
    <row r="157" spans="2:6" x14ac:dyDescent="0.25">
      <c r="B157" s="222">
        <v>19</v>
      </c>
      <c r="C157" s="223" t="s">
        <v>716</v>
      </c>
      <c r="D157" s="227" t="s">
        <v>216</v>
      </c>
      <c r="E157" s="215"/>
      <c r="F157" s="216"/>
    </row>
    <row r="158" spans="2:6" x14ac:dyDescent="0.25">
      <c r="B158" s="222">
        <v>20</v>
      </c>
      <c r="C158" s="223" t="s">
        <v>745</v>
      </c>
      <c r="D158" s="227" t="s">
        <v>216</v>
      </c>
      <c r="E158" s="215"/>
      <c r="F158" s="216"/>
    </row>
    <row r="159" spans="2:6" x14ac:dyDescent="0.25">
      <c r="B159" s="222">
        <v>21</v>
      </c>
      <c r="C159" s="245" t="s">
        <v>713</v>
      </c>
      <c r="D159" s="227" t="s">
        <v>217</v>
      </c>
      <c r="E159" s="215"/>
      <c r="F159" s="216"/>
    </row>
    <row r="160" spans="2:6" ht="15.75" thickBot="1" x14ac:dyDescent="0.3">
      <c r="B160" s="240">
        <v>22</v>
      </c>
      <c r="C160" s="250" t="s">
        <v>635</v>
      </c>
      <c r="D160" s="242" t="s">
        <v>217</v>
      </c>
      <c r="E160" s="243"/>
      <c r="F160" s="244"/>
    </row>
    <row r="161" spans="2:8" s="197" customFormat="1" ht="31.5" x14ac:dyDescent="0.25">
      <c r="B161" s="192" t="s">
        <v>689</v>
      </c>
      <c r="C161" s="193" t="s">
        <v>688</v>
      </c>
      <c r="D161" s="194"/>
      <c r="E161" s="195" t="s">
        <v>679</v>
      </c>
      <c r="F161" s="196" t="s">
        <v>1</v>
      </c>
      <c r="H161" s="238"/>
    </row>
    <row r="162" spans="2:8" x14ac:dyDescent="0.25">
      <c r="B162" s="200" t="s">
        <v>643</v>
      </c>
      <c r="C162" s="201" t="s">
        <v>641</v>
      </c>
      <c r="D162" s="239"/>
      <c r="E162" s="275"/>
      <c r="F162" s="276"/>
    </row>
    <row r="163" spans="2:8" x14ac:dyDescent="0.25">
      <c r="B163" s="205" t="str">
        <f>IF(D163="","",IF(#REF!="",#REF!+1,#REF!+1))</f>
        <v/>
      </c>
      <c r="C163" s="206" t="s">
        <v>640</v>
      </c>
      <c r="D163" s="239"/>
      <c r="E163" s="249"/>
      <c r="F163" s="209"/>
    </row>
    <row r="164" spans="2:8" ht="30" x14ac:dyDescent="0.25">
      <c r="B164" s="212">
        <v>1</v>
      </c>
      <c r="C164" s="213" t="s">
        <v>702</v>
      </c>
      <c r="D164" s="214" t="s">
        <v>215</v>
      </c>
      <c r="E164" s="215"/>
      <c r="F164" s="216"/>
    </row>
    <row r="165" spans="2:8" ht="30" x14ac:dyDescent="0.25">
      <c r="B165" s="212">
        <v>2</v>
      </c>
      <c r="C165" s="213" t="s">
        <v>703</v>
      </c>
      <c r="D165" s="214" t="s">
        <v>215</v>
      </c>
      <c r="E165" s="215"/>
      <c r="F165" s="216"/>
    </row>
    <row r="166" spans="2:8" x14ac:dyDescent="0.25">
      <c r="B166" s="212">
        <v>3</v>
      </c>
      <c r="C166" s="213" t="s">
        <v>706</v>
      </c>
      <c r="D166" s="214" t="s">
        <v>215</v>
      </c>
      <c r="E166" s="215"/>
      <c r="F166" s="216"/>
    </row>
    <row r="167" spans="2:8" x14ac:dyDescent="0.25">
      <c r="B167" s="212">
        <v>4</v>
      </c>
      <c r="C167" s="213" t="s">
        <v>704</v>
      </c>
      <c r="D167" s="214" t="s">
        <v>217</v>
      </c>
      <c r="E167" s="215"/>
      <c r="F167" s="216"/>
    </row>
    <row r="168" spans="2:8" ht="30" x14ac:dyDescent="0.25">
      <c r="B168" s="212">
        <v>5</v>
      </c>
      <c r="C168" s="213" t="s">
        <v>705</v>
      </c>
      <c r="D168" s="214" t="s">
        <v>217</v>
      </c>
      <c r="E168" s="215"/>
      <c r="F168" s="216"/>
    </row>
    <row r="169" spans="2:8" ht="30" x14ac:dyDescent="0.25">
      <c r="B169" s="212">
        <v>6</v>
      </c>
      <c r="C169" s="213" t="s">
        <v>715</v>
      </c>
      <c r="D169" s="214" t="s">
        <v>214</v>
      </c>
      <c r="E169" s="215"/>
      <c r="F169" s="216"/>
    </row>
    <row r="170" spans="2:8" x14ac:dyDescent="0.25">
      <c r="B170" s="205"/>
      <c r="C170" s="206" t="s">
        <v>639</v>
      </c>
      <c r="D170" s="239"/>
      <c r="E170" s="221"/>
      <c r="F170" s="209"/>
    </row>
    <row r="171" spans="2:8" x14ac:dyDescent="0.25">
      <c r="B171" s="222">
        <v>7</v>
      </c>
      <c r="C171" s="223" t="s">
        <v>707</v>
      </c>
      <c r="D171" s="227" t="s">
        <v>217</v>
      </c>
      <c r="E171" s="215"/>
      <c r="F171" s="216"/>
    </row>
    <row r="172" spans="2:8" ht="30" x14ac:dyDescent="0.25">
      <c r="B172" s="222">
        <v>8</v>
      </c>
      <c r="C172" s="223" t="s">
        <v>787</v>
      </c>
      <c r="D172" s="227" t="s">
        <v>214</v>
      </c>
      <c r="E172" s="215"/>
      <c r="F172" s="216"/>
    </row>
    <row r="173" spans="2:8" ht="45" x14ac:dyDescent="0.25">
      <c r="B173" s="222">
        <v>9</v>
      </c>
      <c r="C173" s="223" t="s">
        <v>804</v>
      </c>
      <c r="D173" s="227" t="s">
        <v>216</v>
      </c>
      <c r="E173" s="215"/>
      <c r="F173" s="216"/>
    </row>
    <row r="174" spans="2:8" ht="30" x14ac:dyDescent="0.25">
      <c r="B174" s="222">
        <v>10</v>
      </c>
      <c r="C174" s="223" t="s">
        <v>708</v>
      </c>
      <c r="D174" s="227" t="s">
        <v>217</v>
      </c>
      <c r="E174" s="215"/>
      <c r="F174" s="216"/>
    </row>
    <row r="175" spans="2:8" x14ac:dyDescent="0.25">
      <c r="B175" s="222">
        <v>11</v>
      </c>
      <c r="C175" s="223" t="s">
        <v>710</v>
      </c>
      <c r="D175" s="227" t="s">
        <v>217</v>
      </c>
      <c r="E175" s="215"/>
      <c r="F175" s="216"/>
    </row>
    <row r="176" spans="2:8" x14ac:dyDescent="0.25">
      <c r="B176" s="205"/>
      <c r="C176" s="225" t="s">
        <v>647</v>
      </c>
      <c r="D176" s="239"/>
      <c r="E176" s="221"/>
      <c r="F176" s="209"/>
    </row>
    <row r="177" spans="2:8" ht="30" x14ac:dyDescent="0.25">
      <c r="B177" s="222">
        <v>12</v>
      </c>
      <c r="C177" s="223" t="s">
        <v>793</v>
      </c>
      <c r="D177" s="227" t="s">
        <v>214</v>
      </c>
      <c r="E177" s="215"/>
      <c r="F177" s="216"/>
    </row>
    <row r="178" spans="2:8" ht="30" x14ac:dyDescent="0.25">
      <c r="B178" s="222">
        <v>13</v>
      </c>
      <c r="C178" s="223" t="s">
        <v>712</v>
      </c>
      <c r="D178" s="227" t="s">
        <v>216</v>
      </c>
      <c r="E178" s="215"/>
      <c r="F178" s="216"/>
    </row>
    <row r="179" spans="2:8" x14ac:dyDescent="0.25">
      <c r="B179" s="222">
        <v>14</v>
      </c>
      <c r="C179" s="223" t="s">
        <v>747</v>
      </c>
      <c r="D179" s="227" t="s">
        <v>216</v>
      </c>
      <c r="E179" s="215"/>
      <c r="F179" s="216"/>
    </row>
    <row r="180" spans="2:8" x14ac:dyDescent="0.25">
      <c r="B180" s="222">
        <v>15</v>
      </c>
      <c r="C180" s="223" t="s">
        <v>748</v>
      </c>
      <c r="D180" s="227" t="s">
        <v>217</v>
      </c>
      <c r="E180" s="215"/>
      <c r="F180" s="216"/>
    </row>
    <row r="181" spans="2:8" x14ac:dyDescent="0.25">
      <c r="B181" s="222">
        <v>16</v>
      </c>
      <c r="C181" s="223" t="s">
        <v>716</v>
      </c>
      <c r="D181" s="227" t="s">
        <v>216</v>
      </c>
      <c r="E181" s="215"/>
      <c r="F181" s="216"/>
    </row>
    <row r="182" spans="2:8" x14ac:dyDescent="0.25">
      <c r="B182" s="222">
        <v>17</v>
      </c>
      <c r="C182" s="223" t="s">
        <v>745</v>
      </c>
      <c r="D182" s="227" t="s">
        <v>216</v>
      </c>
      <c r="E182" s="215"/>
      <c r="F182" s="216"/>
    </row>
    <row r="183" spans="2:8" x14ac:dyDescent="0.25">
      <c r="B183" s="222">
        <v>18</v>
      </c>
      <c r="C183" s="223" t="s">
        <v>636</v>
      </c>
      <c r="D183" s="227" t="s">
        <v>217</v>
      </c>
      <c r="E183" s="215"/>
      <c r="F183" s="216"/>
    </row>
    <row r="184" spans="2:8" ht="15.75" thickBot="1" x14ac:dyDescent="0.3">
      <c r="B184" s="228">
        <v>19</v>
      </c>
      <c r="C184" s="251" t="s">
        <v>635</v>
      </c>
      <c r="D184" s="230" t="s">
        <v>217</v>
      </c>
      <c r="E184" s="231"/>
      <c r="F184" s="232"/>
    </row>
    <row r="185" spans="2:8" s="197" customFormat="1" ht="31.5" x14ac:dyDescent="0.25">
      <c r="B185" s="233" t="s">
        <v>691</v>
      </c>
      <c r="C185" s="234" t="s">
        <v>690</v>
      </c>
      <c r="D185" s="235"/>
      <c r="E185" s="236" t="s">
        <v>679</v>
      </c>
      <c r="F185" s="237" t="s">
        <v>1</v>
      </c>
      <c r="H185" s="238"/>
    </row>
    <row r="186" spans="2:8" x14ac:dyDescent="0.25">
      <c r="B186" s="200" t="s">
        <v>642</v>
      </c>
      <c r="C186" s="201" t="s">
        <v>641</v>
      </c>
      <c r="D186" s="239"/>
      <c r="E186" s="275"/>
      <c r="F186" s="276"/>
    </row>
    <row r="187" spans="2:8" x14ac:dyDescent="0.25">
      <c r="B187" s="205" t="str">
        <f>IF(D187="","",IF(#REF!="",#REF!+1,#REF!+1))</f>
        <v/>
      </c>
      <c r="C187" s="206" t="s">
        <v>640</v>
      </c>
      <c r="D187" s="239"/>
      <c r="E187" s="249"/>
      <c r="F187" s="209"/>
    </row>
    <row r="188" spans="2:8" ht="30" x14ac:dyDescent="0.25">
      <c r="B188" s="212">
        <v>1</v>
      </c>
      <c r="C188" s="213" t="s">
        <v>702</v>
      </c>
      <c r="D188" s="214" t="s">
        <v>215</v>
      </c>
      <c r="E188" s="215"/>
      <c r="F188" s="216"/>
    </row>
    <row r="189" spans="2:8" ht="30" x14ac:dyDescent="0.25">
      <c r="B189" s="212">
        <v>2</v>
      </c>
      <c r="C189" s="213" t="s">
        <v>703</v>
      </c>
      <c r="D189" s="214" t="s">
        <v>215</v>
      </c>
      <c r="E189" s="215"/>
      <c r="F189" s="216"/>
    </row>
    <row r="190" spans="2:8" x14ac:dyDescent="0.25">
      <c r="B190" s="212">
        <v>3</v>
      </c>
      <c r="C190" s="213" t="s">
        <v>706</v>
      </c>
      <c r="D190" s="214" t="s">
        <v>215</v>
      </c>
      <c r="E190" s="215"/>
      <c r="F190" s="216"/>
    </row>
    <row r="191" spans="2:8" x14ac:dyDescent="0.25">
      <c r="B191" s="212">
        <v>4</v>
      </c>
      <c r="C191" s="213" t="s">
        <v>704</v>
      </c>
      <c r="D191" s="214" t="s">
        <v>217</v>
      </c>
      <c r="E191" s="215"/>
      <c r="F191" s="216"/>
    </row>
    <row r="192" spans="2:8" ht="30" x14ac:dyDescent="0.25">
      <c r="B192" s="212">
        <v>5</v>
      </c>
      <c r="C192" s="213" t="s">
        <v>705</v>
      </c>
      <c r="D192" s="214" t="s">
        <v>217</v>
      </c>
      <c r="E192" s="215"/>
      <c r="F192" s="216"/>
    </row>
    <row r="193" spans="2:6" ht="30" x14ac:dyDescent="0.25">
      <c r="B193" s="212">
        <v>6</v>
      </c>
      <c r="C193" s="213" t="s">
        <v>715</v>
      </c>
      <c r="D193" s="214" t="s">
        <v>214</v>
      </c>
      <c r="E193" s="215"/>
      <c r="F193" s="216"/>
    </row>
    <row r="194" spans="2:6" x14ac:dyDescent="0.25">
      <c r="B194" s="205"/>
      <c r="C194" s="206" t="s">
        <v>662</v>
      </c>
      <c r="D194" s="239"/>
      <c r="E194" s="249"/>
      <c r="F194" s="209"/>
    </row>
    <row r="195" spans="2:6" ht="30" x14ac:dyDescent="0.25">
      <c r="B195" s="222">
        <v>7</v>
      </c>
      <c r="C195" s="245" t="s">
        <v>724</v>
      </c>
      <c r="D195" s="227" t="s">
        <v>217</v>
      </c>
      <c r="E195" s="215"/>
      <c r="F195" s="216"/>
    </row>
    <row r="196" spans="2:6" ht="45" x14ac:dyDescent="0.25">
      <c r="B196" s="222">
        <v>8</v>
      </c>
      <c r="C196" s="213" t="s">
        <v>711</v>
      </c>
      <c r="D196" s="227" t="s">
        <v>217</v>
      </c>
      <c r="E196" s="215"/>
      <c r="F196" s="216"/>
    </row>
    <row r="197" spans="2:6" x14ac:dyDescent="0.25">
      <c r="B197" s="205" t="str">
        <f>IF(D197="","",IF(#REF!="",#REF!+1,#REF!+1))</f>
        <v/>
      </c>
      <c r="C197" s="225" t="s">
        <v>639</v>
      </c>
      <c r="D197" s="239"/>
      <c r="E197" s="221"/>
      <c r="F197" s="209"/>
    </row>
    <row r="198" spans="2:6" x14ac:dyDescent="0.25">
      <c r="B198" s="222">
        <v>9</v>
      </c>
      <c r="C198" s="226" t="s">
        <v>707</v>
      </c>
      <c r="D198" s="227" t="s">
        <v>217</v>
      </c>
      <c r="E198" s="215"/>
      <c r="F198" s="216"/>
    </row>
    <row r="199" spans="2:6" ht="30" x14ac:dyDescent="0.25">
      <c r="B199" s="222">
        <v>10</v>
      </c>
      <c r="C199" s="223" t="s">
        <v>787</v>
      </c>
      <c r="D199" s="227" t="s">
        <v>217</v>
      </c>
      <c r="E199" s="215"/>
      <c r="F199" s="216"/>
    </row>
    <row r="200" spans="2:6" ht="45" x14ac:dyDescent="0.25">
      <c r="B200" s="222">
        <v>11</v>
      </c>
      <c r="C200" s="223" t="s">
        <v>804</v>
      </c>
      <c r="D200" s="227" t="s">
        <v>217</v>
      </c>
      <c r="E200" s="215"/>
      <c r="F200" s="216"/>
    </row>
    <row r="201" spans="2:6" x14ac:dyDescent="0.25">
      <c r="B201" s="222">
        <v>12</v>
      </c>
      <c r="C201" s="223" t="s">
        <v>710</v>
      </c>
      <c r="D201" s="227" t="s">
        <v>217</v>
      </c>
      <c r="E201" s="215"/>
      <c r="F201" s="216"/>
    </row>
    <row r="202" spans="2:6" x14ac:dyDescent="0.25">
      <c r="B202" s="205" t="str">
        <f t="shared" ref="B202" si="0">IF(D202="","",IF(B201="",B200+1,B201+1))</f>
        <v/>
      </c>
      <c r="C202" s="225" t="s">
        <v>647</v>
      </c>
      <c r="D202" s="239"/>
      <c r="E202" s="221"/>
      <c r="F202" s="209"/>
    </row>
    <row r="203" spans="2:6" ht="30" x14ac:dyDescent="0.25">
      <c r="B203" s="222">
        <v>13</v>
      </c>
      <c r="C203" s="223" t="s">
        <v>712</v>
      </c>
      <c r="D203" s="227" t="s">
        <v>217</v>
      </c>
      <c r="E203" s="215"/>
      <c r="F203" s="216"/>
    </row>
    <row r="204" spans="2:6" ht="30" x14ac:dyDescent="0.25">
      <c r="B204" s="222">
        <v>14</v>
      </c>
      <c r="C204" s="223" t="s">
        <v>637</v>
      </c>
      <c r="D204" s="227" t="s">
        <v>217</v>
      </c>
      <c r="E204" s="215"/>
      <c r="F204" s="216"/>
    </row>
    <row r="205" spans="2:6" x14ac:dyDescent="0.25">
      <c r="B205" s="222">
        <v>15</v>
      </c>
      <c r="C205" s="223" t="s">
        <v>716</v>
      </c>
      <c r="D205" s="227" t="s">
        <v>217</v>
      </c>
      <c r="E205" s="215"/>
      <c r="F205" s="216"/>
    </row>
    <row r="206" spans="2:6" x14ac:dyDescent="0.25">
      <c r="B206" s="222">
        <v>16</v>
      </c>
      <c r="C206" s="223" t="s">
        <v>745</v>
      </c>
      <c r="D206" s="227" t="s">
        <v>217</v>
      </c>
      <c r="E206" s="215"/>
      <c r="F206" s="216"/>
    </row>
    <row r="207" spans="2:6" x14ac:dyDescent="0.25">
      <c r="B207" s="222">
        <v>17</v>
      </c>
      <c r="C207" s="245" t="s">
        <v>636</v>
      </c>
      <c r="D207" s="227" t="s">
        <v>217</v>
      </c>
      <c r="E207" s="215"/>
      <c r="F207" s="216"/>
    </row>
    <row r="208" spans="2:6" ht="15.75" thickBot="1" x14ac:dyDescent="0.3">
      <c r="B208" s="240">
        <v>18</v>
      </c>
      <c r="C208" s="252" t="s">
        <v>635</v>
      </c>
      <c r="D208" s="242" t="s">
        <v>217</v>
      </c>
      <c r="E208" s="243"/>
      <c r="F208" s="244"/>
    </row>
    <row r="209" spans="2:8" s="197" customFormat="1" ht="31.5" x14ac:dyDescent="0.25">
      <c r="B209" s="192" t="s">
        <v>692</v>
      </c>
      <c r="C209" s="193" t="s">
        <v>749</v>
      </c>
      <c r="D209" s="194"/>
      <c r="E209" s="195" t="s">
        <v>679</v>
      </c>
      <c r="F209" s="196" t="s">
        <v>1</v>
      </c>
      <c r="H209" s="238"/>
    </row>
    <row r="210" spans="2:8" x14ac:dyDescent="0.25">
      <c r="B210" s="200" t="s">
        <v>642</v>
      </c>
      <c r="C210" s="201" t="s">
        <v>746</v>
      </c>
      <c r="D210" s="239"/>
      <c r="E210" s="275"/>
      <c r="F210" s="276"/>
    </row>
    <row r="211" spans="2:8" x14ac:dyDescent="0.25">
      <c r="B211" s="205"/>
      <c r="C211" s="206" t="s">
        <v>640</v>
      </c>
      <c r="D211" s="207"/>
      <c r="E211" s="249"/>
      <c r="F211" s="209"/>
    </row>
    <row r="212" spans="2:8" ht="30" x14ac:dyDescent="0.25">
      <c r="B212" s="212">
        <v>1</v>
      </c>
      <c r="C212" s="213" t="s">
        <v>702</v>
      </c>
      <c r="D212" s="214" t="s">
        <v>215</v>
      </c>
      <c r="E212" s="215"/>
      <c r="F212" s="216"/>
    </row>
    <row r="213" spans="2:8" ht="30" x14ac:dyDescent="0.25">
      <c r="B213" s="212">
        <v>2</v>
      </c>
      <c r="C213" s="213" t="s">
        <v>703</v>
      </c>
      <c r="D213" s="214" t="s">
        <v>215</v>
      </c>
      <c r="E213" s="215"/>
      <c r="F213" s="216"/>
    </row>
    <row r="214" spans="2:8" x14ac:dyDescent="0.25">
      <c r="B214" s="212">
        <v>3</v>
      </c>
      <c r="C214" s="213" t="s">
        <v>706</v>
      </c>
      <c r="D214" s="214" t="s">
        <v>215</v>
      </c>
      <c r="E214" s="215"/>
      <c r="F214" s="216"/>
    </row>
    <row r="215" spans="2:8" x14ac:dyDescent="0.25">
      <c r="B215" s="212">
        <v>4</v>
      </c>
      <c r="C215" s="213" t="s">
        <v>704</v>
      </c>
      <c r="D215" s="214" t="s">
        <v>217</v>
      </c>
      <c r="E215" s="215"/>
      <c r="F215" s="216"/>
    </row>
    <row r="216" spans="2:8" ht="30" x14ac:dyDescent="0.25">
      <c r="B216" s="212">
        <v>5</v>
      </c>
      <c r="C216" s="213" t="s">
        <v>705</v>
      </c>
      <c r="D216" s="214" t="s">
        <v>217</v>
      </c>
      <c r="E216" s="215"/>
      <c r="F216" s="216"/>
    </row>
    <row r="217" spans="2:8" ht="30" x14ac:dyDescent="0.25">
      <c r="B217" s="212">
        <v>6</v>
      </c>
      <c r="C217" s="213" t="s">
        <v>715</v>
      </c>
      <c r="D217" s="214" t="s">
        <v>214</v>
      </c>
      <c r="E217" s="215"/>
      <c r="F217" s="216"/>
    </row>
    <row r="218" spans="2:8" x14ac:dyDescent="0.25">
      <c r="B218" s="205"/>
      <c r="C218" s="206" t="s">
        <v>639</v>
      </c>
      <c r="D218" s="220"/>
      <c r="E218" s="221"/>
      <c r="F218" s="209"/>
    </row>
    <row r="219" spans="2:8" x14ac:dyDescent="0.25">
      <c r="B219" s="222">
        <v>7</v>
      </c>
      <c r="C219" s="223" t="s">
        <v>707</v>
      </c>
      <c r="D219" s="227" t="s">
        <v>217</v>
      </c>
      <c r="E219" s="215"/>
      <c r="F219" s="216"/>
    </row>
    <row r="220" spans="2:8" ht="30" x14ac:dyDescent="0.25">
      <c r="B220" s="222">
        <v>8</v>
      </c>
      <c r="C220" s="223" t="s">
        <v>787</v>
      </c>
      <c r="D220" s="227" t="s">
        <v>217</v>
      </c>
      <c r="E220" s="215"/>
      <c r="F220" s="216"/>
    </row>
    <row r="221" spans="2:8" ht="45" x14ac:dyDescent="0.25">
      <c r="B221" s="222">
        <v>9</v>
      </c>
      <c r="C221" s="223" t="s">
        <v>804</v>
      </c>
      <c r="D221" s="227" t="s">
        <v>214</v>
      </c>
      <c r="E221" s="215"/>
      <c r="F221" s="216"/>
    </row>
    <row r="222" spans="2:8" ht="30" x14ac:dyDescent="0.25">
      <c r="B222" s="222">
        <v>10</v>
      </c>
      <c r="C222" s="223" t="s">
        <v>708</v>
      </c>
      <c r="D222" s="227" t="s">
        <v>217</v>
      </c>
      <c r="E222" s="215"/>
      <c r="F222" s="216"/>
    </row>
    <row r="223" spans="2:8" x14ac:dyDescent="0.25">
      <c r="B223" s="222">
        <v>11</v>
      </c>
      <c r="C223" s="223" t="s">
        <v>710</v>
      </c>
      <c r="D223" s="227" t="s">
        <v>217</v>
      </c>
      <c r="E223" s="215"/>
      <c r="F223" s="216"/>
    </row>
    <row r="224" spans="2:8" x14ac:dyDescent="0.25">
      <c r="B224" s="224"/>
      <c r="C224" s="225" t="s">
        <v>647</v>
      </c>
      <c r="D224" s="221"/>
      <c r="E224" s="221"/>
      <c r="F224" s="209"/>
    </row>
    <row r="225" spans="2:8" ht="30" x14ac:dyDescent="0.25">
      <c r="B225" s="222">
        <v>12</v>
      </c>
      <c r="C225" s="223" t="s">
        <v>638</v>
      </c>
      <c r="D225" s="227" t="s">
        <v>217</v>
      </c>
      <c r="E225" s="215"/>
      <c r="F225" s="216"/>
    </row>
    <row r="226" spans="2:8" ht="30" x14ac:dyDescent="0.25">
      <c r="B226" s="222">
        <v>13</v>
      </c>
      <c r="C226" s="223" t="s">
        <v>712</v>
      </c>
      <c r="D226" s="227" t="s">
        <v>217</v>
      </c>
      <c r="E226" s="215"/>
      <c r="F226" s="216"/>
    </row>
    <row r="227" spans="2:8" ht="30" x14ac:dyDescent="0.25">
      <c r="B227" s="222">
        <v>14</v>
      </c>
      <c r="C227" s="223" t="s">
        <v>637</v>
      </c>
      <c r="D227" s="227" t="s">
        <v>217</v>
      </c>
      <c r="E227" s="215"/>
      <c r="F227" s="216"/>
    </row>
    <row r="228" spans="2:8" x14ac:dyDescent="0.25">
      <c r="B228" s="222">
        <v>15</v>
      </c>
      <c r="C228" s="223" t="s">
        <v>636</v>
      </c>
      <c r="D228" s="227" t="s">
        <v>217</v>
      </c>
      <c r="E228" s="215"/>
      <c r="F228" s="216"/>
    </row>
    <row r="229" spans="2:8" ht="15.75" thickBot="1" x14ac:dyDescent="0.3">
      <c r="B229" s="228">
        <v>16</v>
      </c>
      <c r="C229" s="251" t="s">
        <v>635</v>
      </c>
      <c r="D229" s="230" t="s">
        <v>217</v>
      </c>
      <c r="E229" s="231"/>
      <c r="F229" s="232"/>
    </row>
    <row r="230" spans="2:8" s="197" customFormat="1" ht="31.5" x14ac:dyDescent="0.25">
      <c r="B230" s="192" t="s">
        <v>693</v>
      </c>
      <c r="C230" s="193" t="s">
        <v>694</v>
      </c>
      <c r="D230" s="194"/>
      <c r="E230" s="195" t="s">
        <v>679</v>
      </c>
      <c r="F230" s="196" t="s">
        <v>1</v>
      </c>
      <c r="H230" s="238"/>
    </row>
    <row r="231" spans="2:8" x14ac:dyDescent="0.25">
      <c r="B231" s="200" t="s">
        <v>642</v>
      </c>
      <c r="C231" s="201" t="s">
        <v>746</v>
      </c>
      <c r="D231" s="239"/>
      <c r="E231" s="275"/>
      <c r="F231" s="276"/>
    </row>
    <row r="232" spans="2:8" x14ac:dyDescent="0.25">
      <c r="B232" s="205" t="str">
        <f>IF(D232="","",IF(#REF!="",#REF!+1,#REF!+1))</f>
        <v/>
      </c>
      <c r="C232" s="206" t="s">
        <v>640</v>
      </c>
      <c r="D232" s="220"/>
      <c r="E232" s="221"/>
      <c r="F232" s="209"/>
    </row>
    <row r="233" spans="2:8" ht="30" x14ac:dyDescent="0.25">
      <c r="B233" s="212">
        <v>1</v>
      </c>
      <c r="C233" s="213" t="s">
        <v>702</v>
      </c>
      <c r="D233" s="214" t="s">
        <v>215</v>
      </c>
      <c r="E233" s="215"/>
      <c r="F233" s="216"/>
    </row>
    <row r="234" spans="2:8" ht="30" x14ac:dyDescent="0.25">
      <c r="B234" s="212">
        <v>2</v>
      </c>
      <c r="C234" s="213" t="s">
        <v>703</v>
      </c>
      <c r="D234" s="214" t="s">
        <v>215</v>
      </c>
      <c r="E234" s="215"/>
      <c r="F234" s="216"/>
    </row>
    <row r="235" spans="2:8" x14ac:dyDescent="0.25">
      <c r="B235" s="212">
        <v>3</v>
      </c>
      <c r="C235" s="213" t="s">
        <v>706</v>
      </c>
      <c r="D235" s="214" t="s">
        <v>215</v>
      </c>
      <c r="E235" s="215"/>
      <c r="F235" s="216"/>
    </row>
    <row r="236" spans="2:8" x14ac:dyDescent="0.25">
      <c r="B236" s="212">
        <v>4</v>
      </c>
      <c r="C236" s="213" t="s">
        <v>704</v>
      </c>
      <c r="D236" s="214" t="s">
        <v>217</v>
      </c>
      <c r="E236" s="215"/>
      <c r="F236" s="216"/>
    </row>
    <row r="237" spans="2:8" ht="30" x14ac:dyDescent="0.25">
      <c r="B237" s="212">
        <v>5</v>
      </c>
      <c r="C237" s="213" t="s">
        <v>705</v>
      </c>
      <c r="D237" s="214" t="s">
        <v>217</v>
      </c>
      <c r="E237" s="215"/>
      <c r="F237" s="216"/>
    </row>
    <row r="238" spans="2:8" ht="30" x14ac:dyDescent="0.25">
      <c r="B238" s="212">
        <v>6</v>
      </c>
      <c r="C238" s="213" t="s">
        <v>715</v>
      </c>
      <c r="D238" s="214" t="s">
        <v>214</v>
      </c>
      <c r="E238" s="215"/>
      <c r="F238" s="216"/>
    </row>
    <row r="239" spans="2:8" x14ac:dyDescent="0.25">
      <c r="B239" s="205" t="str">
        <f>IF(D239="","",IF(#REF!="",#REF!+1,#REF!+1))</f>
        <v/>
      </c>
      <c r="C239" s="206" t="s">
        <v>639</v>
      </c>
      <c r="D239" s="220"/>
      <c r="E239" s="221"/>
      <c r="F239" s="209"/>
    </row>
    <row r="240" spans="2:8" x14ac:dyDescent="0.25">
      <c r="B240" s="222">
        <v>7</v>
      </c>
      <c r="C240" s="223" t="s">
        <v>707</v>
      </c>
      <c r="D240" s="227" t="s">
        <v>217</v>
      </c>
      <c r="E240" s="215"/>
      <c r="F240" s="216"/>
    </row>
    <row r="241" spans="2:8" ht="30" x14ac:dyDescent="0.25">
      <c r="B241" s="222">
        <v>8</v>
      </c>
      <c r="C241" s="223" t="s">
        <v>787</v>
      </c>
      <c r="D241" s="227" t="s">
        <v>217</v>
      </c>
      <c r="E241" s="215"/>
      <c r="F241" s="216"/>
    </row>
    <row r="242" spans="2:8" ht="45" x14ac:dyDescent="0.25">
      <c r="B242" s="222">
        <v>9</v>
      </c>
      <c r="C242" s="223" t="s">
        <v>804</v>
      </c>
      <c r="D242" s="227" t="s">
        <v>216</v>
      </c>
      <c r="E242" s="215"/>
      <c r="F242" s="216"/>
    </row>
    <row r="243" spans="2:8" x14ac:dyDescent="0.25">
      <c r="B243" s="222">
        <v>10</v>
      </c>
      <c r="C243" s="245" t="s">
        <v>710</v>
      </c>
      <c r="D243" s="227" t="s">
        <v>217</v>
      </c>
      <c r="E243" s="215"/>
      <c r="F243" s="216"/>
    </row>
    <row r="244" spans="2:8" x14ac:dyDescent="0.25">
      <c r="B244" s="205" t="str">
        <f>IF(D244="","",IF(B243="",B242+1,B243+1))</f>
        <v/>
      </c>
      <c r="C244" s="206" t="s">
        <v>647</v>
      </c>
      <c r="D244" s="220"/>
      <c r="E244" s="221"/>
      <c r="F244" s="209"/>
    </row>
    <row r="245" spans="2:8" x14ac:dyDescent="0.25">
      <c r="B245" s="222">
        <v>11</v>
      </c>
      <c r="C245" s="245" t="s">
        <v>716</v>
      </c>
      <c r="D245" s="227" t="s">
        <v>216</v>
      </c>
      <c r="E245" s="215"/>
      <c r="F245" s="216"/>
    </row>
    <row r="246" spans="2:8" x14ac:dyDescent="0.25">
      <c r="B246" s="222">
        <v>12</v>
      </c>
      <c r="C246" s="245" t="s">
        <v>745</v>
      </c>
      <c r="D246" s="227" t="s">
        <v>216</v>
      </c>
      <c r="E246" s="215"/>
      <c r="F246" s="216"/>
    </row>
    <row r="247" spans="2:8" x14ac:dyDescent="0.25">
      <c r="B247" s="205" t="str">
        <f>IF(D247="","",IF(#REF!="",B245+1,#REF!+1))</f>
        <v/>
      </c>
      <c r="C247" s="206" t="s">
        <v>649</v>
      </c>
      <c r="D247" s="239"/>
      <c r="E247" s="221"/>
      <c r="F247" s="209"/>
    </row>
    <row r="248" spans="2:8" ht="30" x14ac:dyDescent="0.25">
      <c r="B248" s="222">
        <v>13</v>
      </c>
      <c r="C248" s="245" t="s">
        <v>724</v>
      </c>
      <c r="D248" s="227" t="s">
        <v>214</v>
      </c>
      <c r="E248" s="215"/>
      <c r="F248" s="216"/>
    </row>
    <row r="249" spans="2:8" ht="15.75" thickBot="1" x14ac:dyDescent="0.3">
      <c r="B249" s="240">
        <v>14</v>
      </c>
      <c r="C249" s="250" t="s">
        <v>739</v>
      </c>
      <c r="D249" s="242" t="s">
        <v>214</v>
      </c>
      <c r="E249" s="243"/>
      <c r="F249" s="244"/>
    </row>
    <row r="250" spans="2:8" ht="30" x14ac:dyDescent="0.25">
      <c r="B250" s="253" t="s">
        <v>696</v>
      </c>
      <c r="C250" s="254" t="s">
        <v>695</v>
      </c>
      <c r="D250" s="255"/>
      <c r="E250" s="256" t="s">
        <v>679</v>
      </c>
      <c r="F250" s="257" t="s">
        <v>1</v>
      </c>
    </row>
    <row r="251" spans="2:8" x14ac:dyDescent="0.25">
      <c r="B251" s="205"/>
      <c r="C251" s="206"/>
      <c r="D251" s="239"/>
      <c r="E251" s="258">
        <v>0</v>
      </c>
      <c r="F251" s="259">
        <v>0</v>
      </c>
    </row>
    <row r="252" spans="2:8" ht="15.75" thickBot="1" x14ac:dyDescent="0.3">
      <c r="B252" s="260"/>
      <c r="C252" s="261"/>
      <c r="D252" s="262"/>
      <c r="E252" s="263"/>
      <c r="F252" s="232"/>
    </row>
    <row r="253" spans="2:8" s="197" customFormat="1" ht="15.75" x14ac:dyDescent="0.25">
      <c r="B253" s="192" t="s">
        <v>741</v>
      </c>
      <c r="C253" s="193" t="s">
        <v>758</v>
      </c>
      <c r="D253" s="194"/>
      <c r="E253" s="195"/>
      <c r="F253" s="196" t="s">
        <v>742</v>
      </c>
      <c r="H253" s="238"/>
    </row>
    <row r="254" spans="2:8" ht="15.75" thickBot="1" x14ac:dyDescent="0.3">
      <c r="B254" s="264" t="s">
        <v>642</v>
      </c>
      <c r="C254" s="265" t="s">
        <v>773</v>
      </c>
      <c r="D254" s="266"/>
      <c r="E254" s="267"/>
      <c r="F254" s="55"/>
    </row>
    <row r="255" spans="2:8" x14ac:dyDescent="0.25">
      <c r="B255" s="205" t="str">
        <f>IF(D255="","",IF(#REF!="",B254+1,#REF!+1))</f>
        <v/>
      </c>
      <c r="C255" s="206" t="s">
        <v>639</v>
      </c>
      <c r="D255" s="220"/>
      <c r="E255" s="221"/>
      <c r="F255" s="209"/>
    </row>
    <row r="256" spans="2:8" ht="45" x14ac:dyDescent="0.25">
      <c r="B256" s="222">
        <v>1</v>
      </c>
      <c r="C256" s="213" t="s">
        <v>783</v>
      </c>
      <c r="D256" s="227" t="s">
        <v>759</v>
      </c>
      <c r="E256" s="215"/>
      <c r="F256" s="216"/>
    </row>
    <row r="257" spans="2:6" ht="30" x14ac:dyDescent="0.25">
      <c r="B257" s="222">
        <v>2</v>
      </c>
      <c r="C257" s="213" t="s">
        <v>784</v>
      </c>
      <c r="D257" s="227" t="s">
        <v>759</v>
      </c>
      <c r="E257" s="215"/>
      <c r="F257" s="216"/>
    </row>
    <row r="258" spans="2:6" ht="30" x14ac:dyDescent="0.25">
      <c r="B258" s="222">
        <v>3</v>
      </c>
      <c r="C258" s="213" t="s">
        <v>780</v>
      </c>
      <c r="D258" s="227" t="s">
        <v>759</v>
      </c>
      <c r="E258" s="268"/>
      <c r="F258" s="269"/>
    </row>
    <row r="259" spans="2:6" ht="30" x14ac:dyDescent="0.25">
      <c r="B259" s="222">
        <v>4</v>
      </c>
      <c r="C259" s="213" t="s">
        <v>785</v>
      </c>
      <c r="D259" s="227" t="s">
        <v>759</v>
      </c>
      <c r="E259" s="268"/>
      <c r="F259" s="269"/>
    </row>
    <row r="260" spans="2:6" x14ac:dyDescent="0.25">
      <c r="B260" s="205" t="str">
        <f>IF(D260="","",IF(B258="",B257+1,B258+1))</f>
        <v/>
      </c>
      <c r="C260" s="206" t="s">
        <v>647</v>
      </c>
      <c r="D260" s="258"/>
      <c r="E260" s="221"/>
      <c r="F260" s="209"/>
    </row>
    <row r="261" spans="2:6" ht="45" x14ac:dyDescent="0.25">
      <c r="B261" s="222">
        <v>5</v>
      </c>
      <c r="C261" s="213" t="s">
        <v>782</v>
      </c>
      <c r="D261" s="227" t="s">
        <v>759</v>
      </c>
      <c r="E261" s="215"/>
      <c r="F261" s="216"/>
    </row>
    <row r="262" spans="2:6" ht="30" x14ac:dyDescent="0.25">
      <c r="B262" s="222">
        <v>6</v>
      </c>
      <c r="C262" s="213" t="s">
        <v>777</v>
      </c>
      <c r="D262" s="227" t="s">
        <v>759</v>
      </c>
      <c r="E262" s="268"/>
      <c r="F262" s="269"/>
    </row>
    <row r="263" spans="2:6" ht="30" x14ac:dyDescent="0.25">
      <c r="B263" s="222">
        <v>7</v>
      </c>
      <c r="C263" s="213" t="s">
        <v>779</v>
      </c>
      <c r="D263" s="227" t="s">
        <v>759</v>
      </c>
      <c r="E263" s="268"/>
      <c r="F263" s="269"/>
    </row>
    <row r="264" spans="2:6" ht="30" x14ac:dyDescent="0.25">
      <c r="B264" s="222">
        <v>8</v>
      </c>
      <c r="C264" s="213" t="s">
        <v>778</v>
      </c>
      <c r="D264" s="227" t="s">
        <v>759</v>
      </c>
      <c r="E264" s="268"/>
      <c r="F264" s="269"/>
    </row>
    <row r="265" spans="2:6" x14ac:dyDescent="0.25">
      <c r="B265" s="222">
        <v>9</v>
      </c>
      <c r="C265" s="213" t="s">
        <v>786</v>
      </c>
      <c r="D265" s="227" t="s">
        <v>759</v>
      </c>
      <c r="E265" s="268"/>
      <c r="F265" s="269"/>
    </row>
    <row r="266" spans="2:6" ht="30" x14ac:dyDescent="0.25">
      <c r="B266" s="222">
        <v>10</v>
      </c>
      <c r="C266" s="213" t="s">
        <v>781</v>
      </c>
      <c r="D266" s="227" t="s">
        <v>759</v>
      </c>
      <c r="E266" s="268"/>
      <c r="F266" s="269"/>
    </row>
    <row r="267" spans="2:6" ht="30" x14ac:dyDescent="0.25">
      <c r="B267" s="222">
        <v>11</v>
      </c>
      <c r="C267" s="213" t="s">
        <v>820</v>
      </c>
      <c r="D267" s="227" t="s">
        <v>759</v>
      </c>
      <c r="E267" s="268"/>
      <c r="F267" s="269"/>
    </row>
    <row r="268" spans="2:6" x14ac:dyDescent="0.25">
      <c r="B268" s="205" t="str">
        <f>IF(D268="","",IF(B266="",B264+1,B266+1))</f>
        <v/>
      </c>
      <c r="C268" s="206" t="s">
        <v>760</v>
      </c>
      <c r="D268" s="258"/>
      <c r="E268" s="221"/>
      <c r="F268" s="209"/>
    </row>
    <row r="269" spans="2:6" ht="90" x14ac:dyDescent="0.25">
      <c r="B269" s="222">
        <v>12</v>
      </c>
      <c r="C269" s="213" t="s">
        <v>776</v>
      </c>
      <c r="D269" s="227" t="s">
        <v>759</v>
      </c>
      <c r="E269" s="268"/>
      <c r="F269" s="269"/>
    </row>
    <row r="270" spans="2:6" x14ac:dyDescent="0.25">
      <c r="B270" s="222"/>
      <c r="C270" s="206" t="s">
        <v>761</v>
      </c>
      <c r="D270" s="258"/>
      <c r="E270" s="221"/>
      <c r="F270" s="259"/>
    </row>
    <row r="271" spans="2:6" ht="60" x14ac:dyDescent="0.25">
      <c r="B271" s="222">
        <v>13</v>
      </c>
      <c r="C271" s="213" t="s">
        <v>775</v>
      </c>
      <c r="D271" s="227" t="s">
        <v>759</v>
      </c>
      <c r="E271" s="268"/>
      <c r="F271" s="269"/>
    </row>
    <row r="272" spans="2:6" x14ac:dyDescent="0.25">
      <c r="B272" s="222"/>
      <c r="C272" s="206" t="s">
        <v>762</v>
      </c>
      <c r="D272" s="258"/>
      <c r="E272" s="221"/>
      <c r="F272" s="259"/>
    </row>
    <row r="273" spans="2:6" ht="45" x14ac:dyDescent="0.25">
      <c r="B273" s="222">
        <v>14</v>
      </c>
      <c r="C273" s="213" t="s">
        <v>774</v>
      </c>
      <c r="D273" s="227" t="s">
        <v>759</v>
      </c>
      <c r="E273" s="268"/>
      <c r="F273" s="269"/>
    </row>
    <row r="274" spans="2:6" x14ac:dyDescent="0.25">
      <c r="B274" s="222"/>
      <c r="C274" s="206" t="s">
        <v>763</v>
      </c>
      <c r="D274" s="258"/>
      <c r="E274" s="221"/>
      <c r="F274" s="259"/>
    </row>
    <row r="275" spans="2:6" ht="60.75" thickBot="1" x14ac:dyDescent="0.3">
      <c r="B275" s="228">
        <v>15</v>
      </c>
      <c r="C275" s="270" t="s">
        <v>794</v>
      </c>
      <c r="D275" s="230" t="s">
        <v>759</v>
      </c>
      <c r="E275" s="271"/>
      <c r="F275" s="272"/>
    </row>
  </sheetData>
  <sheetProtection algorithmName="SHA-512" hashValue="SzXgcSNiFUc7GL6FJXjrOHeTyHhSXAK3H0snar8t1jHdsWFMeE/z22sO0gBAiETvNYkTOtIcS4ZhvpJksPgAzQ==" saltValue="wfQnaEJqKktPE0TFp8dO8Q==" spinCount="100000" sheet="1" selectLockedCells="1"/>
  <mergeCells count="1">
    <mergeCell ref="K3:O4"/>
  </mergeCells>
  <conditionalFormatting sqref="E3:F3">
    <cfRule type="cellIs" dxfId="13" priority="11" operator="greaterThan">
      <formula>0</formula>
    </cfRule>
  </conditionalFormatting>
  <conditionalFormatting sqref="E26:F26">
    <cfRule type="cellIs" dxfId="12" priority="10" operator="greaterThan">
      <formula>0</formula>
    </cfRule>
  </conditionalFormatting>
  <conditionalFormatting sqref="E52:F52">
    <cfRule type="cellIs" dxfId="11" priority="8" operator="greaterThan">
      <formula>0</formula>
    </cfRule>
  </conditionalFormatting>
  <conditionalFormatting sqref="E90:F90">
    <cfRule type="cellIs" dxfId="10" priority="7" operator="greaterThan">
      <formula>0</formula>
    </cfRule>
  </conditionalFormatting>
  <conditionalFormatting sqref="E111:F111">
    <cfRule type="cellIs" dxfId="9" priority="6" operator="greaterThan">
      <formula>0</formula>
    </cfRule>
  </conditionalFormatting>
  <conditionalFormatting sqref="E134:F134">
    <cfRule type="cellIs" dxfId="8" priority="5" operator="greaterThan">
      <formula>0</formula>
    </cfRule>
  </conditionalFormatting>
  <conditionalFormatting sqref="E162:F162">
    <cfRule type="cellIs" dxfId="7" priority="4" operator="greaterThan">
      <formula>0</formula>
    </cfRule>
  </conditionalFormatting>
  <conditionalFormatting sqref="E186:F186">
    <cfRule type="cellIs" dxfId="6" priority="3" operator="greaterThan">
      <formula>0</formula>
    </cfRule>
  </conditionalFormatting>
  <conditionalFormatting sqref="E210:F210">
    <cfRule type="cellIs" dxfId="5" priority="2" operator="greaterThan">
      <formula>0</formula>
    </cfRule>
  </conditionalFormatting>
  <conditionalFormatting sqref="E231:F231">
    <cfRule type="cellIs" dxfId="4" priority="1" operator="greaterThan">
      <formula>0</formula>
    </cfRule>
  </conditionalFormatting>
  <conditionalFormatting sqref="F254">
    <cfRule type="cellIs" dxfId="3" priority="9" operator="greaterThan">
      <formula>0</formula>
    </cfRule>
  </conditionalFormatting>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CC4DF-33A2-4422-BED6-32B4ABB02D2B}">
  <dimension ref="A1:R634"/>
  <sheetViews>
    <sheetView showGridLines="0" zoomScale="85" zoomScaleNormal="85" workbookViewId="0">
      <pane ySplit="1" topLeftCell="A365" activePane="bottomLeft" state="frozen"/>
      <selection pane="bottomLeft" activeCell="A433" sqref="A433"/>
    </sheetView>
  </sheetViews>
  <sheetFormatPr baseColWidth="10" defaultColWidth="12.5703125" defaultRowHeight="15" x14ac:dyDescent="0.25"/>
  <cols>
    <col min="1" max="1" width="43" style="1" customWidth="1"/>
    <col min="2" max="2" width="12.28515625" style="54" bestFit="1" customWidth="1"/>
    <col min="3" max="3" width="10" style="1" bestFit="1" customWidth="1"/>
    <col min="4" max="4" width="45.5703125" style="1" customWidth="1"/>
    <col min="5" max="5" width="10" style="1" bestFit="1" customWidth="1"/>
    <col min="6" max="6" width="25.7109375" style="1" bestFit="1" customWidth="1"/>
    <col min="7" max="7" width="20.85546875" style="1" bestFit="1" customWidth="1"/>
    <col min="8" max="8" width="17.28515625" style="171" bestFit="1" customWidth="1"/>
    <col min="9" max="9" width="20" style="54" bestFit="1" customWidth="1"/>
    <col min="10" max="10" width="15.7109375" style="54" hidden="1" customWidth="1"/>
    <col min="11" max="11" width="12" style="54" hidden="1" customWidth="1"/>
    <col min="12" max="12" width="21.42578125" style="54" customWidth="1"/>
    <col min="13" max="13" width="11.140625" style="166" customWidth="1"/>
    <col min="14" max="14" width="14.7109375" style="166" customWidth="1"/>
    <col min="15" max="15" width="9.42578125" style="54" customWidth="1"/>
    <col min="16" max="16" width="21.28515625" style="54" customWidth="1"/>
    <col min="17" max="17" width="0" style="1" hidden="1" customWidth="1"/>
    <col min="18" max="18" width="6.42578125" style="1" hidden="1" customWidth="1"/>
    <col min="19" max="16384" width="12.5703125" style="1"/>
  </cols>
  <sheetData>
    <row r="1" spans="1:18" s="100" customFormat="1" ht="75.75" customHeight="1" x14ac:dyDescent="0.25">
      <c r="A1" s="96" t="s">
        <v>0</v>
      </c>
      <c r="B1" s="97" t="s">
        <v>3</v>
      </c>
      <c r="C1" s="97" t="s">
        <v>4</v>
      </c>
      <c r="D1" s="97" t="s">
        <v>2</v>
      </c>
      <c r="E1" s="97" t="s">
        <v>5</v>
      </c>
      <c r="F1" s="97" t="s">
        <v>595</v>
      </c>
      <c r="G1" s="97" t="s">
        <v>6</v>
      </c>
      <c r="H1" s="97" t="s">
        <v>7</v>
      </c>
      <c r="I1" s="97" t="s">
        <v>701</v>
      </c>
      <c r="J1" s="97">
        <v>2028</v>
      </c>
      <c r="K1" s="97">
        <v>2029</v>
      </c>
      <c r="L1" s="97" t="s">
        <v>697</v>
      </c>
      <c r="M1" s="98" t="s">
        <v>698</v>
      </c>
      <c r="N1" s="98" t="s">
        <v>823</v>
      </c>
      <c r="O1" s="97" t="s">
        <v>699</v>
      </c>
      <c r="P1" s="97" t="s">
        <v>700</v>
      </c>
      <c r="Q1" s="99" t="s">
        <v>219</v>
      </c>
      <c r="R1" s="99" t="s">
        <v>219</v>
      </c>
    </row>
    <row r="2" spans="1:18" x14ac:dyDescent="0.25">
      <c r="A2" s="89" t="s">
        <v>634</v>
      </c>
      <c r="B2" s="167" t="s">
        <v>8</v>
      </c>
      <c r="C2" s="101" t="s">
        <v>75</v>
      </c>
      <c r="D2" s="89" t="s">
        <v>497</v>
      </c>
      <c r="E2" s="102" t="s">
        <v>687</v>
      </c>
      <c r="F2" s="103" t="s">
        <v>22</v>
      </c>
      <c r="G2" s="102" t="s">
        <v>9</v>
      </c>
      <c r="H2" s="157">
        <v>79.8</v>
      </c>
      <c r="I2" s="158">
        <f>_xlfn.XLOOKUP(E2,Kalkulationswerte!$B$3:$B$13,Kalkulationswerte!$C$3:$C$13)</f>
        <v>190.66666666666666</v>
      </c>
      <c r="J2" s="90" t="e">
        <f>_xlfn.XLOOKUP(#REF!,Reinigungstage!$B$41:$B$44,Reinigungstage!$C$41:$C$44)</f>
        <v>#REF!</v>
      </c>
      <c r="K2" s="90" t="e">
        <f>_xlfn.XLOOKUP(#REF!,Reinigungstage!$B$63:$B$66,Reinigungstage!$C$63:$C$66)</f>
        <v>#REF!</v>
      </c>
      <c r="L2" s="91">
        <f t="shared" ref="L2" si="0">I2*H2</f>
        <v>15215.199999999999</v>
      </c>
      <c r="M2" s="158">
        <f>_xlfn.XLOOKUP(E2,Kalkulationswerte!$B$3:$B$13,Kalkulationswerte!$E$3:$E$13)</f>
        <v>0</v>
      </c>
      <c r="N2" s="160" t="e">
        <f>L2/M2</f>
        <v>#DIV/0!</v>
      </c>
      <c r="O2" s="161">
        <f>_xlfn.XLOOKUP(E2,Kalkulationswerte!$B$3:$B$13,Kalkulationswerte!$F$3:$F$13)</f>
        <v>0</v>
      </c>
      <c r="P2" s="162" t="e">
        <f>O2*N2</f>
        <v>#DIV/0!</v>
      </c>
      <c r="Q2" s="92" t="e">
        <f t="shared" ref="Q2:Q65" si="1">((H2/M2)*J2)*O2</f>
        <v>#DIV/0!</v>
      </c>
      <c r="R2" s="92" t="e">
        <f t="shared" ref="R2:R65" si="2">((H2/M2)*K2)*O2</f>
        <v>#DIV/0!</v>
      </c>
    </row>
    <row r="3" spans="1:18" x14ac:dyDescent="0.25">
      <c r="A3" s="89" t="s">
        <v>634</v>
      </c>
      <c r="B3" s="167" t="s">
        <v>8</v>
      </c>
      <c r="C3" s="101" t="s">
        <v>76</v>
      </c>
      <c r="D3" s="89" t="s">
        <v>13</v>
      </c>
      <c r="E3" s="102" t="s">
        <v>687</v>
      </c>
      <c r="F3" s="103" t="s">
        <v>22</v>
      </c>
      <c r="G3" s="102" t="s">
        <v>9</v>
      </c>
      <c r="H3" s="157">
        <v>85.05</v>
      </c>
      <c r="I3" s="158">
        <f>_xlfn.XLOOKUP(E3,Kalkulationswerte!$B$3:$B$13,Kalkulationswerte!$C$3:$C$13)</f>
        <v>190.66666666666666</v>
      </c>
      <c r="J3" s="90" t="e">
        <f>_xlfn.XLOOKUP(#REF!,Reinigungstage!$B$41:$B$44,Reinigungstage!$C$41:$C$44)</f>
        <v>#REF!</v>
      </c>
      <c r="K3" s="90" t="e">
        <f>_xlfn.XLOOKUP(#REF!,Reinigungstage!$B$63:$B$66,Reinigungstage!$C$63:$C$66)</f>
        <v>#REF!</v>
      </c>
      <c r="L3" s="91">
        <f t="shared" ref="L3:L31" si="3">I3*H3</f>
        <v>16216.199999999999</v>
      </c>
      <c r="M3" s="158">
        <f>_xlfn.XLOOKUP(E3,Kalkulationswerte!$B$3:$B$13,Kalkulationswerte!$E$3:$E$13)</f>
        <v>0</v>
      </c>
      <c r="N3" s="160" t="e">
        <f t="shared" ref="N3:N26" si="4">L3/M3</f>
        <v>#DIV/0!</v>
      </c>
      <c r="O3" s="161">
        <f>_xlfn.XLOOKUP(E3,Kalkulationswerte!$B$3:$B$13,Kalkulationswerte!$F$3:$F$13)</f>
        <v>0</v>
      </c>
      <c r="P3" s="162" t="e">
        <f t="shared" ref="P3:P31" si="5">O3*N3</f>
        <v>#DIV/0!</v>
      </c>
      <c r="Q3" s="92" t="e">
        <f t="shared" si="1"/>
        <v>#DIV/0!</v>
      </c>
      <c r="R3" s="92" t="e">
        <f t="shared" si="2"/>
        <v>#DIV/0!</v>
      </c>
    </row>
    <row r="4" spans="1:18" x14ac:dyDescent="0.25">
      <c r="A4" s="89" t="s">
        <v>634</v>
      </c>
      <c r="B4" s="167" t="s">
        <v>8</v>
      </c>
      <c r="C4" s="101" t="s">
        <v>77</v>
      </c>
      <c r="D4" s="89" t="s">
        <v>78</v>
      </c>
      <c r="E4" s="102" t="s">
        <v>687</v>
      </c>
      <c r="F4" s="103" t="s">
        <v>22</v>
      </c>
      <c r="G4" s="102" t="s">
        <v>9</v>
      </c>
      <c r="H4" s="157">
        <v>65.42</v>
      </c>
      <c r="I4" s="158">
        <f>_xlfn.XLOOKUP(E4,Kalkulationswerte!$B$3:$B$13,Kalkulationswerte!$C$3:$C$13)</f>
        <v>190.66666666666666</v>
      </c>
      <c r="J4" s="90" t="e">
        <f>_xlfn.XLOOKUP(#REF!,Reinigungstage!$B$41:$B$44,Reinigungstage!$C$41:$C$44)</f>
        <v>#REF!</v>
      </c>
      <c r="K4" s="90" t="e">
        <f>_xlfn.XLOOKUP(#REF!,Reinigungstage!$B$63:$B$66,Reinigungstage!$C$63:$C$66)</f>
        <v>#REF!</v>
      </c>
      <c r="L4" s="91">
        <f t="shared" si="3"/>
        <v>12473.413333333334</v>
      </c>
      <c r="M4" s="158">
        <f>_xlfn.XLOOKUP(E4,Kalkulationswerte!$B$3:$B$13,Kalkulationswerte!$E$3:$E$13)</f>
        <v>0</v>
      </c>
      <c r="N4" s="160" t="e">
        <f t="shared" si="4"/>
        <v>#DIV/0!</v>
      </c>
      <c r="O4" s="161">
        <f>_xlfn.XLOOKUP(E4,Kalkulationswerte!$B$3:$B$13,Kalkulationswerte!$F$3:$F$13)</f>
        <v>0</v>
      </c>
      <c r="P4" s="162" t="e">
        <f t="shared" si="5"/>
        <v>#DIV/0!</v>
      </c>
      <c r="Q4" s="92" t="e">
        <f t="shared" si="1"/>
        <v>#DIV/0!</v>
      </c>
      <c r="R4" s="92" t="e">
        <f t="shared" si="2"/>
        <v>#DIV/0!</v>
      </c>
    </row>
    <row r="5" spans="1:18" x14ac:dyDescent="0.25">
      <c r="A5" s="89" t="s">
        <v>634</v>
      </c>
      <c r="B5" s="167" t="s">
        <v>8</v>
      </c>
      <c r="C5" s="101" t="s">
        <v>79</v>
      </c>
      <c r="D5" s="89" t="s">
        <v>80</v>
      </c>
      <c r="E5" s="102" t="s">
        <v>682</v>
      </c>
      <c r="F5" s="103" t="s">
        <v>22</v>
      </c>
      <c r="G5" s="102" t="s">
        <v>10</v>
      </c>
      <c r="H5" s="157">
        <v>55.46</v>
      </c>
      <c r="I5" s="158">
        <f>_xlfn.XLOOKUP(E5,Kalkulationswerte!$B$3:$B$13,Kalkulationswerte!$C$3:$C$13)</f>
        <v>190.66666666666666</v>
      </c>
      <c r="J5" s="90" t="e">
        <f>_xlfn.XLOOKUP(#REF!,Reinigungstage!$B$41:$B$44,Reinigungstage!$C$41:$C$44)</f>
        <v>#REF!</v>
      </c>
      <c r="K5" s="90" t="e">
        <f>_xlfn.XLOOKUP(#REF!,Reinigungstage!$B$63:$B$66,Reinigungstage!$C$63:$C$66)</f>
        <v>#REF!</v>
      </c>
      <c r="L5" s="91">
        <f t="shared" si="3"/>
        <v>10574.373333333333</v>
      </c>
      <c r="M5" s="158">
        <f>_xlfn.XLOOKUP(E5,Kalkulationswerte!$B$3:$B$13,Kalkulationswerte!$E$3:$E$13)</f>
        <v>0</v>
      </c>
      <c r="N5" s="160" t="e">
        <f t="shared" si="4"/>
        <v>#DIV/0!</v>
      </c>
      <c r="O5" s="161">
        <f>_xlfn.XLOOKUP(E5,Kalkulationswerte!$B$3:$B$13,Kalkulationswerte!$F$3:$F$13)</f>
        <v>0</v>
      </c>
      <c r="P5" s="162" t="e">
        <f t="shared" si="5"/>
        <v>#DIV/0!</v>
      </c>
      <c r="Q5" s="92" t="e">
        <f t="shared" si="1"/>
        <v>#DIV/0!</v>
      </c>
      <c r="R5" s="92" t="e">
        <f t="shared" si="2"/>
        <v>#DIV/0!</v>
      </c>
    </row>
    <row r="6" spans="1:18" x14ac:dyDescent="0.25">
      <c r="A6" s="89" t="s">
        <v>634</v>
      </c>
      <c r="B6" s="167" t="s">
        <v>8</v>
      </c>
      <c r="C6" s="101" t="s">
        <v>81</v>
      </c>
      <c r="D6" s="89" t="s">
        <v>82</v>
      </c>
      <c r="E6" s="102" t="s">
        <v>684</v>
      </c>
      <c r="F6" s="103" t="s">
        <v>22</v>
      </c>
      <c r="G6" s="102" t="s">
        <v>9</v>
      </c>
      <c r="H6" s="157">
        <v>26.56</v>
      </c>
      <c r="I6" s="158">
        <f>_xlfn.XLOOKUP(E6,Kalkulationswerte!$B$3:$B$13,Kalkulationswerte!$C$3:$C$13)</f>
        <v>190.66666666666666</v>
      </c>
      <c r="J6" s="90" t="e">
        <f>_xlfn.XLOOKUP(#REF!,Reinigungstage!$B$41:$B$44,Reinigungstage!$C$41:$C$44)</f>
        <v>#REF!</v>
      </c>
      <c r="K6" s="90" t="e">
        <f>_xlfn.XLOOKUP(#REF!,Reinigungstage!$B$63:$B$66,Reinigungstage!$C$63:$C$66)</f>
        <v>#REF!</v>
      </c>
      <c r="L6" s="91">
        <f t="shared" si="3"/>
        <v>5064.1066666666666</v>
      </c>
      <c r="M6" s="158">
        <f>_xlfn.XLOOKUP(E6,Kalkulationswerte!$B$3:$B$13,Kalkulationswerte!$E$3:$E$13)</f>
        <v>0</v>
      </c>
      <c r="N6" s="160" t="e">
        <f t="shared" si="4"/>
        <v>#DIV/0!</v>
      </c>
      <c r="O6" s="161">
        <f>_xlfn.XLOOKUP(E6,Kalkulationswerte!$B$3:$B$13,Kalkulationswerte!$F$3:$F$13)</f>
        <v>0</v>
      </c>
      <c r="P6" s="162" t="e">
        <f t="shared" si="5"/>
        <v>#DIV/0!</v>
      </c>
      <c r="Q6" s="92" t="e">
        <f t="shared" si="1"/>
        <v>#DIV/0!</v>
      </c>
      <c r="R6" s="92" t="e">
        <f t="shared" si="2"/>
        <v>#DIV/0!</v>
      </c>
    </row>
    <row r="7" spans="1:18" x14ac:dyDescent="0.25">
      <c r="A7" s="89" t="s">
        <v>634</v>
      </c>
      <c r="B7" s="167" t="s">
        <v>8</v>
      </c>
      <c r="C7" s="101" t="s">
        <v>83</v>
      </c>
      <c r="D7" s="89" t="s">
        <v>84</v>
      </c>
      <c r="E7" s="102" t="s">
        <v>677</v>
      </c>
      <c r="F7" s="103" t="s">
        <v>22</v>
      </c>
      <c r="G7" s="102" t="s">
        <v>10</v>
      </c>
      <c r="H7" s="157">
        <v>41.08</v>
      </c>
      <c r="I7" s="158">
        <f>_xlfn.XLOOKUP(E7,Kalkulationswerte!$B$3:$B$13,Kalkulationswerte!$C$3:$C$13)</f>
        <v>190.66666666666666</v>
      </c>
      <c r="J7" s="90" t="e">
        <f>_xlfn.XLOOKUP(#REF!,Reinigungstage!$B$41:$B$44,Reinigungstage!$C$41:$C$44)</f>
        <v>#REF!</v>
      </c>
      <c r="K7" s="90" t="e">
        <f>_xlfn.XLOOKUP(#REF!,Reinigungstage!$B$63:$B$66,Reinigungstage!$C$63:$C$66)</f>
        <v>#REF!</v>
      </c>
      <c r="L7" s="91">
        <f t="shared" si="3"/>
        <v>7832.5866666666661</v>
      </c>
      <c r="M7" s="158">
        <f>_xlfn.XLOOKUP(E7,Kalkulationswerte!$B$3:$B$13,Kalkulationswerte!$E$3:$E$13)</f>
        <v>0</v>
      </c>
      <c r="N7" s="160" t="e">
        <f t="shared" si="4"/>
        <v>#DIV/0!</v>
      </c>
      <c r="O7" s="161">
        <f>_xlfn.XLOOKUP(E7,Kalkulationswerte!$B$3:$B$13,Kalkulationswerte!$F$3:$F$13)</f>
        <v>0</v>
      </c>
      <c r="P7" s="162" t="e">
        <f t="shared" si="5"/>
        <v>#DIV/0!</v>
      </c>
      <c r="Q7" s="92" t="e">
        <f t="shared" si="1"/>
        <v>#DIV/0!</v>
      </c>
      <c r="R7" s="92" t="e">
        <f t="shared" si="2"/>
        <v>#DIV/0!</v>
      </c>
    </row>
    <row r="8" spans="1:18" x14ac:dyDescent="0.25">
      <c r="A8" s="89" t="s">
        <v>634</v>
      </c>
      <c r="B8" s="167" t="s">
        <v>8</v>
      </c>
      <c r="C8" s="101" t="s">
        <v>85</v>
      </c>
      <c r="D8" s="89" t="s">
        <v>86</v>
      </c>
      <c r="E8" s="102" t="s">
        <v>691</v>
      </c>
      <c r="F8" s="103" t="s">
        <v>22</v>
      </c>
      <c r="G8" s="102" t="s">
        <v>10</v>
      </c>
      <c r="H8" s="157">
        <v>27.45</v>
      </c>
      <c r="I8" s="158">
        <f>_xlfn.XLOOKUP(E8,Kalkulationswerte!$B$3:$B$13,Kalkulationswerte!$C$3:$C$13)</f>
        <v>12</v>
      </c>
      <c r="J8" s="90" t="e">
        <f>_xlfn.XLOOKUP(#REF!,Reinigungstage!$B$41:$B$44,Reinigungstage!$C$41:$C$44)</f>
        <v>#REF!</v>
      </c>
      <c r="K8" s="90" t="e">
        <f>_xlfn.XLOOKUP(#REF!,Reinigungstage!$B$63:$B$66,Reinigungstage!$C$63:$C$66)</f>
        <v>#REF!</v>
      </c>
      <c r="L8" s="91">
        <f t="shared" si="3"/>
        <v>329.4</v>
      </c>
      <c r="M8" s="158">
        <f>_xlfn.XLOOKUP(E8,Kalkulationswerte!$B$3:$B$13,Kalkulationswerte!$E$3:$E$13)</f>
        <v>0</v>
      </c>
      <c r="N8" s="160" t="e">
        <f t="shared" si="4"/>
        <v>#DIV/0!</v>
      </c>
      <c r="O8" s="161">
        <f>_xlfn.XLOOKUP(E8,Kalkulationswerte!$B$3:$B$13,Kalkulationswerte!$F$3:$F$13)</f>
        <v>0</v>
      </c>
      <c r="P8" s="162" t="e">
        <f t="shared" si="5"/>
        <v>#DIV/0!</v>
      </c>
      <c r="Q8" s="92" t="e">
        <f t="shared" si="1"/>
        <v>#DIV/0!</v>
      </c>
      <c r="R8" s="92" t="e">
        <f t="shared" si="2"/>
        <v>#DIV/0!</v>
      </c>
    </row>
    <row r="9" spans="1:18" x14ac:dyDescent="0.25">
      <c r="A9" s="89" t="s">
        <v>634</v>
      </c>
      <c r="B9" s="167" t="s">
        <v>8</v>
      </c>
      <c r="C9" s="101" t="s">
        <v>87</v>
      </c>
      <c r="D9" s="89" t="s">
        <v>88</v>
      </c>
      <c r="E9" s="102" t="s">
        <v>689</v>
      </c>
      <c r="F9" s="103" t="s">
        <v>22</v>
      </c>
      <c r="G9" s="102" t="s">
        <v>12</v>
      </c>
      <c r="H9" s="157">
        <v>42.19</v>
      </c>
      <c r="I9" s="158">
        <f>_xlfn.XLOOKUP(E9,Kalkulationswerte!$B$3:$B$13,Kalkulationswerte!$C$3:$C$13)</f>
        <v>190.66666666666666</v>
      </c>
      <c r="J9" s="90" t="e">
        <f>_xlfn.XLOOKUP(#REF!,Reinigungstage!$B$41:$B$44,Reinigungstage!$C$41:$C$44)</f>
        <v>#REF!</v>
      </c>
      <c r="K9" s="90" t="e">
        <f>_xlfn.XLOOKUP(#REF!,Reinigungstage!$B$63:$B$66,Reinigungstage!$C$63:$C$66)</f>
        <v>#REF!</v>
      </c>
      <c r="L9" s="91">
        <f t="shared" si="3"/>
        <v>8044.2266666666656</v>
      </c>
      <c r="M9" s="158">
        <f>_xlfn.XLOOKUP(E9,Kalkulationswerte!$B$3:$B$13,Kalkulationswerte!$E$3:$E$13)</f>
        <v>0</v>
      </c>
      <c r="N9" s="160" t="e">
        <f t="shared" si="4"/>
        <v>#DIV/0!</v>
      </c>
      <c r="O9" s="161">
        <f>_xlfn.XLOOKUP(E9,Kalkulationswerte!$B$3:$B$13,Kalkulationswerte!$F$3:$F$13)</f>
        <v>0</v>
      </c>
      <c r="P9" s="162" t="e">
        <f t="shared" si="5"/>
        <v>#DIV/0!</v>
      </c>
      <c r="Q9" s="92" t="e">
        <f t="shared" si="1"/>
        <v>#DIV/0!</v>
      </c>
      <c r="R9" s="92" t="e">
        <f t="shared" si="2"/>
        <v>#DIV/0!</v>
      </c>
    </row>
    <row r="10" spans="1:18" x14ac:dyDescent="0.25">
      <c r="A10" s="89" t="s">
        <v>634</v>
      </c>
      <c r="B10" s="167" t="s">
        <v>8</v>
      </c>
      <c r="C10" s="101" t="s">
        <v>89</v>
      </c>
      <c r="D10" s="89" t="s">
        <v>90</v>
      </c>
      <c r="E10" s="102" t="s">
        <v>678</v>
      </c>
      <c r="F10" s="103" t="s">
        <v>22</v>
      </c>
      <c r="G10" s="102" t="s">
        <v>12</v>
      </c>
      <c r="H10" s="157">
        <v>3.7</v>
      </c>
      <c r="I10" s="158">
        <f>_xlfn.XLOOKUP(E10,Kalkulationswerte!$B$3:$B$13,Kalkulationswerte!$C$3:$C$13)</f>
        <v>190.66666666666666</v>
      </c>
      <c r="J10" s="90" t="e">
        <f>_xlfn.XLOOKUP(#REF!,Reinigungstage!$B$41:$B$44,Reinigungstage!$C$41:$C$44)</f>
        <v>#REF!</v>
      </c>
      <c r="K10" s="90" t="e">
        <f>_xlfn.XLOOKUP(#REF!,Reinigungstage!$B$63:$B$66,Reinigungstage!$C$63:$C$66)</f>
        <v>#REF!</v>
      </c>
      <c r="L10" s="91">
        <f t="shared" si="3"/>
        <v>705.4666666666667</v>
      </c>
      <c r="M10" s="158">
        <f>_xlfn.XLOOKUP(E10,Kalkulationswerte!$B$3:$B$13,Kalkulationswerte!$E$3:$E$13)</f>
        <v>0</v>
      </c>
      <c r="N10" s="160" t="e">
        <f t="shared" si="4"/>
        <v>#DIV/0!</v>
      </c>
      <c r="O10" s="161">
        <f>_xlfn.XLOOKUP(E10,Kalkulationswerte!$B$3:$B$13,Kalkulationswerte!$F$3:$F$13)</f>
        <v>0</v>
      </c>
      <c r="P10" s="162" t="e">
        <f t="shared" si="5"/>
        <v>#DIV/0!</v>
      </c>
      <c r="Q10" s="92" t="e">
        <f t="shared" si="1"/>
        <v>#DIV/0!</v>
      </c>
      <c r="R10" s="92" t="e">
        <f t="shared" si="2"/>
        <v>#DIV/0!</v>
      </c>
    </row>
    <row r="11" spans="1:18" x14ac:dyDescent="0.25">
      <c r="A11" s="89" t="s">
        <v>634</v>
      </c>
      <c r="B11" s="167" t="s">
        <v>8</v>
      </c>
      <c r="C11" s="101" t="s">
        <v>92</v>
      </c>
      <c r="D11" s="89" t="s">
        <v>91</v>
      </c>
      <c r="E11" s="102" t="s">
        <v>687</v>
      </c>
      <c r="F11" s="103" t="s">
        <v>22</v>
      </c>
      <c r="G11" s="102" t="s">
        <v>9</v>
      </c>
      <c r="H11" s="157">
        <v>15.51</v>
      </c>
      <c r="I11" s="158">
        <f>_xlfn.XLOOKUP(E11,Kalkulationswerte!$B$3:$B$13,Kalkulationswerte!$C$3:$C$13)</f>
        <v>190.66666666666666</v>
      </c>
      <c r="J11" s="90" t="e">
        <f>_xlfn.XLOOKUP(#REF!,Reinigungstage!$B$41:$B$44,Reinigungstage!$C$41:$C$44)</f>
        <v>#REF!</v>
      </c>
      <c r="K11" s="90" t="e">
        <f>_xlfn.XLOOKUP(#REF!,Reinigungstage!$B$63:$B$66,Reinigungstage!$C$63:$C$66)</f>
        <v>#REF!</v>
      </c>
      <c r="L11" s="91">
        <f t="shared" si="3"/>
        <v>2957.24</v>
      </c>
      <c r="M11" s="158">
        <f>_xlfn.XLOOKUP(E11,Kalkulationswerte!$B$3:$B$13,Kalkulationswerte!$E$3:$E$13)</f>
        <v>0</v>
      </c>
      <c r="N11" s="160" t="e">
        <f t="shared" si="4"/>
        <v>#DIV/0!</v>
      </c>
      <c r="O11" s="161">
        <f>_xlfn.XLOOKUP(E11,Kalkulationswerte!$B$3:$B$13,Kalkulationswerte!$F$3:$F$13)</f>
        <v>0</v>
      </c>
      <c r="P11" s="162" t="e">
        <f t="shared" si="5"/>
        <v>#DIV/0!</v>
      </c>
      <c r="Q11" s="92" t="e">
        <f t="shared" si="1"/>
        <v>#DIV/0!</v>
      </c>
      <c r="R11" s="92" t="e">
        <f t="shared" si="2"/>
        <v>#DIV/0!</v>
      </c>
    </row>
    <row r="12" spans="1:18" x14ac:dyDescent="0.25">
      <c r="A12" s="89" t="s">
        <v>634</v>
      </c>
      <c r="B12" s="167" t="s">
        <v>8</v>
      </c>
      <c r="C12" s="101" t="s">
        <v>93</v>
      </c>
      <c r="D12" s="89" t="s">
        <v>94</v>
      </c>
      <c r="E12" s="102" t="s">
        <v>689</v>
      </c>
      <c r="F12" s="103" t="s">
        <v>22</v>
      </c>
      <c r="G12" s="102" t="s">
        <v>12</v>
      </c>
      <c r="H12" s="157">
        <v>26.03</v>
      </c>
      <c r="I12" s="158">
        <f>_xlfn.XLOOKUP(E12,Kalkulationswerte!$B$3:$B$13,Kalkulationswerte!$C$3:$C$13)</f>
        <v>190.66666666666666</v>
      </c>
      <c r="J12" s="90" t="e">
        <f>_xlfn.XLOOKUP(#REF!,Reinigungstage!$B$41:$B$44,Reinigungstage!$C$41:$C$44)</f>
        <v>#REF!</v>
      </c>
      <c r="K12" s="90" t="e">
        <f>_xlfn.XLOOKUP(#REF!,Reinigungstage!$B$63:$B$66,Reinigungstage!$C$63:$C$66)</f>
        <v>#REF!</v>
      </c>
      <c r="L12" s="91">
        <f t="shared" si="3"/>
        <v>4963.0533333333333</v>
      </c>
      <c r="M12" s="158">
        <f>_xlfn.XLOOKUP(E12,Kalkulationswerte!$B$3:$B$13,Kalkulationswerte!$E$3:$E$13)</f>
        <v>0</v>
      </c>
      <c r="N12" s="160" t="e">
        <f t="shared" si="4"/>
        <v>#DIV/0!</v>
      </c>
      <c r="O12" s="161">
        <f>_xlfn.XLOOKUP(E12,Kalkulationswerte!$B$3:$B$13,Kalkulationswerte!$F$3:$F$13)</f>
        <v>0</v>
      </c>
      <c r="P12" s="162" t="e">
        <f t="shared" si="5"/>
        <v>#DIV/0!</v>
      </c>
      <c r="Q12" s="92" t="e">
        <f t="shared" si="1"/>
        <v>#DIV/0!</v>
      </c>
      <c r="R12" s="92" t="e">
        <f t="shared" si="2"/>
        <v>#DIV/0!</v>
      </c>
    </row>
    <row r="13" spans="1:18" x14ac:dyDescent="0.25">
      <c r="A13" s="89" t="s">
        <v>634</v>
      </c>
      <c r="B13" s="167" t="s">
        <v>8</v>
      </c>
      <c r="C13" s="101" t="s">
        <v>95</v>
      </c>
      <c r="D13" s="89" t="s">
        <v>96</v>
      </c>
      <c r="E13" s="102" t="s">
        <v>691</v>
      </c>
      <c r="F13" s="103" t="s">
        <v>22</v>
      </c>
      <c r="G13" s="102" t="s">
        <v>10</v>
      </c>
      <c r="H13" s="157">
        <v>7.63</v>
      </c>
      <c r="I13" s="158">
        <f>_xlfn.XLOOKUP(E13,Kalkulationswerte!$B$3:$B$13,Kalkulationswerte!$C$3:$C$13)</f>
        <v>12</v>
      </c>
      <c r="J13" s="90" t="e">
        <f>_xlfn.XLOOKUP(#REF!,Reinigungstage!$B$41:$B$44,Reinigungstage!$C$41:$C$44)</f>
        <v>#REF!</v>
      </c>
      <c r="K13" s="90" t="e">
        <f>_xlfn.XLOOKUP(#REF!,Reinigungstage!$B$63:$B$66,Reinigungstage!$C$63:$C$66)</f>
        <v>#REF!</v>
      </c>
      <c r="L13" s="91">
        <f t="shared" si="3"/>
        <v>91.56</v>
      </c>
      <c r="M13" s="158">
        <f>_xlfn.XLOOKUP(E13,Kalkulationswerte!$B$3:$B$13,Kalkulationswerte!$E$3:$E$13)</f>
        <v>0</v>
      </c>
      <c r="N13" s="160" t="e">
        <f t="shared" si="4"/>
        <v>#DIV/0!</v>
      </c>
      <c r="O13" s="161">
        <f>_xlfn.XLOOKUP(E13,Kalkulationswerte!$B$3:$B$13,Kalkulationswerte!$F$3:$F$13)</f>
        <v>0</v>
      </c>
      <c r="P13" s="162" t="e">
        <f t="shared" si="5"/>
        <v>#DIV/0!</v>
      </c>
      <c r="Q13" s="92" t="e">
        <f t="shared" si="1"/>
        <v>#DIV/0!</v>
      </c>
      <c r="R13" s="92" t="e">
        <f t="shared" si="2"/>
        <v>#DIV/0!</v>
      </c>
    </row>
    <row r="14" spans="1:18" x14ac:dyDescent="0.25">
      <c r="A14" s="89" t="s">
        <v>634</v>
      </c>
      <c r="B14" s="167" t="s">
        <v>8</v>
      </c>
      <c r="C14" s="101" t="s">
        <v>97</v>
      </c>
      <c r="D14" s="89" t="s">
        <v>98</v>
      </c>
      <c r="E14" s="102" t="s">
        <v>691</v>
      </c>
      <c r="F14" s="103" t="s">
        <v>22</v>
      </c>
      <c r="G14" s="102" t="s">
        <v>10</v>
      </c>
      <c r="H14" s="157">
        <v>25.6</v>
      </c>
      <c r="I14" s="158">
        <f>_xlfn.XLOOKUP(E14,Kalkulationswerte!$B$3:$B$13,Kalkulationswerte!$C$3:$C$13)</f>
        <v>12</v>
      </c>
      <c r="J14" s="90" t="e">
        <f>_xlfn.XLOOKUP(#REF!,Reinigungstage!$B$41:$B$44,Reinigungstage!$C$41:$C$44)</f>
        <v>#REF!</v>
      </c>
      <c r="K14" s="90" t="e">
        <f>_xlfn.XLOOKUP(#REF!,Reinigungstage!$B$63:$B$66,Reinigungstage!$C$63:$C$66)</f>
        <v>#REF!</v>
      </c>
      <c r="L14" s="91">
        <f t="shared" si="3"/>
        <v>307.20000000000005</v>
      </c>
      <c r="M14" s="158">
        <f>_xlfn.XLOOKUP(E14,Kalkulationswerte!$B$3:$B$13,Kalkulationswerte!$E$3:$E$13)</f>
        <v>0</v>
      </c>
      <c r="N14" s="160" t="e">
        <f t="shared" si="4"/>
        <v>#DIV/0!</v>
      </c>
      <c r="O14" s="161">
        <f>_xlfn.XLOOKUP(E14,Kalkulationswerte!$B$3:$B$13,Kalkulationswerte!$F$3:$F$13)</f>
        <v>0</v>
      </c>
      <c r="P14" s="162" t="e">
        <f t="shared" si="5"/>
        <v>#DIV/0!</v>
      </c>
      <c r="Q14" s="92" t="e">
        <f t="shared" si="1"/>
        <v>#DIV/0!</v>
      </c>
      <c r="R14" s="92" t="e">
        <f t="shared" si="2"/>
        <v>#DIV/0!</v>
      </c>
    </row>
    <row r="15" spans="1:18" x14ac:dyDescent="0.25">
      <c r="A15" s="89" t="s">
        <v>634</v>
      </c>
      <c r="B15" s="167" t="s">
        <v>8</v>
      </c>
      <c r="C15" s="101" t="s">
        <v>99</v>
      </c>
      <c r="D15" s="89" t="s">
        <v>100</v>
      </c>
      <c r="E15" s="102" t="s">
        <v>682</v>
      </c>
      <c r="F15" s="103" t="s">
        <v>22</v>
      </c>
      <c r="G15" s="102" t="s">
        <v>10</v>
      </c>
      <c r="H15" s="157">
        <v>68.06</v>
      </c>
      <c r="I15" s="158">
        <f>_xlfn.XLOOKUP(E15,Kalkulationswerte!$B$3:$B$13,Kalkulationswerte!$C$3:$C$13)</f>
        <v>190.66666666666666</v>
      </c>
      <c r="J15" s="90" t="e">
        <f>_xlfn.XLOOKUP(#REF!,Reinigungstage!$B$41:$B$44,Reinigungstage!$C$41:$C$44)</f>
        <v>#REF!</v>
      </c>
      <c r="K15" s="90" t="e">
        <f>_xlfn.XLOOKUP(#REF!,Reinigungstage!$B$63:$B$66,Reinigungstage!$C$63:$C$66)</f>
        <v>#REF!</v>
      </c>
      <c r="L15" s="91">
        <f t="shared" si="3"/>
        <v>12976.773333333333</v>
      </c>
      <c r="M15" s="158">
        <f>_xlfn.XLOOKUP(E15,Kalkulationswerte!$B$3:$B$13,Kalkulationswerte!$E$3:$E$13)</f>
        <v>0</v>
      </c>
      <c r="N15" s="160" t="e">
        <f t="shared" si="4"/>
        <v>#DIV/0!</v>
      </c>
      <c r="O15" s="161">
        <f>_xlfn.XLOOKUP(E15,Kalkulationswerte!$B$3:$B$13,Kalkulationswerte!$F$3:$F$13)</f>
        <v>0</v>
      </c>
      <c r="P15" s="162" t="e">
        <f t="shared" si="5"/>
        <v>#DIV/0!</v>
      </c>
      <c r="Q15" s="92" t="e">
        <f t="shared" si="1"/>
        <v>#DIV/0!</v>
      </c>
      <c r="R15" s="92" t="e">
        <f t="shared" si="2"/>
        <v>#DIV/0!</v>
      </c>
    </row>
    <row r="16" spans="1:18" x14ac:dyDescent="0.25">
      <c r="A16" s="89" t="s">
        <v>634</v>
      </c>
      <c r="B16" s="167" t="s">
        <v>8</v>
      </c>
      <c r="C16" s="101" t="s">
        <v>101</v>
      </c>
      <c r="D16" s="89" t="s">
        <v>246</v>
      </c>
      <c r="E16" s="102" t="s">
        <v>692</v>
      </c>
      <c r="F16" s="103" t="s">
        <v>22</v>
      </c>
      <c r="G16" s="102" t="s">
        <v>10</v>
      </c>
      <c r="H16" s="157">
        <v>26.02</v>
      </c>
      <c r="I16" s="158">
        <f>_xlfn.XLOOKUP(E16,Kalkulationswerte!$B$3:$B$13,Kalkulationswerte!$C$3:$C$13)</f>
        <v>190.66666666666666</v>
      </c>
      <c r="J16" s="90" t="e">
        <f>_xlfn.XLOOKUP(#REF!,Reinigungstage!$B$41:$B$44,Reinigungstage!$C$41:$C$44)</f>
        <v>#REF!</v>
      </c>
      <c r="K16" s="90" t="e">
        <f>_xlfn.XLOOKUP(#REF!,Reinigungstage!$B$63:$B$66,Reinigungstage!$C$63:$C$66)</f>
        <v>#REF!</v>
      </c>
      <c r="L16" s="91">
        <f t="shared" si="3"/>
        <v>4961.1466666666665</v>
      </c>
      <c r="M16" s="158">
        <f>_xlfn.XLOOKUP(E16,Kalkulationswerte!$B$3:$B$13,Kalkulationswerte!$E$3:$E$13)</f>
        <v>0</v>
      </c>
      <c r="N16" s="160" t="e">
        <f t="shared" si="4"/>
        <v>#DIV/0!</v>
      </c>
      <c r="O16" s="161">
        <f>_xlfn.XLOOKUP(E16,Kalkulationswerte!$B$3:$B$13,Kalkulationswerte!$F$3:$F$13)</f>
        <v>0</v>
      </c>
      <c r="P16" s="162" t="e">
        <f t="shared" si="5"/>
        <v>#DIV/0!</v>
      </c>
      <c r="Q16" s="92" t="e">
        <f t="shared" si="1"/>
        <v>#DIV/0!</v>
      </c>
      <c r="R16" s="92" t="e">
        <f t="shared" si="2"/>
        <v>#DIV/0!</v>
      </c>
    </row>
    <row r="17" spans="1:18" x14ac:dyDescent="0.25">
      <c r="A17" s="89" t="s">
        <v>634</v>
      </c>
      <c r="B17" s="167" t="s">
        <v>8</v>
      </c>
      <c r="C17" s="101" t="s">
        <v>102</v>
      </c>
      <c r="D17" s="89" t="s">
        <v>103</v>
      </c>
      <c r="E17" s="102" t="s">
        <v>677</v>
      </c>
      <c r="F17" s="103" t="s">
        <v>22</v>
      </c>
      <c r="G17" s="102" t="s">
        <v>10</v>
      </c>
      <c r="H17" s="157">
        <v>55.56</v>
      </c>
      <c r="I17" s="158">
        <f>_xlfn.XLOOKUP(E17,Kalkulationswerte!$B$3:$B$13,Kalkulationswerte!$C$3:$C$13)</f>
        <v>190.66666666666666</v>
      </c>
      <c r="J17" s="90" t="e">
        <f>_xlfn.XLOOKUP(#REF!,Reinigungstage!$B$41:$B$44,Reinigungstage!$C$41:$C$44)</f>
        <v>#REF!</v>
      </c>
      <c r="K17" s="90" t="e">
        <f>_xlfn.XLOOKUP(#REF!,Reinigungstage!$B$63:$B$66,Reinigungstage!$C$63:$C$66)</f>
        <v>#REF!</v>
      </c>
      <c r="L17" s="91">
        <f t="shared" si="3"/>
        <v>10593.44</v>
      </c>
      <c r="M17" s="158">
        <f>_xlfn.XLOOKUP(E17,Kalkulationswerte!$B$3:$B$13,Kalkulationswerte!$E$3:$E$13)</f>
        <v>0</v>
      </c>
      <c r="N17" s="160" t="e">
        <f t="shared" si="4"/>
        <v>#DIV/0!</v>
      </c>
      <c r="O17" s="161">
        <f>_xlfn.XLOOKUP(E17,Kalkulationswerte!$B$3:$B$13,Kalkulationswerte!$F$3:$F$13)</f>
        <v>0</v>
      </c>
      <c r="P17" s="162" t="e">
        <f t="shared" si="5"/>
        <v>#DIV/0!</v>
      </c>
      <c r="Q17" s="92" t="e">
        <f t="shared" si="1"/>
        <v>#DIV/0!</v>
      </c>
      <c r="R17" s="92" t="e">
        <f t="shared" si="2"/>
        <v>#DIV/0!</v>
      </c>
    </row>
    <row r="18" spans="1:18" x14ac:dyDescent="0.25">
      <c r="A18" s="89" t="s">
        <v>634</v>
      </c>
      <c r="B18" s="167" t="s">
        <v>8</v>
      </c>
      <c r="C18" s="101" t="s">
        <v>74</v>
      </c>
      <c r="D18" s="89" t="s">
        <v>104</v>
      </c>
      <c r="E18" s="102" t="s">
        <v>687</v>
      </c>
      <c r="F18" s="103" t="s">
        <v>22</v>
      </c>
      <c r="G18" s="102" t="s">
        <v>9</v>
      </c>
      <c r="H18" s="157">
        <v>78.23</v>
      </c>
      <c r="I18" s="158">
        <f>_xlfn.XLOOKUP(E18,Kalkulationswerte!$B$3:$B$13,Kalkulationswerte!$C$3:$C$13)</f>
        <v>190.66666666666666</v>
      </c>
      <c r="J18" s="90" t="e">
        <f>_xlfn.XLOOKUP(#REF!,Reinigungstage!$B$41:$B$44,Reinigungstage!$C$41:$C$44)</f>
        <v>#REF!</v>
      </c>
      <c r="K18" s="90" t="e">
        <f>_xlfn.XLOOKUP(#REF!,Reinigungstage!$B$63:$B$66,Reinigungstage!$C$63:$C$66)</f>
        <v>#REF!</v>
      </c>
      <c r="L18" s="91">
        <f t="shared" si="3"/>
        <v>14915.853333333333</v>
      </c>
      <c r="M18" s="158">
        <f>_xlfn.XLOOKUP(E18,Kalkulationswerte!$B$3:$B$13,Kalkulationswerte!$E$3:$E$13)</f>
        <v>0</v>
      </c>
      <c r="N18" s="160" t="e">
        <f t="shared" si="4"/>
        <v>#DIV/0!</v>
      </c>
      <c r="O18" s="161">
        <f>_xlfn.XLOOKUP(E18,Kalkulationswerte!$B$3:$B$13,Kalkulationswerte!$F$3:$F$13)</f>
        <v>0</v>
      </c>
      <c r="P18" s="162" t="e">
        <f t="shared" si="5"/>
        <v>#DIV/0!</v>
      </c>
      <c r="Q18" s="92" t="e">
        <f t="shared" si="1"/>
        <v>#DIV/0!</v>
      </c>
      <c r="R18" s="92" t="e">
        <f t="shared" si="2"/>
        <v>#DIV/0!</v>
      </c>
    </row>
    <row r="19" spans="1:18" x14ac:dyDescent="0.25">
      <c r="A19" s="89" t="s">
        <v>634</v>
      </c>
      <c r="B19" s="167" t="s">
        <v>8</v>
      </c>
      <c r="C19" s="101" t="s">
        <v>105</v>
      </c>
      <c r="D19" s="89" t="s">
        <v>106</v>
      </c>
      <c r="E19" s="102" t="s">
        <v>684</v>
      </c>
      <c r="F19" s="103" t="s">
        <v>22</v>
      </c>
      <c r="G19" s="102" t="s">
        <v>9</v>
      </c>
      <c r="H19" s="157">
        <v>26</v>
      </c>
      <c r="I19" s="158">
        <f>_xlfn.XLOOKUP(E19,Kalkulationswerte!$B$3:$B$13,Kalkulationswerte!$C$3:$C$13)</f>
        <v>190.66666666666666</v>
      </c>
      <c r="J19" s="90" t="e">
        <f>_xlfn.XLOOKUP(#REF!,Reinigungstage!$B$41:$B$44,Reinigungstage!$C$41:$C$44)</f>
        <v>#REF!</v>
      </c>
      <c r="K19" s="90" t="e">
        <f>_xlfn.XLOOKUP(#REF!,Reinigungstage!$B$63:$B$66,Reinigungstage!$C$63:$C$66)</f>
        <v>#REF!</v>
      </c>
      <c r="L19" s="91">
        <f t="shared" si="3"/>
        <v>4957.333333333333</v>
      </c>
      <c r="M19" s="158">
        <f>_xlfn.XLOOKUP(E19,Kalkulationswerte!$B$3:$B$13,Kalkulationswerte!$E$3:$E$13)</f>
        <v>0</v>
      </c>
      <c r="N19" s="160" t="e">
        <f t="shared" si="4"/>
        <v>#DIV/0!</v>
      </c>
      <c r="O19" s="161">
        <f>_xlfn.XLOOKUP(E19,Kalkulationswerte!$B$3:$B$13,Kalkulationswerte!$F$3:$F$13)</f>
        <v>0</v>
      </c>
      <c r="P19" s="162" t="e">
        <f t="shared" si="5"/>
        <v>#DIV/0!</v>
      </c>
      <c r="Q19" s="92" t="e">
        <f t="shared" si="1"/>
        <v>#DIV/0!</v>
      </c>
      <c r="R19" s="92" t="e">
        <f t="shared" si="2"/>
        <v>#DIV/0!</v>
      </c>
    </row>
    <row r="20" spans="1:18" x14ac:dyDescent="0.25">
      <c r="A20" s="89" t="s">
        <v>634</v>
      </c>
      <c r="B20" s="167" t="s">
        <v>8</v>
      </c>
      <c r="C20" s="101" t="s">
        <v>107</v>
      </c>
      <c r="D20" s="89" t="s">
        <v>108</v>
      </c>
      <c r="E20" s="102" t="s">
        <v>677</v>
      </c>
      <c r="F20" s="103" t="s">
        <v>22</v>
      </c>
      <c r="G20" s="102" t="s">
        <v>10</v>
      </c>
      <c r="H20" s="157">
        <v>68.91</v>
      </c>
      <c r="I20" s="158">
        <f>_xlfn.XLOOKUP(E20,Kalkulationswerte!$B$3:$B$13,Kalkulationswerte!$C$3:$C$13)</f>
        <v>190.66666666666666</v>
      </c>
      <c r="J20" s="90" t="e">
        <f>_xlfn.XLOOKUP(#REF!,Reinigungstage!$B$41:$B$44,Reinigungstage!$C$41:$C$44)</f>
        <v>#REF!</v>
      </c>
      <c r="K20" s="90" t="e">
        <f>_xlfn.XLOOKUP(#REF!,Reinigungstage!$B$63:$B$66,Reinigungstage!$C$63:$C$66)</f>
        <v>#REF!</v>
      </c>
      <c r="L20" s="91">
        <f t="shared" si="3"/>
        <v>13138.839999999998</v>
      </c>
      <c r="M20" s="158">
        <f>_xlfn.XLOOKUP(E20,Kalkulationswerte!$B$3:$B$13,Kalkulationswerte!$E$3:$E$13)</f>
        <v>0</v>
      </c>
      <c r="N20" s="160" t="e">
        <f t="shared" si="4"/>
        <v>#DIV/0!</v>
      </c>
      <c r="O20" s="161">
        <f>_xlfn.XLOOKUP(E20,Kalkulationswerte!$B$3:$B$13,Kalkulationswerte!$F$3:$F$13)</f>
        <v>0</v>
      </c>
      <c r="P20" s="162" t="e">
        <f t="shared" si="5"/>
        <v>#DIV/0!</v>
      </c>
      <c r="Q20" s="92" t="e">
        <f t="shared" si="1"/>
        <v>#DIV/0!</v>
      </c>
      <c r="R20" s="92" t="e">
        <f t="shared" si="2"/>
        <v>#DIV/0!</v>
      </c>
    </row>
    <row r="21" spans="1:18" x14ac:dyDescent="0.25">
      <c r="A21" s="89" t="s">
        <v>634</v>
      </c>
      <c r="B21" s="167" t="s">
        <v>8</v>
      </c>
      <c r="C21" s="101" t="s">
        <v>109</v>
      </c>
      <c r="D21" s="89" t="s">
        <v>110</v>
      </c>
      <c r="E21" s="102" t="s">
        <v>677</v>
      </c>
      <c r="F21" s="103" t="s">
        <v>22</v>
      </c>
      <c r="G21" s="102" t="s">
        <v>10</v>
      </c>
      <c r="H21" s="157">
        <v>26.14</v>
      </c>
      <c r="I21" s="158">
        <f>_xlfn.XLOOKUP(E21,Kalkulationswerte!$B$3:$B$13,Kalkulationswerte!$C$3:$C$13)</f>
        <v>190.66666666666666</v>
      </c>
      <c r="J21" s="90" t="e">
        <f>_xlfn.XLOOKUP(#REF!,Reinigungstage!$B$41:$B$44,Reinigungstage!$C$41:$C$44)</f>
        <v>#REF!</v>
      </c>
      <c r="K21" s="90" t="e">
        <f>_xlfn.XLOOKUP(#REF!,Reinigungstage!$B$63:$B$66,Reinigungstage!$C$63:$C$66)</f>
        <v>#REF!</v>
      </c>
      <c r="L21" s="91">
        <f t="shared" si="3"/>
        <v>4984.0266666666666</v>
      </c>
      <c r="M21" s="158">
        <f>_xlfn.XLOOKUP(E21,Kalkulationswerte!$B$3:$B$13,Kalkulationswerte!$E$3:$E$13)</f>
        <v>0</v>
      </c>
      <c r="N21" s="160" t="e">
        <f t="shared" si="4"/>
        <v>#DIV/0!</v>
      </c>
      <c r="O21" s="161">
        <f>_xlfn.XLOOKUP(E21,Kalkulationswerte!$B$3:$B$13,Kalkulationswerte!$F$3:$F$13)</f>
        <v>0</v>
      </c>
      <c r="P21" s="162" t="e">
        <f t="shared" si="5"/>
        <v>#DIV/0!</v>
      </c>
      <c r="Q21" s="92" t="e">
        <f t="shared" si="1"/>
        <v>#DIV/0!</v>
      </c>
      <c r="R21" s="92" t="e">
        <f t="shared" si="2"/>
        <v>#DIV/0!</v>
      </c>
    </row>
    <row r="22" spans="1:18" x14ac:dyDescent="0.25">
      <c r="A22" s="89" t="s">
        <v>634</v>
      </c>
      <c r="B22" s="167" t="s">
        <v>8</v>
      </c>
      <c r="C22" s="101" t="s">
        <v>111</v>
      </c>
      <c r="D22" s="89" t="s">
        <v>112</v>
      </c>
      <c r="E22" s="102" t="s">
        <v>677</v>
      </c>
      <c r="F22" s="103" t="s">
        <v>22</v>
      </c>
      <c r="G22" s="102" t="s">
        <v>10</v>
      </c>
      <c r="H22" s="157">
        <v>52.8</v>
      </c>
      <c r="I22" s="158">
        <f>_xlfn.XLOOKUP(E22,Kalkulationswerte!$B$3:$B$13,Kalkulationswerte!$C$3:$C$13)</f>
        <v>190.66666666666666</v>
      </c>
      <c r="J22" s="90" t="e">
        <f>_xlfn.XLOOKUP(#REF!,Reinigungstage!$B$41:$B$44,Reinigungstage!$C$41:$C$44)</f>
        <v>#REF!</v>
      </c>
      <c r="K22" s="90" t="e">
        <f>_xlfn.XLOOKUP(#REF!,Reinigungstage!$B$63:$B$66,Reinigungstage!$C$63:$C$66)</f>
        <v>#REF!</v>
      </c>
      <c r="L22" s="91">
        <f t="shared" si="3"/>
        <v>10067.199999999999</v>
      </c>
      <c r="M22" s="158">
        <f>_xlfn.XLOOKUP(E22,Kalkulationswerte!$B$3:$B$13,Kalkulationswerte!$E$3:$E$13)</f>
        <v>0</v>
      </c>
      <c r="N22" s="160" t="e">
        <f t="shared" si="4"/>
        <v>#DIV/0!</v>
      </c>
      <c r="O22" s="161">
        <f>_xlfn.XLOOKUP(E22,Kalkulationswerte!$B$3:$B$13,Kalkulationswerte!$F$3:$F$13)</f>
        <v>0</v>
      </c>
      <c r="P22" s="162" t="e">
        <f t="shared" si="5"/>
        <v>#DIV/0!</v>
      </c>
      <c r="Q22" s="92" t="e">
        <f t="shared" si="1"/>
        <v>#DIV/0!</v>
      </c>
      <c r="R22" s="92" t="e">
        <f t="shared" si="2"/>
        <v>#DIV/0!</v>
      </c>
    </row>
    <row r="23" spans="1:18" x14ac:dyDescent="0.25">
      <c r="A23" s="89" t="s">
        <v>634</v>
      </c>
      <c r="B23" s="167" t="s">
        <v>8</v>
      </c>
      <c r="C23" s="101" t="s">
        <v>113</v>
      </c>
      <c r="D23" s="89" t="s">
        <v>114</v>
      </c>
      <c r="E23" s="102" t="s">
        <v>677</v>
      </c>
      <c r="F23" s="103" t="s">
        <v>22</v>
      </c>
      <c r="G23" s="102" t="s">
        <v>10</v>
      </c>
      <c r="H23" s="157">
        <v>68.94</v>
      </c>
      <c r="I23" s="158">
        <f>_xlfn.XLOOKUP(E23,Kalkulationswerte!$B$3:$B$13,Kalkulationswerte!$C$3:$C$13)</f>
        <v>190.66666666666666</v>
      </c>
      <c r="J23" s="90" t="e">
        <f>_xlfn.XLOOKUP(#REF!,Reinigungstage!$B$41:$B$44,Reinigungstage!$C$41:$C$44)</f>
        <v>#REF!</v>
      </c>
      <c r="K23" s="90" t="e">
        <f>_xlfn.XLOOKUP(#REF!,Reinigungstage!$B$63:$B$66,Reinigungstage!$C$63:$C$66)</f>
        <v>#REF!</v>
      </c>
      <c r="L23" s="91">
        <f t="shared" si="3"/>
        <v>13144.56</v>
      </c>
      <c r="M23" s="158">
        <f>_xlfn.XLOOKUP(E23,Kalkulationswerte!$B$3:$B$13,Kalkulationswerte!$E$3:$E$13)</f>
        <v>0</v>
      </c>
      <c r="N23" s="160" t="e">
        <f t="shared" si="4"/>
        <v>#DIV/0!</v>
      </c>
      <c r="O23" s="161">
        <f>_xlfn.XLOOKUP(E23,Kalkulationswerte!$B$3:$B$13,Kalkulationswerte!$F$3:$F$13)</f>
        <v>0</v>
      </c>
      <c r="P23" s="162" t="e">
        <f t="shared" si="5"/>
        <v>#DIV/0!</v>
      </c>
      <c r="Q23" s="92" t="e">
        <f t="shared" si="1"/>
        <v>#DIV/0!</v>
      </c>
      <c r="R23" s="92" t="e">
        <f t="shared" si="2"/>
        <v>#DIV/0!</v>
      </c>
    </row>
    <row r="24" spans="1:18" x14ac:dyDescent="0.25">
      <c r="A24" s="89" t="s">
        <v>634</v>
      </c>
      <c r="B24" s="167" t="s">
        <v>8</v>
      </c>
      <c r="C24" s="101" t="s">
        <v>115</v>
      </c>
      <c r="D24" s="89" t="s">
        <v>116</v>
      </c>
      <c r="E24" s="102" t="s">
        <v>692</v>
      </c>
      <c r="F24" s="103" t="s">
        <v>22</v>
      </c>
      <c r="G24" s="102" t="s">
        <v>9</v>
      </c>
      <c r="H24" s="157">
        <v>7.75</v>
      </c>
      <c r="I24" s="158">
        <f>_xlfn.XLOOKUP(E24,Kalkulationswerte!$B$3:$B$13,Kalkulationswerte!$C$3:$C$13)</f>
        <v>190.66666666666666</v>
      </c>
      <c r="J24" s="90" t="e">
        <f>_xlfn.XLOOKUP(#REF!,Reinigungstage!$B$41:$B$44,Reinigungstage!$C$41:$C$44)</f>
        <v>#REF!</v>
      </c>
      <c r="K24" s="90" t="e">
        <f>_xlfn.XLOOKUP(#REF!,Reinigungstage!$B$63:$B$66,Reinigungstage!$C$63:$C$66)</f>
        <v>#REF!</v>
      </c>
      <c r="L24" s="91">
        <f t="shared" si="3"/>
        <v>1477.6666666666665</v>
      </c>
      <c r="M24" s="158">
        <f>_xlfn.XLOOKUP(E24,Kalkulationswerte!$B$3:$B$13,Kalkulationswerte!$E$3:$E$13)</f>
        <v>0</v>
      </c>
      <c r="N24" s="160" t="e">
        <f t="shared" si="4"/>
        <v>#DIV/0!</v>
      </c>
      <c r="O24" s="161">
        <f>_xlfn.XLOOKUP(E24,Kalkulationswerte!$B$3:$B$13,Kalkulationswerte!$F$3:$F$13)</f>
        <v>0</v>
      </c>
      <c r="P24" s="162" t="e">
        <f t="shared" si="5"/>
        <v>#DIV/0!</v>
      </c>
      <c r="Q24" s="92" t="e">
        <f t="shared" si="1"/>
        <v>#DIV/0!</v>
      </c>
      <c r="R24" s="92" t="e">
        <f t="shared" si="2"/>
        <v>#DIV/0!</v>
      </c>
    </row>
    <row r="25" spans="1:18" x14ac:dyDescent="0.25">
      <c r="A25" s="89" t="s">
        <v>634</v>
      </c>
      <c r="B25" s="167" t="s">
        <v>8</v>
      </c>
      <c r="C25" s="101" t="s">
        <v>117</v>
      </c>
      <c r="D25" s="89" t="s">
        <v>118</v>
      </c>
      <c r="E25" s="102" t="s">
        <v>691</v>
      </c>
      <c r="F25" s="103" t="s">
        <v>22</v>
      </c>
      <c r="G25" s="102" t="s">
        <v>9</v>
      </c>
      <c r="H25" s="157">
        <v>10.98</v>
      </c>
      <c r="I25" s="158">
        <f>_xlfn.XLOOKUP(E25,Kalkulationswerte!$B$3:$B$13,Kalkulationswerte!$C$3:$C$13)</f>
        <v>12</v>
      </c>
      <c r="J25" s="90" t="e">
        <f>_xlfn.XLOOKUP(#REF!,Reinigungstage!$B$41:$B$44,Reinigungstage!$C$41:$C$44)</f>
        <v>#REF!</v>
      </c>
      <c r="K25" s="90" t="e">
        <f>_xlfn.XLOOKUP(#REF!,Reinigungstage!$B$63:$B$66,Reinigungstage!$C$63:$C$66)</f>
        <v>#REF!</v>
      </c>
      <c r="L25" s="91">
        <f t="shared" si="3"/>
        <v>131.76</v>
      </c>
      <c r="M25" s="158">
        <f>_xlfn.XLOOKUP(E25,Kalkulationswerte!$B$3:$B$13,Kalkulationswerte!$E$3:$E$13)</f>
        <v>0</v>
      </c>
      <c r="N25" s="160" t="e">
        <f t="shared" si="4"/>
        <v>#DIV/0!</v>
      </c>
      <c r="O25" s="161">
        <f>_xlfn.XLOOKUP(E25,Kalkulationswerte!$B$3:$B$13,Kalkulationswerte!$F$3:$F$13)</f>
        <v>0</v>
      </c>
      <c r="P25" s="162" t="e">
        <f t="shared" si="5"/>
        <v>#DIV/0!</v>
      </c>
      <c r="Q25" s="92" t="e">
        <f t="shared" si="1"/>
        <v>#DIV/0!</v>
      </c>
      <c r="R25" s="92" t="e">
        <f t="shared" si="2"/>
        <v>#DIV/0!</v>
      </c>
    </row>
    <row r="26" spans="1:18" x14ac:dyDescent="0.25">
      <c r="A26" s="89" t="s">
        <v>634</v>
      </c>
      <c r="B26" s="167" t="s">
        <v>8</v>
      </c>
      <c r="C26" s="101" t="s">
        <v>119</v>
      </c>
      <c r="D26" s="89" t="s">
        <v>120</v>
      </c>
      <c r="E26" s="102" t="s">
        <v>687</v>
      </c>
      <c r="F26" s="103" t="s">
        <v>22</v>
      </c>
      <c r="G26" s="102" t="s">
        <v>9</v>
      </c>
      <c r="H26" s="157">
        <v>18.41</v>
      </c>
      <c r="I26" s="158">
        <f>_xlfn.XLOOKUP(E26,Kalkulationswerte!$B$3:$B$13,Kalkulationswerte!$C$3:$C$13)</f>
        <v>190.66666666666666</v>
      </c>
      <c r="J26" s="90" t="e">
        <f>_xlfn.XLOOKUP(#REF!,Reinigungstage!$B$41:$B$44,Reinigungstage!$C$41:$C$44)</f>
        <v>#REF!</v>
      </c>
      <c r="K26" s="90" t="e">
        <f>_xlfn.XLOOKUP(#REF!,Reinigungstage!$B$63:$B$66,Reinigungstage!$C$63:$C$66)</f>
        <v>#REF!</v>
      </c>
      <c r="L26" s="91">
        <f t="shared" si="3"/>
        <v>3510.1733333333332</v>
      </c>
      <c r="M26" s="158">
        <f>_xlfn.XLOOKUP(E26,Kalkulationswerte!$B$3:$B$13,Kalkulationswerte!$E$3:$E$13)</f>
        <v>0</v>
      </c>
      <c r="N26" s="160" t="e">
        <f t="shared" si="4"/>
        <v>#DIV/0!</v>
      </c>
      <c r="O26" s="161">
        <f>_xlfn.XLOOKUP(E26,Kalkulationswerte!$B$3:$B$13,Kalkulationswerte!$F$3:$F$13)</f>
        <v>0</v>
      </c>
      <c r="P26" s="162" t="e">
        <f t="shared" si="5"/>
        <v>#DIV/0!</v>
      </c>
      <c r="Q26" s="92" t="e">
        <f t="shared" si="1"/>
        <v>#DIV/0!</v>
      </c>
      <c r="R26" s="92" t="e">
        <f t="shared" si="2"/>
        <v>#DIV/0!</v>
      </c>
    </row>
    <row r="27" spans="1:18" x14ac:dyDescent="0.25">
      <c r="A27" s="89" t="s">
        <v>634</v>
      </c>
      <c r="B27" s="167" t="s">
        <v>8</v>
      </c>
      <c r="C27" s="101" t="s">
        <v>121</v>
      </c>
      <c r="D27" s="89" t="s">
        <v>122</v>
      </c>
      <c r="E27" s="102" t="s">
        <v>696</v>
      </c>
      <c r="F27" s="104" t="s">
        <v>136</v>
      </c>
      <c r="G27" s="102" t="s">
        <v>9</v>
      </c>
      <c r="H27" s="157">
        <v>26.24</v>
      </c>
      <c r="I27" s="158">
        <f>_xlfn.XLOOKUP(E27,Kalkulationswerte!$B$3:$B$13,Kalkulationswerte!$C$3:$C$13)</f>
        <v>0</v>
      </c>
      <c r="J27" s="90" t="e">
        <f>_xlfn.XLOOKUP(#REF!,Reinigungstage!$B$41:$B$44,Reinigungstage!$C$41:$C$44)</f>
        <v>#REF!</v>
      </c>
      <c r="K27" s="90" t="e">
        <f>_xlfn.XLOOKUP(#REF!,Reinigungstage!$B$63:$B$66,Reinigungstage!$C$63:$C$66)</f>
        <v>#REF!</v>
      </c>
      <c r="L27" s="91">
        <f t="shared" si="3"/>
        <v>0</v>
      </c>
      <c r="M27" s="158">
        <f>_xlfn.XLOOKUP(E27,Kalkulationswerte!$B$3:$B$13,Kalkulationswerte!$E$3:$E$13)</f>
        <v>0</v>
      </c>
      <c r="N27" s="160">
        <f>I27</f>
        <v>0</v>
      </c>
      <c r="O27" s="161">
        <f>_xlfn.XLOOKUP(E27,Kalkulationswerte!$B$3:$B$13,Kalkulationswerte!$F$3:$F$13)</f>
        <v>0</v>
      </c>
      <c r="P27" s="162">
        <f t="shared" si="5"/>
        <v>0</v>
      </c>
      <c r="Q27" s="92" t="e">
        <f t="shared" si="1"/>
        <v>#DIV/0!</v>
      </c>
      <c r="R27" s="92" t="e">
        <f t="shared" si="2"/>
        <v>#DIV/0!</v>
      </c>
    </row>
    <row r="28" spans="1:18" x14ac:dyDescent="0.25">
      <c r="A28" s="89" t="s">
        <v>634</v>
      </c>
      <c r="B28" s="167" t="s">
        <v>8</v>
      </c>
      <c r="C28" s="101" t="s">
        <v>123</v>
      </c>
      <c r="D28" s="89" t="s">
        <v>124</v>
      </c>
      <c r="E28" s="102" t="s">
        <v>696</v>
      </c>
      <c r="F28" s="104" t="s">
        <v>136</v>
      </c>
      <c r="G28" s="102" t="s">
        <v>9</v>
      </c>
      <c r="H28" s="157">
        <v>25.42</v>
      </c>
      <c r="I28" s="158">
        <f>_xlfn.XLOOKUP(E28,Kalkulationswerte!$B$3:$B$13,Kalkulationswerte!$C$3:$C$13)</f>
        <v>0</v>
      </c>
      <c r="J28" s="90" t="e">
        <f>_xlfn.XLOOKUP(#REF!,Reinigungstage!$B$41:$B$44,Reinigungstage!$C$41:$C$44)</f>
        <v>#REF!</v>
      </c>
      <c r="K28" s="90" t="e">
        <f>_xlfn.XLOOKUP(#REF!,Reinigungstage!$B$63:$B$66,Reinigungstage!$C$63:$C$66)</f>
        <v>#REF!</v>
      </c>
      <c r="L28" s="91">
        <f t="shared" si="3"/>
        <v>0</v>
      </c>
      <c r="M28" s="158">
        <f>_xlfn.XLOOKUP(E28,Kalkulationswerte!$B$3:$B$13,Kalkulationswerte!$E$3:$E$13)</f>
        <v>0</v>
      </c>
      <c r="N28" s="160">
        <f t="shared" ref="N28:N31" si="6">I28</f>
        <v>0</v>
      </c>
      <c r="O28" s="161">
        <f>_xlfn.XLOOKUP(E28,Kalkulationswerte!$B$3:$B$13,Kalkulationswerte!$F$3:$F$13)</f>
        <v>0</v>
      </c>
      <c r="P28" s="162">
        <f t="shared" si="5"/>
        <v>0</v>
      </c>
      <c r="Q28" s="92" t="e">
        <f t="shared" si="1"/>
        <v>#DIV/0!</v>
      </c>
      <c r="R28" s="92" t="e">
        <f t="shared" si="2"/>
        <v>#DIV/0!</v>
      </c>
    </row>
    <row r="29" spans="1:18" x14ac:dyDescent="0.25">
      <c r="A29" s="89" t="s">
        <v>634</v>
      </c>
      <c r="B29" s="167" t="s">
        <v>8</v>
      </c>
      <c r="C29" s="101" t="s">
        <v>125</v>
      </c>
      <c r="D29" s="89" t="s">
        <v>126</v>
      </c>
      <c r="E29" s="102" t="s">
        <v>696</v>
      </c>
      <c r="F29" s="104" t="s">
        <v>136</v>
      </c>
      <c r="G29" s="102" t="s">
        <v>9</v>
      </c>
      <c r="H29" s="157">
        <v>23.09</v>
      </c>
      <c r="I29" s="158">
        <f>_xlfn.XLOOKUP(E29,Kalkulationswerte!$B$3:$B$13,Kalkulationswerte!$C$3:$C$13)</f>
        <v>0</v>
      </c>
      <c r="J29" s="90" t="e">
        <f>_xlfn.XLOOKUP(#REF!,Reinigungstage!$B$41:$B$44,Reinigungstage!$C$41:$C$44)</f>
        <v>#REF!</v>
      </c>
      <c r="K29" s="90" t="e">
        <f>_xlfn.XLOOKUP(#REF!,Reinigungstage!$B$63:$B$66,Reinigungstage!$C$63:$C$66)</f>
        <v>#REF!</v>
      </c>
      <c r="L29" s="91">
        <f t="shared" si="3"/>
        <v>0</v>
      </c>
      <c r="M29" s="158">
        <f>_xlfn.XLOOKUP(E29,Kalkulationswerte!$B$3:$B$13,Kalkulationswerte!$E$3:$E$13)</f>
        <v>0</v>
      </c>
      <c r="N29" s="160">
        <f t="shared" si="6"/>
        <v>0</v>
      </c>
      <c r="O29" s="161">
        <f>_xlfn.XLOOKUP(E29,Kalkulationswerte!$B$3:$B$13,Kalkulationswerte!$F$3:$F$13)</f>
        <v>0</v>
      </c>
      <c r="P29" s="162">
        <f t="shared" si="5"/>
        <v>0</v>
      </c>
      <c r="Q29" s="92" t="e">
        <f t="shared" si="1"/>
        <v>#DIV/0!</v>
      </c>
      <c r="R29" s="92" t="e">
        <f t="shared" si="2"/>
        <v>#DIV/0!</v>
      </c>
    </row>
    <row r="30" spans="1:18" x14ac:dyDescent="0.25">
      <c r="A30" s="89" t="s">
        <v>634</v>
      </c>
      <c r="B30" s="167" t="s">
        <v>8</v>
      </c>
      <c r="C30" s="101" t="s">
        <v>128</v>
      </c>
      <c r="D30" s="89" t="s">
        <v>129</v>
      </c>
      <c r="E30" s="102" t="s">
        <v>696</v>
      </c>
      <c r="F30" s="104" t="s">
        <v>136</v>
      </c>
      <c r="G30" s="102" t="s">
        <v>9</v>
      </c>
      <c r="H30" s="157">
        <v>39.35</v>
      </c>
      <c r="I30" s="158">
        <f>_xlfn.XLOOKUP(E30,Kalkulationswerte!$B$3:$B$13,Kalkulationswerte!$C$3:$C$13)</f>
        <v>0</v>
      </c>
      <c r="J30" s="90" t="e">
        <f>_xlfn.XLOOKUP(#REF!,Reinigungstage!$B$41:$B$44,Reinigungstage!$C$41:$C$44)</f>
        <v>#REF!</v>
      </c>
      <c r="K30" s="90" t="e">
        <f>_xlfn.XLOOKUP(#REF!,Reinigungstage!$B$63:$B$66,Reinigungstage!$C$63:$C$66)</f>
        <v>#REF!</v>
      </c>
      <c r="L30" s="91">
        <f t="shared" si="3"/>
        <v>0</v>
      </c>
      <c r="M30" s="158">
        <f>_xlfn.XLOOKUP(E30,Kalkulationswerte!$B$3:$B$13,Kalkulationswerte!$E$3:$E$13)</f>
        <v>0</v>
      </c>
      <c r="N30" s="160">
        <f t="shared" si="6"/>
        <v>0</v>
      </c>
      <c r="O30" s="161">
        <f>_xlfn.XLOOKUP(E30,Kalkulationswerte!$B$3:$B$13,Kalkulationswerte!$F$3:$F$13)</f>
        <v>0</v>
      </c>
      <c r="P30" s="162">
        <f t="shared" si="5"/>
        <v>0</v>
      </c>
      <c r="Q30" s="92" t="e">
        <f t="shared" si="1"/>
        <v>#DIV/0!</v>
      </c>
      <c r="R30" s="92" t="e">
        <f t="shared" si="2"/>
        <v>#DIV/0!</v>
      </c>
    </row>
    <row r="31" spans="1:18" x14ac:dyDescent="0.25">
      <c r="A31" s="89" t="s">
        <v>634</v>
      </c>
      <c r="B31" s="167" t="s">
        <v>8</v>
      </c>
      <c r="C31" s="101" t="s">
        <v>130</v>
      </c>
      <c r="D31" s="89" t="s">
        <v>131</v>
      </c>
      <c r="E31" s="102" t="s">
        <v>696</v>
      </c>
      <c r="F31" s="104" t="s">
        <v>136</v>
      </c>
      <c r="G31" s="102" t="s">
        <v>9</v>
      </c>
      <c r="H31" s="157">
        <v>3.43</v>
      </c>
      <c r="I31" s="158">
        <f>_xlfn.XLOOKUP(E31,Kalkulationswerte!$B$3:$B$13,Kalkulationswerte!$C$3:$C$13)</f>
        <v>0</v>
      </c>
      <c r="J31" s="90" t="e">
        <f>_xlfn.XLOOKUP(#REF!,Reinigungstage!$B$41:$B$44,Reinigungstage!$C$41:$C$44)</f>
        <v>#REF!</v>
      </c>
      <c r="K31" s="90" t="e">
        <f>_xlfn.XLOOKUP(#REF!,Reinigungstage!$B$63:$B$66,Reinigungstage!$C$63:$C$66)</f>
        <v>#REF!</v>
      </c>
      <c r="L31" s="91">
        <f t="shared" si="3"/>
        <v>0</v>
      </c>
      <c r="M31" s="158">
        <f>_xlfn.XLOOKUP(E31,Kalkulationswerte!$B$3:$B$13,Kalkulationswerte!$E$3:$E$13)</f>
        <v>0</v>
      </c>
      <c r="N31" s="160">
        <f t="shared" si="6"/>
        <v>0</v>
      </c>
      <c r="O31" s="161">
        <f>_xlfn.XLOOKUP(E31,Kalkulationswerte!$B$3:$B$13,Kalkulationswerte!$F$3:$F$13)</f>
        <v>0</v>
      </c>
      <c r="P31" s="162">
        <f t="shared" si="5"/>
        <v>0</v>
      </c>
      <c r="Q31" s="92" t="e">
        <f t="shared" si="1"/>
        <v>#DIV/0!</v>
      </c>
      <c r="R31" s="92" t="e">
        <f t="shared" si="2"/>
        <v>#DIV/0!</v>
      </c>
    </row>
    <row r="32" spans="1:18" x14ac:dyDescent="0.25">
      <c r="A32" s="89" t="s">
        <v>634</v>
      </c>
      <c r="B32" s="167" t="s">
        <v>8</v>
      </c>
      <c r="C32" s="101" t="s">
        <v>132</v>
      </c>
      <c r="D32" s="89" t="s">
        <v>133</v>
      </c>
      <c r="E32" s="102" t="s">
        <v>691</v>
      </c>
      <c r="F32" s="103" t="s">
        <v>22</v>
      </c>
      <c r="G32" s="102" t="s">
        <v>9</v>
      </c>
      <c r="H32" s="157">
        <v>17.78</v>
      </c>
      <c r="I32" s="158">
        <f>_xlfn.XLOOKUP(E32,Kalkulationswerte!$B$3:$B$13,Kalkulationswerte!$C$3:$C$13)</f>
        <v>12</v>
      </c>
      <c r="J32" s="90" t="e">
        <f>_xlfn.XLOOKUP(#REF!,Reinigungstage!$B$41:$B$44,Reinigungstage!$C$41:$C$44)</f>
        <v>#REF!</v>
      </c>
      <c r="K32" s="90" t="e">
        <f>_xlfn.XLOOKUP(#REF!,Reinigungstage!$B$63:$B$66,Reinigungstage!$C$63:$C$66)</f>
        <v>#REF!</v>
      </c>
      <c r="L32" s="91">
        <f t="shared" ref="L32:L95" si="7">I32*H32</f>
        <v>213.36</v>
      </c>
      <c r="M32" s="158">
        <f>_xlfn.XLOOKUP(E32,Kalkulationswerte!$B$3:$B$13,Kalkulationswerte!$E$3:$E$13)</f>
        <v>0</v>
      </c>
      <c r="N32" s="160" t="e">
        <f t="shared" ref="N32:N95" si="8">L32/M32</f>
        <v>#DIV/0!</v>
      </c>
      <c r="O32" s="161">
        <f>_xlfn.XLOOKUP(E32,Kalkulationswerte!$B$3:$B$13,Kalkulationswerte!$F$3:$F$13)</f>
        <v>0</v>
      </c>
      <c r="P32" s="162" t="e">
        <f t="shared" ref="P32:P95" si="9">O32*N32</f>
        <v>#DIV/0!</v>
      </c>
      <c r="Q32" s="92" t="e">
        <f t="shared" si="1"/>
        <v>#DIV/0!</v>
      </c>
      <c r="R32" s="92" t="e">
        <f t="shared" si="2"/>
        <v>#DIV/0!</v>
      </c>
    </row>
    <row r="33" spans="1:18" x14ac:dyDescent="0.25">
      <c r="A33" s="89" t="s">
        <v>634</v>
      </c>
      <c r="B33" s="167" t="s">
        <v>8</v>
      </c>
      <c r="C33" s="101" t="s">
        <v>134</v>
      </c>
      <c r="D33" s="89" t="s">
        <v>135</v>
      </c>
      <c r="E33" s="102" t="s">
        <v>696</v>
      </c>
      <c r="F33" s="104" t="s">
        <v>136</v>
      </c>
      <c r="G33" s="102" t="s">
        <v>9</v>
      </c>
      <c r="H33" s="157">
        <v>37.630000000000003</v>
      </c>
      <c r="I33" s="158">
        <f>_xlfn.XLOOKUP(E33,Kalkulationswerte!$B$3:$B$13,Kalkulationswerte!$C$3:$C$13)</f>
        <v>0</v>
      </c>
      <c r="J33" s="90" t="e">
        <f>_xlfn.XLOOKUP(#REF!,Reinigungstage!$B$41:$B$44,Reinigungstage!$C$41:$C$44)</f>
        <v>#REF!</v>
      </c>
      <c r="K33" s="90" t="e">
        <f>_xlfn.XLOOKUP(#REF!,Reinigungstage!$B$63:$B$66,Reinigungstage!$C$63:$C$66)</f>
        <v>#REF!</v>
      </c>
      <c r="L33" s="91">
        <f t="shared" si="7"/>
        <v>0</v>
      </c>
      <c r="M33" s="158">
        <f>_xlfn.XLOOKUP(E33,Kalkulationswerte!$B$3:$B$13,Kalkulationswerte!$E$3:$E$13)</f>
        <v>0</v>
      </c>
      <c r="N33" s="160">
        <f>I33</f>
        <v>0</v>
      </c>
      <c r="O33" s="161">
        <f>_xlfn.XLOOKUP(E33,Kalkulationswerte!$B$3:$B$13,Kalkulationswerte!$F$3:$F$13)</f>
        <v>0</v>
      </c>
      <c r="P33" s="162">
        <f t="shared" si="9"/>
        <v>0</v>
      </c>
      <c r="Q33" s="92" t="e">
        <f t="shared" si="1"/>
        <v>#DIV/0!</v>
      </c>
      <c r="R33" s="92" t="e">
        <f t="shared" si="2"/>
        <v>#DIV/0!</v>
      </c>
    </row>
    <row r="34" spans="1:18" x14ac:dyDescent="0.25">
      <c r="A34" s="89" t="s">
        <v>634</v>
      </c>
      <c r="B34" s="167" t="s">
        <v>8</v>
      </c>
      <c r="C34" s="101" t="s">
        <v>259</v>
      </c>
      <c r="D34" s="89" t="s">
        <v>140</v>
      </c>
      <c r="E34" s="102" t="s">
        <v>677</v>
      </c>
      <c r="F34" s="103" t="s">
        <v>22</v>
      </c>
      <c r="G34" s="102" t="s">
        <v>10</v>
      </c>
      <c r="H34" s="157">
        <v>62.03</v>
      </c>
      <c r="I34" s="158">
        <f>_xlfn.XLOOKUP(E34,Kalkulationswerte!$B$3:$B$13,Kalkulationswerte!$C$3:$C$13)</f>
        <v>190.66666666666666</v>
      </c>
      <c r="J34" s="90" t="e">
        <f>_xlfn.XLOOKUP(#REF!,Reinigungstage!$B$41:$B$44,Reinigungstage!$C$41:$C$44)</f>
        <v>#REF!</v>
      </c>
      <c r="K34" s="90" t="e">
        <f>_xlfn.XLOOKUP(#REF!,Reinigungstage!$B$63:$B$66,Reinigungstage!$C$63:$C$66)</f>
        <v>#REF!</v>
      </c>
      <c r="L34" s="91">
        <f t="shared" si="7"/>
        <v>11827.053333333333</v>
      </c>
      <c r="M34" s="158">
        <f>_xlfn.XLOOKUP(E34,Kalkulationswerte!$B$3:$B$13,Kalkulationswerte!$E$3:$E$13)</f>
        <v>0</v>
      </c>
      <c r="N34" s="160" t="e">
        <f t="shared" si="8"/>
        <v>#DIV/0!</v>
      </c>
      <c r="O34" s="161">
        <f>_xlfn.XLOOKUP(E34,Kalkulationswerte!$B$3:$B$13,Kalkulationswerte!$F$3:$F$13)</f>
        <v>0</v>
      </c>
      <c r="P34" s="162" t="e">
        <f t="shared" si="9"/>
        <v>#DIV/0!</v>
      </c>
      <c r="Q34" s="92" t="e">
        <f t="shared" si="1"/>
        <v>#DIV/0!</v>
      </c>
      <c r="R34" s="92" t="e">
        <f t="shared" si="2"/>
        <v>#DIV/0!</v>
      </c>
    </row>
    <row r="35" spans="1:18" x14ac:dyDescent="0.25">
      <c r="A35" s="89" t="s">
        <v>634</v>
      </c>
      <c r="B35" s="167" t="s">
        <v>8</v>
      </c>
      <c r="C35" s="101" t="s">
        <v>260</v>
      </c>
      <c r="D35" s="89" t="s">
        <v>385</v>
      </c>
      <c r="E35" s="102" t="s">
        <v>692</v>
      </c>
      <c r="F35" s="103" t="s">
        <v>22</v>
      </c>
      <c r="G35" s="102" t="s">
        <v>10</v>
      </c>
      <c r="H35" s="157">
        <v>20.73</v>
      </c>
      <c r="I35" s="158">
        <f>_xlfn.XLOOKUP(E35,Kalkulationswerte!$B$3:$B$13,Kalkulationswerte!$C$3:$C$13)</f>
        <v>190.66666666666666</v>
      </c>
      <c r="J35" s="90" t="e">
        <f>_xlfn.XLOOKUP(#REF!,Reinigungstage!$B$41:$B$44,Reinigungstage!$C$41:$C$44)</f>
        <v>#REF!</v>
      </c>
      <c r="K35" s="90" t="e">
        <f>_xlfn.XLOOKUP(#REF!,Reinigungstage!$B$63:$B$66,Reinigungstage!$C$63:$C$66)</f>
        <v>#REF!</v>
      </c>
      <c r="L35" s="91">
        <f t="shared" si="7"/>
        <v>3952.52</v>
      </c>
      <c r="M35" s="158">
        <f>_xlfn.XLOOKUP(E35,Kalkulationswerte!$B$3:$B$13,Kalkulationswerte!$E$3:$E$13)</f>
        <v>0</v>
      </c>
      <c r="N35" s="160" t="e">
        <f t="shared" si="8"/>
        <v>#DIV/0!</v>
      </c>
      <c r="O35" s="161">
        <f>_xlfn.XLOOKUP(E35,Kalkulationswerte!$B$3:$B$13,Kalkulationswerte!$F$3:$F$13)</f>
        <v>0</v>
      </c>
      <c r="P35" s="162" t="e">
        <f t="shared" si="9"/>
        <v>#DIV/0!</v>
      </c>
      <c r="Q35" s="92" t="e">
        <f t="shared" si="1"/>
        <v>#DIV/0!</v>
      </c>
      <c r="R35" s="92" t="e">
        <f t="shared" si="2"/>
        <v>#DIV/0!</v>
      </c>
    </row>
    <row r="36" spans="1:18" x14ac:dyDescent="0.25">
      <c r="A36" s="89" t="s">
        <v>634</v>
      </c>
      <c r="B36" s="167" t="s">
        <v>8</v>
      </c>
      <c r="C36" s="101" t="s">
        <v>261</v>
      </c>
      <c r="D36" s="89" t="s">
        <v>232</v>
      </c>
      <c r="E36" s="102" t="s">
        <v>696</v>
      </c>
      <c r="F36" s="104" t="s">
        <v>136</v>
      </c>
      <c r="G36" s="102" t="s">
        <v>12</v>
      </c>
      <c r="H36" s="157">
        <v>29.91</v>
      </c>
      <c r="I36" s="158">
        <f>_xlfn.XLOOKUP(E36,Kalkulationswerte!$B$3:$B$13,Kalkulationswerte!$C$3:$C$13)</f>
        <v>0</v>
      </c>
      <c r="J36" s="90" t="e">
        <f>_xlfn.XLOOKUP(#REF!,Reinigungstage!$B$41:$B$44,Reinigungstage!$C$41:$C$44)</f>
        <v>#REF!</v>
      </c>
      <c r="K36" s="90" t="e">
        <f>_xlfn.XLOOKUP(#REF!,Reinigungstage!$B$63:$B$66,Reinigungstage!$C$63:$C$66)</f>
        <v>#REF!</v>
      </c>
      <c r="L36" s="91">
        <f t="shared" si="7"/>
        <v>0</v>
      </c>
      <c r="M36" s="158">
        <f>_xlfn.XLOOKUP(E36,Kalkulationswerte!$B$3:$B$13,Kalkulationswerte!$E$3:$E$13)</f>
        <v>0</v>
      </c>
      <c r="N36" s="160">
        <f>I36</f>
        <v>0</v>
      </c>
      <c r="O36" s="161">
        <f>_xlfn.XLOOKUP(E36,Kalkulationswerte!$B$3:$B$13,Kalkulationswerte!$F$3:$F$13)</f>
        <v>0</v>
      </c>
      <c r="P36" s="162">
        <f t="shared" si="9"/>
        <v>0</v>
      </c>
      <c r="Q36" s="92" t="e">
        <f t="shared" si="1"/>
        <v>#DIV/0!</v>
      </c>
      <c r="R36" s="92" t="e">
        <f t="shared" si="2"/>
        <v>#DIV/0!</v>
      </c>
    </row>
    <row r="37" spans="1:18" x14ac:dyDescent="0.25">
      <c r="A37" s="89" t="s">
        <v>634</v>
      </c>
      <c r="B37" s="167" t="s">
        <v>8</v>
      </c>
      <c r="C37" s="101" t="s">
        <v>262</v>
      </c>
      <c r="D37" s="89" t="s">
        <v>386</v>
      </c>
      <c r="E37" s="102" t="s">
        <v>696</v>
      </c>
      <c r="F37" s="104" t="s">
        <v>136</v>
      </c>
      <c r="G37" s="102" t="s">
        <v>12</v>
      </c>
      <c r="H37" s="157">
        <v>4.38</v>
      </c>
      <c r="I37" s="158">
        <f>_xlfn.XLOOKUP(E37,Kalkulationswerte!$B$3:$B$13,Kalkulationswerte!$C$3:$C$13)</f>
        <v>0</v>
      </c>
      <c r="J37" s="90" t="e">
        <f>_xlfn.XLOOKUP(#REF!,Reinigungstage!$B$41:$B$44,Reinigungstage!$C$41:$C$44)</f>
        <v>#REF!</v>
      </c>
      <c r="K37" s="90" t="e">
        <f>_xlfn.XLOOKUP(#REF!,Reinigungstage!$B$63:$B$66,Reinigungstage!$C$63:$C$66)</f>
        <v>#REF!</v>
      </c>
      <c r="L37" s="91">
        <f t="shared" si="7"/>
        <v>0</v>
      </c>
      <c r="M37" s="158">
        <f>_xlfn.XLOOKUP(E37,Kalkulationswerte!$B$3:$B$13,Kalkulationswerte!$E$3:$E$13)</f>
        <v>0</v>
      </c>
      <c r="N37" s="160">
        <f>I37</f>
        <v>0</v>
      </c>
      <c r="O37" s="161">
        <f>_xlfn.XLOOKUP(E37,Kalkulationswerte!$B$3:$B$13,Kalkulationswerte!$F$3:$F$13)</f>
        <v>0</v>
      </c>
      <c r="P37" s="162">
        <f t="shared" si="9"/>
        <v>0</v>
      </c>
      <c r="Q37" s="92" t="e">
        <f t="shared" si="1"/>
        <v>#DIV/0!</v>
      </c>
      <c r="R37" s="92" t="e">
        <f t="shared" si="2"/>
        <v>#DIV/0!</v>
      </c>
    </row>
    <row r="38" spans="1:18" x14ac:dyDescent="0.25">
      <c r="A38" s="89" t="s">
        <v>634</v>
      </c>
      <c r="B38" s="167" t="s">
        <v>8</v>
      </c>
      <c r="C38" s="101" t="s">
        <v>263</v>
      </c>
      <c r="D38" s="89" t="s">
        <v>249</v>
      </c>
      <c r="E38" s="102" t="s">
        <v>687</v>
      </c>
      <c r="F38" s="103" t="s">
        <v>22</v>
      </c>
      <c r="G38" s="102" t="s">
        <v>10</v>
      </c>
      <c r="H38" s="157">
        <v>39.97</v>
      </c>
      <c r="I38" s="158">
        <f>_xlfn.XLOOKUP(E38,Kalkulationswerte!$B$3:$B$13,Kalkulationswerte!$C$3:$C$13)</f>
        <v>190.66666666666666</v>
      </c>
      <c r="J38" s="90" t="e">
        <f>_xlfn.XLOOKUP(#REF!,Reinigungstage!$B$41:$B$44,Reinigungstage!$C$41:$C$44)</f>
        <v>#REF!</v>
      </c>
      <c r="K38" s="90" t="e">
        <f>_xlfn.XLOOKUP(#REF!,Reinigungstage!$B$63:$B$66,Reinigungstage!$C$63:$C$66)</f>
        <v>#REF!</v>
      </c>
      <c r="L38" s="91">
        <f t="shared" si="7"/>
        <v>7620.9466666666658</v>
      </c>
      <c r="M38" s="158">
        <f>_xlfn.XLOOKUP(E38,Kalkulationswerte!$B$3:$B$13,Kalkulationswerte!$E$3:$E$13)</f>
        <v>0</v>
      </c>
      <c r="N38" s="160" t="e">
        <f t="shared" si="8"/>
        <v>#DIV/0!</v>
      </c>
      <c r="O38" s="161">
        <f>_xlfn.XLOOKUP(E38,Kalkulationswerte!$B$3:$B$13,Kalkulationswerte!$F$3:$F$13)</f>
        <v>0</v>
      </c>
      <c r="P38" s="162" t="e">
        <f t="shared" si="9"/>
        <v>#DIV/0!</v>
      </c>
      <c r="Q38" s="92" t="e">
        <f t="shared" si="1"/>
        <v>#DIV/0!</v>
      </c>
      <c r="R38" s="92" t="e">
        <f t="shared" si="2"/>
        <v>#DIV/0!</v>
      </c>
    </row>
    <row r="39" spans="1:18" x14ac:dyDescent="0.25">
      <c r="A39" s="89" t="s">
        <v>634</v>
      </c>
      <c r="B39" s="167" t="s">
        <v>8</v>
      </c>
      <c r="C39" s="101" t="s">
        <v>264</v>
      </c>
      <c r="D39" s="89" t="s">
        <v>387</v>
      </c>
      <c r="E39" s="102" t="s">
        <v>675</v>
      </c>
      <c r="F39" s="103" t="s">
        <v>22</v>
      </c>
      <c r="G39" s="102" t="s">
        <v>10</v>
      </c>
      <c r="H39" s="157">
        <v>61.94</v>
      </c>
      <c r="I39" s="158">
        <f>(_xlfn.XLOOKUP(E39,Kalkulationswerte!$B$3:$B$13,Kalkulationswerte!$C$3:$C$13))-62</f>
        <v>39.066666666666677</v>
      </c>
      <c r="J39" s="90" t="e">
        <f>_xlfn.XLOOKUP(#REF!,Reinigungstage!$B$41:$B$44,Reinigungstage!$C$41:$C$44)</f>
        <v>#REF!</v>
      </c>
      <c r="K39" s="90" t="e">
        <f>_xlfn.XLOOKUP(#REF!,Reinigungstage!$B$63:$B$66,Reinigungstage!$C$63:$C$66)</f>
        <v>#REF!</v>
      </c>
      <c r="L39" s="91">
        <f t="shared" si="7"/>
        <v>2419.7893333333341</v>
      </c>
      <c r="M39" s="158">
        <f>_xlfn.XLOOKUP(E39,Kalkulationswerte!$B$3:$B$13,Kalkulationswerte!$E$3:$E$13)</f>
        <v>0</v>
      </c>
      <c r="N39" s="160" t="e">
        <f t="shared" si="8"/>
        <v>#DIV/0!</v>
      </c>
      <c r="O39" s="161">
        <f>_xlfn.XLOOKUP(E39,Kalkulationswerte!$B$3:$B$13,Kalkulationswerte!$F$3:$F$13)</f>
        <v>0</v>
      </c>
      <c r="P39" s="162" t="e">
        <f t="shared" si="9"/>
        <v>#DIV/0!</v>
      </c>
      <c r="Q39" s="92" t="e">
        <f t="shared" si="1"/>
        <v>#DIV/0!</v>
      </c>
      <c r="R39" s="92" t="e">
        <f t="shared" si="2"/>
        <v>#DIV/0!</v>
      </c>
    </row>
    <row r="40" spans="1:18" x14ac:dyDescent="0.25">
      <c r="A40" s="89" t="s">
        <v>634</v>
      </c>
      <c r="B40" s="167" t="s">
        <v>8</v>
      </c>
      <c r="C40" s="101" t="s">
        <v>265</v>
      </c>
      <c r="D40" s="89" t="s">
        <v>388</v>
      </c>
      <c r="E40" s="102" t="s">
        <v>678</v>
      </c>
      <c r="F40" s="103" t="s">
        <v>22</v>
      </c>
      <c r="G40" s="102" t="s">
        <v>12</v>
      </c>
      <c r="H40" s="157">
        <v>13.16</v>
      </c>
      <c r="I40" s="158">
        <f>_xlfn.XLOOKUP(E40,Kalkulationswerte!$B$3:$B$13,Kalkulationswerte!$C$3:$C$13)</f>
        <v>190.66666666666666</v>
      </c>
      <c r="J40" s="90" t="e">
        <f>_xlfn.XLOOKUP(#REF!,Reinigungstage!$B$41:$B$44,Reinigungstage!$C$41:$C$44)</f>
        <v>#REF!</v>
      </c>
      <c r="K40" s="90" t="e">
        <f>_xlfn.XLOOKUP(#REF!,Reinigungstage!$B$63:$B$66,Reinigungstage!$C$63:$C$66)</f>
        <v>#REF!</v>
      </c>
      <c r="L40" s="91">
        <f t="shared" si="7"/>
        <v>2509.1733333333332</v>
      </c>
      <c r="M40" s="158">
        <f>_xlfn.XLOOKUP(E40,Kalkulationswerte!$B$3:$B$13,Kalkulationswerte!$E$3:$E$13)</f>
        <v>0</v>
      </c>
      <c r="N40" s="160" t="e">
        <f t="shared" si="8"/>
        <v>#DIV/0!</v>
      </c>
      <c r="O40" s="161">
        <f>_xlfn.XLOOKUP(E40,Kalkulationswerte!$B$3:$B$13,Kalkulationswerte!$F$3:$F$13)</f>
        <v>0</v>
      </c>
      <c r="P40" s="162" t="e">
        <f t="shared" si="9"/>
        <v>#DIV/0!</v>
      </c>
      <c r="Q40" s="92" t="e">
        <f t="shared" si="1"/>
        <v>#DIV/0!</v>
      </c>
      <c r="R40" s="92" t="e">
        <f t="shared" si="2"/>
        <v>#DIV/0!</v>
      </c>
    </row>
    <row r="41" spans="1:18" x14ac:dyDescent="0.25">
      <c r="A41" s="89" t="s">
        <v>634</v>
      </c>
      <c r="B41" s="167" t="s">
        <v>8</v>
      </c>
      <c r="C41" s="101" t="s">
        <v>266</v>
      </c>
      <c r="D41" s="89" t="s">
        <v>389</v>
      </c>
      <c r="E41" s="102" t="s">
        <v>696</v>
      </c>
      <c r="F41" s="104" t="s">
        <v>136</v>
      </c>
      <c r="G41" s="102" t="s">
        <v>10</v>
      </c>
      <c r="H41" s="157">
        <v>3.6</v>
      </c>
      <c r="I41" s="158">
        <f>_xlfn.XLOOKUP(E41,Kalkulationswerte!$B$3:$B$13,Kalkulationswerte!$C$3:$C$13)</f>
        <v>0</v>
      </c>
      <c r="J41" s="90" t="e">
        <f>_xlfn.XLOOKUP(#REF!,Reinigungstage!$B$41:$B$44,Reinigungstage!$C$41:$C$44)</f>
        <v>#REF!</v>
      </c>
      <c r="K41" s="90" t="e">
        <f>_xlfn.XLOOKUP(#REF!,Reinigungstage!$B$63:$B$66,Reinigungstage!$C$63:$C$66)</f>
        <v>#REF!</v>
      </c>
      <c r="L41" s="91">
        <f t="shared" si="7"/>
        <v>0</v>
      </c>
      <c r="M41" s="158">
        <f>_xlfn.XLOOKUP(E41,Kalkulationswerte!$B$3:$B$13,Kalkulationswerte!$E$3:$E$13)</f>
        <v>0</v>
      </c>
      <c r="N41" s="160">
        <f>I41</f>
        <v>0</v>
      </c>
      <c r="O41" s="161">
        <f>_xlfn.XLOOKUP(E41,Kalkulationswerte!$B$3:$B$13,Kalkulationswerte!$F$3:$F$13)</f>
        <v>0</v>
      </c>
      <c r="P41" s="162">
        <f t="shared" si="9"/>
        <v>0</v>
      </c>
      <c r="Q41" s="92" t="e">
        <f t="shared" si="1"/>
        <v>#DIV/0!</v>
      </c>
      <c r="R41" s="92" t="e">
        <f t="shared" si="2"/>
        <v>#DIV/0!</v>
      </c>
    </row>
    <row r="42" spans="1:18" x14ac:dyDescent="0.25">
      <c r="A42" s="89" t="s">
        <v>634</v>
      </c>
      <c r="B42" s="167" t="s">
        <v>8</v>
      </c>
      <c r="C42" s="101" t="s">
        <v>267</v>
      </c>
      <c r="D42" s="89" t="s">
        <v>193</v>
      </c>
      <c r="E42" s="102" t="s">
        <v>678</v>
      </c>
      <c r="F42" s="103" t="s">
        <v>22</v>
      </c>
      <c r="G42" s="102" t="s">
        <v>12</v>
      </c>
      <c r="H42" s="157">
        <v>5.64</v>
      </c>
      <c r="I42" s="158">
        <f>_xlfn.XLOOKUP(E42,Kalkulationswerte!$B$3:$B$13,Kalkulationswerte!$C$3:$C$13)</f>
        <v>190.66666666666666</v>
      </c>
      <c r="J42" s="90" t="e">
        <f>_xlfn.XLOOKUP(#REF!,Reinigungstage!$B$41:$B$44,Reinigungstage!$C$41:$C$44)</f>
        <v>#REF!</v>
      </c>
      <c r="K42" s="90" t="e">
        <f>_xlfn.XLOOKUP(#REF!,Reinigungstage!$B$63:$B$66,Reinigungstage!$C$63:$C$66)</f>
        <v>#REF!</v>
      </c>
      <c r="L42" s="91">
        <f t="shared" si="7"/>
        <v>1075.3599999999999</v>
      </c>
      <c r="M42" s="158">
        <f>_xlfn.XLOOKUP(E42,Kalkulationswerte!$B$3:$B$13,Kalkulationswerte!$E$3:$E$13)</f>
        <v>0</v>
      </c>
      <c r="N42" s="160" t="e">
        <f t="shared" si="8"/>
        <v>#DIV/0!</v>
      </c>
      <c r="O42" s="161">
        <f>_xlfn.XLOOKUP(E42,Kalkulationswerte!$B$3:$B$13,Kalkulationswerte!$F$3:$F$13)</f>
        <v>0</v>
      </c>
      <c r="P42" s="162" t="e">
        <f t="shared" si="9"/>
        <v>#DIV/0!</v>
      </c>
      <c r="Q42" s="92" t="e">
        <f t="shared" si="1"/>
        <v>#DIV/0!</v>
      </c>
      <c r="R42" s="92" t="e">
        <f t="shared" si="2"/>
        <v>#DIV/0!</v>
      </c>
    </row>
    <row r="43" spans="1:18" x14ac:dyDescent="0.25">
      <c r="A43" s="89" t="s">
        <v>634</v>
      </c>
      <c r="B43" s="167" t="s">
        <v>8</v>
      </c>
      <c r="C43" s="101" t="s">
        <v>268</v>
      </c>
      <c r="D43" s="89" t="s">
        <v>185</v>
      </c>
      <c r="E43" s="102" t="s">
        <v>678</v>
      </c>
      <c r="F43" s="103" t="s">
        <v>22</v>
      </c>
      <c r="G43" s="102" t="s">
        <v>12</v>
      </c>
      <c r="H43" s="157">
        <v>11.74</v>
      </c>
      <c r="I43" s="158">
        <f>_xlfn.XLOOKUP(E43,Kalkulationswerte!$B$3:$B$13,Kalkulationswerte!$C$3:$C$13)</f>
        <v>190.66666666666666</v>
      </c>
      <c r="J43" s="90" t="e">
        <f>_xlfn.XLOOKUP(#REF!,Reinigungstage!$B$41:$B$44,Reinigungstage!$C$41:$C$44)</f>
        <v>#REF!</v>
      </c>
      <c r="K43" s="90" t="e">
        <f>_xlfn.XLOOKUP(#REF!,Reinigungstage!$B$63:$B$66,Reinigungstage!$C$63:$C$66)</f>
        <v>#REF!</v>
      </c>
      <c r="L43" s="91">
        <f t="shared" si="7"/>
        <v>2238.4266666666667</v>
      </c>
      <c r="M43" s="158">
        <f>_xlfn.XLOOKUP(E43,Kalkulationswerte!$B$3:$B$13,Kalkulationswerte!$E$3:$E$13)</f>
        <v>0</v>
      </c>
      <c r="N43" s="160" t="e">
        <f t="shared" si="8"/>
        <v>#DIV/0!</v>
      </c>
      <c r="O43" s="161">
        <f>_xlfn.XLOOKUP(E43,Kalkulationswerte!$B$3:$B$13,Kalkulationswerte!$F$3:$F$13)</f>
        <v>0</v>
      </c>
      <c r="P43" s="162" t="e">
        <f t="shared" si="9"/>
        <v>#DIV/0!</v>
      </c>
      <c r="Q43" s="92" t="e">
        <f t="shared" si="1"/>
        <v>#DIV/0!</v>
      </c>
      <c r="R43" s="92" t="e">
        <f t="shared" si="2"/>
        <v>#DIV/0!</v>
      </c>
    </row>
    <row r="44" spans="1:18" x14ac:dyDescent="0.25">
      <c r="A44" s="89" t="s">
        <v>634</v>
      </c>
      <c r="B44" s="167" t="s">
        <v>8</v>
      </c>
      <c r="C44" s="101" t="s">
        <v>269</v>
      </c>
      <c r="D44" s="89" t="s">
        <v>189</v>
      </c>
      <c r="E44" s="102" t="s">
        <v>678</v>
      </c>
      <c r="F44" s="103" t="s">
        <v>22</v>
      </c>
      <c r="G44" s="102" t="s">
        <v>12</v>
      </c>
      <c r="H44" s="157">
        <v>6.53</v>
      </c>
      <c r="I44" s="158">
        <f>_xlfn.XLOOKUP(E44,Kalkulationswerte!$B$3:$B$13,Kalkulationswerte!$C$3:$C$13)</f>
        <v>190.66666666666666</v>
      </c>
      <c r="J44" s="90" t="e">
        <f>_xlfn.XLOOKUP(#REF!,Reinigungstage!$B$41:$B$44,Reinigungstage!$C$41:$C$44)</f>
        <v>#REF!</v>
      </c>
      <c r="K44" s="90" t="e">
        <f>_xlfn.XLOOKUP(#REF!,Reinigungstage!$B$63:$B$66,Reinigungstage!$C$63:$C$66)</f>
        <v>#REF!</v>
      </c>
      <c r="L44" s="91">
        <f t="shared" si="7"/>
        <v>1245.0533333333333</v>
      </c>
      <c r="M44" s="158">
        <f>_xlfn.XLOOKUP(E44,Kalkulationswerte!$B$3:$B$13,Kalkulationswerte!$E$3:$E$13)</f>
        <v>0</v>
      </c>
      <c r="N44" s="160" t="e">
        <f t="shared" si="8"/>
        <v>#DIV/0!</v>
      </c>
      <c r="O44" s="161">
        <f>_xlfn.XLOOKUP(E44,Kalkulationswerte!$B$3:$B$13,Kalkulationswerte!$F$3:$F$13)</f>
        <v>0</v>
      </c>
      <c r="P44" s="162" t="e">
        <f t="shared" si="9"/>
        <v>#DIV/0!</v>
      </c>
      <c r="Q44" s="92" t="e">
        <f t="shared" si="1"/>
        <v>#DIV/0!</v>
      </c>
      <c r="R44" s="92" t="e">
        <f t="shared" si="2"/>
        <v>#DIV/0!</v>
      </c>
    </row>
    <row r="45" spans="1:18" x14ac:dyDescent="0.25">
      <c r="A45" s="89" t="s">
        <v>634</v>
      </c>
      <c r="B45" s="167" t="s">
        <v>8</v>
      </c>
      <c r="C45" s="101" t="s">
        <v>270</v>
      </c>
      <c r="D45" s="89" t="s">
        <v>186</v>
      </c>
      <c r="E45" s="102" t="s">
        <v>678</v>
      </c>
      <c r="F45" s="103" t="s">
        <v>22</v>
      </c>
      <c r="G45" s="102" t="s">
        <v>12</v>
      </c>
      <c r="H45" s="157">
        <v>12.1</v>
      </c>
      <c r="I45" s="158">
        <f>_xlfn.XLOOKUP(E45,Kalkulationswerte!$B$3:$B$13,Kalkulationswerte!$C$3:$C$13)</f>
        <v>190.66666666666666</v>
      </c>
      <c r="J45" s="90" t="e">
        <f>_xlfn.XLOOKUP(#REF!,Reinigungstage!$B$41:$B$44,Reinigungstage!$C$41:$C$44)</f>
        <v>#REF!</v>
      </c>
      <c r="K45" s="90" t="e">
        <f>_xlfn.XLOOKUP(#REF!,Reinigungstage!$B$63:$B$66,Reinigungstage!$C$63:$C$66)</f>
        <v>#REF!</v>
      </c>
      <c r="L45" s="91">
        <f t="shared" si="7"/>
        <v>2307.0666666666666</v>
      </c>
      <c r="M45" s="158">
        <f>_xlfn.XLOOKUP(E45,Kalkulationswerte!$B$3:$B$13,Kalkulationswerte!$E$3:$E$13)</f>
        <v>0</v>
      </c>
      <c r="N45" s="160" t="e">
        <f t="shared" si="8"/>
        <v>#DIV/0!</v>
      </c>
      <c r="O45" s="161">
        <f>_xlfn.XLOOKUP(E45,Kalkulationswerte!$B$3:$B$13,Kalkulationswerte!$F$3:$F$13)</f>
        <v>0</v>
      </c>
      <c r="P45" s="162" t="e">
        <f t="shared" si="9"/>
        <v>#DIV/0!</v>
      </c>
      <c r="Q45" s="92" t="e">
        <f t="shared" si="1"/>
        <v>#DIV/0!</v>
      </c>
      <c r="R45" s="92" t="e">
        <f t="shared" si="2"/>
        <v>#DIV/0!</v>
      </c>
    </row>
    <row r="46" spans="1:18" x14ac:dyDescent="0.25">
      <c r="A46" s="89" t="s">
        <v>634</v>
      </c>
      <c r="B46" s="167" t="s">
        <v>8</v>
      </c>
      <c r="C46" s="101" t="s">
        <v>271</v>
      </c>
      <c r="D46" s="89" t="s">
        <v>390</v>
      </c>
      <c r="E46" s="102" t="s">
        <v>689</v>
      </c>
      <c r="F46" s="103" t="s">
        <v>22</v>
      </c>
      <c r="G46" s="102" t="s">
        <v>10</v>
      </c>
      <c r="H46" s="157">
        <v>190.43</v>
      </c>
      <c r="I46" s="158">
        <f>_xlfn.XLOOKUP(E46,Kalkulationswerte!$B$3:$B$13,Kalkulationswerte!$C$3:$C$13)</f>
        <v>190.66666666666666</v>
      </c>
      <c r="J46" s="90" t="e">
        <f>_xlfn.XLOOKUP(#REF!,Reinigungstage!$B$41:$B$44,Reinigungstage!$C$41:$C$44)</f>
        <v>#REF!</v>
      </c>
      <c r="K46" s="90" t="e">
        <f>_xlfn.XLOOKUP(#REF!,Reinigungstage!$B$63:$B$66,Reinigungstage!$C$63:$C$66)</f>
        <v>#REF!</v>
      </c>
      <c r="L46" s="91">
        <f t="shared" si="7"/>
        <v>36308.653333333335</v>
      </c>
      <c r="M46" s="158">
        <f>_xlfn.XLOOKUP(E46,Kalkulationswerte!$B$3:$B$13,Kalkulationswerte!$E$3:$E$13)</f>
        <v>0</v>
      </c>
      <c r="N46" s="160" t="e">
        <f t="shared" si="8"/>
        <v>#DIV/0!</v>
      </c>
      <c r="O46" s="161">
        <f>_xlfn.XLOOKUP(E46,Kalkulationswerte!$B$3:$B$13,Kalkulationswerte!$F$3:$F$13)</f>
        <v>0</v>
      </c>
      <c r="P46" s="162" t="e">
        <f t="shared" si="9"/>
        <v>#DIV/0!</v>
      </c>
      <c r="Q46" s="92" t="e">
        <f t="shared" si="1"/>
        <v>#DIV/0!</v>
      </c>
      <c r="R46" s="92" t="e">
        <f t="shared" si="2"/>
        <v>#DIV/0!</v>
      </c>
    </row>
    <row r="47" spans="1:18" x14ac:dyDescent="0.25">
      <c r="A47" s="89" t="s">
        <v>634</v>
      </c>
      <c r="B47" s="167" t="s">
        <v>8</v>
      </c>
      <c r="C47" s="101" t="s">
        <v>272</v>
      </c>
      <c r="D47" s="89" t="s">
        <v>391</v>
      </c>
      <c r="E47" s="102" t="s">
        <v>691</v>
      </c>
      <c r="F47" s="103" t="s">
        <v>22</v>
      </c>
      <c r="G47" s="102" t="s">
        <v>10</v>
      </c>
      <c r="H47" s="157">
        <v>11.82</v>
      </c>
      <c r="I47" s="158">
        <f>_xlfn.XLOOKUP(E47,Kalkulationswerte!$B$3:$B$13,Kalkulationswerte!$C$3:$C$13)</f>
        <v>12</v>
      </c>
      <c r="J47" s="90" t="e">
        <f>_xlfn.XLOOKUP(#REF!,Reinigungstage!$B$41:$B$44,Reinigungstage!$C$41:$C$44)</f>
        <v>#REF!</v>
      </c>
      <c r="K47" s="90" t="e">
        <f>_xlfn.XLOOKUP(#REF!,Reinigungstage!$B$63:$B$66,Reinigungstage!$C$63:$C$66)</f>
        <v>#REF!</v>
      </c>
      <c r="L47" s="91">
        <f t="shared" si="7"/>
        <v>141.84</v>
      </c>
      <c r="M47" s="158">
        <f>_xlfn.XLOOKUP(E47,Kalkulationswerte!$B$3:$B$13,Kalkulationswerte!$E$3:$E$13)</f>
        <v>0</v>
      </c>
      <c r="N47" s="160" t="e">
        <f t="shared" si="8"/>
        <v>#DIV/0!</v>
      </c>
      <c r="O47" s="161">
        <f>_xlfn.XLOOKUP(E47,Kalkulationswerte!$B$3:$B$13,Kalkulationswerte!$F$3:$F$13)</f>
        <v>0</v>
      </c>
      <c r="P47" s="162" t="e">
        <f t="shared" si="9"/>
        <v>#DIV/0!</v>
      </c>
      <c r="Q47" s="92" t="e">
        <f t="shared" si="1"/>
        <v>#DIV/0!</v>
      </c>
      <c r="R47" s="92" t="e">
        <f t="shared" si="2"/>
        <v>#DIV/0!</v>
      </c>
    </row>
    <row r="48" spans="1:18" x14ac:dyDescent="0.25">
      <c r="A48" s="89" t="s">
        <v>634</v>
      </c>
      <c r="B48" s="167" t="s">
        <v>8</v>
      </c>
      <c r="C48" s="101" t="s">
        <v>273</v>
      </c>
      <c r="D48" s="89" t="s">
        <v>138</v>
      </c>
      <c r="E48" s="102" t="s">
        <v>684</v>
      </c>
      <c r="F48" s="103" t="s">
        <v>22</v>
      </c>
      <c r="G48" s="102" t="s">
        <v>220</v>
      </c>
      <c r="H48" s="157">
        <v>4.46</v>
      </c>
      <c r="I48" s="158">
        <f>_xlfn.XLOOKUP(E48,Kalkulationswerte!$B$3:$B$13,Kalkulationswerte!$C$3:$C$13)</f>
        <v>190.66666666666666</v>
      </c>
      <c r="J48" s="90" t="e">
        <f>_xlfn.XLOOKUP(#REF!,Reinigungstage!$B$41:$B$44,Reinigungstage!$C$41:$C$44)</f>
        <v>#REF!</v>
      </c>
      <c r="K48" s="90" t="e">
        <f>_xlfn.XLOOKUP(#REF!,Reinigungstage!$B$63:$B$66,Reinigungstage!$C$63:$C$66)</f>
        <v>#REF!</v>
      </c>
      <c r="L48" s="91">
        <f t="shared" si="7"/>
        <v>850.37333333333333</v>
      </c>
      <c r="M48" s="158">
        <f>_xlfn.XLOOKUP(E48,Kalkulationswerte!$B$3:$B$13,Kalkulationswerte!$E$3:$E$13)</f>
        <v>0</v>
      </c>
      <c r="N48" s="160" t="e">
        <f t="shared" si="8"/>
        <v>#DIV/0!</v>
      </c>
      <c r="O48" s="161">
        <f>_xlfn.XLOOKUP(E48,Kalkulationswerte!$B$3:$B$13,Kalkulationswerte!$F$3:$F$13)</f>
        <v>0</v>
      </c>
      <c r="P48" s="162" t="e">
        <f t="shared" si="9"/>
        <v>#DIV/0!</v>
      </c>
      <c r="Q48" s="92" t="e">
        <f t="shared" si="1"/>
        <v>#DIV/0!</v>
      </c>
      <c r="R48" s="92" t="e">
        <f t="shared" si="2"/>
        <v>#DIV/0!</v>
      </c>
    </row>
    <row r="49" spans="1:18" x14ac:dyDescent="0.25">
      <c r="A49" s="89" t="s">
        <v>634</v>
      </c>
      <c r="B49" s="167" t="s">
        <v>8</v>
      </c>
      <c r="C49" s="101" t="s">
        <v>382</v>
      </c>
      <c r="D49" s="89" t="s">
        <v>187</v>
      </c>
      <c r="E49" s="102" t="s">
        <v>687</v>
      </c>
      <c r="F49" s="103" t="s">
        <v>22</v>
      </c>
      <c r="G49" s="102" t="s">
        <v>220</v>
      </c>
      <c r="H49" s="157">
        <v>11.58</v>
      </c>
      <c r="I49" s="158">
        <f>_xlfn.XLOOKUP(E49,Kalkulationswerte!$B$3:$B$13,Kalkulationswerte!$C$3:$C$13)</f>
        <v>190.66666666666666</v>
      </c>
      <c r="J49" s="90" t="e">
        <f>_xlfn.XLOOKUP(#REF!,Reinigungstage!$B$41:$B$44,Reinigungstage!$C$41:$C$44)</f>
        <v>#REF!</v>
      </c>
      <c r="K49" s="90" t="e">
        <f>_xlfn.XLOOKUP(#REF!,Reinigungstage!$B$63:$B$66,Reinigungstage!$C$63:$C$66)</f>
        <v>#REF!</v>
      </c>
      <c r="L49" s="91">
        <f t="shared" si="7"/>
        <v>2207.92</v>
      </c>
      <c r="M49" s="158">
        <f>_xlfn.XLOOKUP(E49,Kalkulationswerte!$B$3:$B$13,Kalkulationswerte!$E$3:$E$13)</f>
        <v>0</v>
      </c>
      <c r="N49" s="160" t="e">
        <f t="shared" si="8"/>
        <v>#DIV/0!</v>
      </c>
      <c r="O49" s="161">
        <f>_xlfn.XLOOKUP(E49,Kalkulationswerte!$B$3:$B$13,Kalkulationswerte!$F$3:$F$13)</f>
        <v>0</v>
      </c>
      <c r="P49" s="162" t="e">
        <f t="shared" si="9"/>
        <v>#DIV/0!</v>
      </c>
      <c r="Q49" s="92" t="e">
        <f t="shared" si="1"/>
        <v>#DIV/0!</v>
      </c>
      <c r="R49" s="92" t="e">
        <f t="shared" si="2"/>
        <v>#DIV/0!</v>
      </c>
    </row>
    <row r="50" spans="1:18" x14ac:dyDescent="0.25">
      <c r="A50" s="89" t="s">
        <v>634</v>
      </c>
      <c r="B50" s="167" t="s">
        <v>8</v>
      </c>
      <c r="C50" s="101" t="s">
        <v>383</v>
      </c>
      <c r="D50" s="89" t="s">
        <v>392</v>
      </c>
      <c r="E50" s="102" t="s">
        <v>696</v>
      </c>
      <c r="F50" s="104" t="s">
        <v>136</v>
      </c>
      <c r="G50" s="102" t="s">
        <v>10</v>
      </c>
      <c r="H50" s="157">
        <v>11.5</v>
      </c>
      <c r="I50" s="158">
        <f>_xlfn.XLOOKUP(E50,Kalkulationswerte!$B$3:$B$13,Kalkulationswerte!$C$3:$C$13)</f>
        <v>0</v>
      </c>
      <c r="J50" s="90" t="e">
        <f>_xlfn.XLOOKUP(#REF!,Reinigungstage!$B$41:$B$44,Reinigungstage!$C$41:$C$44)</f>
        <v>#REF!</v>
      </c>
      <c r="K50" s="90" t="e">
        <f>_xlfn.XLOOKUP(#REF!,Reinigungstage!$B$63:$B$66,Reinigungstage!$C$63:$C$66)</f>
        <v>#REF!</v>
      </c>
      <c r="L50" s="91">
        <f t="shared" si="7"/>
        <v>0</v>
      </c>
      <c r="M50" s="158">
        <f>_xlfn.XLOOKUP(E50,Kalkulationswerte!$B$3:$B$13,Kalkulationswerte!$E$3:$E$13)</f>
        <v>0</v>
      </c>
      <c r="N50" s="160">
        <f t="shared" ref="N50:N51" si="10">I50</f>
        <v>0</v>
      </c>
      <c r="O50" s="161">
        <f>_xlfn.XLOOKUP(E50,Kalkulationswerte!$B$3:$B$13,Kalkulationswerte!$F$3:$F$13)</f>
        <v>0</v>
      </c>
      <c r="P50" s="162">
        <f t="shared" si="9"/>
        <v>0</v>
      </c>
      <c r="Q50" s="92" t="e">
        <f t="shared" si="1"/>
        <v>#DIV/0!</v>
      </c>
      <c r="R50" s="92" t="e">
        <f t="shared" si="2"/>
        <v>#DIV/0!</v>
      </c>
    </row>
    <row r="51" spans="1:18" x14ac:dyDescent="0.25">
      <c r="A51" s="89" t="s">
        <v>634</v>
      </c>
      <c r="B51" s="167" t="s">
        <v>8</v>
      </c>
      <c r="C51" s="101" t="s">
        <v>384</v>
      </c>
      <c r="D51" s="89" t="s">
        <v>210</v>
      </c>
      <c r="E51" s="102" t="s">
        <v>696</v>
      </c>
      <c r="F51" s="104" t="s">
        <v>136</v>
      </c>
      <c r="G51" s="102" t="s">
        <v>220</v>
      </c>
      <c r="H51" s="157">
        <v>6.96</v>
      </c>
      <c r="I51" s="158">
        <f>_xlfn.XLOOKUP(E51,Kalkulationswerte!$B$3:$B$13,Kalkulationswerte!$C$3:$C$13)</f>
        <v>0</v>
      </c>
      <c r="J51" s="90" t="e">
        <f>_xlfn.XLOOKUP(#REF!,Reinigungstage!$B$41:$B$44,Reinigungstage!$C$41:$C$44)</f>
        <v>#REF!</v>
      </c>
      <c r="K51" s="90" t="e">
        <f>_xlfn.XLOOKUP(#REF!,Reinigungstage!$B$63:$B$66,Reinigungstage!$C$63:$C$66)</f>
        <v>#REF!</v>
      </c>
      <c r="L51" s="91">
        <f t="shared" si="7"/>
        <v>0</v>
      </c>
      <c r="M51" s="158">
        <f>_xlfn.XLOOKUP(E51,Kalkulationswerte!$B$3:$B$13,Kalkulationswerte!$E$3:$E$13)</f>
        <v>0</v>
      </c>
      <c r="N51" s="160">
        <f t="shared" si="10"/>
        <v>0</v>
      </c>
      <c r="O51" s="161">
        <f>_xlfn.XLOOKUP(E51,Kalkulationswerte!$B$3:$B$13,Kalkulationswerte!$F$3:$F$13)</f>
        <v>0</v>
      </c>
      <c r="P51" s="162">
        <f t="shared" si="9"/>
        <v>0</v>
      </c>
      <c r="Q51" s="92" t="e">
        <f t="shared" si="1"/>
        <v>#DIV/0!</v>
      </c>
      <c r="R51" s="92" t="e">
        <f t="shared" si="2"/>
        <v>#DIV/0!</v>
      </c>
    </row>
    <row r="52" spans="1:18" x14ac:dyDescent="0.25">
      <c r="A52" s="151" t="s">
        <v>634</v>
      </c>
      <c r="B52" s="168" t="s">
        <v>14</v>
      </c>
      <c r="C52" s="101">
        <v>101</v>
      </c>
      <c r="D52" s="151" t="s">
        <v>82</v>
      </c>
      <c r="E52" s="102" t="s">
        <v>687</v>
      </c>
      <c r="F52" s="152" t="s">
        <v>22</v>
      </c>
      <c r="G52" s="102" t="s">
        <v>9</v>
      </c>
      <c r="H52" s="157">
        <v>106.51</v>
      </c>
      <c r="I52" s="159">
        <v>191</v>
      </c>
      <c r="J52" s="153" t="e">
        <f>_xlfn.XLOOKUP(#REF!,Reinigungstage!$B$41:$B$44,Reinigungstage!$C$41:$C$44)</f>
        <v>#REF!</v>
      </c>
      <c r="K52" s="153" t="e">
        <f>_xlfn.XLOOKUP(#REF!,Reinigungstage!$B$63:$B$66,Reinigungstage!$C$63:$C$66)</f>
        <v>#REF!</v>
      </c>
      <c r="L52" s="154">
        <f t="shared" si="7"/>
        <v>20343.41</v>
      </c>
      <c r="M52" s="159">
        <f>_xlfn.XLOOKUP(E52,Kalkulationswerte!$B$3:$B$13,Kalkulationswerte!$E$3:$E$13)</f>
        <v>0</v>
      </c>
      <c r="N52" s="163" t="e">
        <f t="shared" si="8"/>
        <v>#DIV/0!</v>
      </c>
      <c r="O52" s="164">
        <f>_xlfn.XLOOKUP(E52,Kalkulationswerte!$B$3:$B$13,Kalkulationswerte!$F$3:$F$13)</f>
        <v>0</v>
      </c>
      <c r="P52" s="165" t="e">
        <f t="shared" si="9"/>
        <v>#DIV/0!</v>
      </c>
      <c r="Q52" s="92" t="e">
        <f t="shared" si="1"/>
        <v>#DIV/0!</v>
      </c>
      <c r="R52" s="92" t="e">
        <f t="shared" si="2"/>
        <v>#DIV/0!</v>
      </c>
    </row>
    <row r="53" spans="1:18" x14ac:dyDescent="0.25">
      <c r="A53" s="89" t="s">
        <v>634</v>
      </c>
      <c r="B53" s="167" t="s">
        <v>14</v>
      </c>
      <c r="C53" s="101">
        <v>102</v>
      </c>
      <c r="D53" s="89" t="s">
        <v>106</v>
      </c>
      <c r="E53" s="102" t="s">
        <v>684</v>
      </c>
      <c r="F53" s="103" t="s">
        <v>22</v>
      </c>
      <c r="G53" s="102" t="s">
        <v>9</v>
      </c>
      <c r="H53" s="157">
        <v>36.51</v>
      </c>
      <c r="I53" s="158">
        <f>(_xlfn.XLOOKUP(E53,Kalkulationswerte!$B$3:$B$13,Kalkulationswerte!$C$3:$C$13))-Reinigungstage!$J$18</f>
        <v>128.66666666666666</v>
      </c>
      <c r="J53" s="90" t="e">
        <f>_xlfn.XLOOKUP(#REF!,Reinigungstage!$B$41:$B$44,Reinigungstage!$C$41:$C$44)</f>
        <v>#REF!</v>
      </c>
      <c r="K53" s="90" t="e">
        <f>_xlfn.XLOOKUP(#REF!,Reinigungstage!$B$63:$B$66,Reinigungstage!$C$63:$C$66)</f>
        <v>#REF!</v>
      </c>
      <c r="L53" s="91">
        <f t="shared" si="7"/>
        <v>4697.619999999999</v>
      </c>
      <c r="M53" s="158">
        <f>_xlfn.XLOOKUP(E53,Kalkulationswerte!$B$3:$B$13,Kalkulationswerte!$E$3:$E$13)</f>
        <v>0</v>
      </c>
      <c r="N53" s="160" t="e">
        <f t="shared" si="8"/>
        <v>#DIV/0!</v>
      </c>
      <c r="O53" s="161">
        <f>_xlfn.XLOOKUP(E53,Kalkulationswerte!$B$3:$B$13,Kalkulationswerte!$F$3:$F$13)</f>
        <v>0</v>
      </c>
      <c r="P53" s="162" t="e">
        <f t="shared" si="9"/>
        <v>#DIV/0!</v>
      </c>
      <c r="Q53" s="92" t="e">
        <f t="shared" si="1"/>
        <v>#DIV/0!</v>
      </c>
      <c r="R53" s="92" t="e">
        <f t="shared" si="2"/>
        <v>#DIV/0!</v>
      </c>
    </row>
    <row r="54" spans="1:18" x14ac:dyDescent="0.25">
      <c r="A54" s="89" t="s">
        <v>634</v>
      </c>
      <c r="B54" s="167" t="s">
        <v>14</v>
      </c>
      <c r="C54" s="101">
        <v>103</v>
      </c>
      <c r="D54" s="89" t="s">
        <v>138</v>
      </c>
      <c r="E54" s="102" t="s">
        <v>684</v>
      </c>
      <c r="F54" s="103" t="s">
        <v>22</v>
      </c>
      <c r="G54" s="102" t="s">
        <v>9</v>
      </c>
      <c r="H54" s="157">
        <v>25.63</v>
      </c>
      <c r="I54" s="158">
        <f>(_xlfn.XLOOKUP(E54,Kalkulationswerte!$B$3:$B$13,Kalkulationswerte!$C$3:$C$13))-Reinigungstage!$J$18</f>
        <v>128.66666666666666</v>
      </c>
      <c r="J54" s="90" t="e">
        <f>_xlfn.XLOOKUP(#REF!,Reinigungstage!$B$41:$B$44,Reinigungstage!$C$41:$C$44)</f>
        <v>#REF!</v>
      </c>
      <c r="K54" s="90" t="e">
        <f>_xlfn.XLOOKUP(#REF!,Reinigungstage!$B$63:$B$66,Reinigungstage!$C$63:$C$66)</f>
        <v>#REF!</v>
      </c>
      <c r="L54" s="91">
        <f t="shared" si="7"/>
        <v>3297.7266666666665</v>
      </c>
      <c r="M54" s="158">
        <f>_xlfn.XLOOKUP(E54,Kalkulationswerte!$B$3:$B$13,Kalkulationswerte!$E$3:$E$13)</f>
        <v>0</v>
      </c>
      <c r="N54" s="160" t="e">
        <f t="shared" si="8"/>
        <v>#DIV/0!</v>
      </c>
      <c r="O54" s="161">
        <f>_xlfn.XLOOKUP(E54,Kalkulationswerte!$B$3:$B$13,Kalkulationswerte!$F$3:$F$13)</f>
        <v>0</v>
      </c>
      <c r="P54" s="162" t="e">
        <f t="shared" si="9"/>
        <v>#DIV/0!</v>
      </c>
      <c r="Q54" s="92" t="e">
        <f t="shared" si="1"/>
        <v>#DIV/0!</v>
      </c>
      <c r="R54" s="92" t="e">
        <f t="shared" si="2"/>
        <v>#DIV/0!</v>
      </c>
    </row>
    <row r="55" spans="1:18" x14ac:dyDescent="0.25">
      <c r="A55" s="89" t="s">
        <v>634</v>
      </c>
      <c r="B55" s="167" t="s">
        <v>14</v>
      </c>
      <c r="C55" s="101">
        <v>104</v>
      </c>
      <c r="D55" s="89" t="s">
        <v>137</v>
      </c>
      <c r="E55" s="102" t="s">
        <v>684</v>
      </c>
      <c r="F55" s="103" t="s">
        <v>22</v>
      </c>
      <c r="G55" s="102" t="s">
        <v>9</v>
      </c>
      <c r="H55" s="157">
        <v>30</v>
      </c>
      <c r="I55" s="158">
        <f>(_xlfn.XLOOKUP(E55,Kalkulationswerte!$B$3:$B$13,Kalkulationswerte!$C$3:$C$13))-Reinigungstage!$J$18</f>
        <v>128.66666666666666</v>
      </c>
      <c r="J55" s="90" t="e">
        <f>_xlfn.XLOOKUP(#REF!,Reinigungstage!$B$41:$B$44,Reinigungstage!$C$41:$C$44)</f>
        <v>#REF!</v>
      </c>
      <c r="K55" s="90" t="e">
        <f>_xlfn.XLOOKUP(#REF!,Reinigungstage!$B$63:$B$66,Reinigungstage!$C$63:$C$66)</f>
        <v>#REF!</v>
      </c>
      <c r="L55" s="91">
        <f t="shared" si="7"/>
        <v>3859.9999999999995</v>
      </c>
      <c r="M55" s="158">
        <f>_xlfn.XLOOKUP(E55,Kalkulationswerte!$B$3:$B$13,Kalkulationswerte!$E$3:$E$13)</f>
        <v>0</v>
      </c>
      <c r="N55" s="160" t="e">
        <f t="shared" si="8"/>
        <v>#DIV/0!</v>
      </c>
      <c r="O55" s="161">
        <f>_xlfn.XLOOKUP(E55,Kalkulationswerte!$B$3:$B$13,Kalkulationswerte!$F$3:$F$13)</f>
        <v>0</v>
      </c>
      <c r="P55" s="162" t="e">
        <f t="shared" si="9"/>
        <v>#DIV/0!</v>
      </c>
      <c r="Q55" s="92" t="e">
        <f t="shared" si="1"/>
        <v>#DIV/0!</v>
      </c>
      <c r="R55" s="92" t="e">
        <f t="shared" si="2"/>
        <v>#DIV/0!</v>
      </c>
    </row>
    <row r="56" spans="1:18" x14ac:dyDescent="0.25">
      <c r="A56" s="89" t="s">
        <v>634</v>
      </c>
      <c r="B56" s="167" t="s">
        <v>14</v>
      </c>
      <c r="C56" s="101">
        <v>105</v>
      </c>
      <c r="D56" s="89" t="s">
        <v>108</v>
      </c>
      <c r="E56" s="102" t="s">
        <v>677</v>
      </c>
      <c r="F56" s="103" t="s">
        <v>22</v>
      </c>
      <c r="G56" s="102" t="s">
        <v>10</v>
      </c>
      <c r="H56" s="157">
        <v>55.29</v>
      </c>
      <c r="I56" s="158">
        <f>(_xlfn.XLOOKUP(E56,Kalkulationswerte!$B$3:$B$13,Kalkulationswerte!$C$3:$C$13))-Reinigungstage!$J$18</f>
        <v>128.66666666666666</v>
      </c>
      <c r="J56" s="90" t="e">
        <f>_xlfn.XLOOKUP(#REF!,Reinigungstage!$B$41:$B$44,Reinigungstage!$C$41:$C$44)</f>
        <v>#REF!</v>
      </c>
      <c r="K56" s="90" t="e">
        <f>_xlfn.XLOOKUP(#REF!,Reinigungstage!$B$63:$B$66,Reinigungstage!$C$63:$C$66)</f>
        <v>#REF!</v>
      </c>
      <c r="L56" s="91">
        <f t="shared" si="7"/>
        <v>7113.98</v>
      </c>
      <c r="M56" s="158">
        <f>_xlfn.XLOOKUP(E56,Kalkulationswerte!$B$3:$B$13,Kalkulationswerte!$E$3:$E$13)</f>
        <v>0</v>
      </c>
      <c r="N56" s="160" t="e">
        <f t="shared" si="8"/>
        <v>#DIV/0!</v>
      </c>
      <c r="O56" s="161">
        <f>_xlfn.XLOOKUP(E56,Kalkulationswerte!$B$3:$B$13,Kalkulationswerte!$F$3:$F$13)</f>
        <v>0</v>
      </c>
      <c r="P56" s="162" t="e">
        <f t="shared" si="9"/>
        <v>#DIV/0!</v>
      </c>
      <c r="Q56" s="92" t="e">
        <f t="shared" si="1"/>
        <v>#DIV/0!</v>
      </c>
      <c r="R56" s="92" t="e">
        <f t="shared" si="2"/>
        <v>#DIV/0!</v>
      </c>
    </row>
    <row r="57" spans="1:18" x14ac:dyDescent="0.25">
      <c r="A57" s="89" t="s">
        <v>634</v>
      </c>
      <c r="B57" s="167" t="s">
        <v>14</v>
      </c>
      <c r="C57" s="101">
        <v>106</v>
      </c>
      <c r="D57" s="89" t="s">
        <v>139</v>
      </c>
      <c r="E57" s="102" t="s">
        <v>677</v>
      </c>
      <c r="F57" s="103" t="s">
        <v>22</v>
      </c>
      <c r="G57" s="102" t="s">
        <v>10</v>
      </c>
      <c r="H57" s="157">
        <v>54.86</v>
      </c>
      <c r="I57" s="158">
        <f>(_xlfn.XLOOKUP(E57,Kalkulationswerte!$B$3:$B$13,Kalkulationswerte!$C$3:$C$13))-Reinigungstage!$J$18</f>
        <v>128.66666666666666</v>
      </c>
      <c r="J57" s="90" t="e">
        <f>_xlfn.XLOOKUP(#REF!,Reinigungstage!$B$41:$B$44,Reinigungstage!$C$41:$C$44)</f>
        <v>#REF!</v>
      </c>
      <c r="K57" s="90" t="e">
        <f>_xlfn.XLOOKUP(#REF!,Reinigungstage!$B$63:$B$66,Reinigungstage!$C$63:$C$66)</f>
        <v>#REF!</v>
      </c>
      <c r="L57" s="91">
        <f t="shared" si="7"/>
        <v>7058.6533333333327</v>
      </c>
      <c r="M57" s="158">
        <f>_xlfn.XLOOKUP(E57,Kalkulationswerte!$B$3:$B$13,Kalkulationswerte!$E$3:$E$13)</f>
        <v>0</v>
      </c>
      <c r="N57" s="160" t="e">
        <f t="shared" si="8"/>
        <v>#DIV/0!</v>
      </c>
      <c r="O57" s="161">
        <f>_xlfn.XLOOKUP(E57,Kalkulationswerte!$B$3:$B$13,Kalkulationswerte!$F$3:$F$13)</f>
        <v>0</v>
      </c>
      <c r="P57" s="162" t="e">
        <f t="shared" si="9"/>
        <v>#DIV/0!</v>
      </c>
      <c r="Q57" s="92" t="e">
        <f t="shared" si="1"/>
        <v>#DIV/0!</v>
      </c>
      <c r="R57" s="92" t="e">
        <f t="shared" si="2"/>
        <v>#DIV/0!</v>
      </c>
    </row>
    <row r="58" spans="1:18" x14ac:dyDescent="0.25">
      <c r="A58" s="89" t="s">
        <v>634</v>
      </c>
      <c r="B58" s="167" t="s">
        <v>14</v>
      </c>
      <c r="C58" s="101">
        <v>107</v>
      </c>
      <c r="D58" s="89" t="s">
        <v>140</v>
      </c>
      <c r="E58" s="102" t="s">
        <v>677</v>
      </c>
      <c r="F58" s="103" t="s">
        <v>22</v>
      </c>
      <c r="G58" s="102" t="s">
        <v>10</v>
      </c>
      <c r="H58" s="157">
        <v>55.51</v>
      </c>
      <c r="I58" s="158">
        <f>(_xlfn.XLOOKUP(E58,Kalkulationswerte!$B$3:$B$13,Kalkulationswerte!$C$3:$C$13))-Reinigungstage!$J$18</f>
        <v>128.66666666666666</v>
      </c>
      <c r="J58" s="90" t="e">
        <f>_xlfn.XLOOKUP(#REF!,Reinigungstage!$B$41:$B$44,Reinigungstage!$C$41:$C$44)</f>
        <v>#REF!</v>
      </c>
      <c r="K58" s="90" t="e">
        <f>_xlfn.XLOOKUP(#REF!,Reinigungstage!$B$63:$B$66,Reinigungstage!$C$63:$C$66)</f>
        <v>#REF!</v>
      </c>
      <c r="L58" s="91">
        <f t="shared" si="7"/>
        <v>7142.286666666666</v>
      </c>
      <c r="M58" s="158">
        <f>_xlfn.XLOOKUP(E58,Kalkulationswerte!$B$3:$B$13,Kalkulationswerte!$E$3:$E$13)</f>
        <v>0</v>
      </c>
      <c r="N58" s="160" t="e">
        <f t="shared" si="8"/>
        <v>#DIV/0!</v>
      </c>
      <c r="O58" s="161">
        <f>_xlfn.XLOOKUP(E58,Kalkulationswerte!$B$3:$B$13,Kalkulationswerte!$F$3:$F$13)</f>
        <v>0</v>
      </c>
      <c r="P58" s="162" t="e">
        <f t="shared" si="9"/>
        <v>#DIV/0!</v>
      </c>
      <c r="Q58" s="92" t="e">
        <f t="shared" si="1"/>
        <v>#DIV/0!</v>
      </c>
      <c r="R58" s="92" t="e">
        <f t="shared" si="2"/>
        <v>#DIV/0!</v>
      </c>
    </row>
    <row r="59" spans="1:18" x14ac:dyDescent="0.25">
      <c r="A59" s="89" t="s">
        <v>634</v>
      </c>
      <c r="B59" s="167" t="s">
        <v>14</v>
      </c>
      <c r="C59" s="101">
        <v>108</v>
      </c>
      <c r="D59" s="89" t="s">
        <v>141</v>
      </c>
      <c r="E59" s="102" t="s">
        <v>677</v>
      </c>
      <c r="F59" s="103" t="s">
        <v>22</v>
      </c>
      <c r="G59" s="102" t="s">
        <v>10</v>
      </c>
      <c r="H59" s="157">
        <v>12.37</v>
      </c>
      <c r="I59" s="158">
        <f>(_xlfn.XLOOKUP(E59,Kalkulationswerte!$B$3:$B$13,Kalkulationswerte!$C$3:$C$13))-Reinigungstage!$J$18</f>
        <v>128.66666666666666</v>
      </c>
      <c r="J59" s="90" t="e">
        <f>_xlfn.XLOOKUP(#REF!,Reinigungstage!$B$41:$B$44,Reinigungstage!$C$41:$C$44)</f>
        <v>#REF!</v>
      </c>
      <c r="K59" s="90" t="e">
        <f>_xlfn.XLOOKUP(#REF!,Reinigungstage!$B$63:$B$66,Reinigungstage!$C$63:$C$66)</f>
        <v>#REF!</v>
      </c>
      <c r="L59" s="91">
        <f t="shared" si="7"/>
        <v>1591.6066666666663</v>
      </c>
      <c r="M59" s="158">
        <f>_xlfn.XLOOKUP(E59,Kalkulationswerte!$B$3:$B$13,Kalkulationswerte!$E$3:$E$13)</f>
        <v>0</v>
      </c>
      <c r="N59" s="160" t="e">
        <f t="shared" si="8"/>
        <v>#DIV/0!</v>
      </c>
      <c r="O59" s="161">
        <f>_xlfn.XLOOKUP(E59,Kalkulationswerte!$B$3:$B$13,Kalkulationswerte!$F$3:$F$13)</f>
        <v>0</v>
      </c>
      <c r="P59" s="162" t="e">
        <f t="shared" si="9"/>
        <v>#DIV/0!</v>
      </c>
      <c r="Q59" s="92" t="e">
        <f t="shared" si="1"/>
        <v>#DIV/0!</v>
      </c>
      <c r="R59" s="92" t="e">
        <f t="shared" si="2"/>
        <v>#DIV/0!</v>
      </c>
    </row>
    <row r="60" spans="1:18" x14ac:dyDescent="0.25">
      <c r="A60" s="89" t="s">
        <v>634</v>
      </c>
      <c r="B60" s="167" t="s">
        <v>14</v>
      </c>
      <c r="C60" s="101">
        <v>109</v>
      </c>
      <c r="D60" s="89" t="s">
        <v>246</v>
      </c>
      <c r="E60" s="102" t="s">
        <v>692</v>
      </c>
      <c r="F60" s="103" t="s">
        <v>22</v>
      </c>
      <c r="G60" s="102" t="s">
        <v>10</v>
      </c>
      <c r="H60" s="157">
        <v>7.79</v>
      </c>
      <c r="I60" s="158">
        <f>(_xlfn.XLOOKUP(E60,Kalkulationswerte!$B$3:$B$13,Kalkulationswerte!$C$3:$C$13))-Reinigungstage!$J$18</f>
        <v>128.66666666666666</v>
      </c>
      <c r="J60" s="90" t="e">
        <f>_xlfn.XLOOKUP(#REF!,Reinigungstage!$B$41:$B$44,Reinigungstage!$C$41:$C$44)</f>
        <v>#REF!</v>
      </c>
      <c r="K60" s="90" t="e">
        <f>_xlfn.XLOOKUP(#REF!,Reinigungstage!$B$63:$B$66,Reinigungstage!$C$63:$C$66)</f>
        <v>#REF!</v>
      </c>
      <c r="L60" s="91">
        <f t="shared" si="7"/>
        <v>1002.3133333333333</v>
      </c>
      <c r="M60" s="158">
        <f>_xlfn.XLOOKUP(E60,Kalkulationswerte!$B$3:$B$13,Kalkulationswerte!$E$3:$E$13)</f>
        <v>0</v>
      </c>
      <c r="N60" s="160" t="e">
        <f t="shared" si="8"/>
        <v>#DIV/0!</v>
      </c>
      <c r="O60" s="161">
        <f>_xlfn.XLOOKUP(E60,Kalkulationswerte!$B$3:$B$13,Kalkulationswerte!$F$3:$F$13)</f>
        <v>0</v>
      </c>
      <c r="P60" s="162" t="e">
        <f t="shared" si="9"/>
        <v>#DIV/0!</v>
      </c>
      <c r="Q60" s="92" t="e">
        <f t="shared" si="1"/>
        <v>#DIV/0!</v>
      </c>
      <c r="R60" s="92" t="e">
        <f t="shared" si="2"/>
        <v>#DIV/0!</v>
      </c>
    </row>
    <row r="61" spans="1:18" x14ac:dyDescent="0.25">
      <c r="A61" s="89" t="s">
        <v>634</v>
      </c>
      <c r="B61" s="167" t="s">
        <v>14</v>
      </c>
      <c r="C61" s="101" t="s">
        <v>142</v>
      </c>
      <c r="D61" s="89" t="s">
        <v>143</v>
      </c>
      <c r="E61" s="102" t="s">
        <v>677</v>
      </c>
      <c r="F61" s="103" t="s">
        <v>22</v>
      </c>
      <c r="G61" s="102" t="s">
        <v>10</v>
      </c>
      <c r="H61" s="157">
        <v>20.65</v>
      </c>
      <c r="I61" s="158">
        <f>(_xlfn.XLOOKUP(E61,Kalkulationswerte!$B$3:$B$13,Kalkulationswerte!$C$3:$C$13))-Reinigungstage!$J$18</f>
        <v>128.66666666666666</v>
      </c>
      <c r="J61" s="90" t="e">
        <f>_xlfn.XLOOKUP(#REF!,Reinigungstage!$B$41:$B$44,Reinigungstage!$C$41:$C$44)</f>
        <v>#REF!</v>
      </c>
      <c r="K61" s="90" t="e">
        <f>_xlfn.XLOOKUP(#REF!,Reinigungstage!$B$63:$B$66,Reinigungstage!$C$63:$C$66)</f>
        <v>#REF!</v>
      </c>
      <c r="L61" s="91">
        <f t="shared" si="7"/>
        <v>2656.9666666666662</v>
      </c>
      <c r="M61" s="158">
        <f>_xlfn.XLOOKUP(E61,Kalkulationswerte!$B$3:$B$13,Kalkulationswerte!$E$3:$E$13)</f>
        <v>0</v>
      </c>
      <c r="N61" s="160" t="e">
        <f t="shared" si="8"/>
        <v>#DIV/0!</v>
      </c>
      <c r="O61" s="161">
        <f>_xlfn.XLOOKUP(E61,Kalkulationswerte!$B$3:$B$13,Kalkulationswerte!$F$3:$F$13)</f>
        <v>0</v>
      </c>
      <c r="P61" s="162" t="e">
        <f t="shared" si="9"/>
        <v>#DIV/0!</v>
      </c>
      <c r="Q61" s="92" t="e">
        <f t="shared" si="1"/>
        <v>#DIV/0!</v>
      </c>
      <c r="R61" s="92" t="e">
        <f t="shared" si="2"/>
        <v>#DIV/0!</v>
      </c>
    </row>
    <row r="62" spans="1:18" x14ac:dyDescent="0.25">
      <c r="A62" s="89" t="s">
        <v>634</v>
      </c>
      <c r="B62" s="167" t="s">
        <v>14</v>
      </c>
      <c r="C62" s="101" t="s">
        <v>144</v>
      </c>
      <c r="D62" s="89" t="s">
        <v>145</v>
      </c>
      <c r="E62" s="102" t="s">
        <v>677</v>
      </c>
      <c r="F62" s="103" t="s">
        <v>22</v>
      </c>
      <c r="G62" s="102" t="s">
        <v>10</v>
      </c>
      <c r="H62" s="157">
        <v>55.66</v>
      </c>
      <c r="I62" s="158">
        <f>(_xlfn.XLOOKUP(E62,Kalkulationswerte!$B$3:$B$13,Kalkulationswerte!$C$3:$C$13))-Reinigungstage!$J$18</f>
        <v>128.66666666666666</v>
      </c>
      <c r="J62" s="90" t="e">
        <f>_xlfn.XLOOKUP(#REF!,Reinigungstage!$B$41:$B$44,Reinigungstage!$C$41:$C$44)</f>
        <v>#REF!</v>
      </c>
      <c r="K62" s="90" t="e">
        <f>_xlfn.XLOOKUP(#REF!,Reinigungstage!$B$63:$B$66,Reinigungstage!$C$63:$C$66)</f>
        <v>#REF!</v>
      </c>
      <c r="L62" s="91">
        <f t="shared" si="7"/>
        <v>7161.5866666666661</v>
      </c>
      <c r="M62" s="158">
        <f>_xlfn.XLOOKUP(E62,Kalkulationswerte!$B$3:$B$13,Kalkulationswerte!$E$3:$E$13)</f>
        <v>0</v>
      </c>
      <c r="N62" s="160" t="e">
        <f t="shared" si="8"/>
        <v>#DIV/0!</v>
      </c>
      <c r="O62" s="161">
        <f>_xlfn.XLOOKUP(E62,Kalkulationswerte!$B$3:$B$13,Kalkulationswerte!$F$3:$F$13)</f>
        <v>0</v>
      </c>
      <c r="P62" s="162" t="e">
        <f t="shared" si="9"/>
        <v>#DIV/0!</v>
      </c>
      <c r="Q62" s="92" t="e">
        <f t="shared" si="1"/>
        <v>#DIV/0!</v>
      </c>
      <c r="R62" s="92" t="e">
        <f t="shared" si="2"/>
        <v>#DIV/0!</v>
      </c>
    </row>
    <row r="63" spans="1:18" x14ac:dyDescent="0.25">
      <c r="A63" s="89" t="s">
        <v>634</v>
      </c>
      <c r="B63" s="167" t="s">
        <v>14</v>
      </c>
      <c r="C63" s="101" t="s">
        <v>146</v>
      </c>
      <c r="D63" s="89" t="s">
        <v>147</v>
      </c>
      <c r="E63" s="102" t="s">
        <v>677</v>
      </c>
      <c r="F63" s="103" t="s">
        <v>22</v>
      </c>
      <c r="G63" s="102" t="s">
        <v>10</v>
      </c>
      <c r="H63" s="157">
        <v>54.31</v>
      </c>
      <c r="I63" s="158">
        <f>(_xlfn.XLOOKUP(E63,Kalkulationswerte!$B$3:$B$13,Kalkulationswerte!$C$3:$C$13))-Reinigungstage!$J$18</f>
        <v>128.66666666666666</v>
      </c>
      <c r="J63" s="90" t="e">
        <f>_xlfn.XLOOKUP(#REF!,Reinigungstage!$B$41:$B$44,Reinigungstage!$C$41:$C$44)</f>
        <v>#REF!</v>
      </c>
      <c r="K63" s="90" t="e">
        <f>_xlfn.XLOOKUP(#REF!,Reinigungstage!$B$63:$B$66,Reinigungstage!$C$63:$C$66)</f>
        <v>#REF!</v>
      </c>
      <c r="L63" s="91">
        <f t="shared" si="7"/>
        <v>6987.8866666666663</v>
      </c>
      <c r="M63" s="158">
        <f>_xlfn.XLOOKUP(E63,Kalkulationswerte!$B$3:$B$13,Kalkulationswerte!$E$3:$E$13)</f>
        <v>0</v>
      </c>
      <c r="N63" s="160" t="e">
        <f t="shared" si="8"/>
        <v>#DIV/0!</v>
      </c>
      <c r="O63" s="161">
        <f>_xlfn.XLOOKUP(E63,Kalkulationswerte!$B$3:$B$13,Kalkulationswerte!$F$3:$F$13)</f>
        <v>0</v>
      </c>
      <c r="P63" s="162" t="e">
        <f t="shared" si="9"/>
        <v>#DIV/0!</v>
      </c>
      <c r="Q63" s="92" t="e">
        <f t="shared" si="1"/>
        <v>#DIV/0!</v>
      </c>
      <c r="R63" s="92" t="e">
        <f t="shared" si="2"/>
        <v>#DIV/0!</v>
      </c>
    </row>
    <row r="64" spans="1:18" x14ac:dyDescent="0.25">
      <c r="A64" s="89" t="s">
        <v>634</v>
      </c>
      <c r="B64" s="167" t="s">
        <v>14</v>
      </c>
      <c r="C64" s="101" t="s">
        <v>148</v>
      </c>
      <c r="D64" s="89" t="s">
        <v>149</v>
      </c>
      <c r="E64" s="102" t="s">
        <v>675</v>
      </c>
      <c r="F64" s="103" t="s">
        <v>22</v>
      </c>
      <c r="G64" s="102" t="s">
        <v>10</v>
      </c>
      <c r="H64" s="157">
        <v>26.25</v>
      </c>
      <c r="I64" s="158">
        <f>(_xlfn.XLOOKUP(E64,Kalkulationswerte!$B$3:$B$13,Kalkulationswerte!$C$3:$C$13))-62</f>
        <v>39.066666666666677</v>
      </c>
      <c r="J64" s="90" t="e">
        <f>_xlfn.XLOOKUP(#REF!,Reinigungstage!$B$41:$B$44,Reinigungstage!$C$41:$C$44)</f>
        <v>#REF!</v>
      </c>
      <c r="K64" s="90" t="e">
        <f>_xlfn.XLOOKUP(#REF!,Reinigungstage!$B$63:$B$66,Reinigungstage!$C$63:$C$66)</f>
        <v>#REF!</v>
      </c>
      <c r="L64" s="91">
        <f t="shared" si="7"/>
        <v>1025.5000000000002</v>
      </c>
      <c r="M64" s="158">
        <f>_xlfn.XLOOKUP(E64,Kalkulationswerte!$B$3:$B$13,Kalkulationswerte!$E$3:$E$13)</f>
        <v>0</v>
      </c>
      <c r="N64" s="160" t="e">
        <f t="shared" si="8"/>
        <v>#DIV/0!</v>
      </c>
      <c r="O64" s="161">
        <f>_xlfn.XLOOKUP(E64,Kalkulationswerte!$B$3:$B$13,Kalkulationswerte!$F$3:$F$13)</f>
        <v>0</v>
      </c>
      <c r="P64" s="162" t="e">
        <f t="shared" si="9"/>
        <v>#DIV/0!</v>
      </c>
      <c r="Q64" s="92" t="e">
        <f t="shared" si="1"/>
        <v>#DIV/0!</v>
      </c>
      <c r="R64" s="92" t="e">
        <f t="shared" si="2"/>
        <v>#DIV/0!</v>
      </c>
    </row>
    <row r="65" spans="1:18" x14ac:dyDescent="0.25">
      <c r="A65" s="89" t="s">
        <v>634</v>
      </c>
      <c r="B65" s="167" t="s">
        <v>14</v>
      </c>
      <c r="C65" s="101" t="s">
        <v>150</v>
      </c>
      <c r="D65" s="89" t="s">
        <v>151</v>
      </c>
      <c r="E65" s="102" t="s">
        <v>677</v>
      </c>
      <c r="F65" s="103" t="s">
        <v>22</v>
      </c>
      <c r="G65" s="102" t="s">
        <v>10</v>
      </c>
      <c r="H65" s="157">
        <v>55.87</v>
      </c>
      <c r="I65" s="158">
        <f>(_xlfn.XLOOKUP(E65,Kalkulationswerte!$B$3:$B$13,Kalkulationswerte!$C$3:$C$13))-Reinigungstage!$J$18</f>
        <v>128.66666666666666</v>
      </c>
      <c r="J65" s="90" t="e">
        <f>_xlfn.XLOOKUP(#REF!,Reinigungstage!$B$41:$B$44,Reinigungstage!$C$41:$C$44)</f>
        <v>#REF!</v>
      </c>
      <c r="K65" s="90" t="e">
        <f>_xlfn.XLOOKUP(#REF!,Reinigungstage!$B$63:$B$66,Reinigungstage!$C$63:$C$66)</f>
        <v>#REF!</v>
      </c>
      <c r="L65" s="91">
        <f t="shared" si="7"/>
        <v>7188.6066666666657</v>
      </c>
      <c r="M65" s="158">
        <f>_xlfn.XLOOKUP(E65,Kalkulationswerte!$B$3:$B$13,Kalkulationswerte!$E$3:$E$13)</f>
        <v>0</v>
      </c>
      <c r="N65" s="160" t="e">
        <f t="shared" si="8"/>
        <v>#DIV/0!</v>
      </c>
      <c r="O65" s="161">
        <f>_xlfn.XLOOKUP(E65,Kalkulationswerte!$B$3:$B$13,Kalkulationswerte!$F$3:$F$13)</f>
        <v>0</v>
      </c>
      <c r="P65" s="162" t="e">
        <f t="shared" si="9"/>
        <v>#DIV/0!</v>
      </c>
      <c r="Q65" s="92" t="e">
        <f t="shared" si="1"/>
        <v>#DIV/0!</v>
      </c>
      <c r="R65" s="92" t="e">
        <f t="shared" si="2"/>
        <v>#DIV/0!</v>
      </c>
    </row>
    <row r="66" spans="1:18" x14ac:dyDescent="0.25">
      <c r="A66" s="89" t="s">
        <v>634</v>
      </c>
      <c r="B66" s="167" t="s">
        <v>14</v>
      </c>
      <c r="C66" s="101" t="s">
        <v>152</v>
      </c>
      <c r="D66" s="89" t="s">
        <v>153</v>
      </c>
      <c r="E66" s="102" t="s">
        <v>687</v>
      </c>
      <c r="F66" s="103" t="s">
        <v>22</v>
      </c>
      <c r="G66" s="102" t="s">
        <v>9</v>
      </c>
      <c r="H66" s="157">
        <v>78.430000000000007</v>
      </c>
      <c r="I66" s="158">
        <f>(_xlfn.XLOOKUP(E66,Kalkulationswerte!$B$3:$B$13,Kalkulationswerte!$C$3:$C$13))-Reinigungstage!$J$18</f>
        <v>128.66666666666666</v>
      </c>
      <c r="J66" s="90" t="e">
        <f>_xlfn.XLOOKUP(#REF!,Reinigungstage!$B$41:$B$44,Reinigungstage!$C$41:$C$44)</f>
        <v>#REF!</v>
      </c>
      <c r="K66" s="90" t="e">
        <f>_xlfn.XLOOKUP(#REF!,Reinigungstage!$B$63:$B$66,Reinigungstage!$C$63:$C$66)</f>
        <v>#REF!</v>
      </c>
      <c r="L66" s="91">
        <f t="shared" si="7"/>
        <v>10091.326666666666</v>
      </c>
      <c r="M66" s="158">
        <f>_xlfn.XLOOKUP(E66,Kalkulationswerte!$B$3:$B$13,Kalkulationswerte!$E$3:$E$13)</f>
        <v>0</v>
      </c>
      <c r="N66" s="160" t="e">
        <f t="shared" si="8"/>
        <v>#DIV/0!</v>
      </c>
      <c r="O66" s="161">
        <f>_xlfn.XLOOKUP(E66,Kalkulationswerte!$B$3:$B$13,Kalkulationswerte!$F$3:$F$13)</f>
        <v>0</v>
      </c>
      <c r="P66" s="162" t="e">
        <f t="shared" si="9"/>
        <v>#DIV/0!</v>
      </c>
      <c r="Q66" s="92" t="e">
        <f t="shared" ref="Q66:Q132" si="11">((H66/M66)*J66)*O66</f>
        <v>#DIV/0!</v>
      </c>
      <c r="R66" s="92" t="e">
        <f t="shared" ref="R66:R132" si="12">((H66/M66)*K66)*O66</f>
        <v>#DIV/0!</v>
      </c>
    </row>
    <row r="67" spans="1:18" x14ac:dyDescent="0.25">
      <c r="A67" s="89" t="s">
        <v>634</v>
      </c>
      <c r="B67" s="167" t="s">
        <v>14</v>
      </c>
      <c r="C67" s="101" t="s">
        <v>154</v>
      </c>
      <c r="D67" s="89" t="s">
        <v>155</v>
      </c>
      <c r="E67" s="102" t="s">
        <v>677</v>
      </c>
      <c r="F67" s="103" t="s">
        <v>22</v>
      </c>
      <c r="G67" s="102" t="s">
        <v>10</v>
      </c>
      <c r="H67" s="157">
        <v>69.34</v>
      </c>
      <c r="I67" s="158">
        <f>(_xlfn.XLOOKUP(E67,Kalkulationswerte!$B$3:$B$13,Kalkulationswerte!$C$3:$C$13))-Reinigungstage!$J$18</f>
        <v>128.66666666666666</v>
      </c>
      <c r="J67" s="90" t="e">
        <f>_xlfn.XLOOKUP(#REF!,Reinigungstage!$B$41:$B$44,Reinigungstage!$C$41:$C$44)</f>
        <v>#REF!</v>
      </c>
      <c r="K67" s="90" t="e">
        <f>_xlfn.XLOOKUP(#REF!,Reinigungstage!$B$63:$B$66,Reinigungstage!$C$63:$C$66)</f>
        <v>#REF!</v>
      </c>
      <c r="L67" s="91">
        <f t="shared" si="7"/>
        <v>8921.746666666666</v>
      </c>
      <c r="M67" s="158">
        <f>_xlfn.XLOOKUP(E67,Kalkulationswerte!$B$3:$B$13,Kalkulationswerte!$E$3:$E$13)</f>
        <v>0</v>
      </c>
      <c r="N67" s="160" t="e">
        <f t="shared" si="8"/>
        <v>#DIV/0!</v>
      </c>
      <c r="O67" s="161">
        <f>_xlfn.XLOOKUP(E67,Kalkulationswerte!$B$3:$B$13,Kalkulationswerte!$F$3:$F$13)</f>
        <v>0</v>
      </c>
      <c r="P67" s="162" t="e">
        <f t="shared" si="9"/>
        <v>#DIV/0!</v>
      </c>
      <c r="Q67" s="92" t="e">
        <f t="shared" si="11"/>
        <v>#DIV/0!</v>
      </c>
      <c r="R67" s="92" t="e">
        <f t="shared" si="12"/>
        <v>#DIV/0!</v>
      </c>
    </row>
    <row r="68" spans="1:18" x14ac:dyDescent="0.25">
      <c r="A68" s="89" t="s">
        <v>634</v>
      </c>
      <c r="B68" s="167" t="s">
        <v>14</v>
      </c>
      <c r="C68" s="101" t="s">
        <v>156</v>
      </c>
      <c r="D68" s="89" t="s">
        <v>157</v>
      </c>
      <c r="E68" s="102" t="s">
        <v>691</v>
      </c>
      <c r="F68" s="103" t="s">
        <v>22</v>
      </c>
      <c r="G68" s="102" t="s">
        <v>10</v>
      </c>
      <c r="H68" s="157">
        <v>18.149999999999999</v>
      </c>
      <c r="I68" s="158">
        <f>_xlfn.XLOOKUP(E68,Kalkulationswerte!$B$3:$B$13,Kalkulationswerte!$C$3:$C$13)</f>
        <v>12</v>
      </c>
      <c r="J68" s="90" t="e">
        <f>_xlfn.XLOOKUP(#REF!,Reinigungstage!$B$41:$B$44,Reinigungstage!$C$41:$C$44)</f>
        <v>#REF!</v>
      </c>
      <c r="K68" s="90" t="e">
        <f>_xlfn.XLOOKUP(#REF!,Reinigungstage!$B$63:$B$66,Reinigungstage!$C$63:$C$66)</f>
        <v>#REF!</v>
      </c>
      <c r="L68" s="91">
        <f t="shared" si="7"/>
        <v>217.79999999999998</v>
      </c>
      <c r="M68" s="158">
        <f>_xlfn.XLOOKUP(E68,Kalkulationswerte!$B$3:$B$13,Kalkulationswerte!$E$3:$E$13)</f>
        <v>0</v>
      </c>
      <c r="N68" s="160" t="e">
        <f t="shared" si="8"/>
        <v>#DIV/0!</v>
      </c>
      <c r="O68" s="161">
        <f>_xlfn.XLOOKUP(E68,Kalkulationswerte!$B$3:$B$13,Kalkulationswerte!$F$3:$F$13)</f>
        <v>0</v>
      </c>
      <c r="P68" s="162" t="e">
        <f t="shared" si="9"/>
        <v>#DIV/0!</v>
      </c>
      <c r="Q68" s="92" t="e">
        <f t="shared" si="11"/>
        <v>#DIV/0!</v>
      </c>
      <c r="R68" s="92" t="e">
        <f t="shared" si="12"/>
        <v>#DIV/0!</v>
      </c>
    </row>
    <row r="69" spans="1:18" x14ac:dyDescent="0.25">
      <c r="A69" s="89" t="s">
        <v>634</v>
      </c>
      <c r="B69" s="167" t="s">
        <v>14</v>
      </c>
      <c r="C69" s="101" t="s">
        <v>158</v>
      </c>
      <c r="D69" s="89" t="s">
        <v>159</v>
      </c>
      <c r="E69" s="102" t="s">
        <v>692</v>
      </c>
      <c r="F69" s="103" t="s">
        <v>22</v>
      </c>
      <c r="G69" s="102" t="s">
        <v>10</v>
      </c>
      <c r="H69" s="157">
        <v>7.56</v>
      </c>
      <c r="I69" s="158">
        <f>(_xlfn.XLOOKUP(E69,Kalkulationswerte!$B$3:$B$13,Kalkulationswerte!$C$3:$C$13))-Reinigungstage!$J$18</f>
        <v>128.66666666666666</v>
      </c>
      <c r="J69" s="90" t="e">
        <f>_xlfn.XLOOKUP(#REF!,Reinigungstage!$B$41:$B$44,Reinigungstage!$C$41:$C$44)</f>
        <v>#REF!</v>
      </c>
      <c r="K69" s="90" t="e">
        <f>_xlfn.XLOOKUP(#REF!,Reinigungstage!$B$63:$B$66,Reinigungstage!$C$63:$C$66)</f>
        <v>#REF!</v>
      </c>
      <c r="L69" s="91">
        <f t="shared" si="7"/>
        <v>972.71999999999991</v>
      </c>
      <c r="M69" s="158">
        <f>_xlfn.XLOOKUP(E69,Kalkulationswerte!$B$3:$B$13,Kalkulationswerte!$E$3:$E$13)</f>
        <v>0</v>
      </c>
      <c r="N69" s="160" t="e">
        <f t="shared" si="8"/>
        <v>#DIV/0!</v>
      </c>
      <c r="O69" s="161">
        <f>_xlfn.XLOOKUP(E69,Kalkulationswerte!$B$3:$B$13,Kalkulationswerte!$F$3:$F$13)</f>
        <v>0</v>
      </c>
      <c r="P69" s="162" t="e">
        <f t="shared" si="9"/>
        <v>#DIV/0!</v>
      </c>
      <c r="Q69" s="92" t="e">
        <f t="shared" si="11"/>
        <v>#DIV/0!</v>
      </c>
      <c r="R69" s="92" t="e">
        <f t="shared" si="12"/>
        <v>#DIV/0!</v>
      </c>
    </row>
    <row r="70" spans="1:18" x14ac:dyDescent="0.25">
      <c r="A70" s="89" t="s">
        <v>634</v>
      </c>
      <c r="B70" s="167" t="s">
        <v>14</v>
      </c>
      <c r="C70" s="101" t="s">
        <v>160</v>
      </c>
      <c r="D70" s="89" t="s">
        <v>161</v>
      </c>
      <c r="E70" s="102" t="s">
        <v>677</v>
      </c>
      <c r="F70" s="103" t="s">
        <v>22</v>
      </c>
      <c r="G70" s="102" t="s">
        <v>10</v>
      </c>
      <c r="H70" s="157">
        <v>54.13</v>
      </c>
      <c r="I70" s="158">
        <f>(_xlfn.XLOOKUP(E70,Kalkulationswerte!$B$3:$B$13,Kalkulationswerte!$C$3:$C$13))-Reinigungstage!$J$18</f>
        <v>128.66666666666666</v>
      </c>
      <c r="J70" s="90" t="e">
        <f>_xlfn.XLOOKUP(#REF!,Reinigungstage!$B$41:$B$44,Reinigungstage!$C$41:$C$44)</f>
        <v>#REF!</v>
      </c>
      <c r="K70" s="90" t="e">
        <f>_xlfn.XLOOKUP(#REF!,Reinigungstage!$B$63:$B$66,Reinigungstage!$C$63:$C$66)</f>
        <v>#REF!</v>
      </c>
      <c r="L70" s="91">
        <f t="shared" si="7"/>
        <v>6964.7266666666665</v>
      </c>
      <c r="M70" s="158">
        <f>_xlfn.XLOOKUP(E70,Kalkulationswerte!$B$3:$B$13,Kalkulationswerte!$E$3:$E$13)</f>
        <v>0</v>
      </c>
      <c r="N70" s="160" t="e">
        <f t="shared" si="8"/>
        <v>#DIV/0!</v>
      </c>
      <c r="O70" s="161">
        <f>_xlfn.XLOOKUP(E70,Kalkulationswerte!$B$3:$B$13,Kalkulationswerte!$F$3:$F$13)</f>
        <v>0</v>
      </c>
      <c r="P70" s="162" t="e">
        <f t="shared" si="9"/>
        <v>#DIV/0!</v>
      </c>
      <c r="Q70" s="92" t="e">
        <f t="shared" si="11"/>
        <v>#DIV/0!</v>
      </c>
      <c r="R70" s="92" t="e">
        <f t="shared" si="12"/>
        <v>#DIV/0!</v>
      </c>
    </row>
    <row r="71" spans="1:18" x14ac:dyDescent="0.25">
      <c r="A71" s="89" t="s">
        <v>634</v>
      </c>
      <c r="B71" s="167" t="s">
        <v>14</v>
      </c>
      <c r="C71" s="101" t="s">
        <v>162</v>
      </c>
      <c r="D71" s="89" t="s">
        <v>90</v>
      </c>
      <c r="E71" s="102" t="s">
        <v>678</v>
      </c>
      <c r="F71" s="103" t="s">
        <v>22</v>
      </c>
      <c r="G71" s="102" t="s">
        <v>12</v>
      </c>
      <c r="H71" s="157">
        <v>13.69</v>
      </c>
      <c r="I71" s="158">
        <f>(_xlfn.XLOOKUP(E71,Kalkulationswerte!$B$3:$B$13,Kalkulationswerte!$C$3:$C$13))-Reinigungstage!$J$18</f>
        <v>128.66666666666666</v>
      </c>
      <c r="J71" s="90" t="e">
        <f>_xlfn.XLOOKUP(#REF!,Reinigungstage!$B$41:$B$44,Reinigungstage!$C$41:$C$44)</f>
        <v>#REF!</v>
      </c>
      <c r="K71" s="90" t="e">
        <f>_xlfn.XLOOKUP(#REF!,Reinigungstage!$B$63:$B$66,Reinigungstage!$C$63:$C$66)</f>
        <v>#REF!</v>
      </c>
      <c r="L71" s="91">
        <f t="shared" si="7"/>
        <v>1761.4466666666665</v>
      </c>
      <c r="M71" s="158">
        <f>_xlfn.XLOOKUP(E71,Kalkulationswerte!$B$3:$B$13,Kalkulationswerte!$E$3:$E$13)</f>
        <v>0</v>
      </c>
      <c r="N71" s="160" t="e">
        <f t="shared" si="8"/>
        <v>#DIV/0!</v>
      </c>
      <c r="O71" s="161">
        <f>_xlfn.XLOOKUP(E71,Kalkulationswerte!$B$3:$B$13,Kalkulationswerte!$F$3:$F$13)</f>
        <v>0</v>
      </c>
      <c r="P71" s="162" t="e">
        <f t="shared" si="9"/>
        <v>#DIV/0!</v>
      </c>
      <c r="Q71" s="92" t="e">
        <f t="shared" si="11"/>
        <v>#DIV/0!</v>
      </c>
      <c r="R71" s="92" t="e">
        <f t="shared" si="12"/>
        <v>#DIV/0!</v>
      </c>
    </row>
    <row r="72" spans="1:18" x14ac:dyDescent="0.25">
      <c r="A72" s="89" t="s">
        <v>634</v>
      </c>
      <c r="B72" s="167" t="s">
        <v>14</v>
      </c>
      <c r="C72" s="101" t="s">
        <v>163</v>
      </c>
      <c r="D72" s="89" t="s">
        <v>164</v>
      </c>
      <c r="E72" s="102" t="s">
        <v>678</v>
      </c>
      <c r="F72" s="103" t="s">
        <v>22</v>
      </c>
      <c r="G72" s="102" t="s">
        <v>12</v>
      </c>
      <c r="H72" s="157">
        <v>7.14</v>
      </c>
      <c r="I72" s="158">
        <f>(_xlfn.XLOOKUP(E72,Kalkulationswerte!$B$3:$B$13,Kalkulationswerte!$C$3:$C$13))-Reinigungstage!$J$18</f>
        <v>128.66666666666666</v>
      </c>
      <c r="J72" s="90" t="e">
        <f>_xlfn.XLOOKUP(#REF!,Reinigungstage!$B$41:$B$44,Reinigungstage!$C$41:$C$44)</f>
        <v>#REF!</v>
      </c>
      <c r="K72" s="90" t="e">
        <f>_xlfn.XLOOKUP(#REF!,Reinigungstage!$B$63:$B$66,Reinigungstage!$C$63:$C$66)</f>
        <v>#REF!</v>
      </c>
      <c r="L72" s="91">
        <f t="shared" si="7"/>
        <v>918.67999999999984</v>
      </c>
      <c r="M72" s="158">
        <f>_xlfn.XLOOKUP(E72,Kalkulationswerte!$B$3:$B$13,Kalkulationswerte!$E$3:$E$13)</f>
        <v>0</v>
      </c>
      <c r="N72" s="160" t="e">
        <f t="shared" si="8"/>
        <v>#DIV/0!</v>
      </c>
      <c r="O72" s="161">
        <f>_xlfn.XLOOKUP(E72,Kalkulationswerte!$B$3:$B$13,Kalkulationswerte!$F$3:$F$13)</f>
        <v>0</v>
      </c>
      <c r="P72" s="162" t="e">
        <f t="shared" si="9"/>
        <v>#DIV/0!</v>
      </c>
      <c r="Q72" s="92" t="e">
        <f t="shared" si="11"/>
        <v>#DIV/0!</v>
      </c>
      <c r="R72" s="92" t="e">
        <f t="shared" si="12"/>
        <v>#DIV/0!</v>
      </c>
    </row>
    <row r="73" spans="1:18" x14ac:dyDescent="0.25">
      <c r="A73" s="89" t="s">
        <v>634</v>
      </c>
      <c r="B73" s="167" t="s">
        <v>14</v>
      </c>
      <c r="C73" s="101" t="s">
        <v>165</v>
      </c>
      <c r="D73" s="89" t="s">
        <v>166</v>
      </c>
      <c r="E73" s="102" t="s">
        <v>678</v>
      </c>
      <c r="F73" s="103" t="s">
        <v>22</v>
      </c>
      <c r="G73" s="102" t="s">
        <v>12</v>
      </c>
      <c r="H73" s="157">
        <v>13.63</v>
      </c>
      <c r="I73" s="158">
        <f>(_xlfn.XLOOKUP(E73,Kalkulationswerte!$B$3:$B$13,Kalkulationswerte!$C$3:$C$13))-Reinigungstage!$J$18</f>
        <v>128.66666666666666</v>
      </c>
      <c r="J73" s="90" t="e">
        <f>_xlfn.XLOOKUP(#REF!,Reinigungstage!$B$41:$B$44,Reinigungstage!$C$41:$C$44)</f>
        <v>#REF!</v>
      </c>
      <c r="K73" s="90" t="e">
        <f>_xlfn.XLOOKUP(#REF!,Reinigungstage!$B$63:$B$66,Reinigungstage!$C$63:$C$66)</f>
        <v>#REF!</v>
      </c>
      <c r="L73" s="91">
        <f t="shared" si="7"/>
        <v>1753.7266666666667</v>
      </c>
      <c r="M73" s="158">
        <f>_xlfn.XLOOKUP(E73,Kalkulationswerte!$B$3:$B$13,Kalkulationswerte!$E$3:$E$13)</f>
        <v>0</v>
      </c>
      <c r="N73" s="160" t="e">
        <f t="shared" si="8"/>
        <v>#DIV/0!</v>
      </c>
      <c r="O73" s="161">
        <f>_xlfn.XLOOKUP(E73,Kalkulationswerte!$B$3:$B$13,Kalkulationswerte!$F$3:$F$13)</f>
        <v>0</v>
      </c>
      <c r="P73" s="162" t="e">
        <f t="shared" si="9"/>
        <v>#DIV/0!</v>
      </c>
      <c r="Q73" s="92" t="e">
        <f t="shared" si="11"/>
        <v>#DIV/0!</v>
      </c>
      <c r="R73" s="92" t="e">
        <f t="shared" si="12"/>
        <v>#DIV/0!</v>
      </c>
    </row>
    <row r="74" spans="1:18" x14ac:dyDescent="0.25">
      <c r="A74" s="89" t="s">
        <v>634</v>
      </c>
      <c r="B74" s="167" t="s">
        <v>14</v>
      </c>
      <c r="C74" s="101" t="s">
        <v>167</v>
      </c>
      <c r="D74" s="89" t="s">
        <v>126</v>
      </c>
      <c r="E74" s="102" t="s">
        <v>696</v>
      </c>
      <c r="F74" s="104" t="s">
        <v>136</v>
      </c>
      <c r="G74" s="102" t="s">
        <v>12</v>
      </c>
      <c r="H74" s="157">
        <v>4.96</v>
      </c>
      <c r="I74" s="158">
        <f>_xlfn.XLOOKUP(E74,Kalkulationswerte!$B$3:$B$13,Kalkulationswerte!$C$3:$C$13)</f>
        <v>0</v>
      </c>
      <c r="J74" s="90" t="e">
        <f>_xlfn.XLOOKUP(#REF!,Reinigungstage!$B$41:$B$44,Reinigungstage!$C$41:$C$44)</f>
        <v>#REF!</v>
      </c>
      <c r="K74" s="90" t="e">
        <f>_xlfn.XLOOKUP(#REF!,Reinigungstage!$B$63:$B$66,Reinigungstage!$C$63:$C$66)</f>
        <v>#REF!</v>
      </c>
      <c r="L74" s="91">
        <f t="shared" si="7"/>
        <v>0</v>
      </c>
      <c r="M74" s="158">
        <f>_xlfn.XLOOKUP(E74,Kalkulationswerte!$B$3:$B$13,Kalkulationswerte!$E$3:$E$13)</f>
        <v>0</v>
      </c>
      <c r="N74" s="160">
        <f>I74</f>
        <v>0</v>
      </c>
      <c r="O74" s="161">
        <f>_xlfn.XLOOKUP(E74,Kalkulationswerte!$B$3:$B$13,Kalkulationswerte!$F$3:$F$13)</f>
        <v>0</v>
      </c>
      <c r="P74" s="162">
        <f t="shared" si="9"/>
        <v>0</v>
      </c>
      <c r="Q74" s="92" t="e">
        <f t="shared" si="11"/>
        <v>#DIV/0!</v>
      </c>
      <c r="R74" s="92" t="e">
        <f t="shared" si="12"/>
        <v>#DIV/0!</v>
      </c>
    </row>
    <row r="75" spans="1:18" x14ac:dyDescent="0.25">
      <c r="A75" s="89" t="s">
        <v>634</v>
      </c>
      <c r="B75" s="167" t="s">
        <v>14</v>
      </c>
      <c r="C75" s="101" t="s">
        <v>168</v>
      </c>
      <c r="D75" s="89" t="s">
        <v>169</v>
      </c>
      <c r="E75" s="102" t="s">
        <v>678</v>
      </c>
      <c r="F75" s="103" t="s">
        <v>22</v>
      </c>
      <c r="G75" s="102" t="s">
        <v>12</v>
      </c>
      <c r="H75" s="157">
        <v>7.73</v>
      </c>
      <c r="I75" s="158">
        <f>(_xlfn.XLOOKUP(E75,Kalkulationswerte!$B$3:$B$13,Kalkulationswerte!$C$3:$C$13))-Reinigungstage!$J$18</f>
        <v>128.66666666666666</v>
      </c>
      <c r="J75" s="90" t="e">
        <f>_xlfn.XLOOKUP(#REF!,Reinigungstage!$B$41:$B$44,Reinigungstage!$C$41:$C$44)</f>
        <v>#REF!</v>
      </c>
      <c r="K75" s="90" t="e">
        <f>_xlfn.XLOOKUP(#REF!,Reinigungstage!$B$63:$B$66,Reinigungstage!$C$63:$C$66)</f>
        <v>#REF!</v>
      </c>
      <c r="L75" s="91">
        <f t="shared" si="7"/>
        <v>994.59333333333336</v>
      </c>
      <c r="M75" s="158">
        <f>_xlfn.XLOOKUP(E75,Kalkulationswerte!$B$3:$B$13,Kalkulationswerte!$E$3:$E$13)</f>
        <v>0</v>
      </c>
      <c r="N75" s="160" t="e">
        <f t="shared" si="8"/>
        <v>#DIV/0!</v>
      </c>
      <c r="O75" s="161">
        <f>_xlfn.XLOOKUP(E75,Kalkulationswerte!$B$3:$B$13,Kalkulationswerte!$F$3:$F$13)</f>
        <v>0</v>
      </c>
      <c r="P75" s="162" t="e">
        <f t="shared" si="9"/>
        <v>#DIV/0!</v>
      </c>
      <c r="Q75" s="92" t="e">
        <f t="shared" si="11"/>
        <v>#DIV/0!</v>
      </c>
      <c r="R75" s="92" t="e">
        <f t="shared" si="12"/>
        <v>#DIV/0!</v>
      </c>
    </row>
    <row r="76" spans="1:18" x14ac:dyDescent="0.25">
      <c r="A76" s="89" t="s">
        <v>634</v>
      </c>
      <c r="B76" s="167" t="s">
        <v>14</v>
      </c>
      <c r="C76" s="101" t="s">
        <v>170</v>
      </c>
      <c r="D76" s="89" t="s">
        <v>171</v>
      </c>
      <c r="E76" s="102" t="s">
        <v>678</v>
      </c>
      <c r="F76" s="103" t="s">
        <v>22</v>
      </c>
      <c r="G76" s="102" t="s">
        <v>12</v>
      </c>
      <c r="H76" s="157">
        <v>15.54</v>
      </c>
      <c r="I76" s="158">
        <f>(_xlfn.XLOOKUP(E76,Kalkulationswerte!$B$3:$B$13,Kalkulationswerte!$C$3:$C$13))-Reinigungstage!$J$18</f>
        <v>128.66666666666666</v>
      </c>
      <c r="J76" s="90" t="e">
        <f>_xlfn.XLOOKUP(#REF!,Reinigungstage!$B$41:$B$44,Reinigungstage!$C$41:$C$44)</f>
        <v>#REF!</v>
      </c>
      <c r="K76" s="90" t="e">
        <f>_xlfn.XLOOKUP(#REF!,Reinigungstage!$B$63:$B$66,Reinigungstage!$C$63:$C$66)</f>
        <v>#REF!</v>
      </c>
      <c r="L76" s="91">
        <f t="shared" si="7"/>
        <v>1999.4799999999998</v>
      </c>
      <c r="M76" s="158">
        <f>_xlfn.XLOOKUP(E76,Kalkulationswerte!$B$3:$B$13,Kalkulationswerte!$E$3:$E$13)</f>
        <v>0</v>
      </c>
      <c r="N76" s="160" t="e">
        <f t="shared" si="8"/>
        <v>#DIV/0!</v>
      </c>
      <c r="O76" s="161">
        <f>_xlfn.XLOOKUP(E76,Kalkulationswerte!$B$3:$B$13,Kalkulationswerte!$F$3:$F$13)</f>
        <v>0</v>
      </c>
      <c r="P76" s="162" t="e">
        <f t="shared" si="9"/>
        <v>#DIV/0!</v>
      </c>
      <c r="Q76" s="92" t="e">
        <f t="shared" si="11"/>
        <v>#DIV/0!</v>
      </c>
      <c r="R76" s="92" t="e">
        <f t="shared" si="12"/>
        <v>#DIV/0!</v>
      </c>
    </row>
    <row r="77" spans="1:18" x14ac:dyDescent="0.25">
      <c r="A77" s="89" t="s">
        <v>634</v>
      </c>
      <c r="B77" s="167" t="s">
        <v>14</v>
      </c>
      <c r="C77" s="101" t="s">
        <v>172</v>
      </c>
      <c r="D77" s="89" t="s">
        <v>104</v>
      </c>
      <c r="E77" s="102" t="s">
        <v>687</v>
      </c>
      <c r="F77" s="103" t="s">
        <v>22</v>
      </c>
      <c r="G77" s="102" t="s">
        <v>9</v>
      </c>
      <c r="H77" s="157">
        <v>40.17</v>
      </c>
      <c r="I77" s="158">
        <f>(_xlfn.XLOOKUP(E77,Kalkulationswerte!$B$3:$B$13,Kalkulationswerte!$C$3:$C$13))-Reinigungstage!$J$18</f>
        <v>128.66666666666666</v>
      </c>
      <c r="J77" s="90" t="e">
        <f>_xlfn.XLOOKUP(#REF!,Reinigungstage!$B$41:$B$44,Reinigungstage!$C$41:$C$44)</f>
        <v>#REF!</v>
      </c>
      <c r="K77" s="90" t="e">
        <f>_xlfn.XLOOKUP(#REF!,Reinigungstage!$B$63:$B$66,Reinigungstage!$C$63:$C$66)</f>
        <v>#REF!</v>
      </c>
      <c r="L77" s="91">
        <f t="shared" si="7"/>
        <v>5168.54</v>
      </c>
      <c r="M77" s="158">
        <f>_xlfn.XLOOKUP(E77,Kalkulationswerte!$B$3:$B$13,Kalkulationswerte!$E$3:$E$13)</f>
        <v>0</v>
      </c>
      <c r="N77" s="160" t="e">
        <f t="shared" si="8"/>
        <v>#DIV/0!</v>
      </c>
      <c r="O77" s="161">
        <f>_xlfn.XLOOKUP(E77,Kalkulationswerte!$B$3:$B$13,Kalkulationswerte!$F$3:$F$13)</f>
        <v>0</v>
      </c>
      <c r="P77" s="162" t="e">
        <f t="shared" si="9"/>
        <v>#DIV/0!</v>
      </c>
      <c r="Q77" s="92" t="e">
        <f t="shared" si="11"/>
        <v>#DIV/0!</v>
      </c>
      <c r="R77" s="92" t="e">
        <f t="shared" si="12"/>
        <v>#DIV/0!</v>
      </c>
    </row>
    <row r="78" spans="1:18" x14ac:dyDescent="0.25">
      <c r="A78" s="89" t="s">
        <v>634</v>
      </c>
      <c r="B78" s="167" t="s">
        <v>14</v>
      </c>
      <c r="C78" s="101" t="s">
        <v>173</v>
      </c>
      <c r="D78" s="89" t="s">
        <v>174</v>
      </c>
      <c r="E78" s="102" t="s">
        <v>675</v>
      </c>
      <c r="F78" s="103" t="s">
        <v>22</v>
      </c>
      <c r="G78" s="102" t="s">
        <v>15</v>
      </c>
      <c r="H78" s="157">
        <v>26.07</v>
      </c>
      <c r="I78" s="158">
        <f>(_xlfn.XLOOKUP(E78,Kalkulationswerte!$B$3:$B$13,Kalkulationswerte!$C$3:$C$13))-62</f>
        <v>39.066666666666677</v>
      </c>
      <c r="J78" s="90" t="e">
        <f>_xlfn.XLOOKUP(#REF!,Reinigungstage!$B$41:$B$44,Reinigungstage!$C$41:$C$44)</f>
        <v>#REF!</v>
      </c>
      <c r="K78" s="90" t="e">
        <f>_xlfn.XLOOKUP(#REF!,Reinigungstage!$B$63:$B$66,Reinigungstage!$C$63:$C$66)</f>
        <v>#REF!</v>
      </c>
      <c r="L78" s="91">
        <f t="shared" si="7"/>
        <v>1018.4680000000003</v>
      </c>
      <c r="M78" s="158">
        <f>_xlfn.XLOOKUP(E78,Kalkulationswerte!$B$3:$B$13,Kalkulationswerte!$E$3:$E$13)</f>
        <v>0</v>
      </c>
      <c r="N78" s="160" t="e">
        <f t="shared" si="8"/>
        <v>#DIV/0!</v>
      </c>
      <c r="O78" s="161">
        <f>_xlfn.XLOOKUP(E78,Kalkulationswerte!$B$3:$B$13,Kalkulationswerte!$F$3:$F$13)</f>
        <v>0</v>
      </c>
      <c r="P78" s="162" t="e">
        <f t="shared" si="9"/>
        <v>#DIV/0!</v>
      </c>
      <c r="Q78" s="92" t="e">
        <f t="shared" si="11"/>
        <v>#DIV/0!</v>
      </c>
      <c r="R78" s="92" t="e">
        <f t="shared" si="12"/>
        <v>#DIV/0!</v>
      </c>
    </row>
    <row r="79" spans="1:18" x14ac:dyDescent="0.25">
      <c r="A79" s="89" t="s">
        <v>634</v>
      </c>
      <c r="B79" s="167" t="s">
        <v>14</v>
      </c>
      <c r="C79" s="101" t="s">
        <v>175</v>
      </c>
      <c r="D79" s="89" t="s">
        <v>176</v>
      </c>
      <c r="E79" s="102" t="s">
        <v>675</v>
      </c>
      <c r="F79" s="103" t="s">
        <v>22</v>
      </c>
      <c r="G79" s="102" t="s">
        <v>15</v>
      </c>
      <c r="H79" s="157">
        <v>26.02</v>
      </c>
      <c r="I79" s="158">
        <f>(_xlfn.XLOOKUP(E79,Kalkulationswerte!$B$3:$B$13,Kalkulationswerte!$C$3:$C$13))-62</f>
        <v>39.066666666666677</v>
      </c>
      <c r="J79" s="90" t="e">
        <f>_xlfn.XLOOKUP(#REF!,Reinigungstage!$B$41:$B$44,Reinigungstage!$C$41:$C$44)</f>
        <v>#REF!</v>
      </c>
      <c r="K79" s="90" t="e">
        <f>_xlfn.XLOOKUP(#REF!,Reinigungstage!$B$63:$B$66,Reinigungstage!$C$63:$C$66)</f>
        <v>#REF!</v>
      </c>
      <c r="L79" s="91">
        <f t="shared" si="7"/>
        <v>1016.5146666666669</v>
      </c>
      <c r="M79" s="158">
        <f>_xlfn.XLOOKUP(E79,Kalkulationswerte!$B$3:$B$13,Kalkulationswerte!$E$3:$E$13)</f>
        <v>0</v>
      </c>
      <c r="N79" s="160" t="e">
        <f t="shared" si="8"/>
        <v>#DIV/0!</v>
      </c>
      <c r="O79" s="161">
        <f>_xlfn.XLOOKUP(E79,Kalkulationswerte!$B$3:$B$13,Kalkulationswerte!$F$3:$F$13)</f>
        <v>0</v>
      </c>
      <c r="P79" s="162" t="e">
        <f t="shared" si="9"/>
        <v>#DIV/0!</v>
      </c>
      <c r="Q79" s="92" t="e">
        <f t="shared" si="11"/>
        <v>#DIV/0!</v>
      </c>
      <c r="R79" s="92" t="e">
        <f t="shared" si="12"/>
        <v>#DIV/0!</v>
      </c>
    </row>
    <row r="80" spans="1:18" x14ac:dyDescent="0.25">
      <c r="A80" s="89" t="s">
        <v>634</v>
      </c>
      <c r="B80" s="167" t="s">
        <v>14</v>
      </c>
      <c r="C80" s="101" t="s">
        <v>177</v>
      </c>
      <c r="D80" s="89" t="s">
        <v>178</v>
      </c>
      <c r="E80" s="102" t="s">
        <v>675</v>
      </c>
      <c r="F80" s="103" t="s">
        <v>22</v>
      </c>
      <c r="G80" s="102" t="s">
        <v>15</v>
      </c>
      <c r="H80" s="157">
        <v>26.3</v>
      </c>
      <c r="I80" s="158">
        <f>(_xlfn.XLOOKUP(E80,Kalkulationswerte!$B$3:$B$13,Kalkulationswerte!$C$3:$C$13))-62</f>
        <v>39.066666666666677</v>
      </c>
      <c r="J80" s="90" t="e">
        <f>_xlfn.XLOOKUP(#REF!,Reinigungstage!$B$41:$B$44,Reinigungstage!$C$41:$C$44)</f>
        <v>#REF!</v>
      </c>
      <c r="K80" s="90" t="e">
        <f>_xlfn.XLOOKUP(#REF!,Reinigungstage!$B$63:$B$66,Reinigungstage!$C$63:$C$66)</f>
        <v>#REF!</v>
      </c>
      <c r="L80" s="91">
        <f t="shared" si="7"/>
        <v>1027.4533333333336</v>
      </c>
      <c r="M80" s="158">
        <f>_xlfn.XLOOKUP(E80,Kalkulationswerte!$B$3:$B$13,Kalkulationswerte!$E$3:$E$13)</f>
        <v>0</v>
      </c>
      <c r="N80" s="160" t="e">
        <f t="shared" si="8"/>
        <v>#DIV/0!</v>
      </c>
      <c r="O80" s="161">
        <f>_xlfn.XLOOKUP(E80,Kalkulationswerte!$B$3:$B$13,Kalkulationswerte!$F$3:$F$13)</f>
        <v>0</v>
      </c>
      <c r="P80" s="162" t="e">
        <f t="shared" si="9"/>
        <v>#DIV/0!</v>
      </c>
      <c r="Q80" s="92" t="e">
        <f t="shared" si="11"/>
        <v>#DIV/0!</v>
      </c>
      <c r="R80" s="92" t="e">
        <f t="shared" si="12"/>
        <v>#DIV/0!</v>
      </c>
    </row>
    <row r="81" spans="1:18" x14ac:dyDescent="0.25">
      <c r="A81" s="89" t="s">
        <v>634</v>
      </c>
      <c r="B81" s="167" t="s">
        <v>14</v>
      </c>
      <c r="C81" s="101" t="s">
        <v>179</v>
      </c>
      <c r="D81" s="89" t="s">
        <v>180</v>
      </c>
      <c r="E81" s="102" t="s">
        <v>675</v>
      </c>
      <c r="F81" s="103" t="s">
        <v>22</v>
      </c>
      <c r="G81" s="102" t="s">
        <v>15</v>
      </c>
      <c r="H81" s="157">
        <v>55.12</v>
      </c>
      <c r="I81" s="158">
        <f>(_xlfn.XLOOKUP(E81,Kalkulationswerte!$B$3:$B$13,Kalkulationswerte!$C$3:$C$13))-62</f>
        <v>39.066666666666677</v>
      </c>
      <c r="J81" s="90" t="e">
        <f>_xlfn.XLOOKUP(#REF!,Reinigungstage!$B$41:$B$44,Reinigungstage!$C$41:$C$44)</f>
        <v>#REF!</v>
      </c>
      <c r="K81" s="90" t="e">
        <f>_xlfn.XLOOKUP(#REF!,Reinigungstage!$B$63:$B$66,Reinigungstage!$C$63:$C$66)</f>
        <v>#REF!</v>
      </c>
      <c r="L81" s="91">
        <f t="shared" si="7"/>
        <v>2153.3546666666671</v>
      </c>
      <c r="M81" s="158">
        <f>_xlfn.XLOOKUP(E81,Kalkulationswerte!$B$3:$B$13,Kalkulationswerte!$E$3:$E$13)</f>
        <v>0</v>
      </c>
      <c r="N81" s="160" t="e">
        <f t="shared" si="8"/>
        <v>#DIV/0!</v>
      </c>
      <c r="O81" s="161">
        <f>_xlfn.XLOOKUP(E81,Kalkulationswerte!$B$3:$B$13,Kalkulationswerte!$F$3:$F$13)</f>
        <v>0</v>
      </c>
      <c r="P81" s="162" t="e">
        <f t="shared" si="9"/>
        <v>#DIV/0!</v>
      </c>
      <c r="Q81" s="92" t="e">
        <f t="shared" si="11"/>
        <v>#DIV/0!</v>
      </c>
      <c r="R81" s="92" t="e">
        <f t="shared" si="12"/>
        <v>#DIV/0!</v>
      </c>
    </row>
    <row r="82" spans="1:18" x14ac:dyDescent="0.25">
      <c r="A82" s="89" t="s">
        <v>634</v>
      </c>
      <c r="B82" s="167" t="s">
        <v>14</v>
      </c>
      <c r="C82" s="101" t="s">
        <v>181</v>
      </c>
      <c r="D82" s="89" t="s">
        <v>385</v>
      </c>
      <c r="E82" s="102" t="s">
        <v>692</v>
      </c>
      <c r="F82" s="103" t="s">
        <v>22</v>
      </c>
      <c r="G82" s="102" t="s">
        <v>10</v>
      </c>
      <c r="H82" s="157">
        <v>17.21</v>
      </c>
      <c r="I82" s="158">
        <f>(_xlfn.XLOOKUP(E82,Kalkulationswerte!$B$3:$B$13,Kalkulationswerte!$C$3:$C$13))-Reinigungstage!$J$18</f>
        <v>128.66666666666666</v>
      </c>
      <c r="J82" s="90" t="e">
        <f>_xlfn.XLOOKUP(#REF!,Reinigungstage!$B$41:$B$44,Reinigungstage!$C$41:$C$44)</f>
        <v>#REF!</v>
      </c>
      <c r="K82" s="90" t="e">
        <f>_xlfn.XLOOKUP(#REF!,Reinigungstage!$B$63:$B$66,Reinigungstage!$C$63:$C$66)</f>
        <v>#REF!</v>
      </c>
      <c r="L82" s="91">
        <f t="shared" si="7"/>
        <v>2214.3533333333335</v>
      </c>
      <c r="M82" s="158">
        <f>_xlfn.XLOOKUP(E82,Kalkulationswerte!$B$3:$B$13,Kalkulationswerte!$E$3:$E$13)</f>
        <v>0</v>
      </c>
      <c r="N82" s="160" t="e">
        <f t="shared" si="8"/>
        <v>#DIV/0!</v>
      </c>
      <c r="O82" s="161">
        <f>_xlfn.XLOOKUP(E82,Kalkulationswerte!$B$3:$B$13,Kalkulationswerte!$F$3:$F$13)</f>
        <v>0</v>
      </c>
      <c r="P82" s="162" t="e">
        <f t="shared" si="9"/>
        <v>#DIV/0!</v>
      </c>
      <c r="Q82" s="92" t="e">
        <f t="shared" si="11"/>
        <v>#DIV/0!</v>
      </c>
      <c r="R82" s="92" t="e">
        <f t="shared" si="12"/>
        <v>#DIV/0!</v>
      </c>
    </row>
    <row r="83" spans="1:18" x14ac:dyDescent="0.25">
      <c r="A83" s="89" t="s">
        <v>634</v>
      </c>
      <c r="B83" s="167" t="s">
        <v>14</v>
      </c>
      <c r="C83" s="101" t="s">
        <v>182</v>
      </c>
      <c r="D83" s="89" t="s">
        <v>408</v>
      </c>
      <c r="E83" s="102" t="s">
        <v>692</v>
      </c>
      <c r="F83" s="103" t="s">
        <v>22</v>
      </c>
      <c r="G83" s="102" t="s">
        <v>10</v>
      </c>
      <c r="H83" s="157">
        <v>49.95</v>
      </c>
      <c r="I83" s="158">
        <f>(_xlfn.XLOOKUP(E83,Kalkulationswerte!$B$3:$B$13,Kalkulationswerte!$C$3:$C$13))-Reinigungstage!$J$18</f>
        <v>128.66666666666666</v>
      </c>
      <c r="J83" s="90" t="e">
        <f>_xlfn.XLOOKUP(#REF!,Reinigungstage!$B$41:$B$44,Reinigungstage!$C$41:$C$44)</f>
        <v>#REF!</v>
      </c>
      <c r="K83" s="90" t="e">
        <f>_xlfn.XLOOKUP(#REF!,Reinigungstage!$B$63:$B$66,Reinigungstage!$C$63:$C$66)</f>
        <v>#REF!</v>
      </c>
      <c r="L83" s="91">
        <f t="shared" si="7"/>
        <v>6426.9</v>
      </c>
      <c r="M83" s="158">
        <f>_xlfn.XLOOKUP(E83,Kalkulationswerte!$B$3:$B$13,Kalkulationswerte!$E$3:$E$13)</f>
        <v>0</v>
      </c>
      <c r="N83" s="160" t="e">
        <f t="shared" si="8"/>
        <v>#DIV/0!</v>
      </c>
      <c r="O83" s="161">
        <f>_xlfn.XLOOKUP(E83,Kalkulationswerte!$B$3:$B$13,Kalkulationswerte!$F$3:$F$13)</f>
        <v>0</v>
      </c>
      <c r="P83" s="162" t="e">
        <f t="shared" si="9"/>
        <v>#DIV/0!</v>
      </c>
      <c r="Q83" s="92" t="e">
        <f t="shared" si="11"/>
        <v>#DIV/0!</v>
      </c>
      <c r="R83" s="92" t="e">
        <f t="shared" si="12"/>
        <v>#DIV/0!</v>
      </c>
    </row>
    <row r="84" spans="1:18" x14ac:dyDescent="0.25">
      <c r="A84" s="89" t="s">
        <v>634</v>
      </c>
      <c r="B84" s="167" t="s">
        <v>14</v>
      </c>
      <c r="C84" s="101" t="s">
        <v>310</v>
      </c>
      <c r="D84" s="89" t="s">
        <v>120</v>
      </c>
      <c r="E84" s="102" t="s">
        <v>687</v>
      </c>
      <c r="F84" s="103" t="s">
        <v>22</v>
      </c>
      <c r="G84" s="102" t="s">
        <v>10</v>
      </c>
      <c r="H84" s="157">
        <v>55.9</v>
      </c>
      <c r="I84" s="158">
        <f>(_xlfn.XLOOKUP(E84,Kalkulationswerte!$B$3:$B$13,Kalkulationswerte!$C$3:$C$13))-Reinigungstage!$J$18</f>
        <v>128.66666666666666</v>
      </c>
      <c r="J84" s="90" t="e">
        <f>_xlfn.XLOOKUP(#REF!,Reinigungstage!$B$41:$B$44,Reinigungstage!$C$41:$C$44)</f>
        <v>#REF!</v>
      </c>
      <c r="K84" s="90" t="e">
        <f>_xlfn.XLOOKUP(#REF!,Reinigungstage!$B$63:$B$66,Reinigungstage!$C$63:$C$66)</f>
        <v>#REF!</v>
      </c>
      <c r="L84" s="91">
        <f t="shared" si="7"/>
        <v>7192.4666666666662</v>
      </c>
      <c r="M84" s="158">
        <f>_xlfn.XLOOKUP(E84,Kalkulationswerte!$B$3:$B$13,Kalkulationswerte!$E$3:$E$13)</f>
        <v>0</v>
      </c>
      <c r="N84" s="160" t="e">
        <f t="shared" si="8"/>
        <v>#DIV/0!</v>
      </c>
      <c r="O84" s="161">
        <f>_xlfn.XLOOKUP(E84,Kalkulationswerte!$B$3:$B$13,Kalkulationswerte!$F$3:$F$13)</f>
        <v>0</v>
      </c>
      <c r="P84" s="162" t="e">
        <f t="shared" si="9"/>
        <v>#DIV/0!</v>
      </c>
      <c r="Q84" s="92" t="e">
        <f t="shared" si="11"/>
        <v>#DIV/0!</v>
      </c>
      <c r="R84" s="92" t="e">
        <f t="shared" si="12"/>
        <v>#DIV/0!</v>
      </c>
    </row>
    <row r="85" spans="1:18" x14ac:dyDescent="0.25">
      <c r="A85" s="89" t="s">
        <v>634</v>
      </c>
      <c r="B85" s="167" t="s">
        <v>14</v>
      </c>
      <c r="C85" s="101" t="s">
        <v>311</v>
      </c>
      <c r="D85" s="89" t="s">
        <v>80</v>
      </c>
      <c r="E85" s="102" t="s">
        <v>682</v>
      </c>
      <c r="F85" s="103" t="s">
        <v>22</v>
      </c>
      <c r="G85" s="102" t="s">
        <v>10</v>
      </c>
      <c r="H85" s="157">
        <v>61.89</v>
      </c>
      <c r="I85" s="158">
        <f>(_xlfn.XLOOKUP(E85,Kalkulationswerte!$B$3:$B$13,Kalkulationswerte!$C$3:$C$13))-Reinigungstage!$J$18</f>
        <v>128.66666666666666</v>
      </c>
      <c r="J85" s="90" t="e">
        <f>_xlfn.XLOOKUP(#REF!,Reinigungstage!$B$41:$B$44,Reinigungstage!$C$41:$C$44)</f>
        <v>#REF!</v>
      </c>
      <c r="K85" s="90" t="e">
        <f>_xlfn.XLOOKUP(#REF!,Reinigungstage!$B$63:$B$66,Reinigungstage!$C$63:$C$66)</f>
        <v>#REF!</v>
      </c>
      <c r="L85" s="91">
        <f t="shared" si="7"/>
        <v>7963.1799999999994</v>
      </c>
      <c r="M85" s="158">
        <f>_xlfn.XLOOKUP(E85,Kalkulationswerte!$B$3:$B$13,Kalkulationswerte!$E$3:$E$13)</f>
        <v>0</v>
      </c>
      <c r="N85" s="160" t="e">
        <f t="shared" si="8"/>
        <v>#DIV/0!</v>
      </c>
      <c r="O85" s="161">
        <f>_xlfn.XLOOKUP(E85,Kalkulationswerte!$B$3:$B$13,Kalkulationswerte!$F$3:$F$13)</f>
        <v>0</v>
      </c>
      <c r="P85" s="162" t="e">
        <f t="shared" si="9"/>
        <v>#DIV/0!</v>
      </c>
      <c r="Q85" s="92" t="e">
        <f t="shared" si="11"/>
        <v>#DIV/0!</v>
      </c>
      <c r="R85" s="92" t="e">
        <f t="shared" si="12"/>
        <v>#DIV/0!</v>
      </c>
    </row>
    <row r="86" spans="1:18" x14ac:dyDescent="0.25">
      <c r="A86" s="89" t="s">
        <v>634</v>
      </c>
      <c r="B86" s="167" t="s">
        <v>14</v>
      </c>
      <c r="C86" s="101" t="s">
        <v>393</v>
      </c>
      <c r="D86" s="89" t="s">
        <v>241</v>
      </c>
      <c r="E86" s="102" t="s">
        <v>689</v>
      </c>
      <c r="F86" s="103" t="s">
        <v>22</v>
      </c>
      <c r="G86" s="102" t="s">
        <v>10</v>
      </c>
      <c r="H86" s="157">
        <v>14.88</v>
      </c>
      <c r="I86" s="158">
        <f>(_xlfn.XLOOKUP(E86,Kalkulationswerte!$B$3:$B$13,Kalkulationswerte!$C$3:$C$13))-Reinigungstage!$J$18</f>
        <v>128.66666666666666</v>
      </c>
      <c r="J86" s="90" t="e">
        <f>_xlfn.XLOOKUP(#REF!,Reinigungstage!$B$41:$B$44,Reinigungstage!$C$41:$C$44)</f>
        <v>#REF!</v>
      </c>
      <c r="K86" s="90" t="e">
        <f>_xlfn.XLOOKUP(#REF!,Reinigungstage!$B$63:$B$66,Reinigungstage!$C$63:$C$66)</f>
        <v>#REF!</v>
      </c>
      <c r="L86" s="91">
        <f t="shared" si="7"/>
        <v>1914.56</v>
      </c>
      <c r="M86" s="158">
        <f>_xlfn.XLOOKUP(E86,Kalkulationswerte!$B$3:$B$13,Kalkulationswerte!$E$3:$E$13)</f>
        <v>0</v>
      </c>
      <c r="N86" s="160" t="e">
        <f t="shared" si="8"/>
        <v>#DIV/0!</v>
      </c>
      <c r="O86" s="161">
        <f>_xlfn.XLOOKUP(E86,Kalkulationswerte!$B$3:$B$13,Kalkulationswerte!$F$3:$F$13)</f>
        <v>0</v>
      </c>
      <c r="P86" s="162" t="e">
        <f t="shared" si="9"/>
        <v>#DIV/0!</v>
      </c>
      <c r="Q86" s="92" t="e">
        <f t="shared" si="11"/>
        <v>#DIV/0!</v>
      </c>
      <c r="R86" s="92" t="e">
        <f t="shared" si="12"/>
        <v>#DIV/0!</v>
      </c>
    </row>
    <row r="87" spans="1:18" x14ac:dyDescent="0.25">
      <c r="A87" s="89" t="s">
        <v>634</v>
      </c>
      <c r="B87" s="167" t="s">
        <v>14</v>
      </c>
      <c r="C87" s="101" t="s">
        <v>394</v>
      </c>
      <c r="D87" s="89" t="s">
        <v>210</v>
      </c>
      <c r="E87" s="102" t="s">
        <v>696</v>
      </c>
      <c r="F87" s="104" t="s">
        <v>136</v>
      </c>
      <c r="G87" s="102" t="s">
        <v>10</v>
      </c>
      <c r="H87" s="157">
        <v>4.5</v>
      </c>
      <c r="I87" s="158">
        <f>_xlfn.XLOOKUP(E87,Kalkulationswerte!$B$3:$B$13,Kalkulationswerte!$C$3:$C$13)</f>
        <v>0</v>
      </c>
      <c r="J87" s="90" t="e">
        <f>_xlfn.XLOOKUP(#REF!,Reinigungstage!$B$41:$B$44,Reinigungstage!$C$41:$C$44)</f>
        <v>#REF!</v>
      </c>
      <c r="K87" s="90" t="e">
        <f>_xlfn.XLOOKUP(#REF!,Reinigungstage!$B$63:$B$66,Reinigungstage!$C$63:$C$66)</f>
        <v>#REF!</v>
      </c>
      <c r="L87" s="91">
        <f t="shared" si="7"/>
        <v>0</v>
      </c>
      <c r="M87" s="158">
        <f>_xlfn.XLOOKUP(E87,Kalkulationswerte!$B$3:$B$13,Kalkulationswerte!$E$3:$E$13)</f>
        <v>0</v>
      </c>
      <c r="N87" s="160">
        <f>I87</f>
        <v>0</v>
      </c>
      <c r="O87" s="161">
        <f>_xlfn.XLOOKUP(E87,Kalkulationswerte!$B$3:$B$13,Kalkulationswerte!$F$3:$F$13)</f>
        <v>0</v>
      </c>
      <c r="P87" s="162">
        <f t="shared" si="9"/>
        <v>0</v>
      </c>
      <c r="Q87" s="92" t="e">
        <f t="shared" si="11"/>
        <v>#DIV/0!</v>
      </c>
      <c r="R87" s="92" t="e">
        <f t="shared" si="12"/>
        <v>#DIV/0!</v>
      </c>
    </row>
    <row r="88" spans="1:18" x14ac:dyDescent="0.25">
      <c r="A88" s="89" t="s">
        <v>634</v>
      </c>
      <c r="B88" s="167" t="s">
        <v>14</v>
      </c>
      <c r="C88" s="101" t="s">
        <v>395</v>
      </c>
      <c r="D88" s="89" t="s">
        <v>318</v>
      </c>
      <c r="E88" s="102" t="s">
        <v>678</v>
      </c>
      <c r="F88" s="103" t="s">
        <v>22</v>
      </c>
      <c r="G88" s="102" t="s">
        <v>12</v>
      </c>
      <c r="H88" s="157">
        <v>6.47</v>
      </c>
      <c r="I88" s="158">
        <f>(_xlfn.XLOOKUP(E88,Kalkulationswerte!$B$3:$B$13,Kalkulationswerte!$C$3:$C$13))-Reinigungstage!$J$18</f>
        <v>128.66666666666666</v>
      </c>
      <c r="J88" s="90" t="e">
        <f>_xlfn.XLOOKUP(#REF!,Reinigungstage!$B$41:$B$44,Reinigungstage!$C$41:$C$44)</f>
        <v>#REF!</v>
      </c>
      <c r="K88" s="90" t="e">
        <f>_xlfn.XLOOKUP(#REF!,Reinigungstage!$B$63:$B$66,Reinigungstage!$C$63:$C$66)</f>
        <v>#REF!</v>
      </c>
      <c r="L88" s="91">
        <f t="shared" si="7"/>
        <v>832.47333333333324</v>
      </c>
      <c r="M88" s="158">
        <f>_xlfn.XLOOKUP(E88,Kalkulationswerte!$B$3:$B$13,Kalkulationswerte!$E$3:$E$13)</f>
        <v>0</v>
      </c>
      <c r="N88" s="160" t="e">
        <f t="shared" si="8"/>
        <v>#DIV/0!</v>
      </c>
      <c r="O88" s="161">
        <f>_xlfn.XLOOKUP(E88,Kalkulationswerte!$B$3:$B$13,Kalkulationswerte!$F$3:$F$13)</f>
        <v>0</v>
      </c>
      <c r="P88" s="162" t="e">
        <f t="shared" si="9"/>
        <v>#DIV/0!</v>
      </c>
      <c r="Q88" s="92" t="e">
        <f t="shared" si="11"/>
        <v>#DIV/0!</v>
      </c>
      <c r="R88" s="92" t="e">
        <f t="shared" si="12"/>
        <v>#DIV/0!</v>
      </c>
    </row>
    <row r="89" spans="1:18" x14ac:dyDescent="0.25">
      <c r="A89" s="89" t="s">
        <v>634</v>
      </c>
      <c r="B89" s="167" t="s">
        <v>14</v>
      </c>
      <c r="C89" s="101" t="s">
        <v>396</v>
      </c>
      <c r="D89" s="89" t="s">
        <v>319</v>
      </c>
      <c r="E89" s="102" t="s">
        <v>678</v>
      </c>
      <c r="F89" s="103" t="s">
        <v>22</v>
      </c>
      <c r="G89" s="102" t="s">
        <v>12</v>
      </c>
      <c r="H89" s="157">
        <v>11.74</v>
      </c>
      <c r="I89" s="158">
        <f>(_xlfn.XLOOKUP(E89,Kalkulationswerte!$B$3:$B$13,Kalkulationswerte!$C$3:$C$13))-Reinigungstage!$J$18</f>
        <v>128.66666666666666</v>
      </c>
      <c r="J89" s="90" t="e">
        <f>_xlfn.XLOOKUP(#REF!,Reinigungstage!$B$41:$B$44,Reinigungstage!$C$41:$C$44)</f>
        <v>#REF!</v>
      </c>
      <c r="K89" s="90" t="e">
        <f>_xlfn.XLOOKUP(#REF!,Reinigungstage!$B$63:$B$66,Reinigungstage!$C$63:$C$66)</f>
        <v>#REF!</v>
      </c>
      <c r="L89" s="91">
        <f t="shared" si="7"/>
        <v>1510.5466666666666</v>
      </c>
      <c r="M89" s="158">
        <f>_xlfn.XLOOKUP(E89,Kalkulationswerte!$B$3:$B$13,Kalkulationswerte!$E$3:$E$13)</f>
        <v>0</v>
      </c>
      <c r="N89" s="160" t="e">
        <f t="shared" si="8"/>
        <v>#DIV/0!</v>
      </c>
      <c r="O89" s="161">
        <f>_xlfn.XLOOKUP(E89,Kalkulationswerte!$B$3:$B$13,Kalkulationswerte!$F$3:$F$13)</f>
        <v>0</v>
      </c>
      <c r="P89" s="162" t="e">
        <f t="shared" si="9"/>
        <v>#DIV/0!</v>
      </c>
      <c r="Q89" s="92" t="e">
        <f t="shared" si="11"/>
        <v>#DIV/0!</v>
      </c>
      <c r="R89" s="92" t="e">
        <f t="shared" si="12"/>
        <v>#DIV/0!</v>
      </c>
    </row>
    <row r="90" spans="1:18" x14ac:dyDescent="0.25">
      <c r="A90" s="89" t="s">
        <v>634</v>
      </c>
      <c r="B90" s="167" t="s">
        <v>14</v>
      </c>
      <c r="C90" s="101" t="s">
        <v>397</v>
      </c>
      <c r="D90" s="89" t="s">
        <v>316</v>
      </c>
      <c r="E90" s="102" t="s">
        <v>678</v>
      </c>
      <c r="F90" s="103" t="s">
        <v>22</v>
      </c>
      <c r="G90" s="102" t="s">
        <v>12</v>
      </c>
      <c r="H90" s="157">
        <v>6.52</v>
      </c>
      <c r="I90" s="158">
        <f>(_xlfn.XLOOKUP(E90,Kalkulationswerte!$B$3:$B$13,Kalkulationswerte!$C$3:$C$13))-Reinigungstage!$J$18</f>
        <v>128.66666666666666</v>
      </c>
      <c r="J90" s="90" t="e">
        <f>_xlfn.XLOOKUP(#REF!,Reinigungstage!$B$41:$B$44,Reinigungstage!$C$41:$C$44)</f>
        <v>#REF!</v>
      </c>
      <c r="K90" s="90" t="e">
        <f>_xlfn.XLOOKUP(#REF!,Reinigungstage!$B$63:$B$66,Reinigungstage!$C$63:$C$66)</f>
        <v>#REF!</v>
      </c>
      <c r="L90" s="91">
        <f t="shared" si="7"/>
        <v>838.90666666666652</v>
      </c>
      <c r="M90" s="158">
        <f>_xlfn.XLOOKUP(E90,Kalkulationswerte!$B$3:$B$13,Kalkulationswerte!$E$3:$E$13)</f>
        <v>0</v>
      </c>
      <c r="N90" s="160" t="e">
        <f t="shared" si="8"/>
        <v>#DIV/0!</v>
      </c>
      <c r="O90" s="161">
        <f>_xlfn.XLOOKUP(E90,Kalkulationswerte!$B$3:$B$13,Kalkulationswerte!$F$3:$F$13)</f>
        <v>0</v>
      </c>
      <c r="P90" s="162" t="e">
        <f t="shared" si="9"/>
        <v>#DIV/0!</v>
      </c>
      <c r="Q90" s="92" t="e">
        <f t="shared" si="11"/>
        <v>#DIV/0!</v>
      </c>
      <c r="R90" s="92" t="e">
        <f t="shared" si="12"/>
        <v>#DIV/0!</v>
      </c>
    </row>
    <row r="91" spans="1:18" x14ac:dyDescent="0.25">
      <c r="A91" s="89" t="s">
        <v>634</v>
      </c>
      <c r="B91" s="167" t="s">
        <v>14</v>
      </c>
      <c r="C91" s="101" t="s">
        <v>398</v>
      </c>
      <c r="D91" s="89" t="s">
        <v>317</v>
      </c>
      <c r="E91" s="102" t="s">
        <v>678</v>
      </c>
      <c r="F91" s="103" t="s">
        <v>22</v>
      </c>
      <c r="G91" s="102" t="s">
        <v>12</v>
      </c>
      <c r="H91" s="157">
        <v>11.68</v>
      </c>
      <c r="I91" s="158">
        <f>(_xlfn.XLOOKUP(E91,Kalkulationswerte!$B$3:$B$13,Kalkulationswerte!$C$3:$C$13))-Reinigungstage!$J$18</f>
        <v>128.66666666666666</v>
      </c>
      <c r="J91" s="90" t="e">
        <f>_xlfn.XLOOKUP(#REF!,Reinigungstage!$B$41:$B$44,Reinigungstage!$C$41:$C$44)</f>
        <v>#REF!</v>
      </c>
      <c r="K91" s="90" t="e">
        <f>_xlfn.XLOOKUP(#REF!,Reinigungstage!$B$63:$B$66,Reinigungstage!$C$63:$C$66)</f>
        <v>#REF!</v>
      </c>
      <c r="L91" s="91">
        <f t="shared" si="7"/>
        <v>1502.8266666666666</v>
      </c>
      <c r="M91" s="158">
        <f>_xlfn.XLOOKUP(E91,Kalkulationswerte!$B$3:$B$13,Kalkulationswerte!$E$3:$E$13)</f>
        <v>0</v>
      </c>
      <c r="N91" s="160" t="e">
        <f t="shared" si="8"/>
        <v>#DIV/0!</v>
      </c>
      <c r="O91" s="161">
        <f>_xlfn.XLOOKUP(E91,Kalkulationswerte!$B$3:$B$13,Kalkulationswerte!$F$3:$F$13)</f>
        <v>0</v>
      </c>
      <c r="P91" s="162" t="e">
        <f t="shared" si="9"/>
        <v>#DIV/0!</v>
      </c>
      <c r="Q91" s="92" t="e">
        <f t="shared" si="11"/>
        <v>#DIV/0!</v>
      </c>
      <c r="R91" s="92" t="e">
        <f t="shared" si="12"/>
        <v>#DIV/0!</v>
      </c>
    </row>
    <row r="92" spans="1:18" x14ac:dyDescent="0.25">
      <c r="A92" s="89" t="s">
        <v>634</v>
      </c>
      <c r="B92" s="167" t="s">
        <v>14</v>
      </c>
      <c r="C92" s="101" t="s">
        <v>399</v>
      </c>
      <c r="D92" s="89" t="s">
        <v>389</v>
      </c>
      <c r="E92" s="102" t="s">
        <v>696</v>
      </c>
      <c r="F92" s="104" t="s">
        <v>136</v>
      </c>
      <c r="G92" s="102" t="s">
        <v>12</v>
      </c>
      <c r="H92" s="157">
        <v>3.88</v>
      </c>
      <c r="I92" s="158">
        <f>_xlfn.XLOOKUP(E92,Kalkulationswerte!$B$3:$B$13,Kalkulationswerte!$C$3:$C$13)</f>
        <v>0</v>
      </c>
      <c r="J92" s="90" t="e">
        <f>_xlfn.XLOOKUP(#REF!,Reinigungstage!$B$41:$B$44,Reinigungstage!$C$41:$C$44)</f>
        <v>#REF!</v>
      </c>
      <c r="K92" s="90" t="e">
        <f>_xlfn.XLOOKUP(#REF!,Reinigungstage!$B$63:$B$66,Reinigungstage!$C$63:$C$66)</f>
        <v>#REF!</v>
      </c>
      <c r="L92" s="91">
        <f t="shared" si="7"/>
        <v>0</v>
      </c>
      <c r="M92" s="158">
        <f>_xlfn.XLOOKUP(E92,Kalkulationswerte!$B$3:$B$13,Kalkulationswerte!$E$3:$E$13)</f>
        <v>0</v>
      </c>
      <c r="N92" s="160">
        <f>I92</f>
        <v>0</v>
      </c>
      <c r="O92" s="161">
        <f>_xlfn.XLOOKUP(E92,Kalkulationswerte!$B$3:$B$13,Kalkulationswerte!$F$3:$F$13)</f>
        <v>0</v>
      </c>
      <c r="P92" s="162">
        <f t="shared" si="9"/>
        <v>0</v>
      </c>
      <c r="Q92" s="92" t="e">
        <f t="shared" si="11"/>
        <v>#DIV/0!</v>
      </c>
      <c r="R92" s="92" t="e">
        <f t="shared" si="12"/>
        <v>#DIV/0!</v>
      </c>
    </row>
    <row r="93" spans="1:18" x14ac:dyDescent="0.25">
      <c r="A93" s="89" t="s">
        <v>634</v>
      </c>
      <c r="B93" s="167" t="s">
        <v>14</v>
      </c>
      <c r="C93" s="101" t="s">
        <v>400</v>
      </c>
      <c r="D93" s="89" t="s">
        <v>409</v>
      </c>
      <c r="E93" s="102" t="s">
        <v>678</v>
      </c>
      <c r="F93" s="103" t="s">
        <v>22</v>
      </c>
      <c r="G93" s="102" t="s">
        <v>12</v>
      </c>
      <c r="H93" s="157">
        <v>13.21</v>
      </c>
      <c r="I93" s="158">
        <f>(_xlfn.XLOOKUP(E93,Kalkulationswerte!$B$3:$B$13,Kalkulationswerte!$C$3:$C$13))-Reinigungstage!$J$18</f>
        <v>128.66666666666666</v>
      </c>
      <c r="J93" s="90" t="e">
        <f>_xlfn.XLOOKUP(#REF!,Reinigungstage!$B$41:$B$44,Reinigungstage!$C$41:$C$44)</f>
        <v>#REF!</v>
      </c>
      <c r="K93" s="90" t="e">
        <f>_xlfn.XLOOKUP(#REF!,Reinigungstage!$B$63:$B$66,Reinigungstage!$C$63:$C$66)</f>
        <v>#REF!</v>
      </c>
      <c r="L93" s="91">
        <f t="shared" si="7"/>
        <v>1699.6866666666667</v>
      </c>
      <c r="M93" s="158">
        <f>_xlfn.XLOOKUP(E93,Kalkulationswerte!$B$3:$B$13,Kalkulationswerte!$E$3:$E$13)</f>
        <v>0</v>
      </c>
      <c r="N93" s="160" t="e">
        <f t="shared" si="8"/>
        <v>#DIV/0!</v>
      </c>
      <c r="O93" s="161">
        <f>_xlfn.XLOOKUP(E93,Kalkulationswerte!$B$3:$B$13,Kalkulationswerte!$F$3:$F$13)</f>
        <v>0</v>
      </c>
      <c r="P93" s="162" t="e">
        <f t="shared" si="9"/>
        <v>#DIV/0!</v>
      </c>
      <c r="Q93" s="92" t="e">
        <f t="shared" si="11"/>
        <v>#DIV/0!</v>
      </c>
      <c r="R93" s="92" t="e">
        <f t="shared" si="12"/>
        <v>#DIV/0!</v>
      </c>
    </row>
    <row r="94" spans="1:18" x14ac:dyDescent="0.25">
      <c r="A94" s="89" t="s">
        <v>634</v>
      </c>
      <c r="B94" s="167" t="s">
        <v>14</v>
      </c>
      <c r="C94" s="101" t="s">
        <v>401</v>
      </c>
      <c r="D94" s="89" t="s">
        <v>387</v>
      </c>
      <c r="E94" s="102" t="s">
        <v>675</v>
      </c>
      <c r="F94" s="103" t="s">
        <v>22</v>
      </c>
      <c r="G94" s="102" t="s">
        <v>10</v>
      </c>
      <c r="H94" s="157">
        <v>61.68</v>
      </c>
      <c r="I94" s="158">
        <f>(_xlfn.XLOOKUP(E94,Kalkulationswerte!$B$3:$B$13,Kalkulationswerte!$C$3:$C$13))-62</f>
        <v>39.066666666666677</v>
      </c>
      <c r="J94" s="90" t="e">
        <f>_xlfn.XLOOKUP(#REF!,Reinigungstage!$B$41:$B$44,Reinigungstage!$C$41:$C$44)</f>
        <v>#REF!</v>
      </c>
      <c r="K94" s="90" t="e">
        <f>_xlfn.XLOOKUP(#REF!,Reinigungstage!$B$63:$B$66,Reinigungstage!$C$63:$C$66)</f>
        <v>#REF!</v>
      </c>
      <c r="L94" s="91">
        <f t="shared" si="7"/>
        <v>2409.6320000000005</v>
      </c>
      <c r="M94" s="158">
        <f>_xlfn.XLOOKUP(E94,Kalkulationswerte!$B$3:$B$13,Kalkulationswerte!$E$3:$E$13)</f>
        <v>0</v>
      </c>
      <c r="N94" s="160" t="e">
        <f t="shared" si="8"/>
        <v>#DIV/0!</v>
      </c>
      <c r="O94" s="161">
        <f>_xlfn.XLOOKUP(E94,Kalkulationswerte!$B$3:$B$13,Kalkulationswerte!$F$3:$F$13)</f>
        <v>0</v>
      </c>
      <c r="P94" s="162" t="e">
        <f t="shared" si="9"/>
        <v>#DIV/0!</v>
      </c>
      <c r="Q94" s="92" t="e">
        <f t="shared" si="11"/>
        <v>#DIV/0!</v>
      </c>
      <c r="R94" s="92" t="e">
        <f t="shared" si="12"/>
        <v>#DIV/0!</v>
      </c>
    </row>
    <row r="95" spans="1:18" x14ac:dyDescent="0.25">
      <c r="A95" s="89" t="s">
        <v>634</v>
      </c>
      <c r="B95" s="167" t="s">
        <v>14</v>
      </c>
      <c r="C95" s="101" t="s">
        <v>402</v>
      </c>
      <c r="D95" s="89" t="s">
        <v>410</v>
      </c>
      <c r="E95" s="102" t="s">
        <v>682</v>
      </c>
      <c r="F95" s="103" t="s">
        <v>22</v>
      </c>
      <c r="G95" s="102" t="s">
        <v>10</v>
      </c>
      <c r="H95" s="157">
        <v>40.770000000000003</v>
      </c>
      <c r="I95" s="158">
        <f>(_xlfn.XLOOKUP(E95,Kalkulationswerte!$B$3:$B$13,Kalkulationswerte!$C$3:$C$13))-Reinigungstage!$J$18</f>
        <v>128.66666666666666</v>
      </c>
      <c r="J95" s="90" t="e">
        <f>_xlfn.XLOOKUP(#REF!,Reinigungstage!$B$41:$B$44,Reinigungstage!$C$41:$C$44)</f>
        <v>#REF!</v>
      </c>
      <c r="K95" s="90" t="e">
        <f>_xlfn.XLOOKUP(#REF!,Reinigungstage!$B$63:$B$66,Reinigungstage!$C$63:$C$66)</f>
        <v>#REF!</v>
      </c>
      <c r="L95" s="91">
        <f t="shared" si="7"/>
        <v>5245.74</v>
      </c>
      <c r="M95" s="158">
        <f>_xlfn.XLOOKUP(E95,Kalkulationswerte!$B$3:$B$13,Kalkulationswerte!$E$3:$E$13)</f>
        <v>0</v>
      </c>
      <c r="N95" s="160" t="e">
        <f t="shared" si="8"/>
        <v>#DIV/0!</v>
      </c>
      <c r="O95" s="161">
        <f>_xlfn.XLOOKUP(E95,Kalkulationswerte!$B$3:$B$13,Kalkulationswerte!$F$3:$F$13)</f>
        <v>0</v>
      </c>
      <c r="P95" s="162" t="e">
        <f t="shared" si="9"/>
        <v>#DIV/0!</v>
      </c>
      <c r="Q95" s="92" t="e">
        <f t="shared" si="11"/>
        <v>#DIV/0!</v>
      </c>
      <c r="R95" s="92" t="e">
        <f t="shared" si="12"/>
        <v>#DIV/0!</v>
      </c>
    </row>
    <row r="96" spans="1:18" x14ac:dyDescent="0.25">
      <c r="A96" s="89" t="s">
        <v>634</v>
      </c>
      <c r="B96" s="167" t="s">
        <v>14</v>
      </c>
      <c r="C96" s="101" t="s">
        <v>403</v>
      </c>
      <c r="D96" s="89" t="s">
        <v>411</v>
      </c>
      <c r="E96" s="102" t="s">
        <v>677</v>
      </c>
      <c r="F96" s="103" t="s">
        <v>22</v>
      </c>
      <c r="G96" s="102" t="s">
        <v>10</v>
      </c>
      <c r="H96" s="157">
        <v>40.119999999999997</v>
      </c>
      <c r="I96" s="158">
        <f>(_xlfn.XLOOKUP(E96,Kalkulationswerte!$B$3:$B$13,Kalkulationswerte!$C$3:$C$13))-Reinigungstage!$J$18</f>
        <v>128.66666666666666</v>
      </c>
      <c r="J96" s="90" t="e">
        <f>_xlfn.XLOOKUP(#REF!,Reinigungstage!$B$41:$B$44,Reinigungstage!$C$41:$C$44)</f>
        <v>#REF!</v>
      </c>
      <c r="K96" s="90" t="e">
        <f>_xlfn.XLOOKUP(#REF!,Reinigungstage!$B$63:$B$66,Reinigungstage!$C$63:$C$66)</f>
        <v>#REF!</v>
      </c>
      <c r="L96" s="91">
        <f t="shared" ref="L96:L162" si="13">I96*H96</f>
        <v>5162.1066666666657</v>
      </c>
      <c r="M96" s="158">
        <f>_xlfn.XLOOKUP(E96,Kalkulationswerte!$B$3:$B$13,Kalkulationswerte!$E$3:$E$13)</f>
        <v>0</v>
      </c>
      <c r="N96" s="160" t="e">
        <f t="shared" ref="N96:N162" si="14">L96/M96</f>
        <v>#DIV/0!</v>
      </c>
      <c r="O96" s="161">
        <f>_xlfn.XLOOKUP(E96,Kalkulationswerte!$B$3:$B$13,Kalkulationswerte!$F$3:$F$13)</f>
        <v>0</v>
      </c>
      <c r="P96" s="162" t="e">
        <f t="shared" ref="P96:P162" si="15">O96*N96</f>
        <v>#DIV/0!</v>
      </c>
      <c r="Q96" s="92" t="e">
        <f t="shared" si="11"/>
        <v>#DIV/0!</v>
      </c>
      <c r="R96" s="92" t="e">
        <f t="shared" si="12"/>
        <v>#DIV/0!</v>
      </c>
    </row>
    <row r="97" spans="1:18" x14ac:dyDescent="0.25">
      <c r="A97" s="89" t="s">
        <v>634</v>
      </c>
      <c r="B97" s="167" t="s">
        <v>14</v>
      </c>
      <c r="C97" s="101" t="s">
        <v>404</v>
      </c>
      <c r="D97" s="89" t="s">
        <v>412</v>
      </c>
      <c r="E97" s="102" t="s">
        <v>677</v>
      </c>
      <c r="F97" s="103" t="s">
        <v>22</v>
      </c>
      <c r="G97" s="102" t="s">
        <v>10</v>
      </c>
      <c r="H97" s="157">
        <v>40.19</v>
      </c>
      <c r="I97" s="158">
        <f>(_xlfn.XLOOKUP(E97,Kalkulationswerte!$B$3:$B$13,Kalkulationswerte!$C$3:$C$13))-Reinigungstage!$J$18</f>
        <v>128.66666666666666</v>
      </c>
      <c r="J97" s="90" t="e">
        <f>_xlfn.XLOOKUP(#REF!,Reinigungstage!$B$41:$B$44,Reinigungstage!$C$41:$C$44)</f>
        <v>#REF!</v>
      </c>
      <c r="K97" s="90" t="e">
        <f>_xlfn.XLOOKUP(#REF!,Reinigungstage!$B$63:$B$66,Reinigungstage!$C$63:$C$66)</f>
        <v>#REF!</v>
      </c>
      <c r="L97" s="91">
        <f t="shared" si="13"/>
        <v>5171.1133333333328</v>
      </c>
      <c r="M97" s="158">
        <f>_xlfn.XLOOKUP(E97,Kalkulationswerte!$B$3:$B$13,Kalkulationswerte!$E$3:$E$13)</f>
        <v>0</v>
      </c>
      <c r="N97" s="160" t="e">
        <f t="shared" si="14"/>
        <v>#DIV/0!</v>
      </c>
      <c r="O97" s="161">
        <f>_xlfn.XLOOKUP(E97,Kalkulationswerte!$B$3:$B$13,Kalkulationswerte!$F$3:$F$13)</f>
        <v>0</v>
      </c>
      <c r="P97" s="162" t="e">
        <f t="shared" si="15"/>
        <v>#DIV/0!</v>
      </c>
      <c r="Q97" s="92" t="e">
        <f t="shared" si="11"/>
        <v>#DIV/0!</v>
      </c>
      <c r="R97" s="92" t="e">
        <f t="shared" si="12"/>
        <v>#DIV/0!</v>
      </c>
    </row>
    <row r="98" spans="1:18" x14ac:dyDescent="0.25">
      <c r="A98" s="89" t="s">
        <v>634</v>
      </c>
      <c r="B98" s="167" t="s">
        <v>14</v>
      </c>
      <c r="C98" s="101" t="s">
        <v>405</v>
      </c>
      <c r="D98" s="89" t="s">
        <v>100</v>
      </c>
      <c r="E98" s="102" t="s">
        <v>682</v>
      </c>
      <c r="F98" s="103" t="s">
        <v>22</v>
      </c>
      <c r="G98" s="102" t="s">
        <v>10</v>
      </c>
      <c r="H98" s="157">
        <v>41.06</v>
      </c>
      <c r="I98" s="158">
        <f>(_xlfn.XLOOKUP(E98,Kalkulationswerte!$B$3:$B$13,Kalkulationswerte!$C$3:$C$13))-Reinigungstage!$J$18</f>
        <v>128.66666666666666</v>
      </c>
      <c r="J98" s="90" t="e">
        <f>_xlfn.XLOOKUP(#REF!,Reinigungstage!$B$41:$B$44,Reinigungstage!$C$41:$C$44)</f>
        <v>#REF!</v>
      </c>
      <c r="K98" s="90" t="e">
        <f>_xlfn.XLOOKUP(#REF!,Reinigungstage!$B$63:$B$66,Reinigungstage!$C$63:$C$66)</f>
        <v>#REF!</v>
      </c>
      <c r="L98" s="91">
        <f t="shared" si="13"/>
        <v>5283.0533333333333</v>
      </c>
      <c r="M98" s="158">
        <f>_xlfn.XLOOKUP(E98,Kalkulationswerte!$B$3:$B$13,Kalkulationswerte!$E$3:$E$13)</f>
        <v>0</v>
      </c>
      <c r="N98" s="160" t="e">
        <f t="shared" si="14"/>
        <v>#DIV/0!</v>
      </c>
      <c r="O98" s="161">
        <f>_xlfn.XLOOKUP(E98,Kalkulationswerte!$B$3:$B$13,Kalkulationswerte!$F$3:$F$13)</f>
        <v>0</v>
      </c>
      <c r="P98" s="162" t="e">
        <f t="shared" si="15"/>
        <v>#DIV/0!</v>
      </c>
      <c r="Q98" s="92" t="e">
        <f t="shared" si="11"/>
        <v>#DIV/0!</v>
      </c>
      <c r="R98" s="92" t="e">
        <f t="shared" si="12"/>
        <v>#DIV/0!</v>
      </c>
    </row>
    <row r="99" spans="1:18" x14ac:dyDescent="0.25">
      <c r="A99" s="89" t="s">
        <v>634</v>
      </c>
      <c r="B99" s="167" t="s">
        <v>14</v>
      </c>
      <c r="C99" s="101" t="s">
        <v>406</v>
      </c>
      <c r="D99" s="89" t="s">
        <v>238</v>
      </c>
      <c r="E99" s="102" t="s">
        <v>677</v>
      </c>
      <c r="F99" s="103" t="s">
        <v>22</v>
      </c>
      <c r="G99" s="102" t="s">
        <v>10</v>
      </c>
      <c r="H99" s="157">
        <v>20.04</v>
      </c>
      <c r="I99" s="158">
        <f>(_xlfn.XLOOKUP(E99,Kalkulationswerte!$B$3:$B$13,Kalkulationswerte!$C$3:$C$13))-Reinigungstage!$J$18</f>
        <v>128.66666666666666</v>
      </c>
      <c r="J99" s="90" t="e">
        <f>_xlfn.XLOOKUP(#REF!,Reinigungstage!$B$41:$B$44,Reinigungstage!$C$41:$C$44)</f>
        <v>#REF!</v>
      </c>
      <c r="K99" s="90" t="e">
        <f>_xlfn.XLOOKUP(#REF!,Reinigungstage!$B$63:$B$66,Reinigungstage!$C$63:$C$66)</f>
        <v>#REF!</v>
      </c>
      <c r="L99" s="91">
        <f t="shared" si="13"/>
        <v>2578.4799999999996</v>
      </c>
      <c r="M99" s="158">
        <f>_xlfn.XLOOKUP(E99,Kalkulationswerte!$B$3:$B$13,Kalkulationswerte!$E$3:$E$13)</f>
        <v>0</v>
      </c>
      <c r="N99" s="160" t="e">
        <f t="shared" si="14"/>
        <v>#DIV/0!</v>
      </c>
      <c r="O99" s="161">
        <f>_xlfn.XLOOKUP(E99,Kalkulationswerte!$B$3:$B$13,Kalkulationswerte!$F$3:$F$13)</f>
        <v>0</v>
      </c>
      <c r="P99" s="162" t="e">
        <f t="shared" si="15"/>
        <v>#DIV/0!</v>
      </c>
      <c r="Q99" s="92" t="e">
        <f t="shared" si="11"/>
        <v>#DIV/0!</v>
      </c>
      <c r="R99" s="92" t="e">
        <f t="shared" si="12"/>
        <v>#DIV/0!</v>
      </c>
    </row>
    <row r="100" spans="1:18" x14ac:dyDescent="0.25">
      <c r="A100" s="89" t="s">
        <v>634</v>
      </c>
      <c r="B100" s="167" t="s">
        <v>14</v>
      </c>
      <c r="C100" s="101" t="s">
        <v>407</v>
      </c>
      <c r="D100" s="89" t="s">
        <v>413</v>
      </c>
      <c r="E100" s="102" t="s">
        <v>675</v>
      </c>
      <c r="F100" s="103" t="s">
        <v>22</v>
      </c>
      <c r="G100" s="102" t="s">
        <v>10</v>
      </c>
      <c r="H100" s="157">
        <v>19.75</v>
      </c>
      <c r="I100" s="158">
        <f>(_xlfn.XLOOKUP(E100,Kalkulationswerte!$B$3:$B$13,Kalkulationswerte!$C$3:$C$13))-62</f>
        <v>39.066666666666677</v>
      </c>
      <c r="J100" s="90" t="e">
        <f>_xlfn.XLOOKUP(#REF!,Reinigungstage!$B$41:$B$44,Reinigungstage!$C$41:$C$44)</f>
        <v>#REF!</v>
      </c>
      <c r="K100" s="90" t="e">
        <f>_xlfn.XLOOKUP(#REF!,Reinigungstage!$B$63:$B$66,Reinigungstage!$C$63:$C$66)</f>
        <v>#REF!</v>
      </c>
      <c r="L100" s="91">
        <f t="shared" si="13"/>
        <v>771.56666666666683</v>
      </c>
      <c r="M100" s="158">
        <f>_xlfn.XLOOKUP(E100,Kalkulationswerte!$B$3:$B$13,Kalkulationswerte!$E$3:$E$13)</f>
        <v>0</v>
      </c>
      <c r="N100" s="160" t="e">
        <f t="shared" si="14"/>
        <v>#DIV/0!</v>
      </c>
      <c r="O100" s="161">
        <f>_xlfn.XLOOKUP(E100,Kalkulationswerte!$B$3:$B$13,Kalkulationswerte!$F$3:$F$13)</f>
        <v>0</v>
      </c>
      <c r="P100" s="162" t="e">
        <f t="shared" si="15"/>
        <v>#DIV/0!</v>
      </c>
      <c r="Q100" s="92" t="e">
        <f t="shared" si="11"/>
        <v>#DIV/0!</v>
      </c>
      <c r="R100" s="92" t="e">
        <f t="shared" si="12"/>
        <v>#DIV/0!</v>
      </c>
    </row>
    <row r="101" spans="1:18" x14ac:dyDescent="0.25">
      <c r="A101" s="89" t="s">
        <v>634</v>
      </c>
      <c r="B101" s="167" t="s">
        <v>14</v>
      </c>
      <c r="C101" s="101" t="s">
        <v>814</v>
      </c>
      <c r="D101" s="89" t="s">
        <v>249</v>
      </c>
      <c r="E101" s="102" t="s">
        <v>687</v>
      </c>
      <c r="F101" s="103" t="s">
        <v>22</v>
      </c>
      <c r="G101" s="102" t="s">
        <v>9</v>
      </c>
      <c r="H101" s="157">
        <v>153.9</v>
      </c>
      <c r="I101" s="158">
        <f>(_xlfn.XLOOKUP(E101,Kalkulationswerte!$B$3:$B$13,Kalkulationswerte!$C$3:$C$13))-62</f>
        <v>128.66666666666666</v>
      </c>
      <c r="J101" s="90" t="e">
        <f>_xlfn.XLOOKUP(#REF!,Reinigungstage!$B$41:$B$44,Reinigungstage!$C$41:$C$44)</f>
        <v>#REF!</v>
      </c>
      <c r="K101" s="90" t="e">
        <f>_xlfn.XLOOKUP(#REF!,Reinigungstage!$B$63:$B$66,Reinigungstage!$C$63:$C$66)</f>
        <v>#REF!</v>
      </c>
      <c r="L101" s="91">
        <f t="shared" ref="L101" si="16">I101*H101</f>
        <v>19801.8</v>
      </c>
      <c r="M101" s="158">
        <f>_xlfn.XLOOKUP(E101,Kalkulationswerte!$B$3:$B$13,Kalkulationswerte!$E$3:$E$13)</f>
        <v>0</v>
      </c>
      <c r="N101" s="160" t="e">
        <f t="shared" ref="N101" si="17">L101/M101</f>
        <v>#DIV/0!</v>
      </c>
      <c r="O101" s="161">
        <f>_xlfn.XLOOKUP(E101,Kalkulationswerte!$B$3:$B$13,Kalkulationswerte!$F$3:$F$13)</f>
        <v>0</v>
      </c>
      <c r="P101" s="162" t="e">
        <f t="shared" ref="P101" si="18">O101*N101</f>
        <v>#DIV/0!</v>
      </c>
      <c r="Q101" s="92"/>
      <c r="R101" s="92"/>
    </row>
    <row r="102" spans="1:18" x14ac:dyDescent="0.25">
      <c r="A102" s="89" t="s">
        <v>634</v>
      </c>
      <c r="B102" s="167" t="s">
        <v>16</v>
      </c>
      <c r="C102" s="101">
        <v>201</v>
      </c>
      <c r="D102" s="89" t="s">
        <v>82</v>
      </c>
      <c r="E102" s="102" t="s">
        <v>687</v>
      </c>
      <c r="F102" s="103" t="s">
        <v>22</v>
      </c>
      <c r="G102" s="102" t="s">
        <v>9</v>
      </c>
      <c r="H102" s="157">
        <v>45.28</v>
      </c>
      <c r="I102" s="158">
        <f>(_xlfn.XLOOKUP(E102,Kalkulationswerte!$B$3:$B$13,Kalkulationswerte!$C$3:$C$13))-Reinigungstage!$J$18</f>
        <v>128.66666666666666</v>
      </c>
      <c r="J102" s="90" t="e">
        <f>_xlfn.XLOOKUP(#REF!,Reinigungstage!$B$41:$B$44,Reinigungstage!$C$41:$C$44)</f>
        <v>#REF!</v>
      </c>
      <c r="K102" s="90" t="e">
        <f>_xlfn.XLOOKUP(#REF!,Reinigungstage!$B$63:$B$66,Reinigungstage!$C$63:$C$66)</f>
        <v>#REF!</v>
      </c>
      <c r="L102" s="91">
        <f t="shared" si="13"/>
        <v>5826.0266666666666</v>
      </c>
      <c r="M102" s="158">
        <f>_xlfn.XLOOKUP(E102,Kalkulationswerte!$B$3:$B$13,Kalkulationswerte!$E$3:$E$13)</f>
        <v>0</v>
      </c>
      <c r="N102" s="160" t="e">
        <f t="shared" si="14"/>
        <v>#DIV/0!</v>
      </c>
      <c r="O102" s="161">
        <f>_xlfn.XLOOKUP(E102,Kalkulationswerte!$B$3:$B$13,Kalkulationswerte!$F$3:$F$13)</f>
        <v>0</v>
      </c>
      <c r="P102" s="162" t="e">
        <f t="shared" si="15"/>
        <v>#DIV/0!</v>
      </c>
      <c r="Q102" s="92" t="e">
        <f t="shared" si="11"/>
        <v>#DIV/0!</v>
      </c>
      <c r="R102" s="92" t="e">
        <f t="shared" si="12"/>
        <v>#DIV/0!</v>
      </c>
    </row>
    <row r="103" spans="1:18" x14ac:dyDescent="0.25">
      <c r="A103" s="89" t="s">
        <v>634</v>
      </c>
      <c r="B103" s="167" t="s">
        <v>16</v>
      </c>
      <c r="C103" s="101">
        <v>202</v>
      </c>
      <c r="D103" s="89" t="s">
        <v>106</v>
      </c>
      <c r="E103" s="102" t="s">
        <v>684</v>
      </c>
      <c r="F103" s="103" t="s">
        <v>22</v>
      </c>
      <c r="G103" s="102" t="s">
        <v>9</v>
      </c>
      <c r="H103" s="157">
        <v>24.79</v>
      </c>
      <c r="I103" s="158">
        <f>(_xlfn.XLOOKUP(E103,Kalkulationswerte!$B$3:$B$13,Kalkulationswerte!$C$3:$C$13))-Reinigungstage!$J$18</f>
        <v>128.66666666666666</v>
      </c>
      <c r="J103" s="90" t="e">
        <f>_xlfn.XLOOKUP(#REF!,Reinigungstage!$B$41:$B$44,Reinigungstage!$C$41:$C$44)</f>
        <v>#REF!</v>
      </c>
      <c r="K103" s="90" t="e">
        <f>_xlfn.XLOOKUP(#REF!,Reinigungstage!$B$63:$B$66,Reinigungstage!$C$63:$C$66)</f>
        <v>#REF!</v>
      </c>
      <c r="L103" s="91">
        <f t="shared" si="13"/>
        <v>3189.6466666666665</v>
      </c>
      <c r="M103" s="158">
        <f>_xlfn.XLOOKUP(E103,Kalkulationswerte!$B$3:$B$13,Kalkulationswerte!$E$3:$E$13)</f>
        <v>0</v>
      </c>
      <c r="N103" s="160" t="e">
        <f t="shared" si="14"/>
        <v>#DIV/0!</v>
      </c>
      <c r="O103" s="161">
        <f>_xlfn.XLOOKUP(E103,Kalkulationswerte!$B$3:$B$13,Kalkulationswerte!$F$3:$F$13)</f>
        <v>0</v>
      </c>
      <c r="P103" s="162" t="e">
        <f t="shared" si="15"/>
        <v>#DIV/0!</v>
      </c>
      <c r="Q103" s="92" t="e">
        <f t="shared" si="11"/>
        <v>#DIV/0!</v>
      </c>
      <c r="R103" s="92" t="e">
        <f t="shared" si="12"/>
        <v>#DIV/0!</v>
      </c>
    </row>
    <row r="104" spans="1:18" x14ac:dyDescent="0.25">
      <c r="A104" s="89" t="s">
        <v>634</v>
      </c>
      <c r="B104" s="167" t="s">
        <v>16</v>
      </c>
      <c r="C104" s="101">
        <v>203</v>
      </c>
      <c r="D104" s="89" t="s">
        <v>153</v>
      </c>
      <c r="E104" s="102" t="s">
        <v>687</v>
      </c>
      <c r="F104" s="103" t="s">
        <v>22</v>
      </c>
      <c r="G104" s="102" t="s">
        <v>9</v>
      </c>
      <c r="H104" s="157">
        <v>79.260000000000005</v>
      </c>
      <c r="I104" s="158">
        <f>(_xlfn.XLOOKUP(E104,Kalkulationswerte!$B$3:$B$13,Kalkulationswerte!$C$3:$C$13))-Reinigungstage!$J$18</f>
        <v>128.66666666666666</v>
      </c>
      <c r="J104" s="90" t="e">
        <f>_xlfn.XLOOKUP(#REF!,Reinigungstage!$B$41:$B$44,Reinigungstage!$C$41:$C$44)</f>
        <v>#REF!</v>
      </c>
      <c r="K104" s="90" t="e">
        <f>_xlfn.XLOOKUP(#REF!,Reinigungstage!$B$63:$B$66,Reinigungstage!$C$63:$C$66)</f>
        <v>#REF!</v>
      </c>
      <c r="L104" s="91">
        <f t="shared" si="13"/>
        <v>10198.120000000001</v>
      </c>
      <c r="M104" s="158">
        <f>_xlfn.XLOOKUP(E104,Kalkulationswerte!$B$3:$B$13,Kalkulationswerte!$E$3:$E$13)</f>
        <v>0</v>
      </c>
      <c r="N104" s="160" t="e">
        <f t="shared" si="14"/>
        <v>#DIV/0!</v>
      </c>
      <c r="O104" s="161">
        <f>_xlfn.XLOOKUP(E104,Kalkulationswerte!$B$3:$B$13,Kalkulationswerte!$F$3:$F$13)</f>
        <v>0</v>
      </c>
      <c r="P104" s="162" t="e">
        <f t="shared" si="15"/>
        <v>#DIV/0!</v>
      </c>
      <c r="Q104" s="92" t="e">
        <f t="shared" si="11"/>
        <v>#DIV/0!</v>
      </c>
      <c r="R104" s="92" t="e">
        <f t="shared" si="12"/>
        <v>#DIV/0!</v>
      </c>
    </row>
    <row r="105" spans="1:18" x14ac:dyDescent="0.25">
      <c r="A105" s="89" t="s">
        <v>634</v>
      </c>
      <c r="B105" s="167" t="s">
        <v>16</v>
      </c>
      <c r="C105" s="101">
        <v>204</v>
      </c>
      <c r="D105" s="89" t="s">
        <v>108</v>
      </c>
      <c r="E105" s="102" t="s">
        <v>677</v>
      </c>
      <c r="F105" s="103" t="s">
        <v>22</v>
      </c>
      <c r="G105" s="102" t="s">
        <v>10</v>
      </c>
      <c r="H105" s="157">
        <v>69.2</v>
      </c>
      <c r="I105" s="158">
        <f>(_xlfn.XLOOKUP(E105,Kalkulationswerte!$B$3:$B$13,Kalkulationswerte!$C$3:$C$13))-Reinigungstage!$J$18</f>
        <v>128.66666666666666</v>
      </c>
      <c r="J105" s="90" t="e">
        <f>_xlfn.XLOOKUP(#REF!,Reinigungstage!$B$41:$B$44,Reinigungstage!$C$41:$C$44)</f>
        <v>#REF!</v>
      </c>
      <c r="K105" s="90" t="e">
        <f>_xlfn.XLOOKUP(#REF!,Reinigungstage!$B$63:$B$66,Reinigungstage!$C$63:$C$66)</f>
        <v>#REF!</v>
      </c>
      <c r="L105" s="91">
        <f t="shared" si="13"/>
        <v>8903.7333333333336</v>
      </c>
      <c r="M105" s="158">
        <f>_xlfn.XLOOKUP(E105,Kalkulationswerte!$B$3:$B$13,Kalkulationswerte!$E$3:$E$13)</f>
        <v>0</v>
      </c>
      <c r="N105" s="160" t="e">
        <f t="shared" si="14"/>
        <v>#DIV/0!</v>
      </c>
      <c r="O105" s="161">
        <f>_xlfn.XLOOKUP(E105,Kalkulationswerte!$B$3:$B$13,Kalkulationswerte!$F$3:$F$13)</f>
        <v>0</v>
      </c>
      <c r="P105" s="162" t="e">
        <f t="shared" si="15"/>
        <v>#DIV/0!</v>
      </c>
      <c r="Q105" s="92" t="e">
        <f t="shared" si="11"/>
        <v>#DIV/0!</v>
      </c>
      <c r="R105" s="92" t="e">
        <f t="shared" si="12"/>
        <v>#DIV/0!</v>
      </c>
    </row>
    <row r="106" spans="1:18" x14ac:dyDescent="0.25">
      <c r="A106" s="89" t="s">
        <v>634</v>
      </c>
      <c r="B106" s="167" t="s">
        <v>16</v>
      </c>
      <c r="C106" s="101">
        <v>205</v>
      </c>
      <c r="D106" s="89" t="s">
        <v>86</v>
      </c>
      <c r="E106" s="102" t="s">
        <v>691</v>
      </c>
      <c r="F106" s="103" t="s">
        <v>22</v>
      </c>
      <c r="G106" s="102" t="s">
        <v>10</v>
      </c>
      <c r="H106" s="157">
        <v>26.35</v>
      </c>
      <c r="I106" s="158">
        <f>_xlfn.XLOOKUP(E106,Kalkulationswerte!$B$3:$B$13,Kalkulationswerte!$C$3:$C$13)</f>
        <v>12</v>
      </c>
      <c r="J106" s="90" t="e">
        <f>_xlfn.XLOOKUP(#REF!,Reinigungstage!$B$41:$B$44,Reinigungstage!$C$41:$C$44)</f>
        <v>#REF!</v>
      </c>
      <c r="K106" s="90" t="e">
        <f>_xlfn.XLOOKUP(#REF!,Reinigungstage!$B$63:$B$66,Reinigungstage!$C$63:$C$66)</f>
        <v>#REF!</v>
      </c>
      <c r="L106" s="91">
        <f t="shared" si="13"/>
        <v>316.20000000000005</v>
      </c>
      <c r="M106" s="158">
        <f>_xlfn.XLOOKUP(E106,Kalkulationswerte!$B$3:$B$13,Kalkulationswerte!$E$3:$E$13)</f>
        <v>0</v>
      </c>
      <c r="N106" s="160" t="e">
        <f t="shared" si="14"/>
        <v>#DIV/0!</v>
      </c>
      <c r="O106" s="161">
        <f>_xlfn.XLOOKUP(E106,Kalkulationswerte!$B$3:$B$13,Kalkulationswerte!$F$3:$F$13)</f>
        <v>0</v>
      </c>
      <c r="P106" s="162" t="e">
        <f t="shared" si="15"/>
        <v>#DIV/0!</v>
      </c>
      <c r="Q106" s="92" t="e">
        <f t="shared" si="11"/>
        <v>#DIV/0!</v>
      </c>
      <c r="R106" s="92" t="e">
        <f t="shared" si="12"/>
        <v>#DIV/0!</v>
      </c>
    </row>
    <row r="107" spans="1:18" x14ac:dyDescent="0.25">
      <c r="A107" s="89" t="s">
        <v>634</v>
      </c>
      <c r="B107" s="167" t="s">
        <v>16</v>
      </c>
      <c r="C107" s="101">
        <v>206</v>
      </c>
      <c r="D107" s="89" t="s">
        <v>114</v>
      </c>
      <c r="E107" s="102" t="s">
        <v>677</v>
      </c>
      <c r="F107" s="103" t="s">
        <v>22</v>
      </c>
      <c r="G107" s="102" t="s">
        <v>10</v>
      </c>
      <c r="H107" s="157">
        <v>53.77</v>
      </c>
      <c r="I107" s="158">
        <f>(_xlfn.XLOOKUP(E107,Kalkulationswerte!$B$3:$B$13,Kalkulationswerte!$C$3:$C$13))-Reinigungstage!$J$18</f>
        <v>128.66666666666666</v>
      </c>
      <c r="J107" s="90" t="e">
        <f>_xlfn.XLOOKUP(#REF!,Reinigungstage!$B$41:$B$44,Reinigungstage!$C$41:$C$44)</f>
        <v>#REF!</v>
      </c>
      <c r="K107" s="90" t="e">
        <f>_xlfn.XLOOKUP(#REF!,Reinigungstage!$B$63:$B$66,Reinigungstage!$C$63:$C$66)</f>
        <v>#REF!</v>
      </c>
      <c r="L107" s="91">
        <f t="shared" si="13"/>
        <v>6918.4066666666668</v>
      </c>
      <c r="M107" s="158">
        <f>_xlfn.XLOOKUP(E107,Kalkulationswerte!$B$3:$B$13,Kalkulationswerte!$E$3:$E$13)</f>
        <v>0</v>
      </c>
      <c r="N107" s="160" t="e">
        <f t="shared" si="14"/>
        <v>#DIV/0!</v>
      </c>
      <c r="O107" s="161">
        <f>_xlfn.XLOOKUP(E107,Kalkulationswerte!$B$3:$B$13,Kalkulationswerte!$F$3:$F$13)</f>
        <v>0</v>
      </c>
      <c r="P107" s="162" t="e">
        <f t="shared" si="15"/>
        <v>#DIV/0!</v>
      </c>
      <c r="Q107" s="92" t="e">
        <f t="shared" si="11"/>
        <v>#DIV/0!</v>
      </c>
      <c r="R107" s="92" t="e">
        <f t="shared" si="12"/>
        <v>#DIV/0!</v>
      </c>
    </row>
    <row r="108" spans="1:18" x14ac:dyDescent="0.25">
      <c r="A108" s="89" t="s">
        <v>634</v>
      </c>
      <c r="B108" s="167" t="s">
        <v>16</v>
      </c>
      <c r="C108" s="101">
        <v>207</v>
      </c>
      <c r="D108" s="89" t="s">
        <v>127</v>
      </c>
      <c r="E108" s="102" t="s">
        <v>696</v>
      </c>
      <c r="F108" s="104" t="s">
        <v>136</v>
      </c>
      <c r="G108" s="102" t="s">
        <v>12</v>
      </c>
      <c r="H108" s="157">
        <v>4.57</v>
      </c>
      <c r="I108" s="158">
        <f>_xlfn.XLOOKUP(E108,Kalkulationswerte!$B$3:$B$13,Kalkulationswerte!$C$3:$C$13)</f>
        <v>0</v>
      </c>
      <c r="J108" s="90" t="e">
        <f>_xlfn.XLOOKUP(#REF!,Reinigungstage!$B$41:$B$44,Reinigungstage!$C$41:$C$44)</f>
        <v>#REF!</v>
      </c>
      <c r="K108" s="90" t="e">
        <f>_xlfn.XLOOKUP(#REF!,Reinigungstage!$B$63:$B$66,Reinigungstage!$C$63:$C$66)</f>
        <v>#REF!</v>
      </c>
      <c r="L108" s="91">
        <f t="shared" si="13"/>
        <v>0</v>
      </c>
      <c r="M108" s="158">
        <f>_xlfn.XLOOKUP(E108,Kalkulationswerte!$B$3:$B$13,Kalkulationswerte!$E$3:$E$13)</f>
        <v>0</v>
      </c>
      <c r="N108" s="160">
        <f>I108</f>
        <v>0</v>
      </c>
      <c r="O108" s="161">
        <f>_xlfn.XLOOKUP(E108,Kalkulationswerte!$B$3:$B$13,Kalkulationswerte!$F$3:$F$13)</f>
        <v>0</v>
      </c>
      <c r="P108" s="162">
        <f t="shared" si="15"/>
        <v>0</v>
      </c>
      <c r="Q108" s="92" t="e">
        <f t="shared" si="11"/>
        <v>#DIV/0!</v>
      </c>
      <c r="R108" s="92" t="e">
        <f t="shared" si="12"/>
        <v>#DIV/0!</v>
      </c>
    </row>
    <row r="109" spans="1:18" x14ac:dyDescent="0.25">
      <c r="A109" s="89" t="s">
        <v>634</v>
      </c>
      <c r="B109" s="167" t="s">
        <v>16</v>
      </c>
      <c r="C109" s="101" t="s">
        <v>188</v>
      </c>
      <c r="D109" s="89" t="s">
        <v>189</v>
      </c>
      <c r="E109" s="102" t="s">
        <v>678</v>
      </c>
      <c r="F109" s="103" t="s">
        <v>22</v>
      </c>
      <c r="G109" s="102" t="s">
        <v>12</v>
      </c>
      <c r="H109" s="157">
        <v>9.68</v>
      </c>
      <c r="I109" s="158">
        <f>(_xlfn.XLOOKUP(E109,Kalkulationswerte!$B$3:$B$13,Kalkulationswerte!$C$3:$C$13))-Reinigungstage!$J$18</f>
        <v>128.66666666666666</v>
      </c>
      <c r="J109" s="90" t="e">
        <f>_xlfn.XLOOKUP(#REF!,Reinigungstage!$B$41:$B$44,Reinigungstage!$C$41:$C$44)</f>
        <v>#REF!</v>
      </c>
      <c r="K109" s="90" t="e">
        <f>_xlfn.XLOOKUP(#REF!,Reinigungstage!$B$63:$B$66,Reinigungstage!$C$63:$C$66)</f>
        <v>#REF!</v>
      </c>
      <c r="L109" s="91">
        <f t="shared" si="13"/>
        <v>1245.4933333333331</v>
      </c>
      <c r="M109" s="158">
        <f>_xlfn.XLOOKUP(E109,Kalkulationswerte!$B$3:$B$13,Kalkulationswerte!$E$3:$E$13)</f>
        <v>0</v>
      </c>
      <c r="N109" s="160" t="e">
        <f t="shared" si="14"/>
        <v>#DIV/0!</v>
      </c>
      <c r="O109" s="161">
        <f>_xlfn.XLOOKUP(E109,Kalkulationswerte!$B$3:$B$13,Kalkulationswerte!$F$3:$F$13)</f>
        <v>0</v>
      </c>
      <c r="P109" s="162" t="e">
        <f t="shared" si="15"/>
        <v>#DIV/0!</v>
      </c>
      <c r="Q109" s="92" t="e">
        <f t="shared" si="11"/>
        <v>#DIV/0!</v>
      </c>
      <c r="R109" s="92" t="e">
        <f t="shared" si="12"/>
        <v>#DIV/0!</v>
      </c>
    </row>
    <row r="110" spans="1:18" x14ac:dyDescent="0.25">
      <c r="A110" s="89" t="s">
        <v>634</v>
      </c>
      <c r="B110" s="167" t="s">
        <v>16</v>
      </c>
      <c r="C110" s="101" t="s">
        <v>190</v>
      </c>
      <c r="D110" s="89" t="s">
        <v>186</v>
      </c>
      <c r="E110" s="102" t="s">
        <v>678</v>
      </c>
      <c r="F110" s="103" t="s">
        <v>22</v>
      </c>
      <c r="G110" s="102" t="s">
        <v>12</v>
      </c>
      <c r="H110" s="157">
        <v>11.85</v>
      </c>
      <c r="I110" s="158">
        <f>(_xlfn.XLOOKUP(E110,Kalkulationswerte!$B$3:$B$13,Kalkulationswerte!$C$3:$C$13))-Reinigungstage!$J$18</f>
        <v>128.66666666666666</v>
      </c>
      <c r="J110" s="90" t="e">
        <f>_xlfn.XLOOKUP(#REF!,Reinigungstage!$B$41:$B$44,Reinigungstage!$C$41:$C$44)</f>
        <v>#REF!</v>
      </c>
      <c r="K110" s="90" t="e">
        <f>_xlfn.XLOOKUP(#REF!,Reinigungstage!$B$63:$B$66,Reinigungstage!$C$63:$C$66)</f>
        <v>#REF!</v>
      </c>
      <c r="L110" s="91">
        <f t="shared" si="13"/>
        <v>1524.6999999999998</v>
      </c>
      <c r="M110" s="158">
        <f>_xlfn.XLOOKUP(E110,Kalkulationswerte!$B$3:$B$13,Kalkulationswerte!$E$3:$E$13)</f>
        <v>0</v>
      </c>
      <c r="N110" s="160" t="e">
        <f t="shared" si="14"/>
        <v>#DIV/0!</v>
      </c>
      <c r="O110" s="161">
        <f>_xlfn.XLOOKUP(E110,Kalkulationswerte!$B$3:$B$13,Kalkulationswerte!$F$3:$F$13)</f>
        <v>0</v>
      </c>
      <c r="P110" s="162" t="e">
        <f t="shared" si="15"/>
        <v>#DIV/0!</v>
      </c>
      <c r="Q110" s="92" t="e">
        <f t="shared" si="11"/>
        <v>#DIV/0!</v>
      </c>
      <c r="R110" s="92" t="e">
        <f t="shared" si="12"/>
        <v>#DIV/0!</v>
      </c>
    </row>
    <row r="111" spans="1:18" x14ac:dyDescent="0.25">
      <c r="A111" s="89" t="s">
        <v>634</v>
      </c>
      <c r="B111" s="167" t="s">
        <v>16</v>
      </c>
      <c r="C111" s="101" t="s">
        <v>191</v>
      </c>
      <c r="D111" s="89" t="s">
        <v>90</v>
      </c>
      <c r="E111" s="102" t="s">
        <v>678</v>
      </c>
      <c r="F111" s="103" t="s">
        <v>22</v>
      </c>
      <c r="G111" s="102" t="s">
        <v>12</v>
      </c>
      <c r="H111" s="157">
        <v>14.23</v>
      </c>
      <c r="I111" s="158">
        <f>(_xlfn.XLOOKUP(E111,Kalkulationswerte!$B$3:$B$13,Kalkulationswerte!$C$3:$C$13))-Reinigungstage!$J$18</f>
        <v>128.66666666666666</v>
      </c>
      <c r="J111" s="90" t="e">
        <f>_xlfn.XLOOKUP(#REF!,Reinigungstage!$B$41:$B$44,Reinigungstage!$C$41:$C$44)</f>
        <v>#REF!</v>
      </c>
      <c r="K111" s="90" t="e">
        <f>_xlfn.XLOOKUP(#REF!,Reinigungstage!$B$63:$B$66,Reinigungstage!$C$63:$C$66)</f>
        <v>#REF!</v>
      </c>
      <c r="L111" s="91">
        <f t="shared" si="13"/>
        <v>1830.9266666666665</v>
      </c>
      <c r="M111" s="158">
        <f>_xlfn.XLOOKUP(E111,Kalkulationswerte!$B$3:$B$13,Kalkulationswerte!$E$3:$E$13)</f>
        <v>0</v>
      </c>
      <c r="N111" s="160" t="e">
        <f t="shared" si="14"/>
        <v>#DIV/0!</v>
      </c>
      <c r="O111" s="161">
        <f>_xlfn.XLOOKUP(E111,Kalkulationswerte!$B$3:$B$13,Kalkulationswerte!$F$3:$F$13)</f>
        <v>0</v>
      </c>
      <c r="P111" s="162" t="e">
        <f t="shared" si="15"/>
        <v>#DIV/0!</v>
      </c>
      <c r="Q111" s="92" t="e">
        <f t="shared" si="11"/>
        <v>#DIV/0!</v>
      </c>
      <c r="R111" s="92" t="e">
        <f t="shared" si="12"/>
        <v>#DIV/0!</v>
      </c>
    </row>
    <row r="112" spans="1:18" x14ac:dyDescent="0.25">
      <c r="A112" s="89" t="s">
        <v>634</v>
      </c>
      <c r="B112" s="167" t="s">
        <v>16</v>
      </c>
      <c r="C112" s="101" t="s">
        <v>192</v>
      </c>
      <c r="D112" s="89" t="s">
        <v>193</v>
      </c>
      <c r="E112" s="102" t="s">
        <v>678</v>
      </c>
      <c r="F112" s="103" t="s">
        <v>22</v>
      </c>
      <c r="G112" s="102" t="s">
        <v>12</v>
      </c>
      <c r="H112" s="157">
        <v>8</v>
      </c>
      <c r="I112" s="158">
        <f>(_xlfn.XLOOKUP(E112,Kalkulationswerte!$B$3:$B$13,Kalkulationswerte!$C$3:$C$13))-Reinigungstage!$J$18</f>
        <v>128.66666666666666</v>
      </c>
      <c r="J112" s="90" t="e">
        <f>_xlfn.XLOOKUP(#REF!,Reinigungstage!$B$41:$B$44,Reinigungstage!$C$41:$C$44)</f>
        <v>#REF!</v>
      </c>
      <c r="K112" s="90" t="e">
        <f>_xlfn.XLOOKUP(#REF!,Reinigungstage!$B$63:$B$66,Reinigungstage!$C$63:$C$66)</f>
        <v>#REF!</v>
      </c>
      <c r="L112" s="91">
        <f t="shared" si="13"/>
        <v>1029.3333333333333</v>
      </c>
      <c r="M112" s="158">
        <f>_xlfn.XLOOKUP(E112,Kalkulationswerte!$B$3:$B$13,Kalkulationswerte!$E$3:$E$13)</f>
        <v>0</v>
      </c>
      <c r="N112" s="160" t="e">
        <f t="shared" si="14"/>
        <v>#DIV/0!</v>
      </c>
      <c r="O112" s="161">
        <f>_xlfn.XLOOKUP(E112,Kalkulationswerte!$B$3:$B$13,Kalkulationswerte!$F$3:$F$13)</f>
        <v>0</v>
      </c>
      <c r="P112" s="162" t="e">
        <f t="shared" si="15"/>
        <v>#DIV/0!</v>
      </c>
      <c r="Q112" s="92" t="e">
        <f t="shared" si="11"/>
        <v>#DIV/0!</v>
      </c>
      <c r="R112" s="92" t="e">
        <f t="shared" si="12"/>
        <v>#DIV/0!</v>
      </c>
    </row>
    <row r="113" spans="1:18" x14ac:dyDescent="0.25">
      <c r="A113" s="89" t="s">
        <v>634</v>
      </c>
      <c r="B113" s="167" t="s">
        <v>16</v>
      </c>
      <c r="C113" s="101" t="s">
        <v>194</v>
      </c>
      <c r="D113" s="89" t="s">
        <v>185</v>
      </c>
      <c r="E113" s="102" t="s">
        <v>678</v>
      </c>
      <c r="F113" s="103" t="s">
        <v>22</v>
      </c>
      <c r="G113" s="102" t="s">
        <v>12</v>
      </c>
      <c r="H113" s="157">
        <v>15.89</v>
      </c>
      <c r="I113" s="158">
        <f>(_xlfn.XLOOKUP(E113,Kalkulationswerte!$B$3:$B$13,Kalkulationswerte!$C$3:$C$13))-Reinigungstage!$J$18</f>
        <v>128.66666666666666</v>
      </c>
      <c r="J113" s="90" t="e">
        <f>_xlfn.XLOOKUP(#REF!,Reinigungstage!$B$41:$B$44,Reinigungstage!$C$41:$C$44)</f>
        <v>#REF!</v>
      </c>
      <c r="K113" s="90" t="e">
        <f>_xlfn.XLOOKUP(#REF!,Reinigungstage!$B$63:$B$66,Reinigungstage!$C$63:$C$66)</f>
        <v>#REF!</v>
      </c>
      <c r="L113" s="91">
        <f t="shared" si="13"/>
        <v>2044.5133333333333</v>
      </c>
      <c r="M113" s="158">
        <f>_xlfn.XLOOKUP(E113,Kalkulationswerte!$B$3:$B$13,Kalkulationswerte!$E$3:$E$13)</f>
        <v>0</v>
      </c>
      <c r="N113" s="160" t="e">
        <f t="shared" si="14"/>
        <v>#DIV/0!</v>
      </c>
      <c r="O113" s="161">
        <f>_xlfn.XLOOKUP(E113,Kalkulationswerte!$B$3:$B$13,Kalkulationswerte!$F$3:$F$13)</f>
        <v>0</v>
      </c>
      <c r="P113" s="162" t="e">
        <f t="shared" si="15"/>
        <v>#DIV/0!</v>
      </c>
      <c r="Q113" s="92" t="e">
        <f t="shared" si="11"/>
        <v>#DIV/0!</v>
      </c>
      <c r="R113" s="92" t="e">
        <f t="shared" si="12"/>
        <v>#DIV/0!</v>
      </c>
    </row>
    <row r="114" spans="1:18" x14ac:dyDescent="0.25">
      <c r="A114" s="89" t="s">
        <v>634</v>
      </c>
      <c r="B114" s="167" t="s">
        <v>16</v>
      </c>
      <c r="C114" s="101" t="s">
        <v>195</v>
      </c>
      <c r="D114" s="89" t="s">
        <v>140</v>
      </c>
      <c r="E114" s="102" t="s">
        <v>677</v>
      </c>
      <c r="F114" s="103" t="s">
        <v>22</v>
      </c>
      <c r="G114" s="102" t="s">
        <v>10</v>
      </c>
      <c r="H114" s="157">
        <v>53.16</v>
      </c>
      <c r="I114" s="158">
        <f>(_xlfn.XLOOKUP(E114,Kalkulationswerte!$B$3:$B$13,Kalkulationswerte!$C$3:$C$13))-Reinigungstage!$J$18</f>
        <v>128.66666666666666</v>
      </c>
      <c r="J114" s="90" t="e">
        <f>_xlfn.XLOOKUP(#REF!,Reinigungstage!$B$41:$B$44,Reinigungstage!$C$41:$C$44)</f>
        <v>#REF!</v>
      </c>
      <c r="K114" s="90" t="e">
        <f>_xlfn.XLOOKUP(#REF!,Reinigungstage!$B$63:$B$66,Reinigungstage!$C$63:$C$66)</f>
        <v>#REF!</v>
      </c>
      <c r="L114" s="91">
        <f t="shared" si="13"/>
        <v>6839.9199999999992</v>
      </c>
      <c r="M114" s="158">
        <f>_xlfn.XLOOKUP(E114,Kalkulationswerte!$B$3:$B$13,Kalkulationswerte!$E$3:$E$13)</f>
        <v>0</v>
      </c>
      <c r="N114" s="160" t="e">
        <f t="shared" si="14"/>
        <v>#DIV/0!</v>
      </c>
      <c r="O114" s="161">
        <f>_xlfn.XLOOKUP(E114,Kalkulationswerte!$B$3:$B$13,Kalkulationswerte!$F$3:$F$13)</f>
        <v>0</v>
      </c>
      <c r="P114" s="162" t="e">
        <f t="shared" si="15"/>
        <v>#DIV/0!</v>
      </c>
      <c r="Q114" s="92" t="e">
        <f t="shared" si="11"/>
        <v>#DIV/0!</v>
      </c>
      <c r="R114" s="92" t="e">
        <f t="shared" si="12"/>
        <v>#DIV/0!</v>
      </c>
    </row>
    <row r="115" spans="1:18" x14ac:dyDescent="0.25">
      <c r="A115" s="89" t="s">
        <v>634</v>
      </c>
      <c r="B115" s="167" t="s">
        <v>16</v>
      </c>
      <c r="C115" s="101" t="s">
        <v>196</v>
      </c>
      <c r="D115" s="89" t="s">
        <v>98</v>
      </c>
      <c r="E115" s="102" t="s">
        <v>691</v>
      </c>
      <c r="F115" s="103" t="s">
        <v>22</v>
      </c>
      <c r="G115" s="102" t="s">
        <v>10</v>
      </c>
      <c r="H115" s="157">
        <v>26.27</v>
      </c>
      <c r="I115" s="158">
        <f>_xlfn.XLOOKUP(E115,Kalkulationswerte!$B$3:$B$13,Kalkulationswerte!$C$3:$C$13)</f>
        <v>12</v>
      </c>
      <c r="J115" s="90" t="e">
        <f>_xlfn.XLOOKUP(#REF!,Reinigungstage!$B$41:$B$44,Reinigungstage!$C$41:$C$44)</f>
        <v>#REF!</v>
      </c>
      <c r="K115" s="90" t="e">
        <f>_xlfn.XLOOKUP(#REF!,Reinigungstage!$B$63:$B$66,Reinigungstage!$C$63:$C$66)</f>
        <v>#REF!</v>
      </c>
      <c r="L115" s="91">
        <f t="shared" si="13"/>
        <v>315.24</v>
      </c>
      <c r="M115" s="158">
        <f>_xlfn.XLOOKUP(E115,Kalkulationswerte!$B$3:$B$13,Kalkulationswerte!$E$3:$E$13)</f>
        <v>0</v>
      </c>
      <c r="N115" s="160" t="e">
        <f t="shared" si="14"/>
        <v>#DIV/0!</v>
      </c>
      <c r="O115" s="161">
        <f>_xlfn.XLOOKUP(E115,Kalkulationswerte!$B$3:$B$13,Kalkulationswerte!$F$3:$F$13)</f>
        <v>0</v>
      </c>
      <c r="P115" s="162" t="e">
        <f t="shared" si="15"/>
        <v>#DIV/0!</v>
      </c>
      <c r="Q115" s="92" t="e">
        <f t="shared" si="11"/>
        <v>#DIV/0!</v>
      </c>
      <c r="R115" s="92" t="e">
        <f t="shared" si="12"/>
        <v>#DIV/0!</v>
      </c>
    </row>
    <row r="116" spans="1:18" x14ac:dyDescent="0.25">
      <c r="A116" s="89" t="s">
        <v>634</v>
      </c>
      <c r="B116" s="167" t="s">
        <v>16</v>
      </c>
      <c r="C116" s="101" t="s">
        <v>197</v>
      </c>
      <c r="D116" s="89" t="s">
        <v>145</v>
      </c>
      <c r="E116" s="102" t="s">
        <v>677</v>
      </c>
      <c r="F116" s="103" t="s">
        <v>22</v>
      </c>
      <c r="G116" s="102" t="s">
        <v>10</v>
      </c>
      <c r="H116" s="157">
        <v>55.26</v>
      </c>
      <c r="I116" s="158">
        <f>(_xlfn.XLOOKUP(E116,Kalkulationswerte!$B$3:$B$13,Kalkulationswerte!$C$3:$C$13))-Reinigungstage!$J$18</f>
        <v>128.66666666666666</v>
      </c>
      <c r="J116" s="90" t="e">
        <f>_xlfn.XLOOKUP(#REF!,Reinigungstage!$B$41:$B$44,Reinigungstage!$C$41:$C$44)</f>
        <v>#REF!</v>
      </c>
      <c r="K116" s="90" t="e">
        <f>_xlfn.XLOOKUP(#REF!,Reinigungstage!$B$63:$B$66,Reinigungstage!$C$63:$C$66)</f>
        <v>#REF!</v>
      </c>
      <c r="L116" s="91">
        <f t="shared" si="13"/>
        <v>7110.119999999999</v>
      </c>
      <c r="M116" s="158">
        <f>_xlfn.XLOOKUP(E116,Kalkulationswerte!$B$3:$B$13,Kalkulationswerte!$E$3:$E$13)</f>
        <v>0</v>
      </c>
      <c r="N116" s="160" t="e">
        <f t="shared" si="14"/>
        <v>#DIV/0!</v>
      </c>
      <c r="O116" s="161">
        <f>_xlfn.XLOOKUP(E116,Kalkulationswerte!$B$3:$B$13,Kalkulationswerte!$F$3:$F$13)</f>
        <v>0</v>
      </c>
      <c r="P116" s="162" t="e">
        <f t="shared" si="15"/>
        <v>#DIV/0!</v>
      </c>
      <c r="Q116" s="92" t="e">
        <f t="shared" si="11"/>
        <v>#DIV/0!</v>
      </c>
      <c r="R116" s="92" t="e">
        <f t="shared" si="12"/>
        <v>#DIV/0!</v>
      </c>
    </row>
    <row r="117" spans="1:18" x14ac:dyDescent="0.25">
      <c r="A117" s="89" t="s">
        <v>634</v>
      </c>
      <c r="B117" s="167" t="s">
        <v>17</v>
      </c>
      <c r="C117" s="101" t="s">
        <v>347</v>
      </c>
      <c r="D117" s="89" t="s">
        <v>320</v>
      </c>
      <c r="E117" s="102" t="s">
        <v>677</v>
      </c>
      <c r="F117" s="103" t="s">
        <v>22</v>
      </c>
      <c r="G117" s="102" t="s">
        <v>10</v>
      </c>
      <c r="H117" s="157">
        <v>17.09</v>
      </c>
      <c r="I117" s="158">
        <f>(_xlfn.XLOOKUP(E117,Kalkulationswerte!$B$3:$B$13,Kalkulationswerte!$C$3:$C$13))-Reinigungstage!$J$18</f>
        <v>128.66666666666666</v>
      </c>
      <c r="J117" s="90" t="e">
        <f>_xlfn.XLOOKUP(#REF!,Reinigungstage!$B$41:$B$44,Reinigungstage!$C$41:$C$44)</f>
        <v>#REF!</v>
      </c>
      <c r="K117" s="90" t="e">
        <f>_xlfn.XLOOKUP(#REF!,Reinigungstage!$B$63:$B$66,Reinigungstage!$C$63:$C$66)</f>
        <v>#REF!</v>
      </c>
      <c r="L117" s="91">
        <f t="shared" ref="L117:L118" si="19">I117*H117</f>
        <v>2198.913333333333</v>
      </c>
      <c r="M117" s="158">
        <f>_xlfn.XLOOKUP(E117,Kalkulationswerte!$B$3:$B$13,Kalkulationswerte!$E$3:$E$13)</f>
        <v>0</v>
      </c>
      <c r="N117" s="160" t="e">
        <f t="shared" ref="N117:N118" si="20">L117/M117</f>
        <v>#DIV/0!</v>
      </c>
      <c r="O117" s="161">
        <f>_xlfn.XLOOKUP(E117,Kalkulationswerte!$B$3:$B$13,Kalkulationswerte!$F$3:$F$13)</f>
        <v>0</v>
      </c>
      <c r="P117" s="162" t="e">
        <f t="shared" ref="P117:P118" si="21">O117*N117</f>
        <v>#DIV/0!</v>
      </c>
      <c r="Q117" s="92"/>
      <c r="R117" s="92"/>
    </row>
    <row r="118" spans="1:18" x14ac:dyDescent="0.25">
      <c r="A118" s="89" t="s">
        <v>634</v>
      </c>
      <c r="B118" s="167" t="s">
        <v>16</v>
      </c>
      <c r="C118" s="101" t="s">
        <v>348</v>
      </c>
      <c r="D118" s="89" t="s">
        <v>104</v>
      </c>
      <c r="E118" s="102" t="s">
        <v>687</v>
      </c>
      <c r="F118" s="103" t="s">
        <v>22</v>
      </c>
      <c r="G118" s="102" t="s">
        <v>10</v>
      </c>
      <c r="H118" s="157">
        <v>43.41</v>
      </c>
      <c r="I118" s="158">
        <f>(_xlfn.XLOOKUP(E118,Kalkulationswerte!$B$3:$B$13,Kalkulationswerte!$C$3:$C$13))-Reinigungstage!$J$18</f>
        <v>128.66666666666666</v>
      </c>
      <c r="J118" s="90" t="e">
        <f>_xlfn.XLOOKUP(#REF!,Reinigungstage!$B$41:$B$44,Reinigungstage!$C$41:$C$44)</f>
        <v>#REF!</v>
      </c>
      <c r="K118" s="90" t="e">
        <f>_xlfn.XLOOKUP(#REF!,Reinigungstage!$B$63:$B$66,Reinigungstage!$C$63:$C$66)</f>
        <v>#REF!</v>
      </c>
      <c r="L118" s="91">
        <f t="shared" si="19"/>
        <v>5585.4199999999992</v>
      </c>
      <c r="M118" s="158">
        <f>_xlfn.XLOOKUP(E118,Kalkulationswerte!$B$3:$B$13,Kalkulationswerte!$E$3:$E$13)</f>
        <v>0</v>
      </c>
      <c r="N118" s="160" t="e">
        <f t="shared" si="20"/>
        <v>#DIV/0!</v>
      </c>
      <c r="O118" s="161">
        <f>_xlfn.XLOOKUP(E118,Kalkulationswerte!$B$3:$B$13,Kalkulationswerte!$F$3:$F$13)</f>
        <v>0</v>
      </c>
      <c r="P118" s="162" t="e">
        <f t="shared" si="21"/>
        <v>#DIV/0!</v>
      </c>
      <c r="Q118" s="92"/>
      <c r="R118" s="92"/>
    </row>
    <row r="119" spans="1:18" x14ac:dyDescent="0.25">
      <c r="A119" s="89" t="s">
        <v>634</v>
      </c>
      <c r="B119" s="167" t="s">
        <v>17</v>
      </c>
      <c r="C119" s="101" t="s">
        <v>198</v>
      </c>
      <c r="D119" s="89" t="s">
        <v>82</v>
      </c>
      <c r="E119" s="102" t="s">
        <v>684</v>
      </c>
      <c r="F119" s="103" t="s">
        <v>22</v>
      </c>
      <c r="G119" s="102" t="s">
        <v>9</v>
      </c>
      <c r="H119" s="157">
        <v>44.59</v>
      </c>
      <c r="I119" s="158">
        <f>(_xlfn.XLOOKUP(E119,Kalkulationswerte!$B$3:$B$13,Kalkulationswerte!$C$3:$C$13))-Reinigungstage!$J$18</f>
        <v>128.66666666666666</v>
      </c>
      <c r="J119" s="90" t="e">
        <f>_xlfn.XLOOKUP(#REF!,Reinigungstage!$B$41:$B$44,Reinigungstage!$C$41:$C$44)</f>
        <v>#REF!</v>
      </c>
      <c r="K119" s="90" t="e">
        <f>_xlfn.XLOOKUP(#REF!,Reinigungstage!$B$63:$B$66,Reinigungstage!$C$63:$C$66)</f>
        <v>#REF!</v>
      </c>
      <c r="L119" s="91">
        <f t="shared" si="13"/>
        <v>5737.2466666666669</v>
      </c>
      <c r="M119" s="158">
        <f>_xlfn.XLOOKUP(E119,Kalkulationswerte!$B$3:$B$13,Kalkulationswerte!$E$3:$E$13)</f>
        <v>0</v>
      </c>
      <c r="N119" s="160" t="e">
        <f t="shared" si="14"/>
        <v>#DIV/0!</v>
      </c>
      <c r="O119" s="161">
        <f>_xlfn.XLOOKUP(E119,Kalkulationswerte!$B$3:$B$13,Kalkulationswerte!$F$3:$F$13)</f>
        <v>0</v>
      </c>
      <c r="P119" s="162" t="e">
        <f t="shared" si="15"/>
        <v>#DIV/0!</v>
      </c>
      <c r="Q119" s="92" t="e">
        <f t="shared" si="11"/>
        <v>#DIV/0!</v>
      </c>
      <c r="R119" s="92" t="e">
        <f t="shared" si="12"/>
        <v>#DIV/0!</v>
      </c>
    </row>
    <row r="120" spans="1:18" x14ac:dyDescent="0.25">
      <c r="A120" s="89" t="s">
        <v>634</v>
      </c>
      <c r="B120" s="167" t="s">
        <v>17</v>
      </c>
      <c r="C120" s="101" t="s">
        <v>199</v>
      </c>
      <c r="D120" s="89" t="s">
        <v>106</v>
      </c>
      <c r="E120" s="102" t="s">
        <v>684</v>
      </c>
      <c r="F120" s="103" t="s">
        <v>22</v>
      </c>
      <c r="G120" s="102" t="s">
        <v>9</v>
      </c>
      <c r="H120" s="157">
        <v>24.73</v>
      </c>
      <c r="I120" s="158">
        <f>(_xlfn.XLOOKUP(E120,Kalkulationswerte!$B$3:$B$13,Kalkulationswerte!$C$3:$C$13))-Reinigungstage!$J$18</f>
        <v>128.66666666666666</v>
      </c>
      <c r="J120" s="90" t="e">
        <f>_xlfn.XLOOKUP(#REF!,Reinigungstage!$B$41:$B$44,Reinigungstage!$C$41:$C$44)</f>
        <v>#REF!</v>
      </c>
      <c r="K120" s="90" t="e">
        <f>_xlfn.XLOOKUP(#REF!,Reinigungstage!$B$63:$B$66,Reinigungstage!$C$63:$C$66)</f>
        <v>#REF!</v>
      </c>
      <c r="L120" s="91">
        <f t="shared" si="13"/>
        <v>3181.9266666666663</v>
      </c>
      <c r="M120" s="158">
        <f>_xlfn.XLOOKUP(E120,Kalkulationswerte!$B$3:$B$13,Kalkulationswerte!$E$3:$E$13)</f>
        <v>0</v>
      </c>
      <c r="N120" s="160" t="e">
        <f t="shared" si="14"/>
        <v>#DIV/0!</v>
      </c>
      <c r="O120" s="161">
        <f>_xlfn.XLOOKUP(E120,Kalkulationswerte!$B$3:$B$13,Kalkulationswerte!$F$3:$F$13)</f>
        <v>0</v>
      </c>
      <c r="P120" s="162" t="e">
        <f t="shared" si="15"/>
        <v>#DIV/0!</v>
      </c>
      <c r="Q120" s="92" t="e">
        <f t="shared" si="11"/>
        <v>#DIV/0!</v>
      </c>
      <c r="R120" s="92" t="e">
        <f t="shared" si="12"/>
        <v>#DIV/0!</v>
      </c>
    </row>
    <row r="121" spans="1:18" x14ac:dyDescent="0.25">
      <c r="A121" s="89" t="s">
        <v>634</v>
      </c>
      <c r="B121" s="167" t="s">
        <v>17</v>
      </c>
      <c r="C121" s="101" t="s">
        <v>200</v>
      </c>
      <c r="D121" s="89" t="s">
        <v>153</v>
      </c>
      <c r="E121" s="102" t="s">
        <v>687</v>
      </c>
      <c r="F121" s="103" t="s">
        <v>22</v>
      </c>
      <c r="G121" s="102" t="s">
        <v>9</v>
      </c>
      <c r="H121" s="157">
        <v>79.08</v>
      </c>
      <c r="I121" s="158">
        <f>(_xlfn.XLOOKUP(E121,Kalkulationswerte!$B$3:$B$13,Kalkulationswerte!$C$3:$C$13))-Reinigungstage!$J$18</f>
        <v>128.66666666666666</v>
      </c>
      <c r="J121" s="90" t="e">
        <f>_xlfn.XLOOKUP(#REF!,Reinigungstage!$B$41:$B$44,Reinigungstage!$C$41:$C$44)</f>
        <v>#REF!</v>
      </c>
      <c r="K121" s="90" t="e">
        <f>_xlfn.XLOOKUP(#REF!,Reinigungstage!$B$63:$B$66,Reinigungstage!$C$63:$C$66)</f>
        <v>#REF!</v>
      </c>
      <c r="L121" s="91">
        <f t="shared" si="13"/>
        <v>10174.959999999999</v>
      </c>
      <c r="M121" s="158">
        <f>_xlfn.XLOOKUP(E121,Kalkulationswerte!$B$3:$B$13,Kalkulationswerte!$E$3:$E$13)</f>
        <v>0</v>
      </c>
      <c r="N121" s="160" t="e">
        <f t="shared" si="14"/>
        <v>#DIV/0!</v>
      </c>
      <c r="O121" s="161">
        <f>_xlfn.XLOOKUP(E121,Kalkulationswerte!$B$3:$B$13,Kalkulationswerte!$F$3:$F$13)</f>
        <v>0</v>
      </c>
      <c r="P121" s="162" t="e">
        <f t="shared" si="15"/>
        <v>#DIV/0!</v>
      </c>
      <c r="Q121" s="92" t="e">
        <f t="shared" si="11"/>
        <v>#DIV/0!</v>
      </c>
      <c r="R121" s="92" t="e">
        <f t="shared" si="12"/>
        <v>#DIV/0!</v>
      </c>
    </row>
    <row r="122" spans="1:18" x14ac:dyDescent="0.25">
      <c r="A122" s="89" t="s">
        <v>634</v>
      </c>
      <c r="B122" s="167" t="s">
        <v>17</v>
      </c>
      <c r="C122" s="101" t="s">
        <v>201</v>
      </c>
      <c r="D122" s="89" t="s">
        <v>108</v>
      </c>
      <c r="E122" s="102" t="s">
        <v>677</v>
      </c>
      <c r="F122" s="103" t="s">
        <v>22</v>
      </c>
      <c r="G122" s="102" t="s">
        <v>10</v>
      </c>
      <c r="H122" s="157">
        <v>69.25</v>
      </c>
      <c r="I122" s="158">
        <f>(_xlfn.XLOOKUP(E122,Kalkulationswerte!$B$3:$B$13,Kalkulationswerte!$C$3:$C$13))-Reinigungstage!$J$18</f>
        <v>128.66666666666666</v>
      </c>
      <c r="J122" s="90" t="e">
        <f>_xlfn.XLOOKUP(#REF!,Reinigungstage!$B$41:$B$44,Reinigungstage!$C$41:$C$44)</f>
        <v>#REF!</v>
      </c>
      <c r="K122" s="90" t="e">
        <f>_xlfn.XLOOKUP(#REF!,Reinigungstage!$B$63:$B$66,Reinigungstage!$C$63:$C$66)</f>
        <v>#REF!</v>
      </c>
      <c r="L122" s="91">
        <f t="shared" si="13"/>
        <v>8910.1666666666661</v>
      </c>
      <c r="M122" s="158">
        <f>_xlfn.XLOOKUP(E122,Kalkulationswerte!$B$3:$B$13,Kalkulationswerte!$E$3:$E$13)</f>
        <v>0</v>
      </c>
      <c r="N122" s="160" t="e">
        <f t="shared" si="14"/>
        <v>#DIV/0!</v>
      </c>
      <c r="O122" s="161">
        <f>_xlfn.XLOOKUP(E122,Kalkulationswerte!$B$3:$B$13,Kalkulationswerte!$F$3:$F$13)</f>
        <v>0</v>
      </c>
      <c r="P122" s="162" t="e">
        <f t="shared" si="15"/>
        <v>#DIV/0!</v>
      </c>
      <c r="Q122" s="92" t="e">
        <f t="shared" si="11"/>
        <v>#DIV/0!</v>
      </c>
      <c r="R122" s="92" t="e">
        <f t="shared" si="12"/>
        <v>#DIV/0!</v>
      </c>
    </row>
    <row r="123" spans="1:18" x14ac:dyDescent="0.25">
      <c r="A123" s="89" t="s">
        <v>634</v>
      </c>
      <c r="B123" s="167" t="s">
        <v>17</v>
      </c>
      <c r="C123" s="101" t="s">
        <v>202</v>
      </c>
      <c r="D123" s="89" t="s">
        <v>86</v>
      </c>
      <c r="E123" s="102" t="s">
        <v>691</v>
      </c>
      <c r="F123" s="103" t="s">
        <v>22</v>
      </c>
      <c r="G123" s="102" t="s">
        <v>10</v>
      </c>
      <c r="H123" s="157">
        <v>25.7</v>
      </c>
      <c r="I123" s="158">
        <f>_xlfn.XLOOKUP(E123,Kalkulationswerte!$B$3:$B$13,Kalkulationswerte!$C$3:$C$13)</f>
        <v>12</v>
      </c>
      <c r="J123" s="90" t="e">
        <f>_xlfn.XLOOKUP(#REF!,Reinigungstage!$B$41:$B$44,Reinigungstage!$C$41:$C$44)</f>
        <v>#REF!</v>
      </c>
      <c r="K123" s="90" t="e">
        <f>_xlfn.XLOOKUP(#REF!,Reinigungstage!$B$63:$B$66,Reinigungstage!$C$63:$C$66)</f>
        <v>#REF!</v>
      </c>
      <c r="L123" s="91">
        <f t="shared" si="13"/>
        <v>308.39999999999998</v>
      </c>
      <c r="M123" s="158">
        <f>_xlfn.XLOOKUP(E123,Kalkulationswerte!$B$3:$B$13,Kalkulationswerte!$E$3:$E$13)</f>
        <v>0</v>
      </c>
      <c r="N123" s="160" t="e">
        <f t="shared" si="14"/>
        <v>#DIV/0!</v>
      </c>
      <c r="O123" s="161">
        <f>_xlfn.XLOOKUP(E123,Kalkulationswerte!$B$3:$B$13,Kalkulationswerte!$F$3:$F$13)</f>
        <v>0</v>
      </c>
      <c r="P123" s="162" t="e">
        <f t="shared" si="15"/>
        <v>#DIV/0!</v>
      </c>
      <c r="Q123" s="92" t="e">
        <f t="shared" si="11"/>
        <v>#DIV/0!</v>
      </c>
      <c r="R123" s="92" t="e">
        <f t="shared" si="12"/>
        <v>#DIV/0!</v>
      </c>
    </row>
    <row r="124" spans="1:18" x14ac:dyDescent="0.25">
      <c r="A124" s="89" t="s">
        <v>634</v>
      </c>
      <c r="B124" s="167" t="s">
        <v>17</v>
      </c>
      <c r="C124" s="101" t="s">
        <v>203</v>
      </c>
      <c r="D124" s="89" t="s">
        <v>114</v>
      </c>
      <c r="E124" s="102" t="s">
        <v>677</v>
      </c>
      <c r="F124" s="103" t="s">
        <v>22</v>
      </c>
      <c r="G124" s="102" t="s">
        <v>10</v>
      </c>
      <c r="H124" s="157">
        <v>54.01</v>
      </c>
      <c r="I124" s="158">
        <f>(_xlfn.XLOOKUP(E124,Kalkulationswerte!$B$3:$B$13,Kalkulationswerte!$C$3:$C$13))-Reinigungstage!$J$18</f>
        <v>128.66666666666666</v>
      </c>
      <c r="J124" s="90" t="e">
        <f>_xlfn.XLOOKUP(#REF!,Reinigungstage!$B$41:$B$44,Reinigungstage!$C$41:$C$44)</f>
        <v>#REF!</v>
      </c>
      <c r="K124" s="90" t="e">
        <f>_xlfn.XLOOKUP(#REF!,Reinigungstage!$B$63:$B$66,Reinigungstage!$C$63:$C$66)</f>
        <v>#REF!</v>
      </c>
      <c r="L124" s="91">
        <f t="shared" si="13"/>
        <v>6949.286666666666</v>
      </c>
      <c r="M124" s="158">
        <f>_xlfn.XLOOKUP(E124,Kalkulationswerte!$B$3:$B$13,Kalkulationswerte!$E$3:$E$13)</f>
        <v>0</v>
      </c>
      <c r="N124" s="160" t="e">
        <f t="shared" si="14"/>
        <v>#DIV/0!</v>
      </c>
      <c r="O124" s="161">
        <f>_xlfn.XLOOKUP(E124,Kalkulationswerte!$B$3:$B$13,Kalkulationswerte!$F$3:$F$13)</f>
        <v>0</v>
      </c>
      <c r="P124" s="162" t="e">
        <f t="shared" si="15"/>
        <v>#DIV/0!</v>
      </c>
      <c r="Q124" s="92" t="e">
        <f t="shared" si="11"/>
        <v>#DIV/0!</v>
      </c>
      <c r="R124" s="92" t="e">
        <f t="shared" si="12"/>
        <v>#DIV/0!</v>
      </c>
    </row>
    <row r="125" spans="1:18" x14ac:dyDescent="0.25">
      <c r="A125" s="89" t="s">
        <v>634</v>
      </c>
      <c r="B125" s="167" t="s">
        <v>17</v>
      </c>
      <c r="C125" s="101" t="s">
        <v>204</v>
      </c>
      <c r="D125" s="89" t="s">
        <v>140</v>
      </c>
      <c r="E125" s="102" t="s">
        <v>677</v>
      </c>
      <c r="F125" s="103" t="s">
        <v>22</v>
      </c>
      <c r="G125" s="102" t="s">
        <v>10</v>
      </c>
      <c r="H125" s="157">
        <v>69.239999999999995</v>
      </c>
      <c r="I125" s="158">
        <f>(_xlfn.XLOOKUP(E125,Kalkulationswerte!$B$3:$B$13,Kalkulationswerte!$C$3:$C$13))-Reinigungstage!$J$18</f>
        <v>128.66666666666666</v>
      </c>
      <c r="J125" s="90" t="e">
        <f>_xlfn.XLOOKUP(#REF!,Reinigungstage!$B$41:$B$44,Reinigungstage!$C$41:$C$44)</f>
        <v>#REF!</v>
      </c>
      <c r="K125" s="90" t="e">
        <f>_xlfn.XLOOKUP(#REF!,Reinigungstage!$B$63:$B$66,Reinigungstage!$C$63:$C$66)</f>
        <v>#REF!</v>
      </c>
      <c r="L125" s="91">
        <f t="shared" si="13"/>
        <v>8908.8799999999992</v>
      </c>
      <c r="M125" s="158">
        <f>_xlfn.XLOOKUP(E125,Kalkulationswerte!$B$3:$B$13,Kalkulationswerte!$E$3:$E$13)</f>
        <v>0</v>
      </c>
      <c r="N125" s="160" t="e">
        <f t="shared" si="14"/>
        <v>#DIV/0!</v>
      </c>
      <c r="O125" s="161">
        <f>_xlfn.XLOOKUP(E125,Kalkulationswerte!$B$3:$B$13,Kalkulationswerte!$F$3:$F$13)</f>
        <v>0</v>
      </c>
      <c r="P125" s="162" t="e">
        <f t="shared" si="15"/>
        <v>#DIV/0!</v>
      </c>
      <c r="Q125" s="92" t="e">
        <f t="shared" si="11"/>
        <v>#DIV/0!</v>
      </c>
      <c r="R125" s="92" t="e">
        <f t="shared" si="12"/>
        <v>#DIV/0!</v>
      </c>
    </row>
    <row r="126" spans="1:18" x14ac:dyDescent="0.25">
      <c r="A126" s="89" t="s">
        <v>634</v>
      </c>
      <c r="B126" s="167" t="s">
        <v>17</v>
      </c>
      <c r="C126" s="101" t="s">
        <v>205</v>
      </c>
      <c r="D126" s="89" t="s">
        <v>145</v>
      </c>
      <c r="E126" s="102" t="s">
        <v>677</v>
      </c>
      <c r="F126" s="103" t="s">
        <v>22</v>
      </c>
      <c r="G126" s="102" t="s">
        <v>10</v>
      </c>
      <c r="H126" s="157">
        <v>53.4</v>
      </c>
      <c r="I126" s="158">
        <f>(_xlfn.XLOOKUP(E126,Kalkulationswerte!$B$3:$B$13,Kalkulationswerte!$C$3:$C$13))-Reinigungstage!$J$18</f>
        <v>128.66666666666666</v>
      </c>
      <c r="J126" s="90" t="e">
        <f>_xlfn.XLOOKUP(#REF!,Reinigungstage!$B$41:$B$44,Reinigungstage!$C$41:$C$44)</f>
        <v>#REF!</v>
      </c>
      <c r="K126" s="90" t="e">
        <f>_xlfn.XLOOKUP(#REF!,Reinigungstage!$B$63:$B$66,Reinigungstage!$C$63:$C$66)</f>
        <v>#REF!</v>
      </c>
      <c r="L126" s="91">
        <f t="shared" si="13"/>
        <v>6870.7999999999993</v>
      </c>
      <c r="M126" s="158">
        <f>_xlfn.XLOOKUP(E126,Kalkulationswerte!$B$3:$B$13,Kalkulationswerte!$E$3:$E$13)</f>
        <v>0</v>
      </c>
      <c r="N126" s="160" t="e">
        <f t="shared" si="14"/>
        <v>#DIV/0!</v>
      </c>
      <c r="O126" s="161">
        <f>_xlfn.XLOOKUP(E126,Kalkulationswerte!$B$3:$B$13,Kalkulationswerte!$F$3:$F$13)</f>
        <v>0</v>
      </c>
      <c r="P126" s="162" t="e">
        <f t="shared" si="15"/>
        <v>#DIV/0!</v>
      </c>
      <c r="Q126" s="92" t="e">
        <f t="shared" si="11"/>
        <v>#DIV/0!</v>
      </c>
      <c r="R126" s="92" t="e">
        <f t="shared" si="12"/>
        <v>#DIV/0!</v>
      </c>
    </row>
    <row r="127" spans="1:18" x14ac:dyDescent="0.25">
      <c r="A127" s="89" t="s">
        <v>634</v>
      </c>
      <c r="B127" s="167" t="s">
        <v>17</v>
      </c>
      <c r="C127" s="101" t="s">
        <v>206</v>
      </c>
      <c r="D127" s="89" t="s">
        <v>98</v>
      </c>
      <c r="E127" s="102" t="s">
        <v>691</v>
      </c>
      <c r="F127" s="103" t="s">
        <v>22</v>
      </c>
      <c r="G127" s="102" t="s">
        <v>10</v>
      </c>
      <c r="H127" s="157">
        <v>26.27</v>
      </c>
      <c r="I127" s="158">
        <f>_xlfn.XLOOKUP(E127,Kalkulationswerte!$B$3:$B$13,Kalkulationswerte!$C$3:$C$13)</f>
        <v>12</v>
      </c>
      <c r="J127" s="90" t="e">
        <f>_xlfn.XLOOKUP(#REF!,Reinigungstage!$B$41:$B$44,Reinigungstage!$C$41:$C$44)</f>
        <v>#REF!</v>
      </c>
      <c r="K127" s="90" t="e">
        <f>_xlfn.XLOOKUP(#REF!,Reinigungstage!$B$63:$B$66,Reinigungstage!$C$63:$C$66)</f>
        <v>#REF!</v>
      </c>
      <c r="L127" s="91">
        <f t="shared" si="13"/>
        <v>315.24</v>
      </c>
      <c r="M127" s="158">
        <f>_xlfn.XLOOKUP(E127,Kalkulationswerte!$B$3:$B$13,Kalkulationswerte!$E$3:$E$13)</f>
        <v>0</v>
      </c>
      <c r="N127" s="160" t="e">
        <f t="shared" si="14"/>
        <v>#DIV/0!</v>
      </c>
      <c r="O127" s="161">
        <f>_xlfn.XLOOKUP(E127,Kalkulationswerte!$B$3:$B$13,Kalkulationswerte!$F$3:$F$13)</f>
        <v>0</v>
      </c>
      <c r="P127" s="162" t="e">
        <f t="shared" si="15"/>
        <v>#DIV/0!</v>
      </c>
      <c r="Q127" s="92" t="e">
        <f t="shared" si="11"/>
        <v>#DIV/0!</v>
      </c>
      <c r="R127" s="92" t="e">
        <f t="shared" si="12"/>
        <v>#DIV/0!</v>
      </c>
    </row>
    <row r="128" spans="1:18" x14ac:dyDescent="0.25">
      <c r="A128" s="89" t="s">
        <v>634</v>
      </c>
      <c r="B128" s="167" t="s">
        <v>17</v>
      </c>
      <c r="C128" s="101" t="s">
        <v>207</v>
      </c>
      <c r="D128" s="89" t="s">
        <v>208</v>
      </c>
      <c r="E128" s="102" t="s">
        <v>677</v>
      </c>
      <c r="F128" s="103" t="s">
        <v>22</v>
      </c>
      <c r="G128" s="102" t="s">
        <v>10</v>
      </c>
      <c r="H128" s="157">
        <v>55.22</v>
      </c>
      <c r="I128" s="158">
        <f>(_xlfn.XLOOKUP(E128,Kalkulationswerte!$B$3:$B$13,Kalkulationswerte!$C$3:$C$13))-Reinigungstage!$J$18</f>
        <v>128.66666666666666</v>
      </c>
      <c r="J128" s="90" t="e">
        <f>_xlfn.XLOOKUP(#REF!,Reinigungstage!$B$41:$B$44,Reinigungstage!$C$41:$C$44)</f>
        <v>#REF!</v>
      </c>
      <c r="K128" s="90" t="e">
        <f>_xlfn.XLOOKUP(#REF!,Reinigungstage!$B$63:$B$66,Reinigungstage!$C$63:$C$66)</f>
        <v>#REF!</v>
      </c>
      <c r="L128" s="91">
        <f t="shared" si="13"/>
        <v>7104.9733333333324</v>
      </c>
      <c r="M128" s="158">
        <f>_xlfn.XLOOKUP(E128,Kalkulationswerte!$B$3:$B$13,Kalkulationswerte!$E$3:$E$13)</f>
        <v>0</v>
      </c>
      <c r="N128" s="160" t="e">
        <f t="shared" si="14"/>
        <v>#DIV/0!</v>
      </c>
      <c r="O128" s="161">
        <f>_xlfn.XLOOKUP(E128,Kalkulationswerte!$B$3:$B$13,Kalkulationswerte!$F$3:$F$13)</f>
        <v>0</v>
      </c>
      <c r="P128" s="162" t="e">
        <f t="shared" si="15"/>
        <v>#DIV/0!</v>
      </c>
      <c r="Q128" s="92" t="e">
        <f t="shared" si="11"/>
        <v>#DIV/0!</v>
      </c>
      <c r="R128" s="92" t="e">
        <f t="shared" si="12"/>
        <v>#DIV/0!</v>
      </c>
    </row>
    <row r="129" spans="1:18" x14ac:dyDescent="0.25">
      <c r="A129" s="89" t="s">
        <v>634</v>
      </c>
      <c r="B129" s="167" t="s">
        <v>17</v>
      </c>
      <c r="C129" s="101" t="s">
        <v>209</v>
      </c>
      <c r="D129" s="89" t="s">
        <v>210</v>
      </c>
      <c r="E129" s="102" t="s">
        <v>696</v>
      </c>
      <c r="F129" s="104" t="s">
        <v>136</v>
      </c>
      <c r="G129" s="102" t="s">
        <v>10</v>
      </c>
      <c r="H129" s="157">
        <v>17.34</v>
      </c>
      <c r="I129" s="158">
        <f>_xlfn.XLOOKUP(E129,Kalkulationswerte!$B$3:$B$13,Kalkulationswerte!$C$3:$C$13)</f>
        <v>0</v>
      </c>
      <c r="J129" s="90" t="e">
        <f>_xlfn.XLOOKUP(#REF!,Reinigungstage!$B$41:$B$44,Reinigungstage!$C$41:$C$44)</f>
        <v>#REF!</v>
      </c>
      <c r="K129" s="90" t="e">
        <f>_xlfn.XLOOKUP(#REF!,Reinigungstage!$B$63:$B$66,Reinigungstage!$C$63:$C$66)</f>
        <v>#REF!</v>
      </c>
      <c r="L129" s="91">
        <f t="shared" si="13"/>
        <v>0</v>
      </c>
      <c r="M129" s="158">
        <f>_xlfn.XLOOKUP(E129,Kalkulationswerte!$B$3:$B$13,Kalkulationswerte!$E$3:$E$13)</f>
        <v>0</v>
      </c>
      <c r="N129" s="160">
        <f>I129</f>
        <v>0</v>
      </c>
      <c r="O129" s="161">
        <f>_xlfn.XLOOKUP(E129,Kalkulationswerte!$B$3:$B$13,Kalkulationswerte!$F$3:$F$13)</f>
        <v>0</v>
      </c>
      <c r="P129" s="162">
        <f t="shared" si="15"/>
        <v>0</v>
      </c>
      <c r="Q129" s="92" t="e">
        <f t="shared" si="11"/>
        <v>#DIV/0!</v>
      </c>
      <c r="R129" s="92" t="e">
        <f t="shared" si="12"/>
        <v>#DIV/0!</v>
      </c>
    </row>
    <row r="130" spans="1:18" x14ac:dyDescent="0.25">
      <c r="A130" s="89" t="s">
        <v>634</v>
      </c>
      <c r="B130" s="167" t="s">
        <v>17</v>
      </c>
      <c r="C130" s="101" t="s">
        <v>211</v>
      </c>
      <c r="D130" s="89" t="s">
        <v>104</v>
      </c>
      <c r="E130" s="102" t="s">
        <v>687</v>
      </c>
      <c r="F130" s="103" t="s">
        <v>22</v>
      </c>
      <c r="G130" s="102" t="s">
        <v>9</v>
      </c>
      <c r="H130" s="169">
        <v>42.95</v>
      </c>
      <c r="I130" s="158">
        <f>(_xlfn.XLOOKUP(E130,Kalkulationswerte!$B$3:$B$13,Kalkulationswerte!$C$3:$C$13))-Reinigungstage!$J$18</f>
        <v>128.66666666666666</v>
      </c>
      <c r="J130" s="90" t="e">
        <f>_xlfn.XLOOKUP(#REF!,Reinigungstage!$B$41:$B$44,Reinigungstage!$C$41:$C$44)</f>
        <v>#REF!</v>
      </c>
      <c r="K130" s="90" t="e">
        <f>_xlfn.XLOOKUP(#REF!,Reinigungstage!$B$63:$B$66,Reinigungstage!$C$63:$C$66)</f>
        <v>#REF!</v>
      </c>
      <c r="L130" s="91">
        <f t="shared" si="13"/>
        <v>5526.2333333333336</v>
      </c>
      <c r="M130" s="158">
        <f>_xlfn.XLOOKUP(E130,Kalkulationswerte!$B$3:$B$13,Kalkulationswerte!$E$3:$E$13)</f>
        <v>0</v>
      </c>
      <c r="N130" s="160" t="e">
        <f t="shared" si="14"/>
        <v>#DIV/0!</v>
      </c>
      <c r="O130" s="161">
        <f>_xlfn.XLOOKUP(E130,Kalkulationswerte!$B$3:$B$13,Kalkulationswerte!$F$3:$F$13)</f>
        <v>0</v>
      </c>
      <c r="P130" s="162" t="e">
        <f t="shared" si="15"/>
        <v>#DIV/0!</v>
      </c>
      <c r="Q130" s="93" t="e">
        <f t="shared" si="11"/>
        <v>#DIV/0!</v>
      </c>
      <c r="R130" s="93" t="e">
        <f t="shared" si="12"/>
        <v>#DIV/0!</v>
      </c>
    </row>
    <row r="131" spans="1:18" x14ac:dyDescent="0.25">
      <c r="A131" s="89" t="s">
        <v>258</v>
      </c>
      <c r="B131" s="167" t="s">
        <v>8</v>
      </c>
      <c r="C131" s="101" t="s">
        <v>75</v>
      </c>
      <c r="D131" s="89" t="s">
        <v>82</v>
      </c>
      <c r="E131" s="102" t="s">
        <v>684</v>
      </c>
      <c r="F131" s="103" t="s">
        <v>22</v>
      </c>
      <c r="G131" s="102" t="s">
        <v>220</v>
      </c>
      <c r="H131" s="157">
        <v>17.87</v>
      </c>
      <c r="I131" s="158">
        <f>_xlfn.XLOOKUP(E131,Kalkulationswerte!$B$3:$B$13,Kalkulationswerte!$C$3:$C$13)</f>
        <v>190.66666666666666</v>
      </c>
      <c r="J131" s="90" t="e">
        <f>_xlfn.XLOOKUP(#REF!,Reinigungstage!$B$41:$B$44,Reinigungstage!$C$41:$C$44)</f>
        <v>#REF!</v>
      </c>
      <c r="K131" s="90" t="e">
        <f>_xlfn.XLOOKUP(#REF!,Reinigungstage!$B$63:$B$66,Reinigungstage!$C$63:$C$66)</f>
        <v>#REF!</v>
      </c>
      <c r="L131" s="91">
        <f t="shared" si="13"/>
        <v>3407.2133333333331</v>
      </c>
      <c r="M131" s="158">
        <f>_xlfn.XLOOKUP(E131,Kalkulationswerte!$B$3:$B$13,Kalkulationswerte!$E$3:$E$13)</f>
        <v>0</v>
      </c>
      <c r="N131" s="160" t="e">
        <f t="shared" si="14"/>
        <v>#DIV/0!</v>
      </c>
      <c r="O131" s="161">
        <f>_xlfn.XLOOKUP(E131,Kalkulationswerte!$B$3:$B$13,Kalkulationswerte!$F$3:$F$13)</f>
        <v>0</v>
      </c>
      <c r="P131" s="162" t="e">
        <f t="shared" si="15"/>
        <v>#DIV/0!</v>
      </c>
      <c r="Q131" s="92" t="e">
        <f t="shared" si="11"/>
        <v>#DIV/0!</v>
      </c>
      <c r="R131" s="92" t="e">
        <f t="shared" si="12"/>
        <v>#DIV/0!</v>
      </c>
    </row>
    <row r="132" spans="1:18" x14ac:dyDescent="0.25">
      <c r="A132" s="89" t="s">
        <v>258</v>
      </c>
      <c r="B132" s="167" t="s">
        <v>8</v>
      </c>
      <c r="C132" s="101" t="s">
        <v>76</v>
      </c>
      <c r="D132" s="89" t="s">
        <v>106</v>
      </c>
      <c r="E132" s="102" t="s">
        <v>684</v>
      </c>
      <c r="F132" s="103" t="s">
        <v>22</v>
      </c>
      <c r="G132" s="102" t="s">
        <v>220</v>
      </c>
      <c r="H132" s="157">
        <v>17.63</v>
      </c>
      <c r="I132" s="158">
        <f>_xlfn.XLOOKUP(E132,Kalkulationswerte!$B$3:$B$13,Kalkulationswerte!$C$3:$C$13)</f>
        <v>190.66666666666666</v>
      </c>
      <c r="J132" s="90" t="e">
        <f>_xlfn.XLOOKUP(#REF!,Reinigungstage!$B$41:$B$44,Reinigungstage!$C$41:$C$44)</f>
        <v>#REF!</v>
      </c>
      <c r="K132" s="90" t="e">
        <f>_xlfn.XLOOKUP(#REF!,Reinigungstage!$B$63:$B$66,Reinigungstage!$C$63:$C$66)</f>
        <v>#REF!</v>
      </c>
      <c r="L132" s="91">
        <f t="shared" si="13"/>
        <v>3361.4533333333329</v>
      </c>
      <c r="M132" s="158">
        <f>_xlfn.XLOOKUP(E132,Kalkulationswerte!$B$3:$B$13,Kalkulationswerte!$E$3:$E$13)</f>
        <v>0</v>
      </c>
      <c r="N132" s="160" t="e">
        <f t="shared" si="14"/>
        <v>#DIV/0!</v>
      </c>
      <c r="O132" s="161">
        <f>_xlfn.XLOOKUP(E132,Kalkulationswerte!$B$3:$B$13,Kalkulationswerte!$F$3:$F$13)</f>
        <v>0</v>
      </c>
      <c r="P132" s="162" t="e">
        <f t="shared" si="15"/>
        <v>#DIV/0!</v>
      </c>
      <c r="Q132" s="92" t="e">
        <f t="shared" si="11"/>
        <v>#DIV/0!</v>
      </c>
      <c r="R132" s="92" t="e">
        <f t="shared" si="12"/>
        <v>#DIV/0!</v>
      </c>
    </row>
    <row r="133" spans="1:18" x14ac:dyDescent="0.25">
      <c r="A133" s="89" t="s">
        <v>258</v>
      </c>
      <c r="B133" s="167" t="s">
        <v>8</v>
      </c>
      <c r="C133" s="101" t="s">
        <v>77</v>
      </c>
      <c r="D133" s="89" t="s">
        <v>234</v>
      </c>
      <c r="E133" s="102" t="s">
        <v>684</v>
      </c>
      <c r="F133" s="103" t="s">
        <v>22</v>
      </c>
      <c r="G133" s="102" t="s">
        <v>220</v>
      </c>
      <c r="H133" s="157">
        <v>2.2999999999999998</v>
      </c>
      <c r="I133" s="158">
        <f>_xlfn.XLOOKUP(E133,Kalkulationswerte!$B$3:$B$13,Kalkulationswerte!$C$3:$C$13)</f>
        <v>190.66666666666666</v>
      </c>
      <c r="J133" s="90" t="e">
        <f>_xlfn.XLOOKUP(#REF!,Reinigungstage!$B$41:$B$44,Reinigungstage!$C$41:$C$44)</f>
        <v>#REF!</v>
      </c>
      <c r="K133" s="90" t="e">
        <f>_xlfn.XLOOKUP(#REF!,Reinigungstage!$B$63:$B$66,Reinigungstage!$C$63:$C$66)</f>
        <v>#REF!</v>
      </c>
      <c r="L133" s="91">
        <f t="shared" si="13"/>
        <v>438.5333333333333</v>
      </c>
      <c r="M133" s="158">
        <f>_xlfn.XLOOKUP(E133,Kalkulationswerte!$B$3:$B$13,Kalkulationswerte!$E$3:$E$13)</f>
        <v>0</v>
      </c>
      <c r="N133" s="160" t="e">
        <f t="shared" si="14"/>
        <v>#DIV/0!</v>
      </c>
      <c r="O133" s="161">
        <f>_xlfn.XLOOKUP(E133,Kalkulationswerte!$B$3:$B$13,Kalkulationswerte!$F$3:$F$13)</f>
        <v>0</v>
      </c>
      <c r="P133" s="162" t="e">
        <f t="shared" si="15"/>
        <v>#DIV/0!</v>
      </c>
      <c r="Q133" s="92" t="e">
        <f t="shared" ref="Q133:Q196" si="22">((H133/M133)*J133)*O133</f>
        <v>#DIV/0!</v>
      </c>
      <c r="R133" s="92" t="e">
        <f t="shared" ref="R133:R196" si="23">((H133/M133)*K133)*O133</f>
        <v>#DIV/0!</v>
      </c>
    </row>
    <row r="134" spans="1:18" x14ac:dyDescent="0.25">
      <c r="A134" s="89" t="s">
        <v>258</v>
      </c>
      <c r="B134" s="167" t="s">
        <v>8</v>
      </c>
      <c r="C134" s="101" t="s">
        <v>79</v>
      </c>
      <c r="D134" s="89" t="s">
        <v>245</v>
      </c>
      <c r="E134" s="102" t="s">
        <v>677</v>
      </c>
      <c r="F134" s="103" t="s">
        <v>22</v>
      </c>
      <c r="G134" s="102" t="s">
        <v>10</v>
      </c>
      <c r="H134" s="157">
        <v>68.87</v>
      </c>
      <c r="I134" s="158">
        <f>_xlfn.XLOOKUP(E134,Kalkulationswerte!$B$3:$B$13,Kalkulationswerte!$C$3:$C$13)</f>
        <v>190.66666666666666</v>
      </c>
      <c r="J134" s="90" t="e">
        <f>_xlfn.XLOOKUP(#REF!,Reinigungstage!$B$41:$B$44,Reinigungstage!$C$41:$C$44)</f>
        <v>#REF!</v>
      </c>
      <c r="K134" s="90" t="e">
        <f>_xlfn.XLOOKUP(#REF!,Reinigungstage!$B$63:$B$66,Reinigungstage!$C$63:$C$66)</f>
        <v>#REF!</v>
      </c>
      <c r="L134" s="91">
        <f t="shared" si="13"/>
        <v>13131.213333333333</v>
      </c>
      <c r="M134" s="158">
        <f>_xlfn.XLOOKUP(E134,Kalkulationswerte!$B$3:$B$13,Kalkulationswerte!$E$3:$E$13)</f>
        <v>0</v>
      </c>
      <c r="N134" s="160" t="e">
        <f t="shared" si="14"/>
        <v>#DIV/0!</v>
      </c>
      <c r="O134" s="161">
        <f>_xlfn.XLOOKUP(E134,Kalkulationswerte!$B$3:$B$13,Kalkulationswerte!$F$3:$F$13)</f>
        <v>0</v>
      </c>
      <c r="P134" s="162" t="e">
        <f t="shared" si="15"/>
        <v>#DIV/0!</v>
      </c>
      <c r="Q134" s="92" t="e">
        <f t="shared" si="22"/>
        <v>#DIV/0!</v>
      </c>
      <c r="R134" s="92" t="e">
        <f t="shared" si="23"/>
        <v>#DIV/0!</v>
      </c>
    </row>
    <row r="135" spans="1:18" x14ac:dyDescent="0.25">
      <c r="A135" s="89" t="s">
        <v>258</v>
      </c>
      <c r="B135" s="167" t="s">
        <v>8</v>
      </c>
      <c r="C135" s="101" t="s">
        <v>81</v>
      </c>
      <c r="D135" s="89" t="s">
        <v>91</v>
      </c>
      <c r="E135" s="102" t="s">
        <v>687</v>
      </c>
      <c r="F135" s="103" t="s">
        <v>22</v>
      </c>
      <c r="G135" s="102" t="s">
        <v>220</v>
      </c>
      <c r="H135" s="157">
        <v>3.86</v>
      </c>
      <c r="I135" s="158">
        <f>_xlfn.XLOOKUP(E135,Kalkulationswerte!$B$3:$B$13,Kalkulationswerte!$C$3:$C$13)</f>
        <v>190.66666666666666</v>
      </c>
      <c r="J135" s="90" t="e">
        <f>_xlfn.XLOOKUP(#REF!,Reinigungstage!$B$41:$B$44,Reinigungstage!$C$41:$C$44)</f>
        <v>#REF!</v>
      </c>
      <c r="K135" s="90" t="e">
        <f>_xlfn.XLOOKUP(#REF!,Reinigungstage!$B$63:$B$66,Reinigungstage!$C$63:$C$66)</f>
        <v>#REF!</v>
      </c>
      <c r="L135" s="91">
        <f t="shared" si="13"/>
        <v>735.97333333333324</v>
      </c>
      <c r="M135" s="158">
        <f>_xlfn.XLOOKUP(E135,Kalkulationswerte!$B$3:$B$13,Kalkulationswerte!$E$3:$E$13)</f>
        <v>0</v>
      </c>
      <c r="N135" s="160" t="e">
        <f t="shared" si="14"/>
        <v>#DIV/0!</v>
      </c>
      <c r="O135" s="161">
        <f>_xlfn.XLOOKUP(E135,Kalkulationswerte!$B$3:$B$13,Kalkulationswerte!$F$3:$F$13)</f>
        <v>0</v>
      </c>
      <c r="P135" s="162" t="e">
        <f t="shared" si="15"/>
        <v>#DIV/0!</v>
      </c>
      <c r="Q135" s="92" t="e">
        <f t="shared" si="22"/>
        <v>#DIV/0!</v>
      </c>
      <c r="R135" s="92" t="e">
        <f t="shared" si="23"/>
        <v>#DIV/0!</v>
      </c>
    </row>
    <row r="136" spans="1:18" x14ac:dyDescent="0.25">
      <c r="A136" s="89" t="s">
        <v>258</v>
      </c>
      <c r="B136" s="167" t="s">
        <v>8</v>
      </c>
      <c r="C136" s="101" t="s">
        <v>83</v>
      </c>
      <c r="D136" s="89" t="s">
        <v>246</v>
      </c>
      <c r="E136" s="102" t="s">
        <v>692</v>
      </c>
      <c r="F136" s="103" t="s">
        <v>22</v>
      </c>
      <c r="G136" s="102" t="s">
        <v>10</v>
      </c>
      <c r="H136" s="157">
        <v>17.809999999999999</v>
      </c>
      <c r="I136" s="158">
        <f>_xlfn.XLOOKUP(E136,Kalkulationswerte!$B$3:$B$13,Kalkulationswerte!$C$3:$C$13)</f>
        <v>190.66666666666666</v>
      </c>
      <c r="J136" s="90" t="e">
        <f>_xlfn.XLOOKUP(#REF!,Reinigungstage!$B$41:$B$44,Reinigungstage!$C$41:$C$44)</f>
        <v>#REF!</v>
      </c>
      <c r="K136" s="90" t="e">
        <f>_xlfn.XLOOKUP(#REF!,Reinigungstage!$B$63:$B$66,Reinigungstage!$C$63:$C$66)</f>
        <v>#REF!</v>
      </c>
      <c r="L136" s="91">
        <f t="shared" si="13"/>
        <v>3395.7733333333331</v>
      </c>
      <c r="M136" s="158">
        <f>_xlfn.XLOOKUP(E136,Kalkulationswerte!$B$3:$B$13,Kalkulationswerte!$E$3:$E$13)</f>
        <v>0</v>
      </c>
      <c r="N136" s="160" t="e">
        <f t="shared" si="14"/>
        <v>#DIV/0!</v>
      </c>
      <c r="O136" s="161">
        <f>_xlfn.XLOOKUP(E136,Kalkulationswerte!$B$3:$B$13,Kalkulationswerte!$F$3:$F$13)</f>
        <v>0</v>
      </c>
      <c r="P136" s="162" t="e">
        <f t="shared" si="15"/>
        <v>#DIV/0!</v>
      </c>
      <c r="Q136" s="92" t="e">
        <f t="shared" si="22"/>
        <v>#DIV/0!</v>
      </c>
      <c r="R136" s="92" t="e">
        <f t="shared" si="23"/>
        <v>#DIV/0!</v>
      </c>
    </row>
    <row r="137" spans="1:18" x14ac:dyDescent="0.25">
      <c r="A137" s="89" t="s">
        <v>258</v>
      </c>
      <c r="B137" s="167" t="s">
        <v>8</v>
      </c>
      <c r="C137" s="101" t="s">
        <v>85</v>
      </c>
      <c r="D137" s="89" t="s">
        <v>153</v>
      </c>
      <c r="E137" s="102" t="s">
        <v>687</v>
      </c>
      <c r="F137" s="103" t="s">
        <v>22</v>
      </c>
      <c r="G137" s="102" t="s">
        <v>10</v>
      </c>
      <c r="H137" s="157">
        <v>12.66</v>
      </c>
      <c r="I137" s="158">
        <f>_xlfn.XLOOKUP(E137,Kalkulationswerte!$B$3:$B$13,Kalkulationswerte!$C$3:$C$13)</f>
        <v>190.66666666666666</v>
      </c>
      <c r="J137" s="90" t="e">
        <f>_xlfn.XLOOKUP(#REF!,Reinigungstage!$B$41:$B$44,Reinigungstage!$C$41:$C$44)</f>
        <v>#REF!</v>
      </c>
      <c r="K137" s="90" t="e">
        <f>_xlfn.XLOOKUP(#REF!,Reinigungstage!$B$63:$B$66,Reinigungstage!$C$63:$C$66)</f>
        <v>#REF!</v>
      </c>
      <c r="L137" s="91">
        <f t="shared" si="13"/>
        <v>2413.8399999999997</v>
      </c>
      <c r="M137" s="158">
        <f>_xlfn.XLOOKUP(E137,Kalkulationswerte!$B$3:$B$13,Kalkulationswerte!$E$3:$E$13)</f>
        <v>0</v>
      </c>
      <c r="N137" s="160" t="e">
        <f t="shared" si="14"/>
        <v>#DIV/0!</v>
      </c>
      <c r="O137" s="161">
        <f>_xlfn.XLOOKUP(E137,Kalkulationswerte!$B$3:$B$13,Kalkulationswerte!$F$3:$F$13)</f>
        <v>0</v>
      </c>
      <c r="P137" s="162" t="e">
        <f t="shared" si="15"/>
        <v>#DIV/0!</v>
      </c>
      <c r="Q137" s="92" t="e">
        <f t="shared" si="22"/>
        <v>#DIV/0!</v>
      </c>
      <c r="R137" s="92" t="e">
        <f t="shared" si="23"/>
        <v>#DIV/0!</v>
      </c>
    </row>
    <row r="138" spans="1:18" x14ac:dyDescent="0.25">
      <c r="A138" s="89" t="s">
        <v>258</v>
      </c>
      <c r="B138" s="167" t="s">
        <v>8</v>
      </c>
      <c r="C138" s="101" t="s">
        <v>87</v>
      </c>
      <c r="D138" s="89" t="s">
        <v>186</v>
      </c>
      <c r="E138" s="102" t="s">
        <v>678</v>
      </c>
      <c r="F138" s="103" t="s">
        <v>22</v>
      </c>
      <c r="G138" s="102" t="s">
        <v>12</v>
      </c>
      <c r="H138" s="157">
        <v>4.17</v>
      </c>
      <c r="I138" s="158">
        <f>_xlfn.XLOOKUP(E138,Kalkulationswerte!$B$3:$B$13,Kalkulationswerte!$C$3:$C$13)</f>
        <v>190.66666666666666</v>
      </c>
      <c r="J138" s="90" t="e">
        <f>_xlfn.XLOOKUP(#REF!,Reinigungstage!$B$41:$B$44,Reinigungstage!$C$41:$C$44)</f>
        <v>#REF!</v>
      </c>
      <c r="K138" s="90" t="e">
        <f>_xlfn.XLOOKUP(#REF!,Reinigungstage!$B$63:$B$66,Reinigungstage!$C$63:$C$66)</f>
        <v>#REF!</v>
      </c>
      <c r="L138" s="91">
        <f t="shared" si="13"/>
        <v>795.07999999999993</v>
      </c>
      <c r="M138" s="158">
        <f>_xlfn.XLOOKUP(E138,Kalkulationswerte!$B$3:$B$13,Kalkulationswerte!$E$3:$E$13)</f>
        <v>0</v>
      </c>
      <c r="N138" s="160" t="e">
        <f t="shared" si="14"/>
        <v>#DIV/0!</v>
      </c>
      <c r="O138" s="161">
        <f>_xlfn.XLOOKUP(E138,Kalkulationswerte!$B$3:$B$13,Kalkulationswerte!$F$3:$F$13)</f>
        <v>0</v>
      </c>
      <c r="P138" s="162" t="e">
        <f t="shared" si="15"/>
        <v>#DIV/0!</v>
      </c>
      <c r="Q138" s="92" t="e">
        <f t="shared" si="22"/>
        <v>#DIV/0!</v>
      </c>
      <c r="R138" s="92" t="e">
        <f t="shared" si="23"/>
        <v>#DIV/0!</v>
      </c>
    </row>
    <row r="139" spans="1:18" x14ac:dyDescent="0.25">
      <c r="A139" s="89" t="s">
        <v>258</v>
      </c>
      <c r="B139" s="167" t="s">
        <v>8</v>
      </c>
      <c r="C139" s="101" t="s">
        <v>89</v>
      </c>
      <c r="D139" s="89" t="s">
        <v>247</v>
      </c>
      <c r="E139" s="102" t="s">
        <v>678</v>
      </c>
      <c r="F139" s="103" t="s">
        <v>22</v>
      </c>
      <c r="G139" s="102" t="s">
        <v>12</v>
      </c>
      <c r="H139" s="157">
        <v>8</v>
      </c>
      <c r="I139" s="158">
        <f>_xlfn.XLOOKUP(E139,Kalkulationswerte!$B$3:$B$13,Kalkulationswerte!$C$3:$C$13)</f>
        <v>190.66666666666666</v>
      </c>
      <c r="J139" s="90" t="e">
        <f>_xlfn.XLOOKUP(#REF!,Reinigungstage!$B$41:$B$44,Reinigungstage!$C$41:$C$44)</f>
        <v>#REF!</v>
      </c>
      <c r="K139" s="90" t="e">
        <f>_xlfn.XLOOKUP(#REF!,Reinigungstage!$B$63:$B$66,Reinigungstage!$C$63:$C$66)</f>
        <v>#REF!</v>
      </c>
      <c r="L139" s="91">
        <f t="shared" si="13"/>
        <v>1525.3333333333333</v>
      </c>
      <c r="M139" s="158">
        <f>_xlfn.XLOOKUP(E139,Kalkulationswerte!$B$3:$B$13,Kalkulationswerte!$E$3:$E$13)</f>
        <v>0</v>
      </c>
      <c r="N139" s="160" t="e">
        <f t="shared" si="14"/>
        <v>#DIV/0!</v>
      </c>
      <c r="O139" s="161">
        <f>_xlfn.XLOOKUP(E139,Kalkulationswerte!$B$3:$B$13,Kalkulationswerte!$F$3:$F$13)</f>
        <v>0</v>
      </c>
      <c r="P139" s="162" t="e">
        <f t="shared" si="15"/>
        <v>#DIV/0!</v>
      </c>
      <c r="Q139" s="92" t="e">
        <f t="shared" si="22"/>
        <v>#DIV/0!</v>
      </c>
      <c r="R139" s="92" t="e">
        <f t="shared" si="23"/>
        <v>#DIV/0!</v>
      </c>
    </row>
    <row r="140" spans="1:18" x14ac:dyDescent="0.25">
      <c r="A140" s="89" t="s">
        <v>258</v>
      </c>
      <c r="B140" s="167" t="s">
        <v>8</v>
      </c>
      <c r="C140" s="101" t="s">
        <v>92</v>
      </c>
      <c r="D140" s="89" t="s">
        <v>185</v>
      </c>
      <c r="E140" s="102" t="s">
        <v>678</v>
      </c>
      <c r="F140" s="103" t="s">
        <v>22</v>
      </c>
      <c r="G140" s="102" t="s">
        <v>12</v>
      </c>
      <c r="H140" s="157">
        <v>2.27</v>
      </c>
      <c r="I140" s="158">
        <f>_xlfn.XLOOKUP(E140,Kalkulationswerte!$B$3:$B$13,Kalkulationswerte!$C$3:$C$13)</f>
        <v>190.66666666666666</v>
      </c>
      <c r="J140" s="90" t="e">
        <f>_xlfn.XLOOKUP(#REF!,Reinigungstage!$B$41:$B$44,Reinigungstage!$C$41:$C$44)</f>
        <v>#REF!</v>
      </c>
      <c r="K140" s="90" t="e">
        <f>_xlfn.XLOOKUP(#REF!,Reinigungstage!$B$63:$B$66,Reinigungstage!$C$63:$C$66)</f>
        <v>#REF!</v>
      </c>
      <c r="L140" s="91">
        <f t="shared" si="13"/>
        <v>432.81333333333333</v>
      </c>
      <c r="M140" s="158">
        <f>_xlfn.XLOOKUP(E140,Kalkulationswerte!$B$3:$B$13,Kalkulationswerte!$E$3:$E$13)</f>
        <v>0</v>
      </c>
      <c r="N140" s="160" t="e">
        <f t="shared" si="14"/>
        <v>#DIV/0!</v>
      </c>
      <c r="O140" s="161">
        <f>_xlfn.XLOOKUP(E140,Kalkulationswerte!$B$3:$B$13,Kalkulationswerte!$F$3:$F$13)</f>
        <v>0</v>
      </c>
      <c r="P140" s="162" t="e">
        <f t="shared" si="15"/>
        <v>#DIV/0!</v>
      </c>
      <c r="Q140" s="92" t="e">
        <f t="shared" si="22"/>
        <v>#DIV/0!</v>
      </c>
      <c r="R140" s="92" t="e">
        <f t="shared" si="23"/>
        <v>#DIV/0!</v>
      </c>
    </row>
    <row r="141" spans="1:18" x14ac:dyDescent="0.25">
      <c r="A141" s="89" t="s">
        <v>258</v>
      </c>
      <c r="B141" s="167" t="s">
        <v>8</v>
      </c>
      <c r="C141" s="101" t="s">
        <v>93</v>
      </c>
      <c r="D141" s="89" t="s">
        <v>230</v>
      </c>
      <c r="E141" s="102" t="s">
        <v>678</v>
      </c>
      <c r="F141" s="103" t="s">
        <v>22</v>
      </c>
      <c r="G141" s="102" t="s">
        <v>12</v>
      </c>
      <c r="H141" s="157">
        <v>8.14</v>
      </c>
      <c r="I141" s="158">
        <f>_xlfn.XLOOKUP(E141,Kalkulationswerte!$B$3:$B$13,Kalkulationswerte!$C$3:$C$13)</f>
        <v>190.66666666666666</v>
      </c>
      <c r="J141" s="90" t="e">
        <f>_xlfn.XLOOKUP(#REF!,Reinigungstage!$B$41:$B$44,Reinigungstage!$C$41:$C$44)</f>
        <v>#REF!</v>
      </c>
      <c r="K141" s="90" t="e">
        <f>_xlfn.XLOOKUP(#REF!,Reinigungstage!$B$63:$B$66,Reinigungstage!$C$63:$C$66)</f>
        <v>#REF!</v>
      </c>
      <c r="L141" s="91">
        <f t="shared" si="13"/>
        <v>1552.0266666666666</v>
      </c>
      <c r="M141" s="158">
        <f>_xlfn.XLOOKUP(E141,Kalkulationswerte!$B$3:$B$13,Kalkulationswerte!$E$3:$E$13)</f>
        <v>0</v>
      </c>
      <c r="N141" s="160" t="e">
        <f t="shared" si="14"/>
        <v>#DIV/0!</v>
      </c>
      <c r="O141" s="161">
        <f>_xlfn.XLOOKUP(E141,Kalkulationswerte!$B$3:$B$13,Kalkulationswerte!$F$3:$F$13)</f>
        <v>0</v>
      </c>
      <c r="P141" s="162" t="e">
        <f t="shared" si="15"/>
        <v>#DIV/0!</v>
      </c>
      <c r="Q141" s="92" t="e">
        <f t="shared" si="22"/>
        <v>#DIV/0!</v>
      </c>
      <c r="R141" s="92" t="e">
        <f t="shared" si="23"/>
        <v>#DIV/0!</v>
      </c>
    </row>
    <row r="142" spans="1:18" x14ac:dyDescent="0.25">
      <c r="A142" s="89" t="s">
        <v>258</v>
      </c>
      <c r="B142" s="167" t="s">
        <v>8</v>
      </c>
      <c r="C142" s="101" t="s">
        <v>95</v>
      </c>
      <c r="D142" s="89" t="s">
        <v>127</v>
      </c>
      <c r="E142" s="102" t="s">
        <v>696</v>
      </c>
      <c r="F142" s="104" t="s">
        <v>136</v>
      </c>
      <c r="G142" s="102" t="s">
        <v>12</v>
      </c>
      <c r="H142" s="157">
        <v>8.84</v>
      </c>
      <c r="I142" s="158">
        <f>_xlfn.XLOOKUP(E142,Kalkulationswerte!$B$3:$B$13,Kalkulationswerte!$C$3:$C$13)</f>
        <v>0</v>
      </c>
      <c r="J142" s="90" t="e">
        <f>_xlfn.XLOOKUP(#REF!,Reinigungstage!$B$41:$B$44,Reinigungstage!$C$41:$C$44)</f>
        <v>#REF!</v>
      </c>
      <c r="K142" s="90" t="e">
        <f>_xlfn.XLOOKUP(#REF!,Reinigungstage!$B$63:$B$66,Reinigungstage!$C$63:$C$66)</f>
        <v>#REF!</v>
      </c>
      <c r="L142" s="91">
        <f t="shared" si="13"/>
        <v>0</v>
      </c>
      <c r="M142" s="158">
        <f>_xlfn.XLOOKUP(E142,Kalkulationswerte!$B$3:$B$13,Kalkulationswerte!$E$3:$E$13)</f>
        <v>0</v>
      </c>
      <c r="N142" s="160">
        <f>I142</f>
        <v>0</v>
      </c>
      <c r="O142" s="161">
        <f>_xlfn.XLOOKUP(E142,Kalkulationswerte!$B$3:$B$13,Kalkulationswerte!$F$3:$F$13)</f>
        <v>0</v>
      </c>
      <c r="P142" s="162">
        <f t="shared" si="15"/>
        <v>0</v>
      </c>
      <c r="Q142" s="92" t="e">
        <f t="shared" si="22"/>
        <v>#DIV/0!</v>
      </c>
      <c r="R142" s="92" t="e">
        <f t="shared" si="23"/>
        <v>#DIV/0!</v>
      </c>
    </row>
    <row r="143" spans="1:18" x14ac:dyDescent="0.25">
      <c r="A143" s="89" t="s">
        <v>258</v>
      </c>
      <c r="B143" s="167" t="s">
        <v>8</v>
      </c>
      <c r="C143" s="101" t="s">
        <v>97</v>
      </c>
      <c r="D143" s="89" t="s">
        <v>104</v>
      </c>
      <c r="E143" s="102" t="s">
        <v>687</v>
      </c>
      <c r="F143" s="103" t="s">
        <v>22</v>
      </c>
      <c r="G143" s="102" t="s">
        <v>10</v>
      </c>
      <c r="H143" s="157">
        <v>61.19</v>
      </c>
      <c r="I143" s="158">
        <f>_xlfn.XLOOKUP(E143,Kalkulationswerte!$B$3:$B$13,Kalkulationswerte!$C$3:$C$13)</f>
        <v>190.66666666666666</v>
      </c>
      <c r="J143" s="90" t="e">
        <f>_xlfn.XLOOKUP(#REF!,Reinigungstage!$B$41:$B$44,Reinigungstage!$C$41:$C$44)</f>
        <v>#REF!</v>
      </c>
      <c r="K143" s="90" t="e">
        <f>_xlfn.XLOOKUP(#REF!,Reinigungstage!$B$63:$B$66,Reinigungstage!$C$63:$C$66)</f>
        <v>#REF!</v>
      </c>
      <c r="L143" s="91">
        <f t="shared" si="13"/>
        <v>11666.893333333332</v>
      </c>
      <c r="M143" s="158">
        <f>_xlfn.XLOOKUP(E143,Kalkulationswerte!$B$3:$B$13,Kalkulationswerte!$E$3:$E$13)</f>
        <v>0</v>
      </c>
      <c r="N143" s="160" t="e">
        <f t="shared" si="14"/>
        <v>#DIV/0!</v>
      </c>
      <c r="O143" s="161">
        <f>_xlfn.XLOOKUP(E143,Kalkulationswerte!$B$3:$B$13,Kalkulationswerte!$F$3:$F$13)</f>
        <v>0</v>
      </c>
      <c r="P143" s="162" t="e">
        <f t="shared" si="15"/>
        <v>#DIV/0!</v>
      </c>
      <c r="Q143" s="92" t="e">
        <f t="shared" si="22"/>
        <v>#DIV/0!</v>
      </c>
      <c r="R143" s="92" t="e">
        <f t="shared" si="23"/>
        <v>#DIV/0!</v>
      </c>
    </row>
    <row r="144" spans="1:18" x14ac:dyDescent="0.25">
      <c r="A144" s="89" t="s">
        <v>258</v>
      </c>
      <c r="B144" s="167" t="s">
        <v>8</v>
      </c>
      <c r="C144" s="101" t="s">
        <v>99</v>
      </c>
      <c r="D144" s="89" t="s">
        <v>222</v>
      </c>
      <c r="E144" s="102" t="s">
        <v>678</v>
      </c>
      <c r="F144" s="103" t="s">
        <v>22</v>
      </c>
      <c r="G144" s="102" t="s">
        <v>10</v>
      </c>
      <c r="H144" s="157">
        <v>7.81</v>
      </c>
      <c r="I144" s="158">
        <f>_xlfn.XLOOKUP(E144,Kalkulationswerte!$B$3:$B$13,Kalkulationswerte!$C$3:$C$13)</f>
        <v>190.66666666666666</v>
      </c>
      <c r="J144" s="90" t="e">
        <f>_xlfn.XLOOKUP(#REF!,Reinigungstage!$B$41:$B$44,Reinigungstage!$C$41:$C$44)</f>
        <v>#REF!</v>
      </c>
      <c r="K144" s="90" t="e">
        <f>_xlfn.XLOOKUP(#REF!,Reinigungstage!$B$63:$B$66,Reinigungstage!$C$63:$C$66)</f>
        <v>#REF!</v>
      </c>
      <c r="L144" s="91">
        <f t="shared" si="13"/>
        <v>1489.1066666666666</v>
      </c>
      <c r="M144" s="158">
        <f>_xlfn.XLOOKUP(E144,Kalkulationswerte!$B$3:$B$13,Kalkulationswerte!$E$3:$E$13)</f>
        <v>0</v>
      </c>
      <c r="N144" s="160" t="e">
        <f t="shared" si="14"/>
        <v>#DIV/0!</v>
      </c>
      <c r="O144" s="161">
        <f>_xlfn.XLOOKUP(E144,Kalkulationswerte!$B$3:$B$13,Kalkulationswerte!$F$3:$F$13)</f>
        <v>0</v>
      </c>
      <c r="P144" s="162" t="e">
        <f t="shared" si="15"/>
        <v>#DIV/0!</v>
      </c>
      <c r="Q144" s="92" t="e">
        <f t="shared" si="22"/>
        <v>#DIV/0!</v>
      </c>
      <c r="R144" s="92" t="e">
        <f t="shared" si="23"/>
        <v>#DIV/0!</v>
      </c>
    </row>
    <row r="145" spans="1:18" x14ac:dyDescent="0.25">
      <c r="A145" s="89" t="s">
        <v>258</v>
      </c>
      <c r="B145" s="167" t="s">
        <v>8</v>
      </c>
      <c r="C145" s="101" t="s">
        <v>101</v>
      </c>
      <c r="D145" s="89" t="s">
        <v>238</v>
      </c>
      <c r="E145" s="102" t="s">
        <v>675</v>
      </c>
      <c r="F145" s="103" t="s">
        <v>22</v>
      </c>
      <c r="G145" s="102" t="s">
        <v>15</v>
      </c>
      <c r="H145" s="157">
        <v>11.8</v>
      </c>
      <c r="I145" s="158">
        <f>(_xlfn.XLOOKUP(E145,Kalkulationswerte!$B$3:$B$13,Kalkulationswerte!$C$3:$C$13))-62</f>
        <v>39.066666666666677</v>
      </c>
      <c r="J145" s="90" t="e">
        <f>_xlfn.XLOOKUP(#REF!,Reinigungstage!$B$41:$B$44,Reinigungstage!$C$41:$C$44)</f>
        <v>#REF!</v>
      </c>
      <c r="K145" s="90" t="e">
        <f>_xlfn.XLOOKUP(#REF!,Reinigungstage!$B$63:$B$66,Reinigungstage!$C$63:$C$66)</f>
        <v>#REF!</v>
      </c>
      <c r="L145" s="91">
        <f t="shared" si="13"/>
        <v>460.98666666666679</v>
      </c>
      <c r="M145" s="158">
        <f>_xlfn.XLOOKUP(E145,Kalkulationswerte!$B$3:$B$13,Kalkulationswerte!$E$3:$E$13)</f>
        <v>0</v>
      </c>
      <c r="N145" s="160" t="e">
        <f t="shared" si="14"/>
        <v>#DIV/0!</v>
      </c>
      <c r="O145" s="161">
        <f>_xlfn.XLOOKUP(E145,Kalkulationswerte!$B$3:$B$13,Kalkulationswerte!$F$3:$F$13)</f>
        <v>0</v>
      </c>
      <c r="P145" s="162" t="e">
        <f t="shared" si="15"/>
        <v>#DIV/0!</v>
      </c>
      <c r="Q145" s="92" t="e">
        <f t="shared" si="22"/>
        <v>#DIV/0!</v>
      </c>
      <c r="R145" s="92" t="e">
        <f t="shared" si="23"/>
        <v>#DIV/0!</v>
      </c>
    </row>
    <row r="146" spans="1:18" x14ac:dyDescent="0.25">
      <c r="A146" s="89" t="s">
        <v>258</v>
      </c>
      <c r="B146" s="167" t="s">
        <v>8</v>
      </c>
      <c r="C146" s="101" t="s">
        <v>102</v>
      </c>
      <c r="D146" s="89" t="s">
        <v>248</v>
      </c>
      <c r="E146" s="102" t="s">
        <v>687</v>
      </c>
      <c r="F146" s="103" t="s">
        <v>22</v>
      </c>
      <c r="G146" s="102" t="s">
        <v>10</v>
      </c>
      <c r="H146" s="157">
        <v>7.15</v>
      </c>
      <c r="I146" s="158">
        <f>_xlfn.XLOOKUP(E146,Kalkulationswerte!$B$3:$B$13,Kalkulationswerte!$C$3:$C$13)</f>
        <v>190.66666666666666</v>
      </c>
      <c r="J146" s="90" t="e">
        <f>_xlfn.XLOOKUP(#REF!,Reinigungstage!$B$41:$B$44,Reinigungstage!$C$41:$C$44)</f>
        <v>#REF!</v>
      </c>
      <c r="K146" s="90" t="e">
        <f>_xlfn.XLOOKUP(#REF!,Reinigungstage!$B$63:$B$66,Reinigungstage!$C$63:$C$66)</f>
        <v>#REF!</v>
      </c>
      <c r="L146" s="91">
        <f t="shared" si="13"/>
        <v>1363.2666666666667</v>
      </c>
      <c r="M146" s="158">
        <f>_xlfn.XLOOKUP(E146,Kalkulationswerte!$B$3:$B$13,Kalkulationswerte!$E$3:$E$13)</f>
        <v>0</v>
      </c>
      <c r="N146" s="160" t="e">
        <f t="shared" si="14"/>
        <v>#DIV/0!</v>
      </c>
      <c r="O146" s="161">
        <f>_xlfn.XLOOKUP(E146,Kalkulationswerte!$B$3:$B$13,Kalkulationswerte!$F$3:$F$13)</f>
        <v>0</v>
      </c>
      <c r="P146" s="162" t="e">
        <f t="shared" si="15"/>
        <v>#DIV/0!</v>
      </c>
      <c r="Q146" s="92" t="e">
        <f t="shared" si="22"/>
        <v>#DIV/0!</v>
      </c>
      <c r="R146" s="92" t="e">
        <f t="shared" si="23"/>
        <v>#DIV/0!</v>
      </c>
    </row>
    <row r="147" spans="1:18" x14ac:dyDescent="0.25">
      <c r="A147" s="89" t="s">
        <v>258</v>
      </c>
      <c r="B147" s="167" t="s">
        <v>8</v>
      </c>
      <c r="C147" s="101" t="s">
        <v>74</v>
      </c>
      <c r="D147" s="89" t="s">
        <v>120</v>
      </c>
      <c r="E147" s="102" t="s">
        <v>687</v>
      </c>
      <c r="F147" s="103" t="s">
        <v>22</v>
      </c>
      <c r="G147" s="102" t="s">
        <v>10</v>
      </c>
      <c r="H147" s="157">
        <v>13.7</v>
      </c>
      <c r="I147" s="158">
        <f>_xlfn.XLOOKUP(E147,Kalkulationswerte!$B$3:$B$13,Kalkulationswerte!$C$3:$C$13)</f>
        <v>190.66666666666666</v>
      </c>
      <c r="J147" s="90" t="e">
        <f>_xlfn.XLOOKUP(#REF!,Reinigungstage!$B$41:$B$44,Reinigungstage!$C$41:$C$44)</f>
        <v>#REF!</v>
      </c>
      <c r="K147" s="90" t="e">
        <f>_xlfn.XLOOKUP(#REF!,Reinigungstage!$B$63:$B$66,Reinigungstage!$C$63:$C$66)</f>
        <v>#REF!</v>
      </c>
      <c r="L147" s="91">
        <f t="shared" si="13"/>
        <v>2612.1333333333332</v>
      </c>
      <c r="M147" s="158">
        <f>_xlfn.XLOOKUP(E147,Kalkulationswerte!$B$3:$B$13,Kalkulationswerte!$E$3:$E$13)</f>
        <v>0</v>
      </c>
      <c r="N147" s="160" t="e">
        <f t="shared" si="14"/>
        <v>#DIV/0!</v>
      </c>
      <c r="O147" s="161">
        <f>_xlfn.XLOOKUP(E147,Kalkulationswerte!$B$3:$B$13,Kalkulationswerte!$F$3:$F$13)</f>
        <v>0</v>
      </c>
      <c r="P147" s="162" t="e">
        <f t="shared" si="15"/>
        <v>#DIV/0!</v>
      </c>
      <c r="Q147" s="92" t="e">
        <f t="shared" si="22"/>
        <v>#DIV/0!</v>
      </c>
      <c r="R147" s="92" t="e">
        <f t="shared" si="23"/>
        <v>#DIV/0!</v>
      </c>
    </row>
    <row r="148" spans="1:18" x14ac:dyDescent="0.25">
      <c r="A148" s="89" t="s">
        <v>258</v>
      </c>
      <c r="B148" s="167" t="s">
        <v>8</v>
      </c>
      <c r="C148" s="101" t="s">
        <v>105</v>
      </c>
      <c r="D148" s="89" t="s">
        <v>249</v>
      </c>
      <c r="E148" s="102" t="s">
        <v>687</v>
      </c>
      <c r="F148" s="103" t="s">
        <v>22</v>
      </c>
      <c r="G148" s="102" t="s">
        <v>10</v>
      </c>
      <c r="H148" s="157">
        <v>44.91</v>
      </c>
      <c r="I148" s="158">
        <f>_xlfn.XLOOKUP(E148,Kalkulationswerte!$B$3:$B$13,Kalkulationswerte!$C$3:$C$13)</f>
        <v>190.66666666666666</v>
      </c>
      <c r="J148" s="90" t="e">
        <f>_xlfn.XLOOKUP(#REF!,Reinigungstage!$B$41:$B$44,Reinigungstage!$C$41:$C$44)</f>
        <v>#REF!</v>
      </c>
      <c r="K148" s="90" t="e">
        <f>_xlfn.XLOOKUP(#REF!,Reinigungstage!$B$63:$B$66,Reinigungstage!$C$63:$C$66)</f>
        <v>#REF!</v>
      </c>
      <c r="L148" s="91">
        <f t="shared" si="13"/>
        <v>8562.8399999999983</v>
      </c>
      <c r="M148" s="158">
        <f>_xlfn.XLOOKUP(E148,Kalkulationswerte!$B$3:$B$13,Kalkulationswerte!$E$3:$E$13)</f>
        <v>0</v>
      </c>
      <c r="N148" s="160" t="e">
        <f t="shared" si="14"/>
        <v>#DIV/0!</v>
      </c>
      <c r="O148" s="161">
        <f>_xlfn.XLOOKUP(E148,Kalkulationswerte!$B$3:$B$13,Kalkulationswerte!$F$3:$F$13)</f>
        <v>0</v>
      </c>
      <c r="P148" s="162" t="e">
        <f t="shared" si="15"/>
        <v>#DIV/0!</v>
      </c>
      <c r="Q148" s="92" t="e">
        <f t="shared" si="22"/>
        <v>#DIV/0!</v>
      </c>
      <c r="R148" s="92" t="e">
        <f t="shared" si="23"/>
        <v>#DIV/0!</v>
      </c>
    </row>
    <row r="149" spans="1:18" x14ac:dyDescent="0.25">
      <c r="A149" s="89" t="s">
        <v>258</v>
      </c>
      <c r="B149" s="167" t="s">
        <v>8</v>
      </c>
      <c r="C149" s="101" t="s">
        <v>107</v>
      </c>
      <c r="D149" s="89" t="s">
        <v>237</v>
      </c>
      <c r="E149" s="102" t="s">
        <v>678</v>
      </c>
      <c r="F149" s="103" t="s">
        <v>22</v>
      </c>
      <c r="G149" s="102" t="s">
        <v>12</v>
      </c>
      <c r="H149" s="157">
        <v>3.6</v>
      </c>
      <c r="I149" s="158">
        <f>_xlfn.XLOOKUP(E149,Kalkulationswerte!$B$3:$B$13,Kalkulationswerte!$C$3:$C$13)</f>
        <v>190.66666666666666</v>
      </c>
      <c r="J149" s="90" t="e">
        <f>_xlfn.XLOOKUP(#REF!,Reinigungstage!$B$41:$B$44,Reinigungstage!$C$41:$C$44)</f>
        <v>#REF!</v>
      </c>
      <c r="K149" s="90" t="e">
        <f>_xlfn.XLOOKUP(#REF!,Reinigungstage!$B$63:$B$66,Reinigungstage!$C$63:$C$66)</f>
        <v>#REF!</v>
      </c>
      <c r="L149" s="91">
        <f t="shared" si="13"/>
        <v>686.4</v>
      </c>
      <c r="M149" s="158">
        <f>_xlfn.XLOOKUP(E149,Kalkulationswerte!$B$3:$B$13,Kalkulationswerte!$E$3:$E$13)</f>
        <v>0</v>
      </c>
      <c r="N149" s="160" t="e">
        <f t="shared" si="14"/>
        <v>#DIV/0!</v>
      </c>
      <c r="O149" s="161">
        <f>_xlfn.XLOOKUP(E149,Kalkulationswerte!$B$3:$B$13,Kalkulationswerte!$F$3:$F$13)</f>
        <v>0</v>
      </c>
      <c r="P149" s="162" t="e">
        <f t="shared" si="15"/>
        <v>#DIV/0!</v>
      </c>
      <c r="Q149" s="92" t="e">
        <f t="shared" si="22"/>
        <v>#DIV/0!</v>
      </c>
      <c r="R149" s="92" t="e">
        <f t="shared" si="23"/>
        <v>#DIV/0!</v>
      </c>
    </row>
    <row r="150" spans="1:18" x14ac:dyDescent="0.25">
      <c r="A150" s="89" t="s">
        <v>258</v>
      </c>
      <c r="B150" s="167" t="s">
        <v>8</v>
      </c>
      <c r="C150" s="101" t="s">
        <v>109</v>
      </c>
      <c r="D150" s="89" t="s">
        <v>250</v>
      </c>
      <c r="E150" s="102" t="s">
        <v>696</v>
      </c>
      <c r="F150" s="104" t="s">
        <v>136</v>
      </c>
      <c r="G150" s="102" t="s">
        <v>12</v>
      </c>
      <c r="H150" s="157">
        <v>21.29</v>
      </c>
      <c r="I150" s="158">
        <f>_xlfn.XLOOKUP(E150,Kalkulationswerte!$B$3:$B$13,Kalkulationswerte!$C$3:$C$13)</f>
        <v>0</v>
      </c>
      <c r="J150" s="90" t="e">
        <f>_xlfn.XLOOKUP(#REF!,Reinigungstage!$B$41:$B$44,Reinigungstage!$C$41:$C$44)</f>
        <v>#REF!</v>
      </c>
      <c r="K150" s="90" t="e">
        <f>_xlfn.XLOOKUP(#REF!,Reinigungstage!$B$63:$B$66,Reinigungstage!$C$63:$C$66)</f>
        <v>#REF!</v>
      </c>
      <c r="L150" s="91">
        <f t="shared" si="13"/>
        <v>0</v>
      </c>
      <c r="M150" s="158">
        <f>_xlfn.XLOOKUP(E150,Kalkulationswerte!$B$3:$B$13,Kalkulationswerte!$E$3:$E$13)</f>
        <v>0</v>
      </c>
      <c r="N150" s="160">
        <f>I150</f>
        <v>0</v>
      </c>
      <c r="O150" s="161">
        <f>_xlfn.XLOOKUP(E150,Kalkulationswerte!$B$3:$B$13,Kalkulationswerte!$F$3:$F$13)</f>
        <v>0</v>
      </c>
      <c r="P150" s="162">
        <f t="shared" si="15"/>
        <v>0</v>
      </c>
      <c r="Q150" s="92" t="e">
        <f t="shared" si="22"/>
        <v>#DIV/0!</v>
      </c>
      <c r="R150" s="92" t="e">
        <f t="shared" si="23"/>
        <v>#DIV/0!</v>
      </c>
    </row>
    <row r="151" spans="1:18" x14ac:dyDescent="0.25">
      <c r="A151" s="89" t="s">
        <v>258</v>
      </c>
      <c r="B151" s="167" t="s">
        <v>8</v>
      </c>
      <c r="C151" s="101" t="s">
        <v>111</v>
      </c>
      <c r="D151" s="89" t="s">
        <v>251</v>
      </c>
      <c r="E151" s="102" t="s">
        <v>687</v>
      </c>
      <c r="F151" s="103" t="s">
        <v>22</v>
      </c>
      <c r="G151" s="102" t="s">
        <v>10</v>
      </c>
      <c r="H151" s="157">
        <v>43.58</v>
      </c>
      <c r="I151" s="158">
        <f>_xlfn.XLOOKUP(E151,Kalkulationswerte!$B$3:$B$13,Kalkulationswerte!$C$3:$C$13)</f>
        <v>190.66666666666666</v>
      </c>
      <c r="J151" s="90" t="e">
        <f>_xlfn.XLOOKUP(#REF!,Reinigungstage!$B$41:$B$44,Reinigungstage!$C$41:$C$44)</f>
        <v>#REF!</v>
      </c>
      <c r="K151" s="90" t="e">
        <f>_xlfn.XLOOKUP(#REF!,Reinigungstage!$B$63:$B$66,Reinigungstage!$C$63:$C$66)</f>
        <v>#REF!</v>
      </c>
      <c r="L151" s="91">
        <f t="shared" si="13"/>
        <v>8309.2533333333322</v>
      </c>
      <c r="M151" s="158">
        <f>_xlfn.XLOOKUP(E151,Kalkulationswerte!$B$3:$B$13,Kalkulationswerte!$E$3:$E$13)</f>
        <v>0</v>
      </c>
      <c r="N151" s="160" t="e">
        <f t="shared" si="14"/>
        <v>#DIV/0!</v>
      </c>
      <c r="O151" s="161">
        <f>_xlfn.XLOOKUP(E151,Kalkulationswerte!$B$3:$B$13,Kalkulationswerte!$F$3:$F$13)</f>
        <v>0</v>
      </c>
      <c r="P151" s="162" t="e">
        <f t="shared" si="15"/>
        <v>#DIV/0!</v>
      </c>
      <c r="Q151" s="92" t="e">
        <f t="shared" si="22"/>
        <v>#DIV/0!</v>
      </c>
      <c r="R151" s="92" t="e">
        <f t="shared" si="23"/>
        <v>#DIV/0!</v>
      </c>
    </row>
    <row r="152" spans="1:18" x14ac:dyDescent="0.25">
      <c r="A152" s="89" t="s">
        <v>258</v>
      </c>
      <c r="B152" s="167" t="s">
        <v>8</v>
      </c>
      <c r="C152" s="101" t="s">
        <v>113</v>
      </c>
      <c r="D152" s="89" t="s">
        <v>252</v>
      </c>
      <c r="E152" s="102" t="s">
        <v>689</v>
      </c>
      <c r="F152" s="103" t="s">
        <v>22</v>
      </c>
      <c r="G152" s="102" t="s">
        <v>12</v>
      </c>
      <c r="H152" s="157">
        <v>128.79</v>
      </c>
      <c r="I152" s="158">
        <f>_xlfn.XLOOKUP(E152,Kalkulationswerte!$B$3:$B$13,Kalkulationswerte!$C$3:$C$13)</f>
        <v>190.66666666666666</v>
      </c>
      <c r="J152" s="90" t="e">
        <f>_xlfn.XLOOKUP(#REF!,Reinigungstage!$B$41:$B$44,Reinigungstage!$C$41:$C$44)</f>
        <v>#REF!</v>
      </c>
      <c r="K152" s="90" t="e">
        <f>_xlfn.XLOOKUP(#REF!,Reinigungstage!$B$63:$B$66,Reinigungstage!$C$63:$C$66)</f>
        <v>#REF!</v>
      </c>
      <c r="L152" s="91">
        <f t="shared" si="13"/>
        <v>24555.959999999995</v>
      </c>
      <c r="M152" s="158">
        <f>_xlfn.XLOOKUP(E152,Kalkulationswerte!$B$3:$B$13,Kalkulationswerte!$E$3:$E$13)</f>
        <v>0</v>
      </c>
      <c r="N152" s="160" t="e">
        <f t="shared" si="14"/>
        <v>#DIV/0!</v>
      </c>
      <c r="O152" s="161">
        <f>_xlfn.XLOOKUP(E152,Kalkulationswerte!$B$3:$B$13,Kalkulationswerte!$F$3:$F$13)</f>
        <v>0</v>
      </c>
      <c r="P152" s="162" t="e">
        <f t="shared" si="15"/>
        <v>#DIV/0!</v>
      </c>
      <c r="Q152" s="92" t="e">
        <f t="shared" si="22"/>
        <v>#DIV/0!</v>
      </c>
      <c r="R152" s="92" t="e">
        <f t="shared" si="23"/>
        <v>#DIV/0!</v>
      </c>
    </row>
    <row r="153" spans="1:18" x14ac:dyDescent="0.25">
      <c r="A153" s="89" t="s">
        <v>258</v>
      </c>
      <c r="B153" s="167" t="s">
        <v>8</v>
      </c>
      <c r="C153" s="101" t="s">
        <v>115</v>
      </c>
      <c r="D153" s="89" t="s">
        <v>96</v>
      </c>
      <c r="E153" s="102" t="s">
        <v>691</v>
      </c>
      <c r="F153" s="103" t="s">
        <v>22</v>
      </c>
      <c r="G153" s="102" t="s">
        <v>10</v>
      </c>
      <c r="H153" s="157">
        <v>6.99</v>
      </c>
      <c r="I153" s="158">
        <f>_xlfn.XLOOKUP(E153,Kalkulationswerte!$B$3:$B$13,Kalkulationswerte!$C$3:$C$13)</f>
        <v>12</v>
      </c>
      <c r="J153" s="90" t="e">
        <f>_xlfn.XLOOKUP(#REF!,Reinigungstage!$B$41:$B$44,Reinigungstage!$C$41:$C$44)</f>
        <v>#REF!</v>
      </c>
      <c r="K153" s="90" t="e">
        <f>_xlfn.XLOOKUP(#REF!,Reinigungstage!$B$63:$B$66,Reinigungstage!$C$63:$C$66)</f>
        <v>#REF!</v>
      </c>
      <c r="L153" s="91">
        <f t="shared" si="13"/>
        <v>83.88</v>
      </c>
      <c r="M153" s="158">
        <f>_xlfn.XLOOKUP(E153,Kalkulationswerte!$B$3:$B$13,Kalkulationswerte!$E$3:$E$13)</f>
        <v>0</v>
      </c>
      <c r="N153" s="160" t="e">
        <f t="shared" si="14"/>
        <v>#DIV/0!</v>
      </c>
      <c r="O153" s="161">
        <f>_xlfn.XLOOKUP(E153,Kalkulationswerte!$B$3:$B$13,Kalkulationswerte!$F$3:$F$13)</f>
        <v>0</v>
      </c>
      <c r="P153" s="162" t="e">
        <f t="shared" si="15"/>
        <v>#DIV/0!</v>
      </c>
      <c r="Q153" s="92" t="e">
        <f t="shared" si="22"/>
        <v>#DIV/0!</v>
      </c>
      <c r="R153" s="92" t="e">
        <f t="shared" si="23"/>
        <v>#DIV/0!</v>
      </c>
    </row>
    <row r="154" spans="1:18" x14ac:dyDescent="0.25">
      <c r="A154" s="89" t="s">
        <v>258</v>
      </c>
      <c r="B154" s="167" t="s">
        <v>8</v>
      </c>
      <c r="C154" s="101" t="s">
        <v>117</v>
      </c>
      <c r="D154" s="89" t="s">
        <v>240</v>
      </c>
      <c r="E154" s="102" t="s">
        <v>689</v>
      </c>
      <c r="F154" s="103" t="s">
        <v>22</v>
      </c>
      <c r="G154" s="102" t="s">
        <v>12</v>
      </c>
      <c r="H154" s="157">
        <v>17.29</v>
      </c>
      <c r="I154" s="158">
        <f>_xlfn.XLOOKUP(E154,Kalkulationswerte!$B$3:$B$13,Kalkulationswerte!$C$3:$C$13)</f>
        <v>190.66666666666666</v>
      </c>
      <c r="J154" s="90" t="e">
        <f>_xlfn.XLOOKUP(#REF!,Reinigungstage!$B$41:$B$44,Reinigungstage!$C$41:$C$44)</f>
        <v>#REF!</v>
      </c>
      <c r="K154" s="90" t="e">
        <f>_xlfn.XLOOKUP(#REF!,Reinigungstage!$B$63:$B$66,Reinigungstage!$C$63:$C$66)</f>
        <v>#REF!</v>
      </c>
      <c r="L154" s="91">
        <f t="shared" si="13"/>
        <v>3296.6266666666666</v>
      </c>
      <c r="M154" s="158">
        <f>_xlfn.XLOOKUP(E154,Kalkulationswerte!$B$3:$B$13,Kalkulationswerte!$E$3:$E$13)</f>
        <v>0</v>
      </c>
      <c r="N154" s="160" t="e">
        <f t="shared" si="14"/>
        <v>#DIV/0!</v>
      </c>
      <c r="O154" s="161">
        <f>_xlfn.XLOOKUP(E154,Kalkulationswerte!$B$3:$B$13,Kalkulationswerte!$F$3:$F$13)</f>
        <v>0</v>
      </c>
      <c r="P154" s="162" t="e">
        <f t="shared" si="15"/>
        <v>#DIV/0!</v>
      </c>
      <c r="Q154" s="92" t="e">
        <f t="shared" si="22"/>
        <v>#DIV/0!</v>
      </c>
      <c r="R154" s="92" t="e">
        <f t="shared" si="23"/>
        <v>#DIV/0!</v>
      </c>
    </row>
    <row r="155" spans="1:18" x14ac:dyDescent="0.25">
      <c r="A155" s="89" t="s">
        <v>258</v>
      </c>
      <c r="B155" s="167" t="s">
        <v>8</v>
      </c>
      <c r="C155" s="101" t="s">
        <v>119</v>
      </c>
      <c r="D155" s="89" t="s">
        <v>253</v>
      </c>
      <c r="E155" s="102" t="s">
        <v>687</v>
      </c>
      <c r="F155" s="103" t="s">
        <v>22</v>
      </c>
      <c r="G155" s="102" t="s">
        <v>220</v>
      </c>
      <c r="H155" s="157">
        <v>7.12</v>
      </c>
      <c r="I155" s="158">
        <f>_xlfn.XLOOKUP(E155,Kalkulationswerte!$B$3:$B$13,Kalkulationswerte!$C$3:$C$13)</f>
        <v>190.66666666666666</v>
      </c>
      <c r="J155" s="90" t="e">
        <f>_xlfn.XLOOKUP(#REF!,Reinigungstage!$B$41:$B$44,Reinigungstage!$C$41:$C$44)</f>
        <v>#REF!</v>
      </c>
      <c r="K155" s="90" t="e">
        <f>_xlfn.XLOOKUP(#REF!,Reinigungstage!$B$63:$B$66,Reinigungstage!$C$63:$C$66)</f>
        <v>#REF!</v>
      </c>
      <c r="L155" s="91">
        <f t="shared" si="13"/>
        <v>1357.5466666666666</v>
      </c>
      <c r="M155" s="158">
        <f>_xlfn.XLOOKUP(E155,Kalkulationswerte!$B$3:$B$13,Kalkulationswerte!$E$3:$E$13)</f>
        <v>0</v>
      </c>
      <c r="N155" s="160" t="e">
        <f t="shared" si="14"/>
        <v>#DIV/0!</v>
      </c>
      <c r="O155" s="161">
        <f>_xlfn.XLOOKUP(E155,Kalkulationswerte!$B$3:$B$13,Kalkulationswerte!$F$3:$F$13)</f>
        <v>0</v>
      </c>
      <c r="P155" s="162" t="e">
        <f t="shared" si="15"/>
        <v>#DIV/0!</v>
      </c>
      <c r="Q155" s="92" t="e">
        <f t="shared" si="22"/>
        <v>#DIV/0!</v>
      </c>
      <c r="R155" s="92" t="e">
        <f t="shared" si="23"/>
        <v>#DIV/0!</v>
      </c>
    </row>
    <row r="156" spans="1:18" x14ac:dyDescent="0.25">
      <c r="A156" s="89" t="s">
        <v>258</v>
      </c>
      <c r="B156" s="167" t="s">
        <v>8</v>
      </c>
      <c r="C156" s="101" t="s">
        <v>121</v>
      </c>
      <c r="D156" s="89" t="s">
        <v>254</v>
      </c>
      <c r="E156" s="102" t="s">
        <v>687</v>
      </c>
      <c r="F156" s="103" t="s">
        <v>22</v>
      </c>
      <c r="G156" s="102" t="s">
        <v>10</v>
      </c>
      <c r="H156" s="157">
        <v>13.67</v>
      </c>
      <c r="I156" s="158">
        <f>_xlfn.XLOOKUP(E156,Kalkulationswerte!$B$3:$B$13,Kalkulationswerte!$C$3:$C$13)</f>
        <v>190.66666666666666</v>
      </c>
      <c r="J156" s="90" t="e">
        <f>_xlfn.XLOOKUP(#REF!,Reinigungstage!$B$41:$B$44,Reinigungstage!$C$41:$C$44)</f>
        <v>#REF!</v>
      </c>
      <c r="K156" s="90" t="e">
        <f>_xlfn.XLOOKUP(#REF!,Reinigungstage!$B$63:$B$66,Reinigungstage!$C$63:$C$66)</f>
        <v>#REF!</v>
      </c>
      <c r="L156" s="91">
        <f t="shared" si="13"/>
        <v>2606.4133333333334</v>
      </c>
      <c r="M156" s="158">
        <f>_xlfn.XLOOKUP(E156,Kalkulationswerte!$B$3:$B$13,Kalkulationswerte!$E$3:$E$13)</f>
        <v>0</v>
      </c>
      <c r="N156" s="160" t="e">
        <f t="shared" si="14"/>
        <v>#DIV/0!</v>
      </c>
      <c r="O156" s="161">
        <f>_xlfn.XLOOKUP(E156,Kalkulationswerte!$B$3:$B$13,Kalkulationswerte!$F$3:$F$13)</f>
        <v>0</v>
      </c>
      <c r="P156" s="162" t="e">
        <f t="shared" si="15"/>
        <v>#DIV/0!</v>
      </c>
      <c r="Q156" s="92" t="e">
        <f t="shared" si="22"/>
        <v>#DIV/0!</v>
      </c>
      <c r="R156" s="92" t="e">
        <f t="shared" si="23"/>
        <v>#DIV/0!</v>
      </c>
    </row>
    <row r="157" spans="1:18" x14ac:dyDescent="0.25">
      <c r="A157" s="89" t="s">
        <v>258</v>
      </c>
      <c r="B157" s="167" t="s">
        <v>8</v>
      </c>
      <c r="C157" s="101" t="s">
        <v>123</v>
      </c>
      <c r="D157" s="89" t="s">
        <v>255</v>
      </c>
      <c r="E157" s="102" t="s">
        <v>675</v>
      </c>
      <c r="F157" s="103" t="s">
        <v>22</v>
      </c>
      <c r="G157" s="102" t="s">
        <v>15</v>
      </c>
      <c r="H157" s="157">
        <v>7.57</v>
      </c>
      <c r="I157" s="158">
        <f>(_xlfn.XLOOKUP(E157,Kalkulationswerte!$B$3:$B$13,Kalkulationswerte!$C$3:$C$13))-62</f>
        <v>39.066666666666677</v>
      </c>
      <c r="J157" s="90" t="e">
        <f>_xlfn.XLOOKUP(#REF!,Reinigungstage!$B$41:$B$44,Reinigungstage!$C$41:$C$44)</f>
        <v>#REF!</v>
      </c>
      <c r="K157" s="90" t="e">
        <f>_xlfn.XLOOKUP(#REF!,Reinigungstage!$B$63:$B$66,Reinigungstage!$C$63:$C$66)</f>
        <v>#REF!</v>
      </c>
      <c r="L157" s="91">
        <f t="shared" si="13"/>
        <v>295.73466666666678</v>
      </c>
      <c r="M157" s="158">
        <f>_xlfn.XLOOKUP(E157,Kalkulationswerte!$B$3:$B$13,Kalkulationswerte!$E$3:$E$13)</f>
        <v>0</v>
      </c>
      <c r="N157" s="160" t="e">
        <f t="shared" si="14"/>
        <v>#DIV/0!</v>
      </c>
      <c r="O157" s="161">
        <f>_xlfn.XLOOKUP(E157,Kalkulationswerte!$B$3:$B$13,Kalkulationswerte!$F$3:$F$13)</f>
        <v>0</v>
      </c>
      <c r="P157" s="162" t="e">
        <f t="shared" si="15"/>
        <v>#DIV/0!</v>
      </c>
      <c r="Q157" s="92" t="e">
        <f t="shared" si="22"/>
        <v>#DIV/0!</v>
      </c>
      <c r="R157" s="92" t="e">
        <f t="shared" si="23"/>
        <v>#DIV/0!</v>
      </c>
    </row>
    <row r="158" spans="1:18" x14ac:dyDescent="0.25">
      <c r="A158" s="89" t="s">
        <v>258</v>
      </c>
      <c r="B158" s="167" t="s">
        <v>8</v>
      </c>
      <c r="C158" s="101" t="s">
        <v>125</v>
      </c>
      <c r="D158" s="89" t="s">
        <v>118</v>
      </c>
      <c r="E158" s="102" t="s">
        <v>691</v>
      </c>
      <c r="F158" s="103" t="s">
        <v>22</v>
      </c>
      <c r="G158" s="102" t="s">
        <v>10</v>
      </c>
      <c r="H158" s="157">
        <v>8.26</v>
      </c>
      <c r="I158" s="158">
        <f>_xlfn.XLOOKUP(E158,Kalkulationswerte!$B$3:$B$13,Kalkulationswerte!$C$3:$C$13)</f>
        <v>12</v>
      </c>
      <c r="J158" s="90" t="e">
        <f>_xlfn.XLOOKUP(#REF!,Reinigungstage!$B$41:$B$44,Reinigungstage!$C$41:$C$44)</f>
        <v>#REF!</v>
      </c>
      <c r="K158" s="90" t="e">
        <f>_xlfn.XLOOKUP(#REF!,Reinigungstage!$B$63:$B$66,Reinigungstage!$C$63:$C$66)</f>
        <v>#REF!</v>
      </c>
      <c r="L158" s="91">
        <f t="shared" si="13"/>
        <v>99.12</v>
      </c>
      <c r="M158" s="158">
        <f>_xlfn.XLOOKUP(E158,Kalkulationswerte!$B$3:$B$13,Kalkulationswerte!$E$3:$E$13)</f>
        <v>0</v>
      </c>
      <c r="N158" s="160" t="e">
        <f t="shared" si="14"/>
        <v>#DIV/0!</v>
      </c>
      <c r="O158" s="161">
        <f>_xlfn.XLOOKUP(E158,Kalkulationswerte!$B$3:$B$13,Kalkulationswerte!$F$3:$F$13)</f>
        <v>0</v>
      </c>
      <c r="P158" s="162" t="e">
        <f t="shared" si="15"/>
        <v>#DIV/0!</v>
      </c>
      <c r="Q158" s="92" t="e">
        <f t="shared" si="22"/>
        <v>#DIV/0!</v>
      </c>
      <c r="R158" s="92" t="e">
        <f t="shared" si="23"/>
        <v>#DIV/0!</v>
      </c>
    </row>
    <row r="159" spans="1:18" x14ac:dyDescent="0.25">
      <c r="A159" s="89" t="s">
        <v>258</v>
      </c>
      <c r="B159" s="167" t="s">
        <v>8</v>
      </c>
      <c r="C159" s="101" t="s">
        <v>128</v>
      </c>
      <c r="D159" s="89" t="s">
        <v>256</v>
      </c>
      <c r="E159" s="102" t="s">
        <v>687</v>
      </c>
      <c r="F159" s="103" t="s">
        <v>22</v>
      </c>
      <c r="G159" s="102" t="s">
        <v>10</v>
      </c>
      <c r="H159" s="157">
        <v>74.52</v>
      </c>
      <c r="I159" s="158">
        <f>_xlfn.XLOOKUP(E159,Kalkulationswerte!$B$3:$B$13,Kalkulationswerte!$C$3:$C$13)</f>
        <v>190.66666666666666</v>
      </c>
      <c r="J159" s="90" t="e">
        <f>_xlfn.XLOOKUP(#REF!,Reinigungstage!$B$41:$B$44,Reinigungstage!$C$41:$C$44)</f>
        <v>#REF!</v>
      </c>
      <c r="K159" s="90" t="e">
        <f>_xlfn.XLOOKUP(#REF!,Reinigungstage!$B$63:$B$66,Reinigungstage!$C$63:$C$66)</f>
        <v>#REF!</v>
      </c>
      <c r="L159" s="91">
        <f t="shared" si="13"/>
        <v>14208.479999999998</v>
      </c>
      <c r="M159" s="158">
        <f>_xlfn.XLOOKUP(E159,Kalkulationswerte!$B$3:$B$13,Kalkulationswerte!$E$3:$E$13)</f>
        <v>0</v>
      </c>
      <c r="N159" s="160" t="e">
        <f t="shared" si="14"/>
        <v>#DIV/0!</v>
      </c>
      <c r="O159" s="161">
        <f>_xlfn.XLOOKUP(E159,Kalkulationswerte!$B$3:$B$13,Kalkulationswerte!$F$3:$F$13)</f>
        <v>0</v>
      </c>
      <c r="P159" s="162" t="e">
        <f t="shared" si="15"/>
        <v>#DIV/0!</v>
      </c>
      <c r="Q159" s="92" t="e">
        <f t="shared" si="22"/>
        <v>#DIV/0!</v>
      </c>
      <c r="R159" s="92" t="e">
        <f t="shared" si="23"/>
        <v>#DIV/0!</v>
      </c>
    </row>
    <row r="160" spans="1:18" x14ac:dyDescent="0.25">
      <c r="A160" s="89" t="s">
        <v>258</v>
      </c>
      <c r="B160" s="167" t="s">
        <v>8</v>
      </c>
      <c r="C160" s="101" t="s">
        <v>130</v>
      </c>
      <c r="D160" s="89" t="s">
        <v>274</v>
      </c>
      <c r="E160" s="102" t="s">
        <v>677</v>
      </c>
      <c r="F160" s="103" t="s">
        <v>22</v>
      </c>
      <c r="G160" s="102" t="s">
        <v>10</v>
      </c>
      <c r="H160" s="157">
        <v>67.510000000000005</v>
      </c>
      <c r="I160" s="158">
        <f>_xlfn.XLOOKUP(E160,Kalkulationswerte!$B$3:$B$13,Kalkulationswerte!$C$3:$C$13)</f>
        <v>190.66666666666666</v>
      </c>
      <c r="J160" s="90" t="e">
        <f>_xlfn.XLOOKUP(#REF!,Reinigungstage!$B$41:$B$44,Reinigungstage!$C$41:$C$44)</f>
        <v>#REF!</v>
      </c>
      <c r="K160" s="90" t="e">
        <f>_xlfn.XLOOKUP(#REF!,Reinigungstage!$B$63:$B$66,Reinigungstage!$C$63:$C$66)</f>
        <v>#REF!</v>
      </c>
      <c r="L160" s="91">
        <f t="shared" si="13"/>
        <v>12871.906666666668</v>
      </c>
      <c r="M160" s="158">
        <f>_xlfn.XLOOKUP(E160,Kalkulationswerte!$B$3:$B$13,Kalkulationswerte!$E$3:$E$13)</f>
        <v>0</v>
      </c>
      <c r="N160" s="160" t="e">
        <f t="shared" si="14"/>
        <v>#DIV/0!</v>
      </c>
      <c r="O160" s="161">
        <f>_xlfn.XLOOKUP(E160,Kalkulationswerte!$B$3:$B$13,Kalkulationswerte!$F$3:$F$13)</f>
        <v>0</v>
      </c>
      <c r="P160" s="162" t="e">
        <f t="shared" si="15"/>
        <v>#DIV/0!</v>
      </c>
      <c r="Q160" s="92" t="e">
        <f t="shared" si="22"/>
        <v>#DIV/0!</v>
      </c>
      <c r="R160" s="92" t="e">
        <f t="shared" si="23"/>
        <v>#DIV/0!</v>
      </c>
    </row>
    <row r="161" spans="1:18" x14ac:dyDescent="0.25">
      <c r="A161" s="89" t="s">
        <v>258</v>
      </c>
      <c r="B161" s="167" t="s">
        <v>8</v>
      </c>
      <c r="C161" s="101" t="s">
        <v>132</v>
      </c>
      <c r="D161" s="89" t="s">
        <v>116</v>
      </c>
      <c r="E161" s="102" t="s">
        <v>692</v>
      </c>
      <c r="F161" s="103" t="s">
        <v>22</v>
      </c>
      <c r="G161" s="102" t="s">
        <v>10</v>
      </c>
      <c r="H161" s="157">
        <v>19.53</v>
      </c>
      <c r="I161" s="158">
        <f>_xlfn.XLOOKUP(E161,Kalkulationswerte!$B$3:$B$13,Kalkulationswerte!$C$3:$C$13)</f>
        <v>190.66666666666666</v>
      </c>
      <c r="J161" s="90" t="e">
        <f>_xlfn.XLOOKUP(#REF!,Reinigungstage!$B$41:$B$44,Reinigungstage!$C$41:$C$44)</f>
        <v>#REF!</v>
      </c>
      <c r="K161" s="90" t="e">
        <f>_xlfn.XLOOKUP(#REF!,Reinigungstage!$B$63:$B$66,Reinigungstage!$C$63:$C$66)</f>
        <v>#REF!</v>
      </c>
      <c r="L161" s="91">
        <f t="shared" si="13"/>
        <v>3723.7200000000003</v>
      </c>
      <c r="M161" s="158">
        <f>_xlfn.XLOOKUP(E161,Kalkulationswerte!$B$3:$B$13,Kalkulationswerte!$E$3:$E$13)</f>
        <v>0</v>
      </c>
      <c r="N161" s="160" t="e">
        <f t="shared" si="14"/>
        <v>#DIV/0!</v>
      </c>
      <c r="O161" s="161">
        <f>_xlfn.XLOOKUP(E161,Kalkulationswerte!$B$3:$B$13,Kalkulationswerte!$F$3:$F$13)</f>
        <v>0</v>
      </c>
      <c r="P161" s="162" t="e">
        <f t="shared" si="15"/>
        <v>#DIV/0!</v>
      </c>
      <c r="Q161" s="92" t="e">
        <f t="shared" si="22"/>
        <v>#DIV/0!</v>
      </c>
      <c r="R161" s="92" t="e">
        <f t="shared" si="23"/>
        <v>#DIV/0!</v>
      </c>
    </row>
    <row r="162" spans="1:18" x14ac:dyDescent="0.25">
      <c r="A162" s="89" t="s">
        <v>258</v>
      </c>
      <c r="B162" s="167" t="s">
        <v>8</v>
      </c>
      <c r="C162" s="101" t="s">
        <v>134</v>
      </c>
      <c r="D162" s="89" t="s">
        <v>193</v>
      </c>
      <c r="E162" s="102" t="s">
        <v>678</v>
      </c>
      <c r="F162" s="103" t="s">
        <v>22</v>
      </c>
      <c r="G162" s="102" t="s">
        <v>12</v>
      </c>
      <c r="H162" s="157">
        <v>5.89</v>
      </c>
      <c r="I162" s="158">
        <f>_xlfn.XLOOKUP(E162,Kalkulationswerte!$B$3:$B$13,Kalkulationswerte!$C$3:$C$13)</f>
        <v>190.66666666666666</v>
      </c>
      <c r="J162" s="90" t="e">
        <f>_xlfn.XLOOKUP(#REF!,Reinigungstage!$B$41:$B$44,Reinigungstage!$C$41:$C$44)</f>
        <v>#REF!</v>
      </c>
      <c r="K162" s="90" t="e">
        <f>_xlfn.XLOOKUP(#REF!,Reinigungstage!$B$63:$B$66,Reinigungstage!$C$63:$C$66)</f>
        <v>#REF!</v>
      </c>
      <c r="L162" s="91">
        <f t="shared" si="13"/>
        <v>1123.0266666666666</v>
      </c>
      <c r="M162" s="158">
        <f>_xlfn.XLOOKUP(E162,Kalkulationswerte!$B$3:$B$13,Kalkulationswerte!$E$3:$E$13)</f>
        <v>0</v>
      </c>
      <c r="N162" s="160" t="e">
        <f t="shared" si="14"/>
        <v>#DIV/0!</v>
      </c>
      <c r="O162" s="161">
        <f>_xlfn.XLOOKUP(E162,Kalkulationswerte!$B$3:$B$13,Kalkulationswerte!$F$3:$F$13)</f>
        <v>0</v>
      </c>
      <c r="P162" s="162" t="e">
        <f t="shared" si="15"/>
        <v>#DIV/0!</v>
      </c>
      <c r="Q162" s="92" t="e">
        <f t="shared" si="22"/>
        <v>#DIV/0!</v>
      </c>
      <c r="R162" s="92" t="e">
        <f t="shared" si="23"/>
        <v>#DIV/0!</v>
      </c>
    </row>
    <row r="163" spans="1:18" x14ac:dyDescent="0.25">
      <c r="A163" s="89" t="s">
        <v>258</v>
      </c>
      <c r="B163" s="167" t="s">
        <v>8</v>
      </c>
      <c r="C163" s="101" t="s">
        <v>259</v>
      </c>
      <c r="D163" s="89" t="s">
        <v>185</v>
      </c>
      <c r="E163" s="102" t="s">
        <v>678</v>
      </c>
      <c r="F163" s="103" t="s">
        <v>22</v>
      </c>
      <c r="G163" s="102" t="s">
        <v>12</v>
      </c>
      <c r="H163" s="157">
        <v>9.18</v>
      </c>
      <c r="I163" s="158">
        <f>_xlfn.XLOOKUP(E163,Kalkulationswerte!$B$3:$B$13,Kalkulationswerte!$C$3:$C$13)</f>
        <v>190.66666666666666</v>
      </c>
      <c r="J163" s="90" t="e">
        <f>_xlfn.XLOOKUP(#REF!,Reinigungstage!$B$41:$B$44,Reinigungstage!$C$41:$C$44)</f>
        <v>#REF!</v>
      </c>
      <c r="K163" s="90" t="e">
        <f>_xlfn.XLOOKUP(#REF!,Reinigungstage!$B$63:$B$66,Reinigungstage!$C$63:$C$66)</f>
        <v>#REF!</v>
      </c>
      <c r="L163" s="91">
        <f t="shared" ref="L163:L226" si="24">I163*H163</f>
        <v>1750.32</v>
      </c>
      <c r="M163" s="158">
        <f>_xlfn.XLOOKUP(E163,Kalkulationswerte!$B$3:$B$13,Kalkulationswerte!$E$3:$E$13)</f>
        <v>0</v>
      </c>
      <c r="N163" s="160" t="e">
        <f t="shared" ref="N163:N226" si="25">L163/M163</f>
        <v>#DIV/0!</v>
      </c>
      <c r="O163" s="161">
        <f>_xlfn.XLOOKUP(E163,Kalkulationswerte!$B$3:$B$13,Kalkulationswerte!$F$3:$F$13)</f>
        <v>0</v>
      </c>
      <c r="P163" s="162" t="e">
        <f t="shared" ref="P163:P226" si="26">O163*N163</f>
        <v>#DIV/0!</v>
      </c>
      <c r="Q163" s="92" t="e">
        <f t="shared" si="22"/>
        <v>#DIV/0!</v>
      </c>
      <c r="R163" s="92" t="e">
        <f t="shared" si="23"/>
        <v>#DIV/0!</v>
      </c>
    </row>
    <row r="164" spans="1:18" x14ac:dyDescent="0.25">
      <c r="A164" s="89" t="s">
        <v>258</v>
      </c>
      <c r="B164" s="167" t="s">
        <v>8</v>
      </c>
      <c r="C164" s="101" t="s">
        <v>260</v>
      </c>
      <c r="D164" s="89" t="s">
        <v>189</v>
      </c>
      <c r="E164" s="102" t="s">
        <v>678</v>
      </c>
      <c r="F164" s="103" t="s">
        <v>22</v>
      </c>
      <c r="G164" s="102" t="s">
        <v>12</v>
      </c>
      <c r="H164" s="157">
        <v>4.8600000000000003</v>
      </c>
      <c r="I164" s="158">
        <f>_xlfn.XLOOKUP(E164,Kalkulationswerte!$B$3:$B$13,Kalkulationswerte!$C$3:$C$13)</f>
        <v>190.66666666666666</v>
      </c>
      <c r="J164" s="90" t="e">
        <f>_xlfn.XLOOKUP(#REF!,Reinigungstage!$B$41:$B$44,Reinigungstage!$C$41:$C$44)</f>
        <v>#REF!</v>
      </c>
      <c r="K164" s="90" t="e">
        <f>_xlfn.XLOOKUP(#REF!,Reinigungstage!$B$63:$B$66,Reinigungstage!$C$63:$C$66)</f>
        <v>#REF!</v>
      </c>
      <c r="L164" s="91">
        <f t="shared" si="24"/>
        <v>926.64</v>
      </c>
      <c r="M164" s="158">
        <f>_xlfn.XLOOKUP(E164,Kalkulationswerte!$B$3:$B$13,Kalkulationswerte!$E$3:$E$13)</f>
        <v>0</v>
      </c>
      <c r="N164" s="160" t="e">
        <f t="shared" si="25"/>
        <v>#DIV/0!</v>
      </c>
      <c r="O164" s="161">
        <f>_xlfn.XLOOKUP(E164,Kalkulationswerte!$B$3:$B$13,Kalkulationswerte!$F$3:$F$13)</f>
        <v>0</v>
      </c>
      <c r="P164" s="162" t="e">
        <f t="shared" si="26"/>
        <v>#DIV/0!</v>
      </c>
      <c r="Q164" s="92" t="e">
        <f t="shared" si="22"/>
        <v>#DIV/0!</v>
      </c>
      <c r="R164" s="92" t="e">
        <f t="shared" si="23"/>
        <v>#DIV/0!</v>
      </c>
    </row>
    <row r="165" spans="1:18" x14ac:dyDescent="0.25">
      <c r="A165" s="89" t="s">
        <v>258</v>
      </c>
      <c r="B165" s="167" t="s">
        <v>8</v>
      </c>
      <c r="C165" s="101" t="s">
        <v>261</v>
      </c>
      <c r="D165" s="89" t="s">
        <v>186</v>
      </c>
      <c r="E165" s="102" t="s">
        <v>678</v>
      </c>
      <c r="F165" s="103" t="s">
        <v>22</v>
      </c>
      <c r="G165" s="102" t="s">
        <v>12</v>
      </c>
      <c r="H165" s="157">
        <v>7.86</v>
      </c>
      <c r="I165" s="158">
        <f>_xlfn.XLOOKUP(E165,Kalkulationswerte!$B$3:$B$13,Kalkulationswerte!$C$3:$C$13)</f>
        <v>190.66666666666666</v>
      </c>
      <c r="J165" s="90" t="e">
        <f>_xlfn.XLOOKUP(#REF!,Reinigungstage!$B$41:$B$44,Reinigungstage!$C$41:$C$44)</f>
        <v>#REF!</v>
      </c>
      <c r="K165" s="90" t="e">
        <f>_xlfn.XLOOKUP(#REF!,Reinigungstage!$B$63:$B$66,Reinigungstage!$C$63:$C$66)</f>
        <v>#REF!</v>
      </c>
      <c r="L165" s="91">
        <f t="shared" si="24"/>
        <v>1498.64</v>
      </c>
      <c r="M165" s="158">
        <f>_xlfn.XLOOKUP(E165,Kalkulationswerte!$B$3:$B$13,Kalkulationswerte!$E$3:$E$13)</f>
        <v>0</v>
      </c>
      <c r="N165" s="160" t="e">
        <f t="shared" si="25"/>
        <v>#DIV/0!</v>
      </c>
      <c r="O165" s="161">
        <f>_xlfn.XLOOKUP(E165,Kalkulationswerte!$B$3:$B$13,Kalkulationswerte!$F$3:$F$13)</f>
        <v>0</v>
      </c>
      <c r="P165" s="162" t="e">
        <f t="shared" si="26"/>
        <v>#DIV/0!</v>
      </c>
      <c r="Q165" s="92" t="e">
        <f t="shared" si="22"/>
        <v>#DIV/0!</v>
      </c>
      <c r="R165" s="92" t="e">
        <f t="shared" si="23"/>
        <v>#DIV/0!</v>
      </c>
    </row>
    <row r="166" spans="1:18" x14ac:dyDescent="0.25">
      <c r="A166" s="89" t="s">
        <v>258</v>
      </c>
      <c r="B166" s="167" t="s">
        <v>8</v>
      </c>
      <c r="C166" s="101" t="s">
        <v>262</v>
      </c>
      <c r="D166" s="89" t="s">
        <v>275</v>
      </c>
      <c r="E166" s="102" t="s">
        <v>677</v>
      </c>
      <c r="F166" s="103" t="s">
        <v>22</v>
      </c>
      <c r="G166" s="102" t="s">
        <v>10</v>
      </c>
      <c r="H166" s="157">
        <v>47.14</v>
      </c>
      <c r="I166" s="158">
        <f>_xlfn.XLOOKUP(E166,Kalkulationswerte!$B$3:$B$13,Kalkulationswerte!$C$3:$C$13)</f>
        <v>190.66666666666666</v>
      </c>
      <c r="J166" s="90" t="e">
        <f>_xlfn.XLOOKUP(#REF!,Reinigungstage!$B$41:$B$44,Reinigungstage!$C$41:$C$44)</f>
        <v>#REF!</v>
      </c>
      <c r="K166" s="90" t="e">
        <f>_xlfn.XLOOKUP(#REF!,Reinigungstage!$B$63:$B$66,Reinigungstage!$C$63:$C$66)</f>
        <v>#REF!</v>
      </c>
      <c r="L166" s="91">
        <f t="shared" si="24"/>
        <v>8988.0266666666666</v>
      </c>
      <c r="M166" s="158">
        <f>_xlfn.XLOOKUP(E166,Kalkulationswerte!$B$3:$B$13,Kalkulationswerte!$E$3:$E$13)</f>
        <v>0</v>
      </c>
      <c r="N166" s="160" t="e">
        <f t="shared" si="25"/>
        <v>#DIV/0!</v>
      </c>
      <c r="O166" s="161">
        <f>_xlfn.XLOOKUP(E166,Kalkulationswerte!$B$3:$B$13,Kalkulationswerte!$F$3:$F$13)</f>
        <v>0</v>
      </c>
      <c r="P166" s="162" t="e">
        <f t="shared" si="26"/>
        <v>#DIV/0!</v>
      </c>
      <c r="Q166" s="92" t="e">
        <f t="shared" si="22"/>
        <v>#DIV/0!</v>
      </c>
      <c r="R166" s="92" t="e">
        <f t="shared" si="23"/>
        <v>#DIV/0!</v>
      </c>
    </row>
    <row r="167" spans="1:18" x14ac:dyDescent="0.25">
      <c r="A167" s="89" t="s">
        <v>258</v>
      </c>
      <c r="B167" s="167" t="s">
        <v>8</v>
      </c>
      <c r="C167" s="101" t="s">
        <v>263</v>
      </c>
      <c r="D167" s="89" t="s">
        <v>276</v>
      </c>
      <c r="E167" s="102" t="s">
        <v>677</v>
      </c>
      <c r="F167" s="103" t="s">
        <v>22</v>
      </c>
      <c r="G167" s="102" t="s">
        <v>10</v>
      </c>
      <c r="H167" s="157">
        <v>47.08</v>
      </c>
      <c r="I167" s="158">
        <f>_xlfn.XLOOKUP(E167,Kalkulationswerte!$B$3:$B$13,Kalkulationswerte!$C$3:$C$13)</f>
        <v>190.66666666666666</v>
      </c>
      <c r="J167" s="90" t="e">
        <f>_xlfn.XLOOKUP(#REF!,Reinigungstage!$B$41:$B$44,Reinigungstage!$C$41:$C$44)</f>
        <v>#REF!</v>
      </c>
      <c r="K167" s="90" t="e">
        <f>_xlfn.XLOOKUP(#REF!,Reinigungstage!$B$63:$B$66,Reinigungstage!$C$63:$C$66)</f>
        <v>#REF!</v>
      </c>
      <c r="L167" s="91">
        <f t="shared" si="24"/>
        <v>8976.5866666666661</v>
      </c>
      <c r="M167" s="158">
        <f>_xlfn.XLOOKUP(E167,Kalkulationswerte!$B$3:$B$13,Kalkulationswerte!$E$3:$E$13)</f>
        <v>0</v>
      </c>
      <c r="N167" s="160" t="e">
        <f t="shared" si="25"/>
        <v>#DIV/0!</v>
      </c>
      <c r="O167" s="161">
        <f>_xlfn.XLOOKUP(E167,Kalkulationswerte!$B$3:$B$13,Kalkulationswerte!$F$3:$F$13)</f>
        <v>0</v>
      </c>
      <c r="P167" s="162" t="e">
        <f t="shared" si="26"/>
        <v>#DIV/0!</v>
      </c>
      <c r="Q167" s="92" t="e">
        <f t="shared" si="22"/>
        <v>#DIV/0!</v>
      </c>
      <c r="R167" s="92" t="e">
        <f t="shared" si="23"/>
        <v>#DIV/0!</v>
      </c>
    </row>
    <row r="168" spans="1:18" x14ac:dyDescent="0.25">
      <c r="A168" s="89" t="s">
        <v>258</v>
      </c>
      <c r="B168" s="167" t="s">
        <v>8</v>
      </c>
      <c r="C168" s="101" t="s">
        <v>264</v>
      </c>
      <c r="D168" s="89" t="s">
        <v>277</v>
      </c>
      <c r="E168" s="102" t="s">
        <v>677</v>
      </c>
      <c r="F168" s="103" t="s">
        <v>22</v>
      </c>
      <c r="G168" s="102" t="s">
        <v>10</v>
      </c>
      <c r="H168" s="157">
        <v>46.85</v>
      </c>
      <c r="I168" s="158">
        <f>_xlfn.XLOOKUP(E168,Kalkulationswerte!$B$3:$B$13,Kalkulationswerte!$C$3:$C$13)</f>
        <v>190.66666666666666</v>
      </c>
      <c r="J168" s="90" t="e">
        <f>_xlfn.XLOOKUP(#REF!,Reinigungstage!$B$41:$B$44,Reinigungstage!$C$41:$C$44)</f>
        <v>#REF!</v>
      </c>
      <c r="K168" s="90" t="e">
        <f>_xlfn.XLOOKUP(#REF!,Reinigungstage!$B$63:$B$66,Reinigungstage!$C$63:$C$66)</f>
        <v>#REF!</v>
      </c>
      <c r="L168" s="91">
        <f t="shared" si="24"/>
        <v>8932.7333333333336</v>
      </c>
      <c r="M168" s="158">
        <f>_xlfn.XLOOKUP(E168,Kalkulationswerte!$B$3:$B$13,Kalkulationswerte!$E$3:$E$13)</f>
        <v>0</v>
      </c>
      <c r="N168" s="160" t="e">
        <f t="shared" si="25"/>
        <v>#DIV/0!</v>
      </c>
      <c r="O168" s="161">
        <f>_xlfn.XLOOKUP(E168,Kalkulationswerte!$B$3:$B$13,Kalkulationswerte!$F$3:$F$13)</f>
        <v>0</v>
      </c>
      <c r="P168" s="162" t="e">
        <f t="shared" si="26"/>
        <v>#DIV/0!</v>
      </c>
      <c r="Q168" s="92" t="e">
        <f t="shared" si="22"/>
        <v>#DIV/0!</v>
      </c>
      <c r="R168" s="92" t="e">
        <f t="shared" si="23"/>
        <v>#DIV/0!</v>
      </c>
    </row>
    <row r="169" spans="1:18" x14ac:dyDescent="0.25">
      <c r="A169" s="89" t="s">
        <v>258</v>
      </c>
      <c r="B169" s="167" t="s">
        <v>8</v>
      </c>
      <c r="C169" s="101" t="s">
        <v>265</v>
      </c>
      <c r="D169" s="89" t="s">
        <v>278</v>
      </c>
      <c r="E169" s="102" t="s">
        <v>675</v>
      </c>
      <c r="F169" s="103" t="s">
        <v>22</v>
      </c>
      <c r="G169" s="102" t="s">
        <v>15</v>
      </c>
      <c r="H169" s="157">
        <v>22.83</v>
      </c>
      <c r="I169" s="158">
        <f>(_xlfn.XLOOKUP(E169,Kalkulationswerte!$B$3:$B$13,Kalkulationswerte!$C$3:$C$13))-62</f>
        <v>39.066666666666677</v>
      </c>
      <c r="J169" s="90" t="e">
        <f>_xlfn.XLOOKUP(#REF!,Reinigungstage!$B$41:$B$44,Reinigungstage!$C$41:$C$44)</f>
        <v>#REF!</v>
      </c>
      <c r="K169" s="90" t="e">
        <f>_xlfn.XLOOKUP(#REF!,Reinigungstage!$B$63:$B$66,Reinigungstage!$C$63:$C$66)</f>
        <v>#REF!</v>
      </c>
      <c r="L169" s="91">
        <f t="shared" si="24"/>
        <v>891.89200000000017</v>
      </c>
      <c r="M169" s="158">
        <f>_xlfn.XLOOKUP(E169,Kalkulationswerte!$B$3:$B$13,Kalkulationswerte!$E$3:$E$13)</f>
        <v>0</v>
      </c>
      <c r="N169" s="160" t="e">
        <f t="shared" si="25"/>
        <v>#DIV/0!</v>
      </c>
      <c r="O169" s="161">
        <f>_xlfn.XLOOKUP(E169,Kalkulationswerte!$B$3:$B$13,Kalkulationswerte!$F$3:$F$13)</f>
        <v>0</v>
      </c>
      <c r="P169" s="162" t="e">
        <f t="shared" si="26"/>
        <v>#DIV/0!</v>
      </c>
      <c r="Q169" s="92" t="e">
        <f t="shared" si="22"/>
        <v>#DIV/0!</v>
      </c>
      <c r="R169" s="92" t="e">
        <f t="shared" si="23"/>
        <v>#DIV/0!</v>
      </c>
    </row>
    <row r="170" spans="1:18" x14ac:dyDescent="0.25">
      <c r="A170" s="89" t="s">
        <v>258</v>
      </c>
      <c r="B170" s="167" t="s">
        <v>8</v>
      </c>
      <c r="C170" s="101" t="s">
        <v>266</v>
      </c>
      <c r="D170" s="89" t="s">
        <v>221</v>
      </c>
      <c r="E170" s="102" t="s">
        <v>675</v>
      </c>
      <c r="F170" s="103" t="s">
        <v>22</v>
      </c>
      <c r="G170" s="102" t="s">
        <v>15</v>
      </c>
      <c r="H170" s="157">
        <v>9.35</v>
      </c>
      <c r="I170" s="158">
        <f>(_xlfn.XLOOKUP(E170,Kalkulationswerte!$B$3:$B$13,Kalkulationswerte!$C$3:$C$13))-62</f>
        <v>39.066666666666677</v>
      </c>
      <c r="J170" s="90" t="e">
        <f>_xlfn.XLOOKUP(#REF!,Reinigungstage!$B$41:$B$44,Reinigungstage!$C$41:$C$44)</f>
        <v>#REF!</v>
      </c>
      <c r="K170" s="90" t="e">
        <f>_xlfn.XLOOKUP(#REF!,Reinigungstage!$B$63:$B$66,Reinigungstage!$C$63:$C$66)</f>
        <v>#REF!</v>
      </c>
      <c r="L170" s="91">
        <f t="shared" si="24"/>
        <v>365.27333333333343</v>
      </c>
      <c r="M170" s="158">
        <f>_xlfn.XLOOKUP(E170,Kalkulationswerte!$B$3:$B$13,Kalkulationswerte!$E$3:$E$13)</f>
        <v>0</v>
      </c>
      <c r="N170" s="160" t="e">
        <f t="shared" si="25"/>
        <v>#DIV/0!</v>
      </c>
      <c r="O170" s="161">
        <f>_xlfn.XLOOKUP(E170,Kalkulationswerte!$B$3:$B$13,Kalkulationswerte!$F$3:$F$13)</f>
        <v>0</v>
      </c>
      <c r="P170" s="162" t="e">
        <f t="shared" si="26"/>
        <v>#DIV/0!</v>
      </c>
      <c r="Q170" s="92" t="e">
        <f t="shared" si="22"/>
        <v>#DIV/0!</v>
      </c>
      <c r="R170" s="92" t="e">
        <f t="shared" si="23"/>
        <v>#DIV/0!</v>
      </c>
    </row>
    <row r="171" spans="1:18" x14ac:dyDescent="0.25">
      <c r="A171" s="89" t="s">
        <v>258</v>
      </c>
      <c r="B171" s="167" t="s">
        <v>8</v>
      </c>
      <c r="C171" s="101" t="s">
        <v>267</v>
      </c>
      <c r="D171" s="89" t="s">
        <v>279</v>
      </c>
      <c r="E171" s="102" t="s">
        <v>687</v>
      </c>
      <c r="F171" s="103" t="s">
        <v>22</v>
      </c>
      <c r="G171" s="102" t="s">
        <v>220</v>
      </c>
      <c r="H171" s="157">
        <v>14.09</v>
      </c>
      <c r="I171" s="158">
        <f>_xlfn.XLOOKUP(E171,Kalkulationswerte!$B$3:$B$13,Kalkulationswerte!$C$3:$C$13)</f>
        <v>190.66666666666666</v>
      </c>
      <c r="J171" s="90" t="e">
        <f>_xlfn.XLOOKUP(#REF!,Reinigungstage!$B$41:$B$44,Reinigungstage!$C$41:$C$44)</f>
        <v>#REF!</v>
      </c>
      <c r="K171" s="90" t="e">
        <f>_xlfn.XLOOKUP(#REF!,Reinigungstage!$B$63:$B$66,Reinigungstage!$C$63:$C$66)</f>
        <v>#REF!</v>
      </c>
      <c r="L171" s="91">
        <f t="shared" si="24"/>
        <v>2686.4933333333333</v>
      </c>
      <c r="M171" s="158">
        <f>_xlfn.XLOOKUP(E171,Kalkulationswerte!$B$3:$B$13,Kalkulationswerte!$E$3:$E$13)</f>
        <v>0</v>
      </c>
      <c r="N171" s="160" t="e">
        <f t="shared" si="25"/>
        <v>#DIV/0!</v>
      </c>
      <c r="O171" s="161">
        <f>_xlfn.XLOOKUP(E171,Kalkulationswerte!$B$3:$B$13,Kalkulationswerte!$F$3:$F$13)</f>
        <v>0</v>
      </c>
      <c r="P171" s="162" t="e">
        <f t="shared" si="26"/>
        <v>#DIV/0!</v>
      </c>
      <c r="Q171" s="92" t="e">
        <f t="shared" si="22"/>
        <v>#DIV/0!</v>
      </c>
      <c r="R171" s="92" t="e">
        <f t="shared" si="23"/>
        <v>#DIV/0!</v>
      </c>
    </row>
    <row r="172" spans="1:18" x14ac:dyDescent="0.25">
      <c r="A172" s="89" t="s">
        <v>258</v>
      </c>
      <c r="B172" s="167" t="s">
        <v>8</v>
      </c>
      <c r="C172" s="101" t="s">
        <v>268</v>
      </c>
      <c r="D172" s="89" t="s">
        <v>280</v>
      </c>
      <c r="E172" s="102" t="s">
        <v>696</v>
      </c>
      <c r="F172" s="104" t="s">
        <v>136</v>
      </c>
      <c r="G172" s="102" t="s">
        <v>10</v>
      </c>
      <c r="H172" s="157">
        <v>9.23</v>
      </c>
      <c r="I172" s="158">
        <f>_xlfn.XLOOKUP(E172,Kalkulationswerte!$B$3:$B$13,Kalkulationswerte!$C$3:$C$13)</f>
        <v>0</v>
      </c>
      <c r="J172" s="90" t="e">
        <f>_xlfn.XLOOKUP(#REF!,Reinigungstage!$B$41:$B$44,Reinigungstage!$C$41:$C$44)</f>
        <v>#REF!</v>
      </c>
      <c r="K172" s="90" t="e">
        <f>_xlfn.XLOOKUP(#REF!,Reinigungstage!$B$63:$B$66,Reinigungstage!$C$63:$C$66)</f>
        <v>#REF!</v>
      </c>
      <c r="L172" s="91">
        <f t="shared" si="24"/>
        <v>0</v>
      </c>
      <c r="M172" s="158">
        <f>_xlfn.XLOOKUP(E172,Kalkulationswerte!$B$3:$B$13,Kalkulationswerte!$E$3:$E$13)</f>
        <v>0</v>
      </c>
      <c r="N172" s="160">
        <f t="shared" ref="N172:N174" si="27">I172</f>
        <v>0</v>
      </c>
      <c r="O172" s="161">
        <f>_xlfn.XLOOKUP(E172,Kalkulationswerte!$B$3:$B$13,Kalkulationswerte!$F$3:$F$13)</f>
        <v>0</v>
      </c>
      <c r="P172" s="162">
        <f t="shared" si="26"/>
        <v>0</v>
      </c>
      <c r="Q172" s="92" t="e">
        <f t="shared" si="22"/>
        <v>#DIV/0!</v>
      </c>
      <c r="R172" s="92" t="e">
        <f t="shared" si="23"/>
        <v>#DIV/0!</v>
      </c>
    </row>
    <row r="173" spans="1:18" x14ac:dyDescent="0.25">
      <c r="A173" s="89" t="s">
        <v>258</v>
      </c>
      <c r="B173" s="167" t="s">
        <v>8</v>
      </c>
      <c r="C173" s="101" t="s">
        <v>269</v>
      </c>
      <c r="D173" s="89" t="s">
        <v>124</v>
      </c>
      <c r="E173" s="102" t="s">
        <v>696</v>
      </c>
      <c r="F173" s="104" t="s">
        <v>136</v>
      </c>
      <c r="G173" s="102" t="s">
        <v>10</v>
      </c>
      <c r="H173" s="157">
        <v>19.260000000000002</v>
      </c>
      <c r="I173" s="158">
        <f>_xlfn.XLOOKUP(E173,Kalkulationswerte!$B$3:$B$13,Kalkulationswerte!$C$3:$C$13)</f>
        <v>0</v>
      </c>
      <c r="J173" s="90" t="e">
        <f>_xlfn.XLOOKUP(#REF!,Reinigungstage!$B$41:$B$44,Reinigungstage!$C$41:$C$44)</f>
        <v>#REF!</v>
      </c>
      <c r="K173" s="90" t="e">
        <f>_xlfn.XLOOKUP(#REF!,Reinigungstage!$B$63:$B$66,Reinigungstage!$C$63:$C$66)</f>
        <v>#REF!</v>
      </c>
      <c r="L173" s="91">
        <f t="shared" si="24"/>
        <v>0</v>
      </c>
      <c r="M173" s="158">
        <f>_xlfn.XLOOKUP(E173,Kalkulationswerte!$B$3:$B$13,Kalkulationswerte!$E$3:$E$13)</f>
        <v>0</v>
      </c>
      <c r="N173" s="160">
        <f t="shared" si="27"/>
        <v>0</v>
      </c>
      <c r="O173" s="161">
        <f>_xlfn.XLOOKUP(E173,Kalkulationswerte!$B$3:$B$13,Kalkulationswerte!$F$3:$F$13)</f>
        <v>0</v>
      </c>
      <c r="P173" s="162">
        <f t="shared" si="26"/>
        <v>0</v>
      </c>
      <c r="Q173" s="92" t="e">
        <f t="shared" si="22"/>
        <v>#DIV/0!</v>
      </c>
      <c r="R173" s="92" t="e">
        <f t="shared" si="23"/>
        <v>#DIV/0!</v>
      </c>
    </row>
    <row r="174" spans="1:18" x14ac:dyDescent="0.25">
      <c r="A174" s="89" t="s">
        <v>258</v>
      </c>
      <c r="B174" s="167" t="s">
        <v>8</v>
      </c>
      <c r="C174" s="101" t="s">
        <v>270</v>
      </c>
      <c r="D174" s="89" t="s">
        <v>281</v>
      </c>
      <c r="E174" s="102" t="s">
        <v>696</v>
      </c>
      <c r="F174" s="104" t="s">
        <v>136</v>
      </c>
      <c r="G174" s="102" t="s">
        <v>10</v>
      </c>
      <c r="H174" s="157">
        <v>3.19</v>
      </c>
      <c r="I174" s="158">
        <f>_xlfn.XLOOKUP(E174,Kalkulationswerte!$B$3:$B$13,Kalkulationswerte!$C$3:$C$13)</f>
        <v>0</v>
      </c>
      <c r="J174" s="90" t="e">
        <f>_xlfn.XLOOKUP(#REF!,Reinigungstage!$B$41:$B$44,Reinigungstage!$C$41:$C$44)</f>
        <v>#REF!</v>
      </c>
      <c r="K174" s="90" t="e">
        <f>_xlfn.XLOOKUP(#REF!,Reinigungstage!$B$63:$B$66,Reinigungstage!$C$63:$C$66)</f>
        <v>#REF!</v>
      </c>
      <c r="L174" s="91">
        <f t="shared" si="24"/>
        <v>0</v>
      </c>
      <c r="M174" s="158">
        <f>_xlfn.XLOOKUP(E174,Kalkulationswerte!$B$3:$B$13,Kalkulationswerte!$E$3:$E$13)</f>
        <v>0</v>
      </c>
      <c r="N174" s="160">
        <f t="shared" si="27"/>
        <v>0</v>
      </c>
      <c r="O174" s="161">
        <f>_xlfn.XLOOKUP(E174,Kalkulationswerte!$B$3:$B$13,Kalkulationswerte!$F$3:$F$13)</f>
        <v>0</v>
      </c>
      <c r="P174" s="162">
        <f t="shared" si="26"/>
        <v>0</v>
      </c>
      <c r="Q174" s="92" t="e">
        <f t="shared" si="22"/>
        <v>#DIV/0!</v>
      </c>
      <c r="R174" s="92" t="e">
        <f t="shared" si="23"/>
        <v>#DIV/0!</v>
      </c>
    </row>
    <row r="175" spans="1:18" x14ac:dyDescent="0.25">
      <c r="A175" s="89" t="s">
        <v>258</v>
      </c>
      <c r="B175" s="167" t="s">
        <v>8</v>
      </c>
      <c r="C175" s="101" t="s">
        <v>271</v>
      </c>
      <c r="D175" s="89" t="s">
        <v>282</v>
      </c>
      <c r="E175" s="102" t="s">
        <v>677</v>
      </c>
      <c r="F175" s="103" t="s">
        <v>22</v>
      </c>
      <c r="G175" s="102" t="s">
        <v>10</v>
      </c>
      <c r="H175" s="157">
        <v>46.93</v>
      </c>
      <c r="I175" s="158">
        <f>_xlfn.XLOOKUP(E175,Kalkulationswerte!$B$3:$B$13,Kalkulationswerte!$C$3:$C$13)</f>
        <v>190.66666666666666</v>
      </c>
      <c r="J175" s="90" t="e">
        <f>_xlfn.XLOOKUP(#REF!,Reinigungstage!$B$41:$B$44,Reinigungstage!$C$41:$C$44)</f>
        <v>#REF!</v>
      </c>
      <c r="K175" s="90" t="e">
        <f>_xlfn.XLOOKUP(#REF!,Reinigungstage!$B$63:$B$66,Reinigungstage!$C$63:$C$66)</f>
        <v>#REF!</v>
      </c>
      <c r="L175" s="91">
        <f t="shared" si="24"/>
        <v>8947.9866666666658</v>
      </c>
      <c r="M175" s="158">
        <f>_xlfn.XLOOKUP(E175,Kalkulationswerte!$B$3:$B$13,Kalkulationswerte!$E$3:$E$13)</f>
        <v>0</v>
      </c>
      <c r="N175" s="160" t="e">
        <f t="shared" si="25"/>
        <v>#DIV/0!</v>
      </c>
      <c r="O175" s="161">
        <f>_xlfn.XLOOKUP(E175,Kalkulationswerte!$B$3:$B$13,Kalkulationswerte!$F$3:$F$13)</f>
        <v>0</v>
      </c>
      <c r="P175" s="162" t="e">
        <f t="shared" si="26"/>
        <v>#DIV/0!</v>
      </c>
      <c r="Q175" s="92" t="e">
        <f t="shared" si="22"/>
        <v>#DIV/0!</v>
      </c>
      <c r="R175" s="92" t="e">
        <f t="shared" si="23"/>
        <v>#DIV/0!</v>
      </c>
    </row>
    <row r="176" spans="1:18" x14ac:dyDescent="0.25">
      <c r="A176" s="89" t="s">
        <v>258</v>
      </c>
      <c r="B176" s="167" t="s">
        <v>8</v>
      </c>
      <c r="C176" s="101" t="s">
        <v>272</v>
      </c>
      <c r="D176" s="89" t="s">
        <v>283</v>
      </c>
      <c r="E176" s="102" t="s">
        <v>677</v>
      </c>
      <c r="F176" s="103" t="s">
        <v>22</v>
      </c>
      <c r="G176" s="102" t="s">
        <v>10</v>
      </c>
      <c r="H176" s="157">
        <v>46.8</v>
      </c>
      <c r="I176" s="158">
        <f>_xlfn.XLOOKUP(E176,Kalkulationswerte!$B$3:$B$13,Kalkulationswerte!$C$3:$C$13)</f>
        <v>190.66666666666666</v>
      </c>
      <c r="J176" s="90" t="e">
        <f>_xlfn.XLOOKUP(#REF!,Reinigungstage!$B$41:$B$44,Reinigungstage!$C$41:$C$44)</f>
        <v>#REF!</v>
      </c>
      <c r="K176" s="90" t="e">
        <f>_xlfn.XLOOKUP(#REF!,Reinigungstage!$B$63:$B$66,Reinigungstage!$C$63:$C$66)</f>
        <v>#REF!</v>
      </c>
      <c r="L176" s="91">
        <f t="shared" si="24"/>
        <v>8923.1999999999989</v>
      </c>
      <c r="M176" s="158">
        <f>_xlfn.XLOOKUP(E176,Kalkulationswerte!$B$3:$B$13,Kalkulationswerte!$E$3:$E$13)</f>
        <v>0</v>
      </c>
      <c r="N176" s="160" t="e">
        <f t="shared" si="25"/>
        <v>#DIV/0!</v>
      </c>
      <c r="O176" s="161">
        <f>_xlfn.XLOOKUP(E176,Kalkulationswerte!$B$3:$B$13,Kalkulationswerte!$F$3:$F$13)</f>
        <v>0</v>
      </c>
      <c r="P176" s="162" t="e">
        <f t="shared" si="26"/>
        <v>#DIV/0!</v>
      </c>
      <c r="Q176" s="92" t="e">
        <f t="shared" si="22"/>
        <v>#DIV/0!</v>
      </c>
      <c r="R176" s="92" t="e">
        <f t="shared" si="23"/>
        <v>#DIV/0!</v>
      </c>
    </row>
    <row r="177" spans="1:18" x14ac:dyDescent="0.25">
      <c r="A177" s="89" t="s">
        <v>258</v>
      </c>
      <c r="B177" s="167" t="s">
        <v>8</v>
      </c>
      <c r="C177" s="101" t="s">
        <v>273</v>
      </c>
      <c r="D177" s="89" t="s">
        <v>282</v>
      </c>
      <c r="E177" s="102" t="s">
        <v>677</v>
      </c>
      <c r="F177" s="103" t="s">
        <v>22</v>
      </c>
      <c r="G177" s="102" t="s">
        <v>10</v>
      </c>
      <c r="H177" s="157">
        <v>46.63</v>
      </c>
      <c r="I177" s="158">
        <f>_xlfn.XLOOKUP(E177,Kalkulationswerte!$B$3:$B$13,Kalkulationswerte!$C$3:$C$13)</f>
        <v>190.66666666666666</v>
      </c>
      <c r="J177" s="90" t="e">
        <f>_xlfn.XLOOKUP(#REF!,Reinigungstage!$B$41:$B$44,Reinigungstage!$C$41:$C$44)</f>
        <v>#REF!</v>
      </c>
      <c r="K177" s="90" t="e">
        <f>_xlfn.XLOOKUP(#REF!,Reinigungstage!$B$63:$B$66,Reinigungstage!$C$63:$C$66)</f>
        <v>#REF!</v>
      </c>
      <c r="L177" s="91">
        <f t="shared" si="24"/>
        <v>8890.7866666666669</v>
      </c>
      <c r="M177" s="158">
        <f>_xlfn.XLOOKUP(E177,Kalkulationswerte!$B$3:$B$13,Kalkulationswerte!$E$3:$E$13)</f>
        <v>0</v>
      </c>
      <c r="N177" s="160" t="e">
        <f t="shared" si="25"/>
        <v>#DIV/0!</v>
      </c>
      <c r="O177" s="161">
        <f>_xlfn.XLOOKUP(E177,Kalkulationswerte!$B$3:$B$13,Kalkulationswerte!$F$3:$F$13)</f>
        <v>0</v>
      </c>
      <c r="P177" s="162" t="e">
        <f t="shared" si="26"/>
        <v>#DIV/0!</v>
      </c>
      <c r="Q177" s="92" t="e">
        <f t="shared" si="22"/>
        <v>#DIV/0!</v>
      </c>
      <c r="R177" s="92" t="e">
        <f t="shared" si="23"/>
        <v>#DIV/0!</v>
      </c>
    </row>
    <row r="178" spans="1:18" x14ac:dyDescent="0.25">
      <c r="A178" s="89" t="s">
        <v>258</v>
      </c>
      <c r="B178" s="167" t="s">
        <v>8</v>
      </c>
      <c r="C178" s="101" t="s">
        <v>284</v>
      </c>
      <c r="D178" s="89" t="s">
        <v>231</v>
      </c>
      <c r="E178" s="102" t="s">
        <v>684</v>
      </c>
      <c r="F178" s="103" t="s">
        <v>22</v>
      </c>
      <c r="G178" s="102" t="s">
        <v>10</v>
      </c>
      <c r="H178" s="157">
        <v>17.510000000000002</v>
      </c>
      <c r="I178" s="158">
        <f>_xlfn.XLOOKUP(E178,Kalkulationswerte!$B$3:$B$13,Kalkulationswerte!$C$3:$C$13)</f>
        <v>190.66666666666666</v>
      </c>
      <c r="J178" s="90" t="e">
        <f>_xlfn.XLOOKUP(#REF!,Reinigungstage!$B$41:$B$44,Reinigungstage!$C$41:$C$44)</f>
        <v>#REF!</v>
      </c>
      <c r="K178" s="90" t="e">
        <f>_xlfn.XLOOKUP(#REF!,Reinigungstage!$B$63:$B$66,Reinigungstage!$C$63:$C$66)</f>
        <v>#REF!</v>
      </c>
      <c r="L178" s="91">
        <f t="shared" si="24"/>
        <v>3338.5733333333333</v>
      </c>
      <c r="M178" s="158">
        <f>_xlfn.XLOOKUP(E178,Kalkulationswerte!$B$3:$B$13,Kalkulationswerte!$E$3:$E$13)</f>
        <v>0</v>
      </c>
      <c r="N178" s="160" t="e">
        <f t="shared" si="25"/>
        <v>#DIV/0!</v>
      </c>
      <c r="O178" s="161">
        <f>_xlfn.XLOOKUP(E178,Kalkulationswerte!$B$3:$B$13,Kalkulationswerte!$F$3:$F$13)</f>
        <v>0</v>
      </c>
      <c r="P178" s="162" t="e">
        <f t="shared" si="26"/>
        <v>#DIV/0!</v>
      </c>
      <c r="Q178" s="92" t="e">
        <f t="shared" si="22"/>
        <v>#DIV/0!</v>
      </c>
      <c r="R178" s="92" t="e">
        <f t="shared" si="23"/>
        <v>#DIV/0!</v>
      </c>
    </row>
    <row r="179" spans="1:18" x14ac:dyDescent="0.25">
      <c r="A179" s="89" t="s">
        <v>258</v>
      </c>
      <c r="B179" s="167" t="s">
        <v>8</v>
      </c>
      <c r="C179" s="101" t="s">
        <v>285</v>
      </c>
      <c r="D179" s="89" t="s">
        <v>236</v>
      </c>
      <c r="E179" s="102" t="s">
        <v>687</v>
      </c>
      <c r="F179" s="103" t="s">
        <v>22</v>
      </c>
      <c r="G179" s="102" t="s">
        <v>10</v>
      </c>
      <c r="H179" s="157">
        <v>65.94</v>
      </c>
      <c r="I179" s="158">
        <f>_xlfn.XLOOKUP(E179,Kalkulationswerte!$B$3:$B$13,Kalkulationswerte!$C$3:$C$13)</f>
        <v>190.66666666666666</v>
      </c>
      <c r="J179" s="90" t="e">
        <f>_xlfn.XLOOKUP(#REF!,Reinigungstage!$B$41:$B$44,Reinigungstage!$C$41:$C$44)</f>
        <v>#REF!</v>
      </c>
      <c r="K179" s="90" t="e">
        <f>_xlfn.XLOOKUP(#REF!,Reinigungstage!$B$63:$B$66,Reinigungstage!$C$63:$C$66)</f>
        <v>#REF!</v>
      </c>
      <c r="L179" s="91">
        <f t="shared" si="24"/>
        <v>12572.56</v>
      </c>
      <c r="M179" s="158">
        <f>_xlfn.XLOOKUP(E179,Kalkulationswerte!$B$3:$B$13,Kalkulationswerte!$E$3:$E$13)</f>
        <v>0</v>
      </c>
      <c r="N179" s="160" t="e">
        <f t="shared" si="25"/>
        <v>#DIV/0!</v>
      </c>
      <c r="O179" s="161">
        <f>_xlfn.XLOOKUP(E179,Kalkulationswerte!$B$3:$B$13,Kalkulationswerte!$F$3:$F$13)</f>
        <v>0</v>
      </c>
      <c r="P179" s="162" t="e">
        <f t="shared" si="26"/>
        <v>#DIV/0!</v>
      </c>
      <c r="Q179" s="92" t="e">
        <f t="shared" si="22"/>
        <v>#DIV/0!</v>
      </c>
      <c r="R179" s="92" t="e">
        <f t="shared" si="23"/>
        <v>#DIV/0!</v>
      </c>
    </row>
    <row r="180" spans="1:18" x14ac:dyDescent="0.25">
      <c r="A180" s="89" t="s">
        <v>258</v>
      </c>
      <c r="B180" s="167" t="s">
        <v>8</v>
      </c>
      <c r="C180" s="101" t="s">
        <v>286</v>
      </c>
      <c r="D180" s="89" t="s">
        <v>227</v>
      </c>
      <c r="E180" s="102" t="s">
        <v>687</v>
      </c>
      <c r="F180" s="103" t="s">
        <v>22</v>
      </c>
      <c r="G180" s="102" t="s">
        <v>12</v>
      </c>
      <c r="H180" s="157">
        <v>50.43</v>
      </c>
      <c r="I180" s="158">
        <f>_xlfn.XLOOKUP(E180,Kalkulationswerte!$B$3:$B$13,Kalkulationswerte!$C$3:$C$13)</f>
        <v>190.66666666666666</v>
      </c>
      <c r="J180" s="90" t="e">
        <f>_xlfn.XLOOKUP(#REF!,Reinigungstage!$B$41:$B$44,Reinigungstage!$C$41:$C$44)</f>
        <v>#REF!</v>
      </c>
      <c r="K180" s="90" t="e">
        <f>_xlfn.XLOOKUP(#REF!,Reinigungstage!$B$63:$B$66,Reinigungstage!$C$63:$C$66)</f>
        <v>#REF!</v>
      </c>
      <c r="L180" s="91">
        <f t="shared" si="24"/>
        <v>9615.32</v>
      </c>
      <c r="M180" s="158">
        <f>_xlfn.XLOOKUP(E180,Kalkulationswerte!$B$3:$B$13,Kalkulationswerte!$E$3:$E$13)</f>
        <v>0</v>
      </c>
      <c r="N180" s="160" t="e">
        <f t="shared" si="25"/>
        <v>#DIV/0!</v>
      </c>
      <c r="O180" s="161">
        <f>_xlfn.XLOOKUP(E180,Kalkulationswerte!$B$3:$B$13,Kalkulationswerte!$F$3:$F$13)</f>
        <v>0</v>
      </c>
      <c r="P180" s="162" t="e">
        <f t="shared" si="26"/>
        <v>#DIV/0!</v>
      </c>
      <c r="Q180" s="92" t="e">
        <f t="shared" si="22"/>
        <v>#DIV/0!</v>
      </c>
      <c r="R180" s="92" t="e">
        <f t="shared" si="23"/>
        <v>#DIV/0!</v>
      </c>
    </row>
    <row r="181" spans="1:18" x14ac:dyDescent="0.25">
      <c r="A181" s="89" t="s">
        <v>258</v>
      </c>
      <c r="B181" s="167" t="s">
        <v>8</v>
      </c>
      <c r="C181" s="101" t="s">
        <v>287</v>
      </c>
      <c r="D181" s="89" t="s">
        <v>225</v>
      </c>
      <c r="E181" s="102" t="s">
        <v>696</v>
      </c>
      <c r="F181" s="104" t="s">
        <v>136</v>
      </c>
      <c r="G181" s="102" t="s">
        <v>10</v>
      </c>
      <c r="H181" s="157">
        <v>9.19</v>
      </c>
      <c r="I181" s="158">
        <f>_xlfn.XLOOKUP(E181,Kalkulationswerte!$B$3:$B$13,Kalkulationswerte!$C$3:$C$13)</f>
        <v>0</v>
      </c>
      <c r="J181" s="90" t="e">
        <f>_xlfn.XLOOKUP(#REF!,Reinigungstage!$B$41:$B$44,Reinigungstage!$C$41:$C$44)</f>
        <v>#REF!</v>
      </c>
      <c r="K181" s="90" t="e">
        <f>_xlfn.XLOOKUP(#REF!,Reinigungstage!$B$63:$B$66,Reinigungstage!$C$63:$C$66)</f>
        <v>#REF!</v>
      </c>
      <c r="L181" s="91">
        <f t="shared" si="24"/>
        <v>0</v>
      </c>
      <c r="M181" s="158">
        <f>_xlfn.XLOOKUP(E181,Kalkulationswerte!$B$3:$B$13,Kalkulationswerte!$E$3:$E$13)</f>
        <v>0</v>
      </c>
      <c r="N181" s="160">
        <f>I181</f>
        <v>0</v>
      </c>
      <c r="O181" s="161">
        <f>_xlfn.XLOOKUP(E181,Kalkulationswerte!$B$3:$B$13,Kalkulationswerte!$F$3:$F$13)</f>
        <v>0</v>
      </c>
      <c r="P181" s="162">
        <f t="shared" si="26"/>
        <v>0</v>
      </c>
      <c r="Q181" s="92" t="e">
        <f t="shared" si="22"/>
        <v>#DIV/0!</v>
      </c>
      <c r="R181" s="92" t="e">
        <f t="shared" si="23"/>
        <v>#DIV/0!</v>
      </c>
    </row>
    <row r="182" spans="1:18" x14ac:dyDescent="0.25">
      <c r="A182" s="89" t="s">
        <v>258</v>
      </c>
      <c r="B182" s="167" t="s">
        <v>8</v>
      </c>
      <c r="C182" s="101" t="s">
        <v>288</v>
      </c>
      <c r="D182" s="89" t="s">
        <v>90</v>
      </c>
      <c r="E182" s="102" t="s">
        <v>678</v>
      </c>
      <c r="F182" s="103" t="s">
        <v>22</v>
      </c>
      <c r="G182" s="102" t="s">
        <v>12</v>
      </c>
      <c r="H182" s="157">
        <v>3.8</v>
      </c>
      <c r="I182" s="158">
        <f>_xlfn.XLOOKUP(E182,Kalkulationswerte!$B$3:$B$13,Kalkulationswerte!$C$3:$C$13)</f>
        <v>190.66666666666666</v>
      </c>
      <c r="J182" s="90" t="e">
        <f>_xlfn.XLOOKUP(#REF!,Reinigungstage!$B$41:$B$44,Reinigungstage!$C$41:$C$44)</f>
        <v>#REF!</v>
      </c>
      <c r="K182" s="90" t="e">
        <f>_xlfn.XLOOKUP(#REF!,Reinigungstage!$B$63:$B$66,Reinigungstage!$C$63:$C$66)</f>
        <v>#REF!</v>
      </c>
      <c r="L182" s="91">
        <f t="shared" si="24"/>
        <v>724.5333333333333</v>
      </c>
      <c r="M182" s="158">
        <f>_xlfn.XLOOKUP(E182,Kalkulationswerte!$B$3:$B$13,Kalkulationswerte!$E$3:$E$13)</f>
        <v>0</v>
      </c>
      <c r="N182" s="160" t="e">
        <f t="shared" si="25"/>
        <v>#DIV/0!</v>
      </c>
      <c r="O182" s="161">
        <f>_xlfn.XLOOKUP(E182,Kalkulationswerte!$B$3:$B$13,Kalkulationswerte!$F$3:$F$13)</f>
        <v>0</v>
      </c>
      <c r="P182" s="162" t="e">
        <f t="shared" si="26"/>
        <v>#DIV/0!</v>
      </c>
      <c r="Q182" s="92" t="e">
        <f t="shared" si="22"/>
        <v>#DIV/0!</v>
      </c>
      <c r="R182" s="92" t="e">
        <f t="shared" si="23"/>
        <v>#DIV/0!</v>
      </c>
    </row>
    <row r="183" spans="1:18" x14ac:dyDescent="0.25">
      <c r="A183" s="89" t="s">
        <v>258</v>
      </c>
      <c r="B183" s="167" t="s">
        <v>8</v>
      </c>
      <c r="C183" s="101" t="s">
        <v>289</v>
      </c>
      <c r="D183" s="89" t="s">
        <v>295</v>
      </c>
      <c r="E183" s="102" t="s">
        <v>678</v>
      </c>
      <c r="F183" s="103" t="s">
        <v>22</v>
      </c>
      <c r="G183" s="102" t="s">
        <v>12</v>
      </c>
      <c r="H183" s="157">
        <v>5.29</v>
      </c>
      <c r="I183" s="158">
        <f>_xlfn.XLOOKUP(E183,Kalkulationswerte!$B$3:$B$13,Kalkulationswerte!$C$3:$C$13)</f>
        <v>190.66666666666666</v>
      </c>
      <c r="J183" s="90" t="e">
        <f>_xlfn.XLOOKUP(#REF!,Reinigungstage!$B$41:$B$44,Reinigungstage!$C$41:$C$44)</f>
        <v>#REF!</v>
      </c>
      <c r="K183" s="90" t="e">
        <f>_xlfn.XLOOKUP(#REF!,Reinigungstage!$B$63:$B$66,Reinigungstage!$C$63:$C$66)</f>
        <v>#REF!</v>
      </c>
      <c r="L183" s="91">
        <f t="shared" si="24"/>
        <v>1008.6266666666667</v>
      </c>
      <c r="M183" s="158">
        <f>_xlfn.XLOOKUP(E183,Kalkulationswerte!$B$3:$B$13,Kalkulationswerte!$E$3:$E$13)</f>
        <v>0</v>
      </c>
      <c r="N183" s="160" t="e">
        <f t="shared" si="25"/>
        <v>#DIV/0!</v>
      </c>
      <c r="O183" s="161">
        <f>_xlfn.XLOOKUP(E183,Kalkulationswerte!$B$3:$B$13,Kalkulationswerte!$F$3:$F$13)</f>
        <v>0</v>
      </c>
      <c r="P183" s="162" t="e">
        <f t="shared" si="26"/>
        <v>#DIV/0!</v>
      </c>
      <c r="Q183" s="92" t="e">
        <f t="shared" si="22"/>
        <v>#DIV/0!</v>
      </c>
      <c r="R183" s="92" t="e">
        <f t="shared" si="23"/>
        <v>#DIV/0!</v>
      </c>
    </row>
    <row r="184" spans="1:18" x14ac:dyDescent="0.25">
      <c r="A184" s="89" t="s">
        <v>258</v>
      </c>
      <c r="B184" s="167" t="s">
        <v>8</v>
      </c>
      <c r="C184" s="101" t="s">
        <v>290</v>
      </c>
      <c r="D184" s="89" t="s">
        <v>297</v>
      </c>
      <c r="E184" s="102" t="s">
        <v>696</v>
      </c>
      <c r="F184" s="104" t="s">
        <v>136</v>
      </c>
      <c r="G184" s="102" t="s">
        <v>10</v>
      </c>
      <c r="H184" s="157">
        <v>3.45</v>
      </c>
      <c r="I184" s="158">
        <f>_xlfn.XLOOKUP(E184,Kalkulationswerte!$B$3:$B$13,Kalkulationswerte!$C$3:$C$13)</f>
        <v>0</v>
      </c>
      <c r="J184" s="90" t="e">
        <f>_xlfn.XLOOKUP(#REF!,Reinigungstage!$B$41:$B$44,Reinigungstage!$C$41:$C$44)</f>
        <v>#REF!</v>
      </c>
      <c r="K184" s="90" t="e">
        <f>_xlfn.XLOOKUP(#REF!,Reinigungstage!$B$63:$B$66,Reinigungstage!$C$63:$C$66)</f>
        <v>#REF!</v>
      </c>
      <c r="L184" s="91">
        <f t="shared" si="24"/>
        <v>0</v>
      </c>
      <c r="M184" s="158">
        <f>_xlfn.XLOOKUP(E184,Kalkulationswerte!$B$3:$B$13,Kalkulationswerte!$E$3:$E$13)</f>
        <v>0</v>
      </c>
      <c r="N184" s="160">
        <f>I184</f>
        <v>0</v>
      </c>
      <c r="O184" s="161">
        <f>_xlfn.XLOOKUP(E184,Kalkulationswerte!$B$3:$B$13,Kalkulationswerte!$F$3:$F$13)</f>
        <v>0</v>
      </c>
      <c r="P184" s="162">
        <f t="shared" si="26"/>
        <v>0</v>
      </c>
      <c r="Q184" s="92" t="e">
        <f t="shared" si="22"/>
        <v>#DIV/0!</v>
      </c>
      <c r="R184" s="92" t="e">
        <f t="shared" si="23"/>
        <v>#DIV/0!</v>
      </c>
    </row>
    <row r="185" spans="1:18" x14ac:dyDescent="0.25">
      <c r="A185" s="89" t="s">
        <v>258</v>
      </c>
      <c r="B185" s="167" t="s">
        <v>8</v>
      </c>
      <c r="C185" s="101" t="s">
        <v>291</v>
      </c>
      <c r="D185" s="89" t="s">
        <v>296</v>
      </c>
      <c r="E185" s="102" t="s">
        <v>677</v>
      </c>
      <c r="F185" s="103" t="s">
        <v>22</v>
      </c>
      <c r="G185" s="102" t="s">
        <v>10</v>
      </c>
      <c r="H185" s="157">
        <v>72.02</v>
      </c>
      <c r="I185" s="158">
        <f>_xlfn.XLOOKUP(E185,Kalkulationswerte!$B$3:$B$13,Kalkulationswerte!$C$3:$C$13)</f>
        <v>190.66666666666666</v>
      </c>
      <c r="J185" s="90" t="e">
        <f>_xlfn.XLOOKUP(#REF!,Reinigungstage!$B$41:$B$44,Reinigungstage!$C$41:$C$44)</f>
        <v>#REF!</v>
      </c>
      <c r="K185" s="90" t="e">
        <f>_xlfn.XLOOKUP(#REF!,Reinigungstage!$B$63:$B$66,Reinigungstage!$C$63:$C$66)</f>
        <v>#REF!</v>
      </c>
      <c r="L185" s="91">
        <f t="shared" si="24"/>
        <v>13731.813333333332</v>
      </c>
      <c r="M185" s="158">
        <f>_xlfn.XLOOKUP(E185,Kalkulationswerte!$B$3:$B$13,Kalkulationswerte!$E$3:$E$13)</f>
        <v>0</v>
      </c>
      <c r="N185" s="160" t="e">
        <f t="shared" si="25"/>
        <v>#DIV/0!</v>
      </c>
      <c r="O185" s="161">
        <f>_xlfn.XLOOKUP(E185,Kalkulationswerte!$B$3:$B$13,Kalkulationswerte!$F$3:$F$13)</f>
        <v>0</v>
      </c>
      <c r="P185" s="162" t="e">
        <f t="shared" si="26"/>
        <v>#DIV/0!</v>
      </c>
      <c r="Q185" s="92" t="e">
        <f t="shared" si="22"/>
        <v>#DIV/0!</v>
      </c>
      <c r="R185" s="92" t="e">
        <f t="shared" si="23"/>
        <v>#DIV/0!</v>
      </c>
    </row>
    <row r="186" spans="1:18" x14ac:dyDescent="0.25">
      <c r="A186" s="89" t="s">
        <v>258</v>
      </c>
      <c r="B186" s="167" t="s">
        <v>8</v>
      </c>
      <c r="C186" s="101" t="s">
        <v>292</v>
      </c>
      <c r="D186" s="89" t="s">
        <v>298</v>
      </c>
      <c r="E186" s="102" t="s">
        <v>677</v>
      </c>
      <c r="F186" s="103" t="s">
        <v>22</v>
      </c>
      <c r="G186" s="102" t="s">
        <v>10</v>
      </c>
      <c r="H186" s="157">
        <v>32.200000000000003</v>
      </c>
      <c r="I186" s="158">
        <f>_xlfn.XLOOKUP(E186,Kalkulationswerte!$B$3:$B$13,Kalkulationswerte!$C$3:$C$13)</f>
        <v>190.66666666666666</v>
      </c>
      <c r="J186" s="90" t="e">
        <f>_xlfn.XLOOKUP(#REF!,Reinigungstage!$B$41:$B$44,Reinigungstage!$C$41:$C$44)</f>
        <v>#REF!</v>
      </c>
      <c r="K186" s="90" t="e">
        <f>_xlfn.XLOOKUP(#REF!,Reinigungstage!$B$63:$B$66,Reinigungstage!$C$63:$C$66)</f>
        <v>#REF!</v>
      </c>
      <c r="L186" s="91">
        <f t="shared" si="24"/>
        <v>6139.4666666666672</v>
      </c>
      <c r="M186" s="158">
        <f>_xlfn.XLOOKUP(E186,Kalkulationswerte!$B$3:$B$13,Kalkulationswerte!$E$3:$E$13)</f>
        <v>0</v>
      </c>
      <c r="N186" s="160" t="e">
        <f t="shared" si="25"/>
        <v>#DIV/0!</v>
      </c>
      <c r="O186" s="161">
        <f>_xlfn.XLOOKUP(E186,Kalkulationswerte!$B$3:$B$13,Kalkulationswerte!$F$3:$F$13)</f>
        <v>0</v>
      </c>
      <c r="P186" s="162" t="e">
        <f t="shared" si="26"/>
        <v>#DIV/0!</v>
      </c>
      <c r="Q186" s="92" t="e">
        <f t="shared" si="22"/>
        <v>#DIV/0!</v>
      </c>
      <c r="R186" s="92" t="e">
        <f t="shared" si="23"/>
        <v>#DIV/0!</v>
      </c>
    </row>
    <row r="187" spans="1:18" x14ac:dyDescent="0.25">
      <c r="A187" s="89" t="s">
        <v>258</v>
      </c>
      <c r="B187" s="167" t="s">
        <v>8</v>
      </c>
      <c r="C187" s="101" t="s">
        <v>293</v>
      </c>
      <c r="D187" s="89" t="s">
        <v>299</v>
      </c>
      <c r="E187" s="102" t="s">
        <v>677</v>
      </c>
      <c r="F187" s="103" t="s">
        <v>22</v>
      </c>
      <c r="G187" s="102" t="s">
        <v>10</v>
      </c>
      <c r="H187" s="157">
        <v>72.02</v>
      </c>
      <c r="I187" s="158">
        <f>_xlfn.XLOOKUP(E187,Kalkulationswerte!$B$3:$B$13,Kalkulationswerte!$C$3:$C$13)</f>
        <v>190.66666666666666</v>
      </c>
      <c r="J187" s="90" t="e">
        <f>_xlfn.XLOOKUP(#REF!,Reinigungstage!$B$41:$B$44,Reinigungstage!$C$41:$C$44)</f>
        <v>#REF!</v>
      </c>
      <c r="K187" s="90" t="e">
        <f>_xlfn.XLOOKUP(#REF!,Reinigungstage!$B$63:$B$66,Reinigungstage!$C$63:$C$66)</f>
        <v>#REF!</v>
      </c>
      <c r="L187" s="91">
        <f t="shared" si="24"/>
        <v>13731.813333333332</v>
      </c>
      <c r="M187" s="158">
        <f>_xlfn.XLOOKUP(E187,Kalkulationswerte!$B$3:$B$13,Kalkulationswerte!$E$3:$E$13)</f>
        <v>0</v>
      </c>
      <c r="N187" s="160" t="e">
        <f t="shared" si="25"/>
        <v>#DIV/0!</v>
      </c>
      <c r="O187" s="161">
        <f>_xlfn.XLOOKUP(E187,Kalkulationswerte!$B$3:$B$13,Kalkulationswerte!$F$3:$F$13)</f>
        <v>0</v>
      </c>
      <c r="P187" s="162" t="e">
        <f t="shared" si="26"/>
        <v>#DIV/0!</v>
      </c>
      <c r="Q187" s="92" t="e">
        <f t="shared" si="22"/>
        <v>#DIV/0!</v>
      </c>
      <c r="R187" s="92" t="e">
        <f t="shared" si="23"/>
        <v>#DIV/0!</v>
      </c>
    </row>
    <row r="188" spans="1:18" x14ac:dyDescent="0.25">
      <c r="A188" s="89" t="s">
        <v>258</v>
      </c>
      <c r="B188" s="167" t="s">
        <v>8</v>
      </c>
      <c r="C188" s="101" t="s">
        <v>294</v>
      </c>
      <c r="D188" s="89" t="s">
        <v>300</v>
      </c>
      <c r="E188" s="102" t="s">
        <v>682</v>
      </c>
      <c r="F188" s="103" t="s">
        <v>22</v>
      </c>
      <c r="G188" s="102" t="s">
        <v>10</v>
      </c>
      <c r="H188" s="157">
        <v>25.6</v>
      </c>
      <c r="I188" s="158">
        <f>_xlfn.XLOOKUP(E188,Kalkulationswerte!$B$3:$B$13,Kalkulationswerte!$C$3:$C$13)</f>
        <v>190.66666666666666</v>
      </c>
      <c r="J188" s="90" t="e">
        <f>_xlfn.XLOOKUP(#REF!,Reinigungstage!$B$41:$B$44,Reinigungstage!$C$41:$C$44)</f>
        <v>#REF!</v>
      </c>
      <c r="K188" s="90" t="e">
        <f>_xlfn.XLOOKUP(#REF!,Reinigungstage!$B$63:$B$66,Reinigungstage!$C$63:$C$66)</f>
        <v>#REF!</v>
      </c>
      <c r="L188" s="91">
        <f t="shared" si="24"/>
        <v>4881.0666666666666</v>
      </c>
      <c r="M188" s="158">
        <f>_xlfn.XLOOKUP(E188,Kalkulationswerte!$B$3:$B$13,Kalkulationswerte!$E$3:$E$13)</f>
        <v>0</v>
      </c>
      <c r="N188" s="160" t="e">
        <f t="shared" si="25"/>
        <v>#DIV/0!</v>
      </c>
      <c r="O188" s="161">
        <f>_xlfn.XLOOKUP(E188,Kalkulationswerte!$B$3:$B$13,Kalkulationswerte!$F$3:$F$13)</f>
        <v>0</v>
      </c>
      <c r="P188" s="162" t="e">
        <f t="shared" si="26"/>
        <v>#DIV/0!</v>
      </c>
      <c r="Q188" s="92" t="e">
        <f t="shared" si="22"/>
        <v>#DIV/0!</v>
      </c>
      <c r="R188" s="92" t="e">
        <f t="shared" si="23"/>
        <v>#DIV/0!</v>
      </c>
    </row>
    <row r="189" spans="1:18" x14ac:dyDescent="0.25">
      <c r="A189" s="89" t="s">
        <v>258</v>
      </c>
      <c r="B189" s="167" t="s">
        <v>14</v>
      </c>
      <c r="C189" s="101" t="s">
        <v>301</v>
      </c>
      <c r="D189" s="89" t="s">
        <v>82</v>
      </c>
      <c r="E189" s="102" t="s">
        <v>684</v>
      </c>
      <c r="F189" s="103" t="s">
        <v>22</v>
      </c>
      <c r="G189" s="102" t="s">
        <v>220</v>
      </c>
      <c r="H189" s="157">
        <v>13.9</v>
      </c>
      <c r="I189" s="158">
        <f>(_xlfn.XLOOKUP(E189,Kalkulationswerte!$B$3:$B$13,Kalkulationswerte!$C$3:$C$13))-Reinigungstage!$J$18</f>
        <v>128.66666666666666</v>
      </c>
      <c r="J189" s="90" t="e">
        <f>_xlfn.XLOOKUP(#REF!,Reinigungstage!$B$41:$B$44,Reinigungstage!$C$41:$C$44)</f>
        <v>#REF!</v>
      </c>
      <c r="K189" s="90" t="e">
        <f>_xlfn.XLOOKUP(#REF!,Reinigungstage!$B$63:$B$66,Reinigungstage!$C$63:$C$66)</f>
        <v>#REF!</v>
      </c>
      <c r="L189" s="91">
        <f t="shared" si="24"/>
        <v>1788.4666666666665</v>
      </c>
      <c r="M189" s="158">
        <f>_xlfn.XLOOKUP(E189,Kalkulationswerte!$B$3:$B$13,Kalkulationswerte!$E$3:$E$13)</f>
        <v>0</v>
      </c>
      <c r="N189" s="160" t="e">
        <f t="shared" si="25"/>
        <v>#DIV/0!</v>
      </c>
      <c r="O189" s="161">
        <f>_xlfn.XLOOKUP(E189,Kalkulationswerte!$B$3:$B$13,Kalkulationswerte!$F$3:$F$13)</f>
        <v>0</v>
      </c>
      <c r="P189" s="162" t="e">
        <f t="shared" si="26"/>
        <v>#DIV/0!</v>
      </c>
      <c r="Q189" s="92" t="e">
        <f t="shared" si="22"/>
        <v>#DIV/0!</v>
      </c>
      <c r="R189" s="92" t="e">
        <f t="shared" si="23"/>
        <v>#DIV/0!</v>
      </c>
    </row>
    <row r="190" spans="1:18" x14ac:dyDescent="0.25">
      <c r="A190" s="89" t="s">
        <v>258</v>
      </c>
      <c r="B190" s="167" t="s">
        <v>14</v>
      </c>
      <c r="C190" s="101" t="s">
        <v>302</v>
      </c>
      <c r="D190" s="89" t="s">
        <v>106</v>
      </c>
      <c r="E190" s="102" t="s">
        <v>684</v>
      </c>
      <c r="F190" s="103" t="s">
        <v>22</v>
      </c>
      <c r="G190" s="102" t="s">
        <v>220</v>
      </c>
      <c r="H190" s="157">
        <v>20.079999999999998</v>
      </c>
      <c r="I190" s="158">
        <f>(_xlfn.XLOOKUP(E190,Kalkulationswerte!$B$3:$B$13,Kalkulationswerte!$C$3:$C$13))-Reinigungstage!$J$18</f>
        <v>128.66666666666666</v>
      </c>
      <c r="J190" s="90" t="e">
        <f>_xlfn.XLOOKUP(#REF!,Reinigungstage!$B$41:$B$44,Reinigungstage!$C$41:$C$44)</f>
        <v>#REF!</v>
      </c>
      <c r="K190" s="90" t="e">
        <f>_xlfn.XLOOKUP(#REF!,Reinigungstage!$B$63:$B$66,Reinigungstage!$C$63:$C$66)</f>
        <v>#REF!</v>
      </c>
      <c r="L190" s="91">
        <f t="shared" si="24"/>
        <v>2583.6266666666661</v>
      </c>
      <c r="M190" s="158">
        <f>_xlfn.XLOOKUP(E190,Kalkulationswerte!$B$3:$B$13,Kalkulationswerte!$E$3:$E$13)</f>
        <v>0</v>
      </c>
      <c r="N190" s="160" t="e">
        <f t="shared" si="25"/>
        <v>#DIV/0!</v>
      </c>
      <c r="O190" s="161">
        <f>_xlfn.XLOOKUP(E190,Kalkulationswerte!$B$3:$B$13,Kalkulationswerte!$F$3:$F$13)</f>
        <v>0</v>
      </c>
      <c r="P190" s="162" t="e">
        <f t="shared" si="26"/>
        <v>#DIV/0!</v>
      </c>
      <c r="Q190" s="92" t="e">
        <f t="shared" si="22"/>
        <v>#DIV/0!</v>
      </c>
      <c r="R190" s="92" t="e">
        <f t="shared" si="23"/>
        <v>#DIV/0!</v>
      </c>
    </row>
    <row r="191" spans="1:18" x14ac:dyDescent="0.25">
      <c r="A191" s="89" t="s">
        <v>258</v>
      </c>
      <c r="B191" s="167" t="s">
        <v>14</v>
      </c>
      <c r="C191" s="101" t="s">
        <v>303</v>
      </c>
      <c r="D191" s="89" t="s">
        <v>234</v>
      </c>
      <c r="E191" s="102" t="s">
        <v>696</v>
      </c>
      <c r="F191" s="104" t="s">
        <v>136</v>
      </c>
      <c r="G191" s="102" t="s">
        <v>220</v>
      </c>
      <c r="H191" s="157">
        <v>2.2999999999999998</v>
      </c>
      <c r="I191" s="158">
        <f>_xlfn.XLOOKUP(E191,Kalkulationswerte!$B$3:$B$13,Kalkulationswerte!$C$3:$C$13)</f>
        <v>0</v>
      </c>
      <c r="J191" s="90" t="e">
        <f>_xlfn.XLOOKUP(#REF!,Reinigungstage!$B$41:$B$44,Reinigungstage!$C$41:$C$44)</f>
        <v>#REF!</v>
      </c>
      <c r="K191" s="90" t="e">
        <f>_xlfn.XLOOKUP(#REF!,Reinigungstage!$B$63:$B$66,Reinigungstage!$C$63:$C$66)</f>
        <v>#REF!</v>
      </c>
      <c r="L191" s="91">
        <f t="shared" si="24"/>
        <v>0</v>
      </c>
      <c r="M191" s="158">
        <f>_xlfn.XLOOKUP(E191,Kalkulationswerte!$B$3:$B$13,Kalkulationswerte!$E$3:$E$13)</f>
        <v>0</v>
      </c>
      <c r="N191" s="160">
        <f>I191</f>
        <v>0</v>
      </c>
      <c r="O191" s="161">
        <f>_xlfn.XLOOKUP(E191,Kalkulationswerte!$B$3:$B$13,Kalkulationswerte!$F$3:$F$13)</f>
        <v>0</v>
      </c>
      <c r="P191" s="162">
        <f t="shared" si="26"/>
        <v>0</v>
      </c>
      <c r="Q191" s="92" t="e">
        <f t="shared" si="22"/>
        <v>#DIV/0!</v>
      </c>
      <c r="R191" s="92" t="e">
        <f t="shared" si="23"/>
        <v>#DIV/0!</v>
      </c>
    </row>
    <row r="192" spans="1:18" x14ac:dyDescent="0.25">
      <c r="A192" s="89" t="s">
        <v>258</v>
      </c>
      <c r="B192" s="167" t="s">
        <v>14</v>
      </c>
      <c r="C192" s="101" t="s">
        <v>304</v>
      </c>
      <c r="D192" s="89" t="s">
        <v>108</v>
      </c>
      <c r="E192" s="102" t="s">
        <v>677</v>
      </c>
      <c r="F192" s="103" t="s">
        <v>22</v>
      </c>
      <c r="G192" s="102" t="s">
        <v>10</v>
      </c>
      <c r="H192" s="157">
        <v>68.62</v>
      </c>
      <c r="I192" s="158">
        <f>(_xlfn.XLOOKUP(E192,Kalkulationswerte!$B$3:$B$13,Kalkulationswerte!$C$3:$C$13))-Reinigungstage!$J$18</f>
        <v>128.66666666666666</v>
      </c>
      <c r="J192" s="90" t="e">
        <f>_xlfn.XLOOKUP(#REF!,Reinigungstage!$B$41:$B$44,Reinigungstage!$C$41:$C$44)</f>
        <v>#REF!</v>
      </c>
      <c r="K192" s="90" t="e">
        <f>_xlfn.XLOOKUP(#REF!,Reinigungstage!$B$63:$B$66,Reinigungstage!$C$63:$C$66)</f>
        <v>#REF!</v>
      </c>
      <c r="L192" s="91">
        <f t="shared" si="24"/>
        <v>8829.1066666666666</v>
      </c>
      <c r="M192" s="158">
        <f>_xlfn.XLOOKUP(E192,Kalkulationswerte!$B$3:$B$13,Kalkulationswerte!$E$3:$E$13)</f>
        <v>0</v>
      </c>
      <c r="N192" s="160" t="e">
        <f t="shared" si="25"/>
        <v>#DIV/0!</v>
      </c>
      <c r="O192" s="161">
        <f>_xlfn.XLOOKUP(E192,Kalkulationswerte!$B$3:$B$13,Kalkulationswerte!$F$3:$F$13)</f>
        <v>0</v>
      </c>
      <c r="P192" s="162" t="e">
        <f t="shared" si="26"/>
        <v>#DIV/0!</v>
      </c>
      <c r="Q192" s="92" t="e">
        <f t="shared" si="22"/>
        <v>#DIV/0!</v>
      </c>
      <c r="R192" s="92" t="e">
        <f t="shared" si="23"/>
        <v>#DIV/0!</v>
      </c>
    </row>
    <row r="193" spans="1:18" x14ac:dyDescent="0.25">
      <c r="A193" s="89" t="s">
        <v>258</v>
      </c>
      <c r="B193" s="167" t="s">
        <v>14</v>
      </c>
      <c r="C193" s="101" t="s">
        <v>305</v>
      </c>
      <c r="D193" s="89" t="s">
        <v>210</v>
      </c>
      <c r="E193" s="102" t="s">
        <v>696</v>
      </c>
      <c r="F193" s="104" t="s">
        <v>136</v>
      </c>
      <c r="G193" s="102" t="s">
        <v>10</v>
      </c>
      <c r="H193" s="157">
        <v>3.75</v>
      </c>
      <c r="I193" s="158">
        <f>_xlfn.XLOOKUP(E193,Kalkulationswerte!$B$3:$B$13,Kalkulationswerte!$C$3:$C$13)</f>
        <v>0</v>
      </c>
      <c r="J193" s="90" t="e">
        <f>_xlfn.XLOOKUP(#REF!,Reinigungstage!$B$41:$B$44,Reinigungstage!$C$41:$C$44)</f>
        <v>#REF!</v>
      </c>
      <c r="K193" s="90" t="e">
        <f>_xlfn.XLOOKUP(#REF!,Reinigungstage!$B$63:$B$66,Reinigungstage!$C$63:$C$66)</f>
        <v>#REF!</v>
      </c>
      <c r="L193" s="91">
        <f t="shared" si="24"/>
        <v>0</v>
      </c>
      <c r="M193" s="158">
        <f>_xlfn.XLOOKUP(E193,Kalkulationswerte!$B$3:$B$13,Kalkulationswerte!$E$3:$E$13)</f>
        <v>0</v>
      </c>
      <c r="N193" s="160">
        <f>I193</f>
        <v>0</v>
      </c>
      <c r="O193" s="161">
        <f>_xlfn.XLOOKUP(E193,Kalkulationswerte!$B$3:$B$13,Kalkulationswerte!$F$3:$F$13)</f>
        <v>0</v>
      </c>
      <c r="P193" s="162">
        <f t="shared" si="26"/>
        <v>0</v>
      </c>
      <c r="Q193" s="92" t="e">
        <f t="shared" si="22"/>
        <v>#DIV/0!</v>
      </c>
      <c r="R193" s="92" t="e">
        <f t="shared" si="23"/>
        <v>#DIV/0!</v>
      </c>
    </row>
    <row r="194" spans="1:18" x14ac:dyDescent="0.25">
      <c r="A194" s="89" t="s">
        <v>258</v>
      </c>
      <c r="B194" s="167" t="s">
        <v>14</v>
      </c>
      <c r="C194" s="101" t="s">
        <v>306</v>
      </c>
      <c r="D194" s="89" t="s">
        <v>312</v>
      </c>
      <c r="E194" s="102" t="s">
        <v>692</v>
      </c>
      <c r="F194" s="103" t="s">
        <v>22</v>
      </c>
      <c r="G194" s="102" t="s">
        <v>10</v>
      </c>
      <c r="H194" s="157">
        <v>17.829999999999998</v>
      </c>
      <c r="I194" s="158">
        <f>(_xlfn.XLOOKUP(E194,Kalkulationswerte!$B$3:$B$13,Kalkulationswerte!$C$3:$C$13))-Reinigungstage!$J$18</f>
        <v>128.66666666666666</v>
      </c>
      <c r="J194" s="90" t="e">
        <f>_xlfn.XLOOKUP(#REF!,Reinigungstage!$B$41:$B$44,Reinigungstage!$C$41:$C$44)</f>
        <v>#REF!</v>
      </c>
      <c r="K194" s="90" t="e">
        <f>_xlfn.XLOOKUP(#REF!,Reinigungstage!$B$63:$B$66,Reinigungstage!$C$63:$C$66)</f>
        <v>#REF!</v>
      </c>
      <c r="L194" s="91">
        <f t="shared" si="24"/>
        <v>2294.1266666666661</v>
      </c>
      <c r="M194" s="158">
        <f>_xlfn.XLOOKUP(E194,Kalkulationswerte!$B$3:$B$13,Kalkulationswerte!$E$3:$E$13)</f>
        <v>0</v>
      </c>
      <c r="N194" s="160" t="e">
        <f t="shared" si="25"/>
        <v>#DIV/0!</v>
      </c>
      <c r="O194" s="161">
        <f>_xlfn.XLOOKUP(E194,Kalkulationswerte!$B$3:$B$13,Kalkulationswerte!$F$3:$F$13)</f>
        <v>0</v>
      </c>
      <c r="P194" s="162" t="e">
        <f t="shared" si="26"/>
        <v>#DIV/0!</v>
      </c>
      <c r="Q194" s="92" t="e">
        <f t="shared" si="22"/>
        <v>#DIV/0!</v>
      </c>
      <c r="R194" s="92" t="e">
        <f t="shared" si="23"/>
        <v>#DIV/0!</v>
      </c>
    </row>
    <row r="195" spans="1:18" x14ac:dyDescent="0.25">
      <c r="A195" s="89" t="s">
        <v>258</v>
      </c>
      <c r="B195" s="167" t="s">
        <v>14</v>
      </c>
      <c r="C195" s="101" t="s">
        <v>307</v>
      </c>
      <c r="D195" s="89" t="s">
        <v>153</v>
      </c>
      <c r="E195" s="102" t="s">
        <v>687</v>
      </c>
      <c r="F195" s="103" t="s">
        <v>22</v>
      </c>
      <c r="G195" s="102" t="s">
        <v>10</v>
      </c>
      <c r="H195" s="157">
        <v>12.86</v>
      </c>
      <c r="I195" s="158">
        <f>(_xlfn.XLOOKUP(E195,Kalkulationswerte!$B$3:$B$13,Kalkulationswerte!$C$3:$C$13))-Reinigungstage!$J$18</f>
        <v>128.66666666666666</v>
      </c>
      <c r="J195" s="90" t="e">
        <f>_xlfn.XLOOKUP(#REF!,Reinigungstage!$B$41:$B$44,Reinigungstage!$C$41:$C$44)</f>
        <v>#REF!</v>
      </c>
      <c r="K195" s="90" t="e">
        <f>_xlfn.XLOOKUP(#REF!,Reinigungstage!$B$63:$B$66,Reinigungstage!$C$63:$C$66)</f>
        <v>#REF!</v>
      </c>
      <c r="L195" s="91">
        <f t="shared" si="24"/>
        <v>1654.6533333333332</v>
      </c>
      <c r="M195" s="158">
        <f>_xlfn.XLOOKUP(E195,Kalkulationswerte!$B$3:$B$13,Kalkulationswerte!$E$3:$E$13)</f>
        <v>0</v>
      </c>
      <c r="N195" s="160" t="e">
        <f t="shared" si="25"/>
        <v>#DIV/0!</v>
      </c>
      <c r="O195" s="161">
        <f>_xlfn.XLOOKUP(E195,Kalkulationswerte!$B$3:$B$13,Kalkulationswerte!$F$3:$F$13)</f>
        <v>0</v>
      </c>
      <c r="P195" s="162" t="e">
        <f t="shared" si="26"/>
        <v>#DIV/0!</v>
      </c>
      <c r="Q195" s="92" t="e">
        <f t="shared" si="22"/>
        <v>#DIV/0!</v>
      </c>
      <c r="R195" s="92" t="e">
        <f t="shared" si="23"/>
        <v>#DIV/0!</v>
      </c>
    </row>
    <row r="196" spans="1:18" x14ac:dyDescent="0.25">
      <c r="A196" s="89" t="s">
        <v>258</v>
      </c>
      <c r="B196" s="167" t="s">
        <v>14</v>
      </c>
      <c r="C196" s="101" t="s">
        <v>308</v>
      </c>
      <c r="D196" s="89" t="s">
        <v>166</v>
      </c>
      <c r="E196" s="102" t="s">
        <v>678</v>
      </c>
      <c r="F196" s="103" t="s">
        <v>22</v>
      </c>
      <c r="G196" s="102" t="s">
        <v>12</v>
      </c>
      <c r="H196" s="157">
        <v>8.98</v>
      </c>
      <c r="I196" s="158">
        <f>(_xlfn.XLOOKUP(E196,Kalkulationswerte!$B$3:$B$13,Kalkulationswerte!$C$3:$C$13))-Reinigungstage!$J$18</f>
        <v>128.66666666666666</v>
      </c>
      <c r="J196" s="90" t="e">
        <f>_xlfn.XLOOKUP(#REF!,Reinigungstage!$B$41:$B$44,Reinigungstage!$C$41:$C$44)</f>
        <v>#REF!</v>
      </c>
      <c r="K196" s="90" t="e">
        <f>_xlfn.XLOOKUP(#REF!,Reinigungstage!$B$63:$B$66,Reinigungstage!$C$63:$C$66)</f>
        <v>#REF!</v>
      </c>
      <c r="L196" s="91">
        <f t="shared" si="24"/>
        <v>1155.4266666666667</v>
      </c>
      <c r="M196" s="158">
        <f>_xlfn.XLOOKUP(E196,Kalkulationswerte!$B$3:$B$13,Kalkulationswerte!$E$3:$E$13)</f>
        <v>0</v>
      </c>
      <c r="N196" s="160" t="e">
        <f t="shared" si="25"/>
        <v>#DIV/0!</v>
      </c>
      <c r="O196" s="161">
        <f>_xlfn.XLOOKUP(E196,Kalkulationswerte!$B$3:$B$13,Kalkulationswerte!$F$3:$F$13)</f>
        <v>0</v>
      </c>
      <c r="P196" s="162" t="e">
        <f t="shared" si="26"/>
        <v>#DIV/0!</v>
      </c>
      <c r="Q196" s="92" t="e">
        <f t="shared" si="22"/>
        <v>#DIV/0!</v>
      </c>
      <c r="R196" s="92" t="e">
        <f t="shared" si="23"/>
        <v>#DIV/0!</v>
      </c>
    </row>
    <row r="197" spans="1:18" x14ac:dyDescent="0.25">
      <c r="A197" s="89" t="s">
        <v>258</v>
      </c>
      <c r="B197" s="167" t="s">
        <v>14</v>
      </c>
      <c r="C197" s="101" t="s">
        <v>309</v>
      </c>
      <c r="D197" s="89" t="s">
        <v>164</v>
      </c>
      <c r="E197" s="102" t="s">
        <v>678</v>
      </c>
      <c r="F197" s="103" t="s">
        <v>22</v>
      </c>
      <c r="G197" s="102" t="s">
        <v>12</v>
      </c>
      <c r="H197" s="157">
        <v>5.95</v>
      </c>
      <c r="I197" s="158">
        <f>(_xlfn.XLOOKUP(E197,Kalkulationswerte!$B$3:$B$13,Kalkulationswerte!$C$3:$C$13))-Reinigungstage!$J$18</f>
        <v>128.66666666666666</v>
      </c>
      <c r="J197" s="90" t="e">
        <f>_xlfn.XLOOKUP(#REF!,Reinigungstage!$B$41:$B$44,Reinigungstage!$C$41:$C$44)</f>
        <v>#REF!</v>
      </c>
      <c r="K197" s="90" t="e">
        <f>_xlfn.XLOOKUP(#REF!,Reinigungstage!$B$63:$B$66,Reinigungstage!$C$63:$C$66)</f>
        <v>#REF!</v>
      </c>
      <c r="L197" s="91">
        <f t="shared" si="24"/>
        <v>765.56666666666661</v>
      </c>
      <c r="M197" s="158">
        <f>_xlfn.XLOOKUP(E197,Kalkulationswerte!$B$3:$B$13,Kalkulationswerte!$E$3:$E$13)</f>
        <v>0</v>
      </c>
      <c r="N197" s="160" t="e">
        <f t="shared" si="25"/>
        <v>#DIV/0!</v>
      </c>
      <c r="O197" s="161">
        <f>_xlfn.XLOOKUP(E197,Kalkulationswerte!$B$3:$B$13,Kalkulationswerte!$F$3:$F$13)</f>
        <v>0</v>
      </c>
      <c r="P197" s="162" t="e">
        <f t="shared" si="26"/>
        <v>#DIV/0!</v>
      </c>
      <c r="Q197" s="92" t="e">
        <f t="shared" ref="Q197:Q260" si="28">((H197/M197)*J197)*O197</f>
        <v>#DIV/0!</v>
      </c>
      <c r="R197" s="92" t="e">
        <f t="shared" ref="R197:R260" si="29">((H197/M197)*K197)*O197</f>
        <v>#DIV/0!</v>
      </c>
    </row>
    <row r="198" spans="1:18" x14ac:dyDescent="0.25">
      <c r="A198" s="89" t="s">
        <v>258</v>
      </c>
      <c r="B198" s="167" t="s">
        <v>14</v>
      </c>
      <c r="C198" s="101" t="s">
        <v>142</v>
      </c>
      <c r="D198" s="89" t="s">
        <v>171</v>
      </c>
      <c r="E198" s="102" t="s">
        <v>678</v>
      </c>
      <c r="F198" s="103" t="s">
        <v>22</v>
      </c>
      <c r="G198" s="102" t="s">
        <v>12</v>
      </c>
      <c r="H198" s="157">
        <v>7.85</v>
      </c>
      <c r="I198" s="158">
        <f>(_xlfn.XLOOKUP(E198,Kalkulationswerte!$B$3:$B$13,Kalkulationswerte!$C$3:$C$13))-Reinigungstage!$J$18</f>
        <v>128.66666666666666</v>
      </c>
      <c r="J198" s="90" t="e">
        <f>_xlfn.XLOOKUP(#REF!,Reinigungstage!$B$41:$B$44,Reinigungstage!$C$41:$C$44)</f>
        <v>#REF!</v>
      </c>
      <c r="K198" s="90" t="e">
        <f>_xlfn.XLOOKUP(#REF!,Reinigungstage!$B$63:$B$66,Reinigungstage!$C$63:$C$66)</f>
        <v>#REF!</v>
      </c>
      <c r="L198" s="91">
        <f t="shared" si="24"/>
        <v>1010.0333333333332</v>
      </c>
      <c r="M198" s="158">
        <f>_xlfn.XLOOKUP(E198,Kalkulationswerte!$B$3:$B$13,Kalkulationswerte!$E$3:$E$13)</f>
        <v>0</v>
      </c>
      <c r="N198" s="160" t="e">
        <f t="shared" si="25"/>
        <v>#DIV/0!</v>
      </c>
      <c r="O198" s="161">
        <f>_xlfn.XLOOKUP(E198,Kalkulationswerte!$B$3:$B$13,Kalkulationswerte!$F$3:$F$13)</f>
        <v>0</v>
      </c>
      <c r="P198" s="162" t="e">
        <f t="shared" si="26"/>
        <v>#DIV/0!</v>
      </c>
      <c r="Q198" s="92" t="e">
        <f t="shared" si="28"/>
        <v>#DIV/0!</v>
      </c>
      <c r="R198" s="92" t="e">
        <f t="shared" si="29"/>
        <v>#DIV/0!</v>
      </c>
    </row>
    <row r="199" spans="1:18" x14ac:dyDescent="0.25">
      <c r="A199" s="89" t="s">
        <v>258</v>
      </c>
      <c r="B199" s="167" t="s">
        <v>14</v>
      </c>
      <c r="C199" s="101" t="s">
        <v>144</v>
      </c>
      <c r="D199" s="89" t="s">
        <v>169</v>
      </c>
      <c r="E199" s="102" t="s">
        <v>678</v>
      </c>
      <c r="F199" s="103" t="s">
        <v>22</v>
      </c>
      <c r="G199" s="102" t="s">
        <v>12</v>
      </c>
      <c r="H199" s="157">
        <v>4.9000000000000004</v>
      </c>
      <c r="I199" s="158">
        <f>(_xlfn.XLOOKUP(E199,Kalkulationswerte!$B$3:$B$13,Kalkulationswerte!$C$3:$C$13))-Reinigungstage!$J$18</f>
        <v>128.66666666666666</v>
      </c>
      <c r="J199" s="90" t="e">
        <f>_xlfn.XLOOKUP(#REF!,Reinigungstage!$B$41:$B$44,Reinigungstage!$C$41:$C$44)</f>
        <v>#REF!</v>
      </c>
      <c r="K199" s="90" t="e">
        <f>_xlfn.XLOOKUP(#REF!,Reinigungstage!$B$63:$B$66,Reinigungstage!$C$63:$C$66)</f>
        <v>#REF!</v>
      </c>
      <c r="L199" s="91">
        <f t="shared" si="24"/>
        <v>630.4666666666667</v>
      </c>
      <c r="M199" s="158">
        <f>_xlfn.XLOOKUP(E199,Kalkulationswerte!$B$3:$B$13,Kalkulationswerte!$E$3:$E$13)</f>
        <v>0</v>
      </c>
      <c r="N199" s="160" t="e">
        <f t="shared" si="25"/>
        <v>#DIV/0!</v>
      </c>
      <c r="O199" s="161">
        <f>_xlfn.XLOOKUP(E199,Kalkulationswerte!$B$3:$B$13,Kalkulationswerte!$F$3:$F$13)</f>
        <v>0</v>
      </c>
      <c r="P199" s="162" t="e">
        <f t="shared" si="26"/>
        <v>#DIV/0!</v>
      </c>
      <c r="Q199" s="92" t="e">
        <f t="shared" si="28"/>
        <v>#DIV/0!</v>
      </c>
      <c r="R199" s="92" t="e">
        <f t="shared" si="29"/>
        <v>#DIV/0!</v>
      </c>
    </row>
    <row r="200" spans="1:18" x14ac:dyDescent="0.25">
      <c r="A200" s="89" t="s">
        <v>258</v>
      </c>
      <c r="B200" s="167" t="s">
        <v>14</v>
      </c>
      <c r="C200" s="101" t="s">
        <v>146</v>
      </c>
      <c r="D200" s="89" t="s">
        <v>104</v>
      </c>
      <c r="E200" s="102" t="s">
        <v>687</v>
      </c>
      <c r="F200" s="103" t="s">
        <v>22</v>
      </c>
      <c r="G200" s="102" t="s">
        <v>10</v>
      </c>
      <c r="H200" s="157">
        <v>81.709999999999994</v>
      </c>
      <c r="I200" s="158">
        <f>(_xlfn.XLOOKUP(E200,Kalkulationswerte!$B$3:$B$13,Kalkulationswerte!$C$3:$C$13))-Reinigungstage!$J$18</f>
        <v>128.66666666666666</v>
      </c>
      <c r="J200" s="90" t="e">
        <f>_xlfn.XLOOKUP(#REF!,Reinigungstage!$B$41:$B$44,Reinigungstage!$C$41:$C$44)</f>
        <v>#REF!</v>
      </c>
      <c r="K200" s="90" t="e">
        <f>_xlfn.XLOOKUP(#REF!,Reinigungstage!$B$63:$B$66,Reinigungstage!$C$63:$C$66)</f>
        <v>#REF!</v>
      </c>
      <c r="L200" s="91">
        <f t="shared" si="24"/>
        <v>10513.353333333333</v>
      </c>
      <c r="M200" s="158">
        <f>_xlfn.XLOOKUP(E200,Kalkulationswerte!$B$3:$B$13,Kalkulationswerte!$E$3:$E$13)</f>
        <v>0</v>
      </c>
      <c r="N200" s="160" t="e">
        <f t="shared" si="25"/>
        <v>#DIV/0!</v>
      </c>
      <c r="O200" s="161">
        <f>_xlfn.XLOOKUP(E200,Kalkulationswerte!$B$3:$B$13,Kalkulationswerte!$F$3:$F$13)</f>
        <v>0</v>
      </c>
      <c r="P200" s="162" t="e">
        <f t="shared" si="26"/>
        <v>#DIV/0!</v>
      </c>
      <c r="Q200" s="92" t="e">
        <f t="shared" si="28"/>
        <v>#DIV/0!</v>
      </c>
      <c r="R200" s="92" t="e">
        <f t="shared" si="29"/>
        <v>#DIV/0!</v>
      </c>
    </row>
    <row r="201" spans="1:18" x14ac:dyDescent="0.25">
      <c r="A201" s="89" t="s">
        <v>258</v>
      </c>
      <c r="B201" s="167" t="s">
        <v>14</v>
      </c>
      <c r="C201" s="101" t="s">
        <v>148</v>
      </c>
      <c r="D201" s="89" t="s">
        <v>96</v>
      </c>
      <c r="E201" s="102" t="s">
        <v>691</v>
      </c>
      <c r="F201" s="103" t="s">
        <v>22</v>
      </c>
      <c r="G201" s="102" t="s">
        <v>10</v>
      </c>
      <c r="H201" s="157">
        <v>10.87</v>
      </c>
      <c r="I201" s="158">
        <f>_xlfn.XLOOKUP(E201,Kalkulationswerte!$B$3:$B$13,Kalkulationswerte!$C$3:$C$13)</f>
        <v>12</v>
      </c>
      <c r="J201" s="90" t="e">
        <f>_xlfn.XLOOKUP(#REF!,Reinigungstage!$B$41:$B$44,Reinigungstage!$C$41:$C$44)</f>
        <v>#REF!</v>
      </c>
      <c r="K201" s="90" t="e">
        <f>_xlfn.XLOOKUP(#REF!,Reinigungstage!$B$63:$B$66,Reinigungstage!$C$63:$C$66)</f>
        <v>#REF!</v>
      </c>
      <c r="L201" s="91">
        <f t="shared" si="24"/>
        <v>130.44</v>
      </c>
      <c r="M201" s="158">
        <f>_xlfn.XLOOKUP(E201,Kalkulationswerte!$B$3:$B$13,Kalkulationswerte!$E$3:$E$13)</f>
        <v>0</v>
      </c>
      <c r="N201" s="160" t="e">
        <f t="shared" si="25"/>
        <v>#DIV/0!</v>
      </c>
      <c r="O201" s="161">
        <f>_xlfn.XLOOKUP(E201,Kalkulationswerte!$B$3:$B$13,Kalkulationswerte!$F$3:$F$13)</f>
        <v>0</v>
      </c>
      <c r="P201" s="162" t="e">
        <f t="shared" si="26"/>
        <v>#DIV/0!</v>
      </c>
      <c r="Q201" s="92" t="e">
        <f t="shared" si="28"/>
        <v>#DIV/0!</v>
      </c>
      <c r="R201" s="92" t="e">
        <f t="shared" si="29"/>
        <v>#DIV/0!</v>
      </c>
    </row>
    <row r="202" spans="1:18" x14ac:dyDescent="0.25">
      <c r="A202" s="89" t="s">
        <v>258</v>
      </c>
      <c r="B202" s="167" t="s">
        <v>14</v>
      </c>
      <c r="C202" s="101" t="s">
        <v>150</v>
      </c>
      <c r="D202" s="89" t="s">
        <v>313</v>
      </c>
      <c r="E202" s="102" t="s">
        <v>696</v>
      </c>
      <c r="F202" s="104" t="s">
        <v>136</v>
      </c>
      <c r="G202" s="102" t="s">
        <v>10</v>
      </c>
      <c r="H202" s="157">
        <v>9</v>
      </c>
      <c r="I202" s="158">
        <f>_xlfn.XLOOKUP(E202,Kalkulationswerte!$B$3:$B$13,Kalkulationswerte!$C$3:$C$13)</f>
        <v>0</v>
      </c>
      <c r="J202" s="90" t="e">
        <f>_xlfn.XLOOKUP(#REF!,Reinigungstage!$B$41:$B$44,Reinigungstage!$C$41:$C$44)</f>
        <v>#REF!</v>
      </c>
      <c r="K202" s="90" t="e">
        <f>_xlfn.XLOOKUP(#REF!,Reinigungstage!$B$63:$B$66,Reinigungstage!$C$63:$C$66)</f>
        <v>#REF!</v>
      </c>
      <c r="L202" s="91">
        <f t="shared" si="24"/>
        <v>0</v>
      </c>
      <c r="M202" s="158">
        <f>_xlfn.XLOOKUP(E202,Kalkulationswerte!$B$3:$B$13,Kalkulationswerte!$E$3:$E$13)</f>
        <v>0</v>
      </c>
      <c r="N202" s="160">
        <f>I202</f>
        <v>0</v>
      </c>
      <c r="O202" s="161">
        <f>_xlfn.XLOOKUP(E202,Kalkulationswerte!$B$3:$B$13,Kalkulationswerte!$F$3:$F$13)</f>
        <v>0</v>
      </c>
      <c r="P202" s="162">
        <f t="shared" si="26"/>
        <v>0</v>
      </c>
      <c r="Q202" s="92" t="e">
        <f t="shared" si="28"/>
        <v>#DIV/0!</v>
      </c>
      <c r="R202" s="92" t="e">
        <f t="shared" si="29"/>
        <v>#DIV/0!</v>
      </c>
    </row>
    <row r="203" spans="1:18" x14ac:dyDescent="0.25">
      <c r="A203" s="89" t="s">
        <v>258</v>
      </c>
      <c r="B203" s="167" t="s">
        <v>14</v>
      </c>
      <c r="C203" s="101" t="s">
        <v>152</v>
      </c>
      <c r="D203" s="89" t="s">
        <v>277</v>
      </c>
      <c r="E203" s="102" t="s">
        <v>677</v>
      </c>
      <c r="F203" s="103" t="s">
        <v>22</v>
      </c>
      <c r="G203" s="102" t="s">
        <v>10</v>
      </c>
      <c r="H203" s="157">
        <v>67.31</v>
      </c>
      <c r="I203" s="158">
        <f>(_xlfn.XLOOKUP(E203,Kalkulationswerte!$B$3:$B$13,Kalkulationswerte!$C$3:$C$13))-Reinigungstage!$J$18</f>
        <v>128.66666666666666</v>
      </c>
      <c r="J203" s="90" t="e">
        <f>_xlfn.XLOOKUP(#REF!,Reinigungstage!$B$41:$B$44,Reinigungstage!$C$41:$C$44)</f>
        <v>#REF!</v>
      </c>
      <c r="K203" s="90" t="e">
        <f>_xlfn.XLOOKUP(#REF!,Reinigungstage!$B$63:$B$66,Reinigungstage!$C$63:$C$66)</f>
        <v>#REF!</v>
      </c>
      <c r="L203" s="91">
        <f t="shared" si="24"/>
        <v>8660.5533333333333</v>
      </c>
      <c r="M203" s="158">
        <f>_xlfn.XLOOKUP(E203,Kalkulationswerte!$B$3:$B$13,Kalkulationswerte!$E$3:$E$13)</f>
        <v>0</v>
      </c>
      <c r="N203" s="160" t="e">
        <f t="shared" si="25"/>
        <v>#DIV/0!</v>
      </c>
      <c r="O203" s="161">
        <f>_xlfn.XLOOKUP(E203,Kalkulationswerte!$B$3:$B$13,Kalkulationswerte!$F$3:$F$13)</f>
        <v>0</v>
      </c>
      <c r="P203" s="162" t="e">
        <f t="shared" si="26"/>
        <v>#DIV/0!</v>
      </c>
      <c r="Q203" s="92" t="e">
        <f t="shared" si="28"/>
        <v>#DIV/0!</v>
      </c>
      <c r="R203" s="92" t="e">
        <f t="shared" si="29"/>
        <v>#DIV/0!</v>
      </c>
    </row>
    <row r="204" spans="1:18" x14ac:dyDescent="0.25">
      <c r="A204" s="89" t="s">
        <v>258</v>
      </c>
      <c r="B204" s="167" t="s">
        <v>14</v>
      </c>
      <c r="C204" s="101" t="s">
        <v>154</v>
      </c>
      <c r="D204" s="89" t="s">
        <v>314</v>
      </c>
      <c r="E204" s="102" t="s">
        <v>696</v>
      </c>
      <c r="F204" s="104" t="s">
        <v>136</v>
      </c>
      <c r="G204" s="102" t="s">
        <v>10</v>
      </c>
      <c r="H204" s="157">
        <v>19.739999999999998</v>
      </c>
      <c r="I204" s="158">
        <f>_xlfn.XLOOKUP(E204,Kalkulationswerte!$B$3:$B$13,Kalkulationswerte!$C$3:$C$13)</f>
        <v>0</v>
      </c>
      <c r="J204" s="90" t="e">
        <f>_xlfn.XLOOKUP(#REF!,Reinigungstage!$B$41:$B$44,Reinigungstage!$C$41:$C$44)</f>
        <v>#REF!</v>
      </c>
      <c r="K204" s="90" t="e">
        <f>_xlfn.XLOOKUP(#REF!,Reinigungstage!$B$63:$B$66,Reinigungstage!$C$63:$C$66)</f>
        <v>#REF!</v>
      </c>
      <c r="L204" s="91">
        <f t="shared" si="24"/>
        <v>0</v>
      </c>
      <c r="M204" s="158">
        <f>_xlfn.XLOOKUP(E204,Kalkulationswerte!$B$3:$B$13,Kalkulationswerte!$E$3:$E$13)</f>
        <v>0</v>
      </c>
      <c r="N204" s="160">
        <f t="shared" ref="N204:N205" si="30">I204</f>
        <v>0</v>
      </c>
      <c r="O204" s="161">
        <f>_xlfn.XLOOKUP(E204,Kalkulationswerte!$B$3:$B$13,Kalkulationswerte!$F$3:$F$13)</f>
        <v>0</v>
      </c>
      <c r="P204" s="162">
        <f t="shared" si="26"/>
        <v>0</v>
      </c>
      <c r="Q204" s="92" t="e">
        <f t="shared" si="28"/>
        <v>#DIV/0!</v>
      </c>
      <c r="R204" s="92" t="e">
        <f t="shared" si="29"/>
        <v>#DIV/0!</v>
      </c>
    </row>
    <row r="205" spans="1:18" x14ac:dyDescent="0.25">
      <c r="A205" s="89" t="s">
        <v>258</v>
      </c>
      <c r="B205" s="167" t="s">
        <v>14</v>
      </c>
      <c r="C205" s="101" t="s">
        <v>156</v>
      </c>
      <c r="D205" s="89" t="s">
        <v>315</v>
      </c>
      <c r="E205" s="102" t="s">
        <v>696</v>
      </c>
      <c r="F205" s="104" t="s">
        <v>136</v>
      </c>
      <c r="G205" s="102" t="s">
        <v>10</v>
      </c>
      <c r="H205" s="157">
        <v>9.18</v>
      </c>
      <c r="I205" s="158">
        <f>_xlfn.XLOOKUP(E205,Kalkulationswerte!$B$3:$B$13,Kalkulationswerte!$C$3:$C$13)</f>
        <v>0</v>
      </c>
      <c r="J205" s="90" t="e">
        <f>_xlfn.XLOOKUP(#REF!,Reinigungstage!$B$41:$B$44,Reinigungstage!$C$41:$C$44)</f>
        <v>#REF!</v>
      </c>
      <c r="K205" s="90" t="e">
        <f>_xlfn.XLOOKUP(#REF!,Reinigungstage!$B$63:$B$66,Reinigungstage!$C$63:$C$66)</f>
        <v>#REF!</v>
      </c>
      <c r="L205" s="91">
        <f t="shared" si="24"/>
        <v>0</v>
      </c>
      <c r="M205" s="158">
        <f>_xlfn.XLOOKUP(E205,Kalkulationswerte!$B$3:$B$13,Kalkulationswerte!$E$3:$E$13)</f>
        <v>0</v>
      </c>
      <c r="N205" s="160">
        <f t="shared" si="30"/>
        <v>0</v>
      </c>
      <c r="O205" s="161">
        <f>_xlfn.XLOOKUP(E205,Kalkulationswerte!$B$3:$B$13,Kalkulationswerte!$F$3:$F$13)</f>
        <v>0</v>
      </c>
      <c r="P205" s="162">
        <f t="shared" si="26"/>
        <v>0</v>
      </c>
      <c r="Q205" s="92" t="e">
        <f t="shared" si="28"/>
        <v>#DIV/0!</v>
      </c>
      <c r="R205" s="92" t="e">
        <f t="shared" si="29"/>
        <v>#DIV/0!</v>
      </c>
    </row>
    <row r="206" spans="1:18" x14ac:dyDescent="0.25">
      <c r="A206" s="89" t="s">
        <v>258</v>
      </c>
      <c r="B206" s="167" t="s">
        <v>14</v>
      </c>
      <c r="C206" s="101" t="s">
        <v>158</v>
      </c>
      <c r="D206" s="89" t="s">
        <v>120</v>
      </c>
      <c r="E206" s="102" t="s">
        <v>687</v>
      </c>
      <c r="F206" s="103" t="s">
        <v>22</v>
      </c>
      <c r="G206" s="102" t="s">
        <v>10</v>
      </c>
      <c r="H206" s="157">
        <v>51.91</v>
      </c>
      <c r="I206" s="158">
        <f>(_xlfn.XLOOKUP(E206,Kalkulationswerte!$B$3:$B$13,Kalkulationswerte!$C$3:$C$13))-Reinigungstage!$J$18</f>
        <v>128.66666666666666</v>
      </c>
      <c r="J206" s="90" t="e">
        <f>_xlfn.XLOOKUP(#REF!,Reinigungstage!$B$41:$B$44,Reinigungstage!$C$41:$C$44)</f>
        <v>#REF!</v>
      </c>
      <c r="K206" s="90" t="e">
        <f>_xlfn.XLOOKUP(#REF!,Reinigungstage!$B$63:$B$66,Reinigungstage!$C$63:$C$66)</f>
        <v>#REF!</v>
      </c>
      <c r="L206" s="91">
        <f t="shared" si="24"/>
        <v>6679.0866666666661</v>
      </c>
      <c r="M206" s="158">
        <f>_xlfn.XLOOKUP(E206,Kalkulationswerte!$B$3:$B$13,Kalkulationswerte!$E$3:$E$13)</f>
        <v>0</v>
      </c>
      <c r="N206" s="160" t="e">
        <f t="shared" si="25"/>
        <v>#DIV/0!</v>
      </c>
      <c r="O206" s="161">
        <f>_xlfn.XLOOKUP(E206,Kalkulationswerte!$B$3:$B$13,Kalkulationswerte!$F$3:$F$13)</f>
        <v>0</v>
      </c>
      <c r="P206" s="162" t="e">
        <f t="shared" si="26"/>
        <v>#DIV/0!</v>
      </c>
      <c r="Q206" s="92" t="e">
        <f t="shared" si="28"/>
        <v>#DIV/0!</v>
      </c>
      <c r="R206" s="92" t="e">
        <f t="shared" si="29"/>
        <v>#DIV/0!</v>
      </c>
    </row>
    <row r="207" spans="1:18" x14ac:dyDescent="0.25">
      <c r="A207" s="89" t="s">
        <v>258</v>
      </c>
      <c r="B207" s="167" t="s">
        <v>14</v>
      </c>
      <c r="C207" s="101" t="s">
        <v>160</v>
      </c>
      <c r="D207" s="89" t="s">
        <v>300</v>
      </c>
      <c r="E207" s="102" t="s">
        <v>682</v>
      </c>
      <c r="F207" s="103" t="s">
        <v>22</v>
      </c>
      <c r="G207" s="102" t="s">
        <v>10</v>
      </c>
      <c r="H207" s="157">
        <v>10.78</v>
      </c>
      <c r="I207" s="158">
        <f>(_xlfn.XLOOKUP(E207,Kalkulationswerte!$B$3:$B$13,Kalkulationswerte!$C$3:$C$13))-Reinigungstage!$J$18</f>
        <v>128.66666666666666</v>
      </c>
      <c r="J207" s="90" t="e">
        <f>_xlfn.XLOOKUP(#REF!,Reinigungstage!$B$41:$B$44,Reinigungstage!$C$41:$C$44)</f>
        <v>#REF!</v>
      </c>
      <c r="K207" s="90" t="e">
        <f>_xlfn.XLOOKUP(#REF!,Reinigungstage!$B$63:$B$66,Reinigungstage!$C$63:$C$66)</f>
        <v>#REF!</v>
      </c>
      <c r="L207" s="91">
        <f t="shared" si="24"/>
        <v>1387.0266666666664</v>
      </c>
      <c r="M207" s="158">
        <f>_xlfn.XLOOKUP(E207,Kalkulationswerte!$B$3:$B$13,Kalkulationswerte!$E$3:$E$13)</f>
        <v>0</v>
      </c>
      <c r="N207" s="160" t="e">
        <f t="shared" si="25"/>
        <v>#DIV/0!</v>
      </c>
      <c r="O207" s="161">
        <f>_xlfn.XLOOKUP(E207,Kalkulationswerte!$B$3:$B$13,Kalkulationswerte!$F$3:$F$13)</f>
        <v>0</v>
      </c>
      <c r="P207" s="162" t="e">
        <f t="shared" si="26"/>
        <v>#DIV/0!</v>
      </c>
      <c r="Q207" s="92" t="e">
        <f t="shared" si="28"/>
        <v>#DIV/0!</v>
      </c>
      <c r="R207" s="92" t="e">
        <f t="shared" si="29"/>
        <v>#DIV/0!</v>
      </c>
    </row>
    <row r="208" spans="1:18" x14ac:dyDescent="0.25">
      <c r="A208" s="89" t="s">
        <v>258</v>
      </c>
      <c r="B208" s="167" t="s">
        <v>14</v>
      </c>
      <c r="C208" s="101" t="s">
        <v>162</v>
      </c>
      <c r="D208" s="89" t="s">
        <v>249</v>
      </c>
      <c r="E208" s="102" t="s">
        <v>687</v>
      </c>
      <c r="F208" s="103" t="s">
        <v>22</v>
      </c>
      <c r="G208" s="102" t="s">
        <v>10</v>
      </c>
      <c r="H208" s="157">
        <v>82.79</v>
      </c>
      <c r="I208" s="158">
        <f>(_xlfn.XLOOKUP(E208,Kalkulationswerte!$B$3:$B$13,Kalkulationswerte!$C$3:$C$13))-Reinigungstage!$J$18</f>
        <v>128.66666666666666</v>
      </c>
      <c r="J208" s="90" t="e">
        <f>_xlfn.XLOOKUP(#REF!,Reinigungstage!$B$41:$B$44,Reinigungstage!$C$41:$C$44)</f>
        <v>#REF!</v>
      </c>
      <c r="K208" s="90" t="e">
        <f>_xlfn.XLOOKUP(#REF!,Reinigungstage!$B$63:$B$66,Reinigungstage!$C$63:$C$66)</f>
        <v>#REF!</v>
      </c>
      <c r="L208" s="91">
        <f t="shared" si="24"/>
        <v>10652.313333333334</v>
      </c>
      <c r="M208" s="158">
        <f>_xlfn.XLOOKUP(E208,Kalkulationswerte!$B$3:$B$13,Kalkulationswerte!$E$3:$E$13)</f>
        <v>0</v>
      </c>
      <c r="N208" s="160" t="e">
        <f t="shared" si="25"/>
        <v>#DIV/0!</v>
      </c>
      <c r="O208" s="161">
        <f>_xlfn.XLOOKUP(E208,Kalkulationswerte!$B$3:$B$13,Kalkulationswerte!$F$3:$F$13)</f>
        <v>0</v>
      </c>
      <c r="P208" s="162" t="e">
        <f t="shared" si="26"/>
        <v>#DIV/0!</v>
      </c>
      <c r="Q208" s="92" t="e">
        <f t="shared" si="28"/>
        <v>#DIV/0!</v>
      </c>
      <c r="R208" s="92" t="e">
        <f t="shared" si="29"/>
        <v>#DIV/0!</v>
      </c>
    </row>
    <row r="209" spans="1:18" x14ac:dyDescent="0.25">
      <c r="A209" s="89" t="s">
        <v>258</v>
      </c>
      <c r="B209" s="167" t="s">
        <v>14</v>
      </c>
      <c r="C209" s="101" t="s">
        <v>163</v>
      </c>
      <c r="D209" s="89" t="s">
        <v>114</v>
      </c>
      <c r="E209" s="102" t="s">
        <v>677</v>
      </c>
      <c r="F209" s="103" t="s">
        <v>22</v>
      </c>
      <c r="G209" s="102" t="s">
        <v>10</v>
      </c>
      <c r="H209" s="157">
        <v>67.680000000000007</v>
      </c>
      <c r="I209" s="158">
        <f>(_xlfn.XLOOKUP(E209,Kalkulationswerte!$B$3:$B$13,Kalkulationswerte!$C$3:$C$13))-Reinigungstage!$J$18</f>
        <v>128.66666666666666</v>
      </c>
      <c r="J209" s="90" t="e">
        <f>_xlfn.XLOOKUP(#REF!,Reinigungstage!$B$41:$B$44,Reinigungstage!$C$41:$C$44)</f>
        <v>#REF!</v>
      </c>
      <c r="K209" s="90" t="e">
        <f>_xlfn.XLOOKUP(#REF!,Reinigungstage!$B$63:$B$66,Reinigungstage!$C$63:$C$66)</f>
        <v>#REF!</v>
      </c>
      <c r="L209" s="91">
        <f t="shared" si="24"/>
        <v>8708.16</v>
      </c>
      <c r="M209" s="158">
        <f>_xlfn.XLOOKUP(E209,Kalkulationswerte!$B$3:$B$13,Kalkulationswerte!$E$3:$E$13)</f>
        <v>0</v>
      </c>
      <c r="N209" s="160" t="e">
        <f t="shared" si="25"/>
        <v>#DIV/0!</v>
      </c>
      <c r="O209" s="161">
        <f>_xlfn.XLOOKUP(E209,Kalkulationswerte!$B$3:$B$13,Kalkulationswerte!$F$3:$F$13)</f>
        <v>0</v>
      </c>
      <c r="P209" s="162" t="e">
        <f t="shared" si="26"/>
        <v>#DIV/0!</v>
      </c>
      <c r="Q209" s="92" t="e">
        <f t="shared" si="28"/>
        <v>#DIV/0!</v>
      </c>
      <c r="R209" s="92" t="e">
        <f t="shared" si="29"/>
        <v>#DIV/0!</v>
      </c>
    </row>
    <row r="210" spans="1:18" x14ac:dyDescent="0.25">
      <c r="A210" s="89" t="s">
        <v>258</v>
      </c>
      <c r="B210" s="167" t="s">
        <v>14</v>
      </c>
      <c r="C210" s="101" t="s">
        <v>165</v>
      </c>
      <c r="D210" s="89" t="s">
        <v>159</v>
      </c>
      <c r="E210" s="102" t="s">
        <v>692</v>
      </c>
      <c r="F210" s="103" t="s">
        <v>22</v>
      </c>
      <c r="G210" s="102" t="s">
        <v>10</v>
      </c>
      <c r="H210" s="157">
        <v>19.489999999999998</v>
      </c>
      <c r="I210" s="158">
        <f>(_xlfn.XLOOKUP(E210,Kalkulationswerte!$B$3:$B$13,Kalkulationswerte!$C$3:$C$13))-Reinigungstage!$J$18</f>
        <v>128.66666666666666</v>
      </c>
      <c r="J210" s="90" t="e">
        <f>_xlfn.XLOOKUP(#REF!,Reinigungstage!$B$41:$B$44,Reinigungstage!$C$41:$C$44)</f>
        <v>#REF!</v>
      </c>
      <c r="K210" s="90" t="e">
        <f>_xlfn.XLOOKUP(#REF!,Reinigungstage!$B$63:$B$66,Reinigungstage!$C$63:$C$66)</f>
        <v>#REF!</v>
      </c>
      <c r="L210" s="91">
        <f t="shared" si="24"/>
        <v>2507.7133333333331</v>
      </c>
      <c r="M210" s="158">
        <f>_xlfn.XLOOKUP(E210,Kalkulationswerte!$B$3:$B$13,Kalkulationswerte!$E$3:$E$13)</f>
        <v>0</v>
      </c>
      <c r="N210" s="160" t="e">
        <f t="shared" si="25"/>
        <v>#DIV/0!</v>
      </c>
      <c r="O210" s="161">
        <f>_xlfn.XLOOKUP(E210,Kalkulationswerte!$B$3:$B$13,Kalkulationswerte!$F$3:$F$13)</f>
        <v>0</v>
      </c>
      <c r="P210" s="162" t="e">
        <f t="shared" si="26"/>
        <v>#DIV/0!</v>
      </c>
      <c r="Q210" s="92" t="e">
        <f t="shared" si="28"/>
        <v>#DIV/0!</v>
      </c>
      <c r="R210" s="92" t="e">
        <f t="shared" si="29"/>
        <v>#DIV/0!</v>
      </c>
    </row>
    <row r="211" spans="1:18" x14ac:dyDescent="0.25">
      <c r="A211" s="89" t="s">
        <v>258</v>
      </c>
      <c r="B211" s="167" t="s">
        <v>14</v>
      </c>
      <c r="C211" s="101" t="s">
        <v>167</v>
      </c>
      <c r="D211" s="89" t="s">
        <v>316</v>
      </c>
      <c r="E211" s="102" t="s">
        <v>678</v>
      </c>
      <c r="F211" s="103" t="s">
        <v>22</v>
      </c>
      <c r="G211" s="102" t="s">
        <v>12</v>
      </c>
      <c r="H211" s="157">
        <v>5.92</v>
      </c>
      <c r="I211" s="158">
        <f>(_xlfn.XLOOKUP(E211,Kalkulationswerte!$B$3:$B$13,Kalkulationswerte!$C$3:$C$13))-Reinigungstage!$J$18</f>
        <v>128.66666666666666</v>
      </c>
      <c r="J211" s="90" t="e">
        <f>_xlfn.XLOOKUP(#REF!,Reinigungstage!$B$41:$B$44,Reinigungstage!$C$41:$C$44)</f>
        <v>#REF!</v>
      </c>
      <c r="K211" s="90" t="e">
        <f>_xlfn.XLOOKUP(#REF!,Reinigungstage!$B$63:$B$66,Reinigungstage!$C$63:$C$66)</f>
        <v>#REF!</v>
      </c>
      <c r="L211" s="91">
        <f t="shared" si="24"/>
        <v>761.70666666666659</v>
      </c>
      <c r="M211" s="158">
        <f>_xlfn.XLOOKUP(E211,Kalkulationswerte!$B$3:$B$13,Kalkulationswerte!$E$3:$E$13)</f>
        <v>0</v>
      </c>
      <c r="N211" s="160" t="e">
        <f t="shared" si="25"/>
        <v>#DIV/0!</v>
      </c>
      <c r="O211" s="161">
        <f>_xlfn.XLOOKUP(E211,Kalkulationswerte!$B$3:$B$13,Kalkulationswerte!$F$3:$F$13)</f>
        <v>0</v>
      </c>
      <c r="P211" s="162" t="e">
        <f t="shared" si="26"/>
        <v>#DIV/0!</v>
      </c>
      <c r="Q211" s="92" t="e">
        <f t="shared" si="28"/>
        <v>#DIV/0!</v>
      </c>
      <c r="R211" s="92" t="e">
        <f t="shared" si="29"/>
        <v>#DIV/0!</v>
      </c>
    </row>
    <row r="212" spans="1:18" x14ac:dyDescent="0.25">
      <c r="A212" s="89" t="s">
        <v>258</v>
      </c>
      <c r="B212" s="167" t="s">
        <v>14</v>
      </c>
      <c r="C212" s="101" t="s">
        <v>168</v>
      </c>
      <c r="D212" s="89" t="s">
        <v>317</v>
      </c>
      <c r="E212" s="102" t="s">
        <v>678</v>
      </c>
      <c r="F212" s="103" t="s">
        <v>22</v>
      </c>
      <c r="G212" s="102" t="s">
        <v>12</v>
      </c>
      <c r="H212" s="157">
        <v>9.18</v>
      </c>
      <c r="I212" s="158">
        <f>(_xlfn.XLOOKUP(E212,Kalkulationswerte!$B$3:$B$13,Kalkulationswerte!$C$3:$C$13))-Reinigungstage!$J$18</f>
        <v>128.66666666666666</v>
      </c>
      <c r="J212" s="90" t="e">
        <f>_xlfn.XLOOKUP(#REF!,Reinigungstage!$B$41:$B$44,Reinigungstage!$C$41:$C$44)</f>
        <v>#REF!</v>
      </c>
      <c r="K212" s="90" t="e">
        <f>_xlfn.XLOOKUP(#REF!,Reinigungstage!$B$63:$B$66,Reinigungstage!$C$63:$C$66)</f>
        <v>#REF!</v>
      </c>
      <c r="L212" s="91">
        <f t="shared" si="24"/>
        <v>1181.1599999999999</v>
      </c>
      <c r="M212" s="158">
        <f>_xlfn.XLOOKUP(E212,Kalkulationswerte!$B$3:$B$13,Kalkulationswerte!$E$3:$E$13)</f>
        <v>0</v>
      </c>
      <c r="N212" s="160" t="e">
        <f t="shared" si="25"/>
        <v>#DIV/0!</v>
      </c>
      <c r="O212" s="161">
        <f>_xlfn.XLOOKUP(E212,Kalkulationswerte!$B$3:$B$13,Kalkulationswerte!$F$3:$F$13)</f>
        <v>0</v>
      </c>
      <c r="P212" s="162" t="e">
        <f t="shared" si="26"/>
        <v>#DIV/0!</v>
      </c>
      <c r="Q212" s="92" t="e">
        <f t="shared" si="28"/>
        <v>#DIV/0!</v>
      </c>
      <c r="R212" s="92" t="e">
        <f t="shared" si="29"/>
        <v>#DIV/0!</v>
      </c>
    </row>
    <row r="213" spans="1:18" x14ac:dyDescent="0.25">
      <c r="A213" s="89" t="s">
        <v>258</v>
      </c>
      <c r="B213" s="167" t="s">
        <v>14</v>
      </c>
      <c r="C213" s="101" t="s">
        <v>170</v>
      </c>
      <c r="D213" s="89" t="s">
        <v>318</v>
      </c>
      <c r="E213" s="102" t="s">
        <v>678</v>
      </c>
      <c r="F213" s="103" t="s">
        <v>22</v>
      </c>
      <c r="G213" s="102" t="s">
        <v>12</v>
      </c>
      <c r="H213" s="157">
        <v>4.8600000000000003</v>
      </c>
      <c r="I213" s="158">
        <f>(_xlfn.XLOOKUP(E213,Kalkulationswerte!$B$3:$B$13,Kalkulationswerte!$C$3:$C$13))-Reinigungstage!$J$18</f>
        <v>128.66666666666666</v>
      </c>
      <c r="J213" s="90" t="e">
        <f>_xlfn.XLOOKUP(#REF!,Reinigungstage!$B$41:$B$44,Reinigungstage!$C$41:$C$44)</f>
        <v>#REF!</v>
      </c>
      <c r="K213" s="90" t="e">
        <f>_xlfn.XLOOKUP(#REF!,Reinigungstage!$B$63:$B$66,Reinigungstage!$C$63:$C$66)</f>
        <v>#REF!</v>
      </c>
      <c r="L213" s="91">
        <f t="shared" si="24"/>
        <v>625.32000000000005</v>
      </c>
      <c r="M213" s="158">
        <f>_xlfn.XLOOKUP(E213,Kalkulationswerte!$B$3:$B$13,Kalkulationswerte!$E$3:$E$13)</f>
        <v>0</v>
      </c>
      <c r="N213" s="160" t="e">
        <f t="shared" si="25"/>
        <v>#DIV/0!</v>
      </c>
      <c r="O213" s="161">
        <f>_xlfn.XLOOKUP(E213,Kalkulationswerte!$B$3:$B$13,Kalkulationswerte!$F$3:$F$13)</f>
        <v>0</v>
      </c>
      <c r="P213" s="162" t="e">
        <f t="shared" si="26"/>
        <v>#DIV/0!</v>
      </c>
      <c r="Q213" s="92" t="e">
        <f t="shared" si="28"/>
        <v>#DIV/0!</v>
      </c>
      <c r="R213" s="92" t="e">
        <f t="shared" si="29"/>
        <v>#DIV/0!</v>
      </c>
    </row>
    <row r="214" spans="1:18" x14ac:dyDescent="0.25">
      <c r="A214" s="89" t="s">
        <v>258</v>
      </c>
      <c r="B214" s="167" t="s">
        <v>14</v>
      </c>
      <c r="C214" s="101" t="s">
        <v>172</v>
      </c>
      <c r="D214" s="89" t="s">
        <v>319</v>
      </c>
      <c r="E214" s="102" t="s">
        <v>678</v>
      </c>
      <c r="F214" s="103" t="s">
        <v>22</v>
      </c>
      <c r="G214" s="102" t="s">
        <v>12</v>
      </c>
      <c r="H214" s="157">
        <v>7.82</v>
      </c>
      <c r="I214" s="158">
        <f>(_xlfn.XLOOKUP(E214,Kalkulationswerte!$B$3:$B$13,Kalkulationswerte!$C$3:$C$13))-Reinigungstage!$J$18</f>
        <v>128.66666666666666</v>
      </c>
      <c r="J214" s="90" t="e">
        <f>_xlfn.XLOOKUP(#REF!,Reinigungstage!$B$41:$B$44,Reinigungstage!$C$41:$C$44)</f>
        <v>#REF!</v>
      </c>
      <c r="K214" s="90" t="e">
        <f>_xlfn.XLOOKUP(#REF!,Reinigungstage!$B$63:$B$66,Reinigungstage!$C$63:$C$66)</f>
        <v>#REF!</v>
      </c>
      <c r="L214" s="91">
        <f t="shared" si="24"/>
        <v>1006.1733333333333</v>
      </c>
      <c r="M214" s="158">
        <f>_xlfn.XLOOKUP(E214,Kalkulationswerte!$B$3:$B$13,Kalkulationswerte!$E$3:$E$13)</f>
        <v>0</v>
      </c>
      <c r="N214" s="160" t="e">
        <f t="shared" si="25"/>
        <v>#DIV/0!</v>
      </c>
      <c r="O214" s="161">
        <f>_xlfn.XLOOKUP(E214,Kalkulationswerte!$B$3:$B$13,Kalkulationswerte!$F$3:$F$13)</f>
        <v>0</v>
      </c>
      <c r="P214" s="162" t="e">
        <f t="shared" si="26"/>
        <v>#DIV/0!</v>
      </c>
      <c r="Q214" s="92" t="e">
        <f t="shared" si="28"/>
        <v>#DIV/0!</v>
      </c>
      <c r="R214" s="92" t="e">
        <f t="shared" si="29"/>
        <v>#DIV/0!</v>
      </c>
    </row>
    <row r="215" spans="1:18" x14ac:dyDescent="0.25">
      <c r="A215" s="89" t="s">
        <v>258</v>
      </c>
      <c r="B215" s="167" t="s">
        <v>14</v>
      </c>
      <c r="C215" s="101" t="s">
        <v>173</v>
      </c>
      <c r="D215" s="89" t="s">
        <v>320</v>
      </c>
      <c r="E215" s="102" t="s">
        <v>677</v>
      </c>
      <c r="F215" s="103" t="s">
        <v>22</v>
      </c>
      <c r="G215" s="102" t="s">
        <v>10</v>
      </c>
      <c r="H215" s="157">
        <v>47.14</v>
      </c>
      <c r="I215" s="158">
        <f>(_xlfn.XLOOKUP(E215,Kalkulationswerte!$B$3:$B$13,Kalkulationswerte!$C$3:$C$13))-Reinigungstage!$J$18</f>
        <v>128.66666666666666</v>
      </c>
      <c r="J215" s="90" t="e">
        <f>_xlfn.XLOOKUP(#REF!,Reinigungstage!$B$41:$B$44,Reinigungstage!$C$41:$C$44)</f>
        <v>#REF!</v>
      </c>
      <c r="K215" s="90" t="e">
        <f>_xlfn.XLOOKUP(#REF!,Reinigungstage!$B$63:$B$66,Reinigungstage!$C$63:$C$66)</f>
        <v>#REF!</v>
      </c>
      <c r="L215" s="91">
        <f t="shared" si="24"/>
        <v>6065.3466666666664</v>
      </c>
      <c r="M215" s="158">
        <f>_xlfn.XLOOKUP(E215,Kalkulationswerte!$B$3:$B$13,Kalkulationswerte!$E$3:$E$13)</f>
        <v>0</v>
      </c>
      <c r="N215" s="160" t="e">
        <f t="shared" si="25"/>
        <v>#DIV/0!</v>
      </c>
      <c r="O215" s="161">
        <f>_xlfn.XLOOKUP(E215,Kalkulationswerte!$B$3:$B$13,Kalkulationswerte!$F$3:$F$13)</f>
        <v>0</v>
      </c>
      <c r="P215" s="162" t="e">
        <f t="shared" si="26"/>
        <v>#DIV/0!</v>
      </c>
      <c r="Q215" s="92" t="e">
        <f t="shared" si="28"/>
        <v>#DIV/0!</v>
      </c>
      <c r="R215" s="92" t="e">
        <f t="shared" si="29"/>
        <v>#DIV/0!</v>
      </c>
    </row>
    <row r="216" spans="1:18" x14ac:dyDescent="0.25">
      <c r="A216" s="89" t="s">
        <v>258</v>
      </c>
      <c r="B216" s="167" t="s">
        <v>14</v>
      </c>
      <c r="C216" s="101" t="s">
        <v>175</v>
      </c>
      <c r="D216" s="89" t="s">
        <v>140</v>
      </c>
      <c r="E216" s="102" t="s">
        <v>677</v>
      </c>
      <c r="F216" s="103" t="s">
        <v>22</v>
      </c>
      <c r="G216" s="102" t="s">
        <v>10</v>
      </c>
      <c r="H216" s="157">
        <v>47</v>
      </c>
      <c r="I216" s="158">
        <f>(_xlfn.XLOOKUP(E216,Kalkulationswerte!$B$3:$B$13,Kalkulationswerte!$C$3:$C$13))-Reinigungstage!$J$18</f>
        <v>128.66666666666666</v>
      </c>
      <c r="J216" s="90" t="e">
        <f>_xlfn.XLOOKUP(#REF!,Reinigungstage!$B$41:$B$44,Reinigungstage!$C$41:$C$44)</f>
        <v>#REF!</v>
      </c>
      <c r="K216" s="90" t="e">
        <f>_xlfn.XLOOKUP(#REF!,Reinigungstage!$B$63:$B$66,Reinigungstage!$C$63:$C$66)</f>
        <v>#REF!</v>
      </c>
      <c r="L216" s="91">
        <f t="shared" si="24"/>
        <v>6047.333333333333</v>
      </c>
      <c r="M216" s="158">
        <f>_xlfn.XLOOKUP(E216,Kalkulationswerte!$B$3:$B$13,Kalkulationswerte!$E$3:$E$13)</f>
        <v>0</v>
      </c>
      <c r="N216" s="160" t="e">
        <f t="shared" si="25"/>
        <v>#DIV/0!</v>
      </c>
      <c r="O216" s="161">
        <f>_xlfn.XLOOKUP(E216,Kalkulationswerte!$B$3:$B$13,Kalkulationswerte!$F$3:$F$13)</f>
        <v>0</v>
      </c>
      <c r="P216" s="162" t="e">
        <f t="shared" si="26"/>
        <v>#DIV/0!</v>
      </c>
      <c r="Q216" s="92" t="e">
        <f t="shared" si="28"/>
        <v>#DIV/0!</v>
      </c>
      <c r="R216" s="92" t="e">
        <f t="shared" si="29"/>
        <v>#DIV/0!</v>
      </c>
    </row>
    <row r="217" spans="1:18" x14ac:dyDescent="0.25">
      <c r="A217" s="89" t="s">
        <v>258</v>
      </c>
      <c r="B217" s="167" t="s">
        <v>14</v>
      </c>
      <c r="C217" s="101" t="s">
        <v>177</v>
      </c>
      <c r="D217" s="89" t="s">
        <v>145</v>
      </c>
      <c r="E217" s="102" t="s">
        <v>677</v>
      </c>
      <c r="F217" s="103" t="s">
        <v>22</v>
      </c>
      <c r="G217" s="102" t="s">
        <v>10</v>
      </c>
      <c r="H217" s="157">
        <v>46.85</v>
      </c>
      <c r="I217" s="158">
        <f>(_xlfn.XLOOKUP(E217,Kalkulationswerte!$B$3:$B$13,Kalkulationswerte!$C$3:$C$13))-Reinigungstage!$J$18</f>
        <v>128.66666666666666</v>
      </c>
      <c r="J217" s="90" t="e">
        <f>_xlfn.XLOOKUP(#REF!,Reinigungstage!$B$41:$B$44,Reinigungstage!$C$41:$C$44)</f>
        <v>#REF!</v>
      </c>
      <c r="K217" s="90" t="e">
        <f>_xlfn.XLOOKUP(#REF!,Reinigungstage!$B$63:$B$66,Reinigungstage!$C$63:$C$66)</f>
        <v>#REF!</v>
      </c>
      <c r="L217" s="91">
        <f t="shared" si="24"/>
        <v>6028.0333333333328</v>
      </c>
      <c r="M217" s="158">
        <f>_xlfn.XLOOKUP(E217,Kalkulationswerte!$B$3:$B$13,Kalkulationswerte!$E$3:$E$13)</f>
        <v>0</v>
      </c>
      <c r="N217" s="160" t="e">
        <f t="shared" si="25"/>
        <v>#DIV/0!</v>
      </c>
      <c r="O217" s="161">
        <f>_xlfn.XLOOKUP(E217,Kalkulationswerte!$B$3:$B$13,Kalkulationswerte!$F$3:$F$13)</f>
        <v>0</v>
      </c>
      <c r="P217" s="162" t="e">
        <f t="shared" si="26"/>
        <v>#DIV/0!</v>
      </c>
      <c r="Q217" s="92" t="e">
        <f t="shared" si="28"/>
        <v>#DIV/0!</v>
      </c>
      <c r="R217" s="92" t="e">
        <f t="shared" si="29"/>
        <v>#DIV/0!</v>
      </c>
    </row>
    <row r="218" spans="1:18" x14ac:dyDescent="0.25">
      <c r="A218" s="89" t="s">
        <v>258</v>
      </c>
      <c r="B218" s="167" t="s">
        <v>14</v>
      </c>
      <c r="C218" s="101" t="s">
        <v>179</v>
      </c>
      <c r="D218" s="89" t="s">
        <v>224</v>
      </c>
      <c r="E218" s="102" t="s">
        <v>675</v>
      </c>
      <c r="F218" s="103" t="s">
        <v>22</v>
      </c>
      <c r="G218" s="102" t="s">
        <v>10</v>
      </c>
      <c r="H218" s="157">
        <v>70.17</v>
      </c>
      <c r="I218" s="158">
        <f>(_xlfn.XLOOKUP(E218,Kalkulationswerte!$B$3:$B$13,Kalkulationswerte!$C$3:$C$13))-62</f>
        <v>39.066666666666677</v>
      </c>
      <c r="J218" s="90" t="e">
        <f>_xlfn.XLOOKUP(#REF!,Reinigungstage!$B$41:$B$44,Reinigungstage!$C$41:$C$44)</f>
        <v>#REF!</v>
      </c>
      <c r="K218" s="90" t="e">
        <f>_xlfn.XLOOKUP(#REF!,Reinigungstage!$B$63:$B$66,Reinigungstage!$C$63:$C$66)</f>
        <v>#REF!</v>
      </c>
      <c r="L218" s="91">
        <f t="shared" si="24"/>
        <v>2741.3080000000009</v>
      </c>
      <c r="M218" s="158">
        <f>_xlfn.XLOOKUP(E218,Kalkulationswerte!$B$3:$B$13,Kalkulationswerte!$E$3:$E$13)</f>
        <v>0</v>
      </c>
      <c r="N218" s="160" t="e">
        <f t="shared" si="25"/>
        <v>#DIV/0!</v>
      </c>
      <c r="O218" s="161">
        <f>_xlfn.XLOOKUP(E218,Kalkulationswerte!$B$3:$B$13,Kalkulationswerte!$F$3:$F$13)</f>
        <v>0</v>
      </c>
      <c r="P218" s="162" t="e">
        <f t="shared" si="26"/>
        <v>#DIV/0!</v>
      </c>
      <c r="Q218" s="92" t="e">
        <f t="shared" si="28"/>
        <v>#DIV/0!</v>
      </c>
      <c r="R218" s="92" t="e">
        <f t="shared" si="29"/>
        <v>#DIV/0!</v>
      </c>
    </row>
    <row r="219" spans="1:18" x14ac:dyDescent="0.25">
      <c r="A219" s="89" t="s">
        <v>258</v>
      </c>
      <c r="B219" s="167" t="s">
        <v>14</v>
      </c>
      <c r="C219" s="101" t="s">
        <v>181</v>
      </c>
      <c r="D219" s="89" t="s">
        <v>251</v>
      </c>
      <c r="E219" s="102" t="s">
        <v>687</v>
      </c>
      <c r="F219" s="103" t="s">
        <v>22</v>
      </c>
      <c r="G219" s="102" t="s">
        <v>10</v>
      </c>
      <c r="H219" s="157">
        <v>21.01</v>
      </c>
      <c r="I219" s="158">
        <f>(_xlfn.XLOOKUP(E219,Kalkulationswerte!$B$3:$B$13,Kalkulationswerte!$C$3:$C$13))-Reinigungstage!$J$18</f>
        <v>128.66666666666666</v>
      </c>
      <c r="J219" s="90" t="e">
        <f>_xlfn.XLOOKUP(#REF!,Reinigungstage!$B$41:$B$44,Reinigungstage!$C$41:$C$44)</f>
        <v>#REF!</v>
      </c>
      <c r="K219" s="90" t="e">
        <f>_xlfn.XLOOKUP(#REF!,Reinigungstage!$B$63:$B$66,Reinigungstage!$C$63:$C$66)</f>
        <v>#REF!</v>
      </c>
      <c r="L219" s="91">
        <f t="shared" si="24"/>
        <v>2703.2866666666669</v>
      </c>
      <c r="M219" s="158">
        <f>_xlfn.XLOOKUP(E219,Kalkulationswerte!$B$3:$B$13,Kalkulationswerte!$E$3:$E$13)</f>
        <v>0</v>
      </c>
      <c r="N219" s="160" t="e">
        <f t="shared" si="25"/>
        <v>#DIV/0!</v>
      </c>
      <c r="O219" s="161">
        <f>_xlfn.XLOOKUP(E219,Kalkulationswerte!$B$3:$B$13,Kalkulationswerte!$F$3:$F$13)</f>
        <v>0</v>
      </c>
      <c r="P219" s="162" t="e">
        <f t="shared" si="26"/>
        <v>#DIV/0!</v>
      </c>
      <c r="Q219" s="92" t="e">
        <f t="shared" si="28"/>
        <v>#DIV/0!</v>
      </c>
      <c r="R219" s="92" t="e">
        <f t="shared" si="29"/>
        <v>#DIV/0!</v>
      </c>
    </row>
    <row r="220" spans="1:18" x14ac:dyDescent="0.25">
      <c r="A220" s="89" t="s">
        <v>258</v>
      </c>
      <c r="B220" s="167" t="s">
        <v>14</v>
      </c>
      <c r="C220" s="101" t="s">
        <v>182</v>
      </c>
      <c r="D220" s="89" t="s">
        <v>147</v>
      </c>
      <c r="E220" s="102" t="s">
        <v>677</v>
      </c>
      <c r="F220" s="103" t="s">
        <v>22</v>
      </c>
      <c r="G220" s="102" t="s">
        <v>10</v>
      </c>
      <c r="H220" s="157">
        <v>46.93</v>
      </c>
      <c r="I220" s="158">
        <f>(_xlfn.XLOOKUP(E220,Kalkulationswerte!$B$3:$B$13,Kalkulationswerte!$C$3:$C$13))-Reinigungstage!$J$18</f>
        <v>128.66666666666666</v>
      </c>
      <c r="J220" s="90" t="e">
        <f>_xlfn.XLOOKUP(#REF!,Reinigungstage!$B$41:$B$44,Reinigungstage!$C$41:$C$44)</f>
        <v>#REF!</v>
      </c>
      <c r="K220" s="90" t="e">
        <f>_xlfn.XLOOKUP(#REF!,Reinigungstage!$B$63:$B$66,Reinigungstage!$C$63:$C$66)</f>
        <v>#REF!</v>
      </c>
      <c r="L220" s="91">
        <f t="shared" si="24"/>
        <v>6038.3266666666659</v>
      </c>
      <c r="M220" s="158">
        <f>_xlfn.XLOOKUP(E220,Kalkulationswerte!$B$3:$B$13,Kalkulationswerte!$E$3:$E$13)</f>
        <v>0</v>
      </c>
      <c r="N220" s="160" t="e">
        <f t="shared" si="25"/>
        <v>#DIV/0!</v>
      </c>
      <c r="O220" s="161">
        <f>_xlfn.XLOOKUP(E220,Kalkulationswerte!$B$3:$B$13,Kalkulationswerte!$F$3:$F$13)</f>
        <v>0</v>
      </c>
      <c r="P220" s="162" t="e">
        <f t="shared" si="26"/>
        <v>#DIV/0!</v>
      </c>
      <c r="Q220" s="92" t="e">
        <f t="shared" si="28"/>
        <v>#DIV/0!</v>
      </c>
      <c r="R220" s="92" t="e">
        <f t="shared" si="29"/>
        <v>#DIV/0!</v>
      </c>
    </row>
    <row r="221" spans="1:18" x14ac:dyDescent="0.25">
      <c r="A221" s="89" t="s">
        <v>258</v>
      </c>
      <c r="B221" s="167" t="s">
        <v>14</v>
      </c>
      <c r="C221" s="101" t="s">
        <v>310</v>
      </c>
      <c r="D221" s="89" t="s">
        <v>151</v>
      </c>
      <c r="E221" s="102" t="s">
        <v>677</v>
      </c>
      <c r="F221" s="103" t="s">
        <v>22</v>
      </c>
      <c r="G221" s="102" t="s">
        <v>10</v>
      </c>
      <c r="H221" s="157">
        <v>46.8</v>
      </c>
      <c r="I221" s="158">
        <f>(_xlfn.XLOOKUP(E221,Kalkulationswerte!$B$3:$B$13,Kalkulationswerte!$C$3:$C$13))-Reinigungstage!$J$18</f>
        <v>128.66666666666666</v>
      </c>
      <c r="J221" s="90" t="e">
        <f>_xlfn.XLOOKUP(#REF!,Reinigungstage!$B$41:$B$44,Reinigungstage!$C$41:$C$44)</f>
        <v>#REF!</v>
      </c>
      <c r="K221" s="90" t="e">
        <f>_xlfn.XLOOKUP(#REF!,Reinigungstage!$B$63:$B$66,Reinigungstage!$C$63:$C$66)</f>
        <v>#REF!</v>
      </c>
      <c r="L221" s="91">
        <f t="shared" si="24"/>
        <v>6021.5999999999995</v>
      </c>
      <c r="M221" s="158">
        <f>_xlfn.XLOOKUP(E221,Kalkulationswerte!$B$3:$B$13,Kalkulationswerte!$E$3:$E$13)</f>
        <v>0</v>
      </c>
      <c r="N221" s="160" t="e">
        <f t="shared" si="25"/>
        <v>#DIV/0!</v>
      </c>
      <c r="O221" s="161">
        <f>_xlfn.XLOOKUP(E221,Kalkulationswerte!$B$3:$B$13,Kalkulationswerte!$F$3:$F$13)</f>
        <v>0</v>
      </c>
      <c r="P221" s="162" t="e">
        <f t="shared" si="26"/>
        <v>#DIV/0!</v>
      </c>
      <c r="Q221" s="92" t="e">
        <f t="shared" si="28"/>
        <v>#DIV/0!</v>
      </c>
      <c r="R221" s="92" t="e">
        <f t="shared" si="29"/>
        <v>#DIV/0!</v>
      </c>
    </row>
    <row r="222" spans="1:18" x14ac:dyDescent="0.25">
      <c r="A222" s="89" t="s">
        <v>258</v>
      </c>
      <c r="B222" s="167" t="s">
        <v>14</v>
      </c>
      <c r="C222" s="101" t="s">
        <v>311</v>
      </c>
      <c r="D222" s="89" t="s">
        <v>155</v>
      </c>
      <c r="E222" s="102" t="s">
        <v>677</v>
      </c>
      <c r="F222" s="103" t="s">
        <v>22</v>
      </c>
      <c r="G222" s="102" t="s">
        <v>10</v>
      </c>
      <c r="H222" s="157">
        <v>46.63</v>
      </c>
      <c r="I222" s="158">
        <f>(_xlfn.XLOOKUP(E222,Kalkulationswerte!$B$3:$B$13,Kalkulationswerte!$C$3:$C$13))-Reinigungstage!$J$18</f>
        <v>128.66666666666666</v>
      </c>
      <c r="J222" s="90" t="e">
        <f>_xlfn.XLOOKUP(#REF!,Reinigungstage!$B$41:$B$44,Reinigungstage!$C$41:$C$44)</f>
        <v>#REF!</v>
      </c>
      <c r="K222" s="90" t="e">
        <f>_xlfn.XLOOKUP(#REF!,Reinigungstage!$B$63:$B$66,Reinigungstage!$C$63:$C$66)</f>
        <v>#REF!</v>
      </c>
      <c r="L222" s="91">
        <f t="shared" si="24"/>
        <v>5999.7266666666665</v>
      </c>
      <c r="M222" s="158">
        <f>_xlfn.XLOOKUP(E222,Kalkulationswerte!$B$3:$B$13,Kalkulationswerte!$E$3:$E$13)</f>
        <v>0</v>
      </c>
      <c r="N222" s="160" t="e">
        <f t="shared" si="25"/>
        <v>#DIV/0!</v>
      </c>
      <c r="O222" s="161">
        <f>_xlfn.XLOOKUP(E222,Kalkulationswerte!$B$3:$B$13,Kalkulationswerte!$F$3:$F$13)</f>
        <v>0</v>
      </c>
      <c r="P222" s="162" t="e">
        <f t="shared" si="26"/>
        <v>#DIV/0!</v>
      </c>
      <c r="Q222" s="92" t="e">
        <f t="shared" si="28"/>
        <v>#DIV/0!</v>
      </c>
      <c r="R222" s="92" t="e">
        <f t="shared" si="29"/>
        <v>#DIV/0!</v>
      </c>
    </row>
    <row r="223" spans="1:18" x14ac:dyDescent="0.25">
      <c r="A223" s="89" t="s">
        <v>258</v>
      </c>
      <c r="B223" s="167" t="s">
        <v>14</v>
      </c>
      <c r="C223" s="101" t="s">
        <v>321</v>
      </c>
      <c r="D223" s="89" t="s">
        <v>231</v>
      </c>
      <c r="E223" s="102" t="s">
        <v>684</v>
      </c>
      <c r="F223" s="103" t="s">
        <v>22</v>
      </c>
      <c r="G223" s="102" t="s">
        <v>10</v>
      </c>
      <c r="H223" s="157">
        <v>6.65</v>
      </c>
      <c r="I223" s="158">
        <f>_xlfn.XLOOKUP(E223,Kalkulationswerte!$B$3:$B$13,Kalkulationswerte!$C$3:$C$13)</f>
        <v>190.66666666666666</v>
      </c>
      <c r="J223" s="90" t="e">
        <f>_xlfn.XLOOKUP(#REF!,Reinigungstage!$B$41:$B$44,Reinigungstage!$C$41:$C$44)</f>
        <v>#REF!</v>
      </c>
      <c r="K223" s="90" t="e">
        <f>_xlfn.XLOOKUP(#REF!,Reinigungstage!$B$63:$B$66,Reinigungstage!$C$63:$C$66)</f>
        <v>#REF!</v>
      </c>
      <c r="L223" s="91">
        <f t="shared" si="24"/>
        <v>1267.9333333333334</v>
      </c>
      <c r="M223" s="158">
        <f>_xlfn.XLOOKUP(E223,Kalkulationswerte!$B$3:$B$13,Kalkulationswerte!$E$3:$E$13)</f>
        <v>0</v>
      </c>
      <c r="N223" s="160" t="e">
        <f t="shared" si="25"/>
        <v>#DIV/0!</v>
      </c>
      <c r="O223" s="161">
        <f>_xlfn.XLOOKUP(E223,Kalkulationswerte!$B$3:$B$13,Kalkulationswerte!$F$3:$F$13)</f>
        <v>0</v>
      </c>
      <c r="P223" s="162" t="e">
        <f t="shared" si="26"/>
        <v>#DIV/0!</v>
      </c>
      <c r="Q223" s="92" t="e">
        <f t="shared" si="28"/>
        <v>#DIV/0!</v>
      </c>
      <c r="R223" s="92" t="e">
        <f t="shared" si="29"/>
        <v>#DIV/0!</v>
      </c>
    </row>
    <row r="224" spans="1:18" x14ac:dyDescent="0.25">
      <c r="A224" s="89" t="s">
        <v>258</v>
      </c>
      <c r="B224" s="167" t="s">
        <v>14</v>
      </c>
      <c r="C224" s="101" t="s">
        <v>322</v>
      </c>
      <c r="D224" s="89" t="s">
        <v>153</v>
      </c>
      <c r="E224" s="102" t="s">
        <v>687</v>
      </c>
      <c r="F224" s="103" t="s">
        <v>22</v>
      </c>
      <c r="G224" s="102" t="s">
        <v>10</v>
      </c>
      <c r="H224" s="157">
        <v>71.12</v>
      </c>
      <c r="I224" s="158">
        <f>_xlfn.XLOOKUP(E224,Kalkulationswerte!$B$3:$B$13,Kalkulationswerte!$C$3:$C$13)</f>
        <v>190.66666666666666</v>
      </c>
      <c r="J224" s="90" t="e">
        <f>_xlfn.XLOOKUP(#REF!,Reinigungstage!$B$41:$B$44,Reinigungstage!$C$41:$C$44)</f>
        <v>#REF!</v>
      </c>
      <c r="K224" s="90" t="e">
        <f>_xlfn.XLOOKUP(#REF!,Reinigungstage!$B$63:$B$66,Reinigungstage!$C$63:$C$66)</f>
        <v>#REF!</v>
      </c>
      <c r="L224" s="91">
        <f t="shared" si="24"/>
        <v>13560.213333333333</v>
      </c>
      <c r="M224" s="158">
        <f>_xlfn.XLOOKUP(E224,Kalkulationswerte!$B$3:$B$13,Kalkulationswerte!$E$3:$E$13)</f>
        <v>0</v>
      </c>
      <c r="N224" s="160" t="e">
        <f t="shared" si="25"/>
        <v>#DIV/0!</v>
      </c>
      <c r="O224" s="161">
        <f>_xlfn.XLOOKUP(E224,Kalkulationswerte!$B$3:$B$13,Kalkulationswerte!$F$3:$F$13)</f>
        <v>0</v>
      </c>
      <c r="P224" s="162" t="e">
        <f t="shared" si="26"/>
        <v>#DIV/0!</v>
      </c>
      <c r="Q224" s="92" t="e">
        <f t="shared" si="28"/>
        <v>#DIV/0!</v>
      </c>
      <c r="R224" s="92" t="e">
        <f t="shared" si="29"/>
        <v>#DIV/0!</v>
      </c>
    </row>
    <row r="225" spans="1:18" x14ac:dyDescent="0.25">
      <c r="A225" s="89" t="s">
        <v>258</v>
      </c>
      <c r="B225" s="167" t="s">
        <v>14</v>
      </c>
      <c r="C225" s="101" t="s">
        <v>323</v>
      </c>
      <c r="D225" s="89" t="s">
        <v>104</v>
      </c>
      <c r="E225" s="102" t="s">
        <v>687</v>
      </c>
      <c r="F225" s="103" t="s">
        <v>22</v>
      </c>
      <c r="G225" s="102" t="s">
        <v>10</v>
      </c>
      <c r="H225" s="157">
        <v>20.420000000000002</v>
      </c>
      <c r="I225" s="158">
        <f>_xlfn.XLOOKUP(E225,Kalkulationswerte!$B$3:$B$13,Kalkulationswerte!$C$3:$C$13)</f>
        <v>190.66666666666666</v>
      </c>
      <c r="J225" s="90" t="e">
        <f>_xlfn.XLOOKUP(#REF!,Reinigungstage!$B$41:$B$44,Reinigungstage!$C$41:$C$44)</f>
        <v>#REF!</v>
      </c>
      <c r="K225" s="90" t="e">
        <f>_xlfn.XLOOKUP(#REF!,Reinigungstage!$B$63:$B$66,Reinigungstage!$C$63:$C$66)</f>
        <v>#REF!</v>
      </c>
      <c r="L225" s="91">
        <f t="shared" si="24"/>
        <v>3893.4133333333334</v>
      </c>
      <c r="M225" s="158">
        <f>_xlfn.XLOOKUP(E225,Kalkulationswerte!$B$3:$B$13,Kalkulationswerte!$E$3:$E$13)</f>
        <v>0</v>
      </c>
      <c r="N225" s="160" t="e">
        <f t="shared" si="25"/>
        <v>#DIV/0!</v>
      </c>
      <c r="O225" s="161">
        <f>_xlfn.XLOOKUP(E225,Kalkulationswerte!$B$3:$B$13,Kalkulationswerte!$F$3:$F$13)</f>
        <v>0</v>
      </c>
      <c r="P225" s="162" t="e">
        <f t="shared" si="26"/>
        <v>#DIV/0!</v>
      </c>
      <c r="Q225" s="92" t="e">
        <f t="shared" si="28"/>
        <v>#DIV/0!</v>
      </c>
      <c r="R225" s="92" t="e">
        <f t="shared" si="29"/>
        <v>#DIV/0!</v>
      </c>
    </row>
    <row r="226" spans="1:18" x14ac:dyDescent="0.25">
      <c r="A226" s="89" t="s">
        <v>258</v>
      </c>
      <c r="B226" s="167" t="s">
        <v>14</v>
      </c>
      <c r="C226" s="101" t="s">
        <v>324</v>
      </c>
      <c r="D226" s="89" t="s">
        <v>224</v>
      </c>
      <c r="E226" s="102" t="s">
        <v>675</v>
      </c>
      <c r="F226" s="103" t="s">
        <v>22</v>
      </c>
      <c r="G226" s="102" t="s">
        <v>10</v>
      </c>
      <c r="H226" s="157">
        <v>112.36</v>
      </c>
      <c r="I226" s="158">
        <f>(_xlfn.XLOOKUP(E226,Kalkulationswerte!$B$3:$B$13,Kalkulationswerte!$C$3:$C$13))-62</f>
        <v>39.066666666666677</v>
      </c>
      <c r="J226" s="90" t="e">
        <f>_xlfn.XLOOKUP(#REF!,Reinigungstage!$B$41:$B$44,Reinigungstage!$C$41:$C$44)</f>
        <v>#REF!</v>
      </c>
      <c r="K226" s="90" t="e">
        <f>_xlfn.XLOOKUP(#REF!,Reinigungstage!$B$63:$B$66,Reinigungstage!$C$63:$C$66)</f>
        <v>#REF!</v>
      </c>
      <c r="L226" s="91">
        <f t="shared" si="24"/>
        <v>4389.5306666666675</v>
      </c>
      <c r="M226" s="158">
        <f>_xlfn.XLOOKUP(E226,Kalkulationswerte!$B$3:$B$13,Kalkulationswerte!$E$3:$E$13)</f>
        <v>0</v>
      </c>
      <c r="N226" s="160" t="e">
        <f t="shared" si="25"/>
        <v>#DIV/0!</v>
      </c>
      <c r="O226" s="161">
        <f>_xlfn.XLOOKUP(E226,Kalkulationswerte!$B$3:$B$13,Kalkulationswerte!$F$3:$F$13)</f>
        <v>0</v>
      </c>
      <c r="P226" s="162" t="e">
        <f t="shared" si="26"/>
        <v>#DIV/0!</v>
      </c>
      <c r="Q226" s="92" t="e">
        <f t="shared" si="28"/>
        <v>#DIV/0!</v>
      </c>
      <c r="R226" s="92" t="e">
        <f t="shared" si="29"/>
        <v>#DIV/0!</v>
      </c>
    </row>
    <row r="227" spans="1:18" x14ac:dyDescent="0.25">
      <c r="A227" s="89" t="s">
        <v>258</v>
      </c>
      <c r="B227" s="167" t="s">
        <v>14</v>
      </c>
      <c r="C227" s="101" t="s">
        <v>325</v>
      </c>
      <c r="D227" s="89" t="s">
        <v>90</v>
      </c>
      <c r="E227" s="102" t="s">
        <v>678</v>
      </c>
      <c r="F227" s="103" t="s">
        <v>22</v>
      </c>
      <c r="G227" s="102" t="s">
        <v>12</v>
      </c>
      <c r="H227" s="157">
        <v>3.98</v>
      </c>
      <c r="I227" s="158">
        <f>_xlfn.XLOOKUP(E227,Kalkulationswerte!$B$3:$B$13,Kalkulationswerte!$C$3:$C$13)</f>
        <v>190.66666666666666</v>
      </c>
      <c r="J227" s="90" t="e">
        <f>_xlfn.XLOOKUP(#REF!,Reinigungstage!$B$41:$B$44,Reinigungstage!$C$41:$C$44)</f>
        <v>#REF!</v>
      </c>
      <c r="K227" s="90" t="e">
        <f>_xlfn.XLOOKUP(#REF!,Reinigungstage!$B$63:$B$66,Reinigungstage!$C$63:$C$66)</f>
        <v>#REF!</v>
      </c>
      <c r="L227" s="91">
        <f t="shared" ref="L227:L290" si="31">I227*H227</f>
        <v>758.85333333333324</v>
      </c>
      <c r="M227" s="158">
        <f>_xlfn.XLOOKUP(E227,Kalkulationswerte!$B$3:$B$13,Kalkulationswerte!$E$3:$E$13)</f>
        <v>0</v>
      </c>
      <c r="N227" s="160" t="e">
        <f t="shared" ref="N227:N290" si="32">L227/M227</f>
        <v>#DIV/0!</v>
      </c>
      <c r="O227" s="161">
        <f>_xlfn.XLOOKUP(E227,Kalkulationswerte!$B$3:$B$13,Kalkulationswerte!$F$3:$F$13)</f>
        <v>0</v>
      </c>
      <c r="P227" s="162" t="e">
        <f t="shared" ref="P227:P290" si="33">O227*N227</f>
        <v>#DIV/0!</v>
      </c>
      <c r="Q227" s="92" t="e">
        <f t="shared" si="28"/>
        <v>#DIV/0!</v>
      </c>
      <c r="R227" s="92" t="e">
        <f t="shared" si="29"/>
        <v>#DIV/0!</v>
      </c>
    </row>
    <row r="228" spans="1:18" x14ac:dyDescent="0.25">
      <c r="A228" s="89" t="s">
        <v>258</v>
      </c>
      <c r="B228" s="167" t="s">
        <v>14</v>
      </c>
      <c r="C228" s="101" t="s">
        <v>326</v>
      </c>
      <c r="D228" s="89" t="s">
        <v>235</v>
      </c>
      <c r="E228" s="102" t="s">
        <v>696</v>
      </c>
      <c r="F228" s="103" t="s">
        <v>136</v>
      </c>
      <c r="G228" s="102" t="s">
        <v>10</v>
      </c>
      <c r="H228" s="157">
        <v>1.84</v>
      </c>
      <c r="I228" s="158">
        <f>_xlfn.XLOOKUP(E228,Kalkulationswerte!$B$3:$B$13,Kalkulationswerte!$C$3:$C$13)</f>
        <v>0</v>
      </c>
      <c r="J228" s="90" t="e">
        <f>_xlfn.XLOOKUP(#REF!,Reinigungstage!$B$41:$B$44,Reinigungstage!$C$41:$C$44)</f>
        <v>#REF!</v>
      </c>
      <c r="K228" s="90" t="e">
        <f>_xlfn.XLOOKUP(#REF!,Reinigungstage!$B$63:$B$66,Reinigungstage!$C$63:$C$66)</f>
        <v>#REF!</v>
      </c>
      <c r="L228" s="91">
        <f t="shared" si="31"/>
        <v>0</v>
      </c>
      <c r="M228" s="158">
        <f>_xlfn.XLOOKUP(E228,Kalkulationswerte!$B$3:$B$13,Kalkulationswerte!$E$3:$E$13)</f>
        <v>0</v>
      </c>
      <c r="N228" s="160">
        <v>0</v>
      </c>
      <c r="O228" s="161">
        <f>_xlfn.XLOOKUP(E228,Kalkulationswerte!$B$3:$B$13,Kalkulationswerte!$F$3:$F$13)</f>
        <v>0</v>
      </c>
      <c r="P228" s="162">
        <v>0</v>
      </c>
      <c r="Q228" s="92" t="e">
        <f t="shared" si="28"/>
        <v>#DIV/0!</v>
      </c>
      <c r="R228" s="92" t="e">
        <f t="shared" si="29"/>
        <v>#DIV/0!</v>
      </c>
    </row>
    <row r="229" spans="1:18" x14ac:dyDescent="0.25">
      <c r="A229" s="89" t="s">
        <v>258</v>
      </c>
      <c r="B229" s="167" t="s">
        <v>14</v>
      </c>
      <c r="C229" s="101" t="s">
        <v>327</v>
      </c>
      <c r="D229" s="89" t="s">
        <v>334</v>
      </c>
      <c r="E229" s="102" t="s">
        <v>678</v>
      </c>
      <c r="F229" s="103" t="s">
        <v>22</v>
      </c>
      <c r="G229" s="102" t="s">
        <v>12</v>
      </c>
      <c r="H229" s="157">
        <v>5.29</v>
      </c>
      <c r="I229" s="158">
        <f>_xlfn.XLOOKUP(E229,Kalkulationswerte!$B$3:$B$13,Kalkulationswerte!$C$3:$C$13)</f>
        <v>190.66666666666666</v>
      </c>
      <c r="J229" s="90" t="e">
        <f>_xlfn.XLOOKUP(#REF!,Reinigungstage!$B$41:$B$44,Reinigungstage!$C$41:$C$44)</f>
        <v>#REF!</v>
      </c>
      <c r="K229" s="90" t="e">
        <f>_xlfn.XLOOKUP(#REF!,Reinigungstage!$B$63:$B$66,Reinigungstage!$C$63:$C$66)</f>
        <v>#REF!</v>
      </c>
      <c r="L229" s="91">
        <f t="shared" si="31"/>
        <v>1008.6266666666667</v>
      </c>
      <c r="M229" s="158">
        <f>_xlfn.XLOOKUP(E229,Kalkulationswerte!$B$3:$B$13,Kalkulationswerte!$E$3:$E$13)</f>
        <v>0</v>
      </c>
      <c r="N229" s="160" t="e">
        <f t="shared" si="32"/>
        <v>#DIV/0!</v>
      </c>
      <c r="O229" s="161">
        <f>_xlfn.XLOOKUP(E229,Kalkulationswerte!$B$3:$B$13,Kalkulationswerte!$F$3:$F$13)</f>
        <v>0</v>
      </c>
      <c r="P229" s="162" t="e">
        <f t="shared" si="33"/>
        <v>#DIV/0!</v>
      </c>
      <c r="Q229" s="92" t="e">
        <f t="shared" si="28"/>
        <v>#DIV/0!</v>
      </c>
      <c r="R229" s="92" t="e">
        <f t="shared" si="29"/>
        <v>#DIV/0!</v>
      </c>
    </row>
    <row r="230" spans="1:18" x14ac:dyDescent="0.25">
      <c r="A230" s="89" t="s">
        <v>258</v>
      </c>
      <c r="B230" s="167" t="s">
        <v>14</v>
      </c>
      <c r="C230" s="101" t="s">
        <v>328</v>
      </c>
      <c r="D230" s="89" t="s">
        <v>297</v>
      </c>
      <c r="E230" s="102" t="s">
        <v>696</v>
      </c>
      <c r="F230" s="104" t="s">
        <v>136</v>
      </c>
      <c r="G230" s="102" t="s">
        <v>10</v>
      </c>
      <c r="H230" s="157">
        <v>3.45</v>
      </c>
      <c r="I230" s="158">
        <f>_xlfn.XLOOKUP(E230,Kalkulationswerte!$B$3:$B$13,Kalkulationswerte!$C$3:$C$13)</f>
        <v>0</v>
      </c>
      <c r="J230" s="90" t="e">
        <f>_xlfn.XLOOKUP(#REF!,Reinigungstage!$B$41:$B$44,Reinigungstage!$C$41:$C$44)</f>
        <v>#REF!</v>
      </c>
      <c r="K230" s="90" t="e">
        <f>_xlfn.XLOOKUP(#REF!,Reinigungstage!$B$63:$B$66,Reinigungstage!$C$63:$C$66)</f>
        <v>#REF!</v>
      </c>
      <c r="L230" s="91">
        <f t="shared" si="31"/>
        <v>0</v>
      </c>
      <c r="M230" s="158">
        <f>_xlfn.XLOOKUP(E230,Kalkulationswerte!$B$3:$B$13,Kalkulationswerte!$E$3:$E$13)</f>
        <v>0</v>
      </c>
      <c r="N230" s="160">
        <f>I230</f>
        <v>0</v>
      </c>
      <c r="O230" s="161">
        <f>_xlfn.XLOOKUP(E230,Kalkulationswerte!$B$3:$B$13,Kalkulationswerte!$F$3:$F$13)</f>
        <v>0</v>
      </c>
      <c r="P230" s="162">
        <f t="shared" si="33"/>
        <v>0</v>
      </c>
      <c r="Q230" s="92" t="e">
        <f t="shared" si="28"/>
        <v>#DIV/0!</v>
      </c>
      <c r="R230" s="92" t="e">
        <f t="shared" si="29"/>
        <v>#DIV/0!</v>
      </c>
    </row>
    <row r="231" spans="1:18" x14ac:dyDescent="0.25">
      <c r="A231" s="151" t="s">
        <v>258</v>
      </c>
      <c r="B231" s="167" t="s">
        <v>14</v>
      </c>
      <c r="C231" s="101" t="s">
        <v>329</v>
      </c>
      <c r="D231" s="151" t="s">
        <v>241</v>
      </c>
      <c r="E231" s="102" t="s">
        <v>689</v>
      </c>
      <c r="F231" s="152" t="s">
        <v>22</v>
      </c>
      <c r="G231" s="102" t="s">
        <v>10</v>
      </c>
      <c r="H231" s="157">
        <v>21.47</v>
      </c>
      <c r="I231" s="159">
        <f>_xlfn.XLOOKUP(E231,Kalkulationswerte!$B$3:$B$13,Kalkulationswerte!$C$3:$C$13)</f>
        <v>190.66666666666666</v>
      </c>
      <c r="J231" s="153" t="e">
        <f>_xlfn.XLOOKUP(#REF!,Reinigungstage!$B$41:$B$44,Reinigungstage!$C$41:$C$44)</f>
        <v>#REF!</v>
      </c>
      <c r="K231" s="153" t="e">
        <f>_xlfn.XLOOKUP(#REF!,Reinigungstage!$B$63:$B$66,Reinigungstage!$C$63:$C$66)</f>
        <v>#REF!</v>
      </c>
      <c r="L231" s="154">
        <f t="shared" si="31"/>
        <v>4093.6133333333328</v>
      </c>
      <c r="M231" s="159">
        <f>_xlfn.XLOOKUP(E231,Kalkulationswerte!$B$3:$B$13,Kalkulationswerte!$E$3:$E$13)</f>
        <v>0</v>
      </c>
      <c r="N231" s="163" t="e">
        <f t="shared" si="32"/>
        <v>#DIV/0!</v>
      </c>
      <c r="O231" s="164">
        <f>_xlfn.XLOOKUP(E231,Kalkulationswerte!$B$3:$B$13,Kalkulationswerte!$F$3:$F$13)</f>
        <v>0</v>
      </c>
      <c r="P231" s="165" t="e">
        <f t="shared" si="33"/>
        <v>#DIV/0!</v>
      </c>
      <c r="Q231" s="92" t="e">
        <f t="shared" si="28"/>
        <v>#DIV/0!</v>
      </c>
      <c r="R231" s="92" t="e">
        <f t="shared" si="29"/>
        <v>#DIV/0!</v>
      </c>
    </row>
    <row r="232" spans="1:18" x14ac:dyDescent="0.25">
      <c r="A232" s="151" t="s">
        <v>258</v>
      </c>
      <c r="B232" s="167" t="s">
        <v>14</v>
      </c>
      <c r="C232" s="101" t="s">
        <v>330</v>
      </c>
      <c r="D232" s="151" t="s">
        <v>335</v>
      </c>
      <c r="E232" s="102" t="s">
        <v>691</v>
      </c>
      <c r="F232" s="152" t="s">
        <v>22</v>
      </c>
      <c r="G232" s="102" t="s">
        <v>10</v>
      </c>
      <c r="H232" s="157">
        <v>7.82</v>
      </c>
      <c r="I232" s="159">
        <f>_xlfn.XLOOKUP(E232,Kalkulationswerte!$B$3:$B$13,Kalkulationswerte!$C$3:$C$13)</f>
        <v>12</v>
      </c>
      <c r="J232" s="153" t="e">
        <f>_xlfn.XLOOKUP(#REF!,Reinigungstage!$B$41:$B$44,Reinigungstage!$C$41:$C$44)</f>
        <v>#REF!</v>
      </c>
      <c r="K232" s="153" t="e">
        <f>_xlfn.XLOOKUP(#REF!,Reinigungstage!$B$63:$B$66,Reinigungstage!$C$63:$C$66)</f>
        <v>#REF!</v>
      </c>
      <c r="L232" s="154">
        <f t="shared" si="31"/>
        <v>93.84</v>
      </c>
      <c r="M232" s="159">
        <f>_xlfn.XLOOKUP(E232,Kalkulationswerte!$B$3:$B$13,Kalkulationswerte!$E$3:$E$13)</f>
        <v>0</v>
      </c>
      <c r="N232" s="163" t="e">
        <f t="shared" si="32"/>
        <v>#DIV/0!</v>
      </c>
      <c r="O232" s="164">
        <f>_xlfn.XLOOKUP(E232,Kalkulationswerte!$B$3:$B$13,Kalkulationswerte!$F$3:$F$13)</f>
        <v>0</v>
      </c>
      <c r="P232" s="165" t="e">
        <f t="shared" si="33"/>
        <v>#DIV/0!</v>
      </c>
      <c r="Q232" s="92" t="e">
        <f t="shared" si="28"/>
        <v>#DIV/0!</v>
      </c>
      <c r="R232" s="92" t="e">
        <f t="shared" si="29"/>
        <v>#DIV/0!</v>
      </c>
    </row>
    <row r="233" spans="1:18" x14ac:dyDescent="0.25">
      <c r="A233" s="151" t="s">
        <v>258</v>
      </c>
      <c r="B233" s="167" t="s">
        <v>14</v>
      </c>
      <c r="C233" s="101" t="s">
        <v>331</v>
      </c>
      <c r="D233" s="151" t="s">
        <v>336</v>
      </c>
      <c r="E233" s="102" t="s">
        <v>675</v>
      </c>
      <c r="F233" s="152" t="s">
        <v>22</v>
      </c>
      <c r="G233" s="102" t="s">
        <v>10</v>
      </c>
      <c r="H233" s="157">
        <v>27.94</v>
      </c>
      <c r="I233" s="159">
        <f>(_xlfn.XLOOKUP(E233,Kalkulationswerte!$B$3:$B$13,Kalkulationswerte!$C$3:$C$13))-62</f>
        <v>39.066666666666677</v>
      </c>
      <c r="J233" s="153" t="e">
        <f>_xlfn.XLOOKUP(#REF!,Reinigungstage!$B$41:$B$44,Reinigungstage!$C$41:$C$44)</f>
        <v>#REF!</v>
      </c>
      <c r="K233" s="153" t="e">
        <f>_xlfn.XLOOKUP(#REF!,Reinigungstage!$B$63:$B$66,Reinigungstage!$C$63:$C$66)</f>
        <v>#REF!</v>
      </c>
      <c r="L233" s="154">
        <f t="shared" si="31"/>
        <v>1091.522666666667</v>
      </c>
      <c r="M233" s="159">
        <f>_xlfn.XLOOKUP(E233,Kalkulationswerte!$B$3:$B$13,Kalkulationswerte!$E$3:$E$13)</f>
        <v>0</v>
      </c>
      <c r="N233" s="163" t="e">
        <f t="shared" si="32"/>
        <v>#DIV/0!</v>
      </c>
      <c r="O233" s="164">
        <f>_xlfn.XLOOKUP(E233,Kalkulationswerte!$B$3:$B$13,Kalkulationswerte!$F$3:$F$13)</f>
        <v>0</v>
      </c>
      <c r="P233" s="165" t="e">
        <f t="shared" si="33"/>
        <v>#DIV/0!</v>
      </c>
      <c r="Q233" s="92" t="e">
        <f t="shared" si="28"/>
        <v>#DIV/0!</v>
      </c>
      <c r="R233" s="92" t="e">
        <f t="shared" si="29"/>
        <v>#DIV/0!</v>
      </c>
    </row>
    <row r="234" spans="1:18" x14ac:dyDescent="0.25">
      <c r="A234" s="151" t="s">
        <v>258</v>
      </c>
      <c r="B234" s="167" t="s">
        <v>14</v>
      </c>
      <c r="C234" s="101" t="s">
        <v>332</v>
      </c>
      <c r="D234" s="151" t="s">
        <v>221</v>
      </c>
      <c r="E234" s="102" t="s">
        <v>675</v>
      </c>
      <c r="F234" s="152" t="s">
        <v>22</v>
      </c>
      <c r="G234" s="102" t="s">
        <v>10</v>
      </c>
      <c r="H234" s="157">
        <v>21.52</v>
      </c>
      <c r="I234" s="159">
        <f>(_xlfn.XLOOKUP(E234,Kalkulationswerte!$B$3:$B$13,Kalkulationswerte!$C$3:$C$13))-62</f>
        <v>39.066666666666677</v>
      </c>
      <c r="J234" s="153" t="e">
        <f>_xlfn.XLOOKUP(#REF!,Reinigungstage!$B$41:$B$44,Reinigungstage!$C$41:$C$44)</f>
        <v>#REF!</v>
      </c>
      <c r="K234" s="153" t="e">
        <f>_xlfn.XLOOKUP(#REF!,Reinigungstage!$B$63:$B$66,Reinigungstage!$C$63:$C$66)</f>
        <v>#REF!</v>
      </c>
      <c r="L234" s="154">
        <f t="shared" si="31"/>
        <v>840.71466666666686</v>
      </c>
      <c r="M234" s="159">
        <f>_xlfn.XLOOKUP(E234,Kalkulationswerte!$B$3:$B$13,Kalkulationswerte!$E$3:$E$13)</f>
        <v>0</v>
      </c>
      <c r="N234" s="163" t="e">
        <f t="shared" si="32"/>
        <v>#DIV/0!</v>
      </c>
      <c r="O234" s="164">
        <f>_xlfn.XLOOKUP(E234,Kalkulationswerte!$B$3:$B$13,Kalkulationswerte!$F$3:$F$13)</f>
        <v>0</v>
      </c>
      <c r="P234" s="165" t="e">
        <f t="shared" si="33"/>
        <v>#DIV/0!</v>
      </c>
      <c r="Q234" s="92" t="e">
        <f t="shared" si="28"/>
        <v>#DIV/0!</v>
      </c>
      <c r="R234" s="92" t="e">
        <f t="shared" si="29"/>
        <v>#DIV/0!</v>
      </c>
    </row>
    <row r="235" spans="1:18" x14ac:dyDescent="0.25">
      <c r="A235" s="151" t="s">
        <v>258</v>
      </c>
      <c r="B235" s="167" t="s">
        <v>14</v>
      </c>
      <c r="C235" s="101" t="s">
        <v>333</v>
      </c>
      <c r="D235" s="151" t="s">
        <v>223</v>
      </c>
      <c r="E235" s="102" t="s">
        <v>675</v>
      </c>
      <c r="F235" s="152" t="s">
        <v>22</v>
      </c>
      <c r="G235" s="102" t="s">
        <v>10</v>
      </c>
      <c r="H235" s="157">
        <v>25.46</v>
      </c>
      <c r="I235" s="159">
        <f>(_xlfn.XLOOKUP(E235,Kalkulationswerte!$B$3:$B$13,Kalkulationswerte!$C$3:$C$13))-62</f>
        <v>39.066666666666677</v>
      </c>
      <c r="J235" s="153" t="e">
        <f>_xlfn.XLOOKUP(#REF!,Reinigungstage!$B$41:$B$44,Reinigungstage!$C$41:$C$44)</f>
        <v>#REF!</v>
      </c>
      <c r="K235" s="153" t="e">
        <f>_xlfn.XLOOKUP(#REF!,Reinigungstage!$B$63:$B$66,Reinigungstage!$C$63:$C$66)</f>
        <v>#REF!</v>
      </c>
      <c r="L235" s="154">
        <f t="shared" si="31"/>
        <v>994.63733333333369</v>
      </c>
      <c r="M235" s="159">
        <f>_xlfn.XLOOKUP(E235,Kalkulationswerte!$B$3:$B$13,Kalkulationswerte!$E$3:$E$13)</f>
        <v>0</v>
      </c>
      <c r="N235" s="163" t="e">
        <f t="shared" si="32"/>
        <v>#DIV/0!</v>
      </c>
      <c r="O235" s="164">
        <f>_xlfn.XLOOKUP(E235,Kalkulationswerte!$B$3:$B$13,Kalkulationswerte!$F$3:$F$13)</f>
        <v>0</v>
      </c>
      <c r="P235" s="165" t="e">
        <f t="shared" si="33"/>
        <v>#DIV/0!</v>
      </c>
      <c r="Q235" s="92" t="e">
        <f t="shared" si="28"/>
        <v>#DIV/0!</v>
      </c>
      <c r="R235" s="92" t="e">
        <f t="shared" si="29"/>
        <v>#DIV/0!</v>
      </c>
    </row>
    <row r="236" spans="1:18" x14ac:dyDescent="0.25">
      <c r="A236" s="151" t="s">
        <v>258</v>
      </c>
      <c r="B236" s="167" t="s">
        <v>14</v>
      </c>
      <c r="C236" s="101" t="s">
        <v>337</v>
      </c>
      <c r="D236" s="151" t="s">
        <v>339</v>
      </c>
      <c r="E236" s="102" t="s">
        <v>677</v>
      </c>
      <c r="F236" s="152" t="s">
        <v>22</v>
      </c>
      <c r="G236" s="102" t="s">
        <v>10</v>
      </c>
      <c r="H236" s="157">
        <v>86.33</v>
      </c>
      <c r="I236" s="159">
        <f>_xlfn.XLOOKUP(E236,Kalkulationswerte!$B$3:$B$13,Kalkulationswerte!$C$3:$C$13)</f>
        <v>190.66666666666666</v>
      </c>
      <c r="J236" s="153" t="e">
        <f>_xlfn.XLOOKUP(#REF!,Reinigungstage!$B$41:$B$44,Reinigungstage!$C$41:$C$44)</f>
        <v>#REF!</v>
      </c>
      <c r="K236" s="153" t="e">
        <f>_xlfn.XLOOKUP(#REF!,Reinigungstage!$B$63:$B$66,Reinigungstage!$C$63:$C$66)</f>
        <v>#REF!</v>
      </c>
      <c r="L236" s="154">
        <f t="shared" si="31"/>
        <v>16460.25333333333</v>
      </c>
      <c r="M236" s="159">
        <f>_xlfn.XLOOKUP(E236,Kalkulationswerte!$B$3:$B$13,Kalkulationswerte!$E$3:$E$13)</f>
        <v>0</v>
      </c>
      <c r="N236" s="163" t="e">
        <f t="shared" si="32"/>
        <v>#DIV/0!</v>
      </c>
      <c r="O236" s="164">
        <f>_xlfn.XLOOKUP(E236,Kalkulationswerte!$B$3:$B$13,Kalkulationswerte!$F$3:$F$13)</f>
        <v>0</v>
      </c>
      <c r="P236" s="165" t="e">
        <f t="shared" si="33"/>
        <v>#DIV/0!</v>
      </c>
      <c r="Q236" s="92" t="e">
        <f t="shared" si="28"/>
        <v>#DIV/0!</v>
      </c>
      <c r="R236" s="92" t="e">
        <f t="shared" si="29"/>
        <v>#DIV/0!</v>
      </c>
    </row>
    <row r="237" spans="1:18" x14ac:dyDescent="0.25">
      <c r="A237" s="151" t="s">
        <v>258</v>
      </c>
      <c r="B237" s="167" t="s">
        <v>14</v>
      </c>
      <c r="C237" s="101" t="s">
        <v>338</v>
      </c>
      <c r="D237" s="151" t="s">
        <v>226</v>
      </c>
      <c r="E237" s="102" t="s">
        <v>691</v>
      </c>
      <c r="F237" s="152" t="s">
        <v>22</v>
      </c>
      <c r="G237" s="102" t="s">
        <v>10</v>
      </c>
      <c r="H237" s="157">
        <v>15.77</v>
      </c>
      <c r="I237" s="159">
        <f>_xlfn.XLOOKUP(E237,Kalkulationswerte!$B$3:$B$13,Kalkulationswerte!$C$3:$C$13)</f>
        <v>12</v>
      </c>
      <c r="J237" s="153" t="e">
        <f>_xlfn.XLOOKUP(#REF!,Reinigungstage!$B$41:$B$44,Reinigungstage!$C$41:$C$44)</f>
        <v>#REF!</v>
      </c>
      <c r="K237" s="153" t="e">
        <f>_xlfn.XLOOKUP(#REF!,Reinigungstage!$B$63:$B$66,Reinigungstage!$C$63:$C$66)</f>
        <v>#REF!</v>
      </c>
      <c r="L237" s="154">
        <f t="shared" si="31"/>
        <v>189.24</v>
      </c>
      <c r="M237" s="159">
        <f>_xlfn.XLOOKUP(E237,Kalkulationswerte!$B$3:$B$13,Kalkulationswerte!$E$3:$E$13)</f>
        <v>0</v>
      </c>
      <c r="N237" s="163" t="e">
        <f t="shared" si="32"/>
        <v>#DIV/0!</v>
      </c>
      <c r="O237" s="164">
        <f>_xlfn.XLOOKUP(E237,Kalkulationswerte!$B$3:$B$13,Kalkulationswerte!$F$3:$F$13)</f>
        <v>0</v>
      </c>
      <c r="P237" s="165" t="e">
        <f t="shared" si="33"/>
        <v>#DIV/0!</v>
      </c>
      <c r="Q237" s="92" t="e">
        <f t="shared" si="28"/>
        <v>#DIV/0!</v>
      </c>
      <c r="R237" s="92" t="e">
        <f t="shared" si="29"/>
        <v>#DIV/0!</v>
      </c>
    </row>
    <row r="238" spans="1:18" x14ac:dyDescent="0.25">
      <c r="A238" s="89" t="s">
        <v>258</v>
      </c>
      <c r="B238" s="167" t="s">
        <v>16</v>
      </c>
      <c r="C238" s="101" t="s">
        <v>340</v>
      </c>
      <c r="D238" s="89" t="s">
        <v>82</v>
      </c>
      <c r="E238" s="102" t="s">
        <v>684</v>
      </c>
      <c r="F238" s="103" t="s">
        <v>22</v>
      </c>
      <c r="G238" s="102" t="s">
        <v>220</v>
      </c>
      <c r="H238" s="157">
        <v>17.399999999999999</v>
      </c>
      <c r="I238" s="158">
        <f>(_xlfn.XLOOKUP(E238,Kalkulationswerte!$B$3:$B$13,Kalkulationswerte!$C$3:$C$13))-Reinigungstage!$J$18</f>
        <v>128.66666666666666</v>
      </c>
      <c r="J238" s="90" t="e">
        <f>_xlfn.XLOOKUP(#REF!,Reinigungstage!$B$41:$B$44,Reinigungstage!$C$41:$C$44)</f>
        <v>#REF!</v>
      </c>
      <c r="K238" s="90" t="e">
        <f>_xlfn.XLOOKUP(#REF!,Reinigungstage!$B$63:$B$66,Reinigungstage!$C$63:$C$66)</f>
        <v>#REF!</v>
      </c>
      <c r="L238" s="91">
        <f t="shared" si="31"/>
        <v>2238.7999999999997</v>
      </c>
      <c r="M238" s="158">
        <f>_xlfn.XLOOKUP(E238,Kalkulationswerte!$B$3:$B$13,Kalkulationswerte!$E$3:$E$13)</f>
        <v>0</v>
      </c>
      <c r="N238" s="160" t="e">
        <f t="shared" si="32"/>
        <v>#DIV/0!</v>
      </c>
      <c r="O238" s="161">
        <f>_xlfn.XLOOKUP(E238,Kalkulationswerte!$B$3:$B$13,Kalkulationswerte!$F$3:$F$13)</f>
        <v>0</v>
      </c>
      <c r="P238" s="162" t="e">
        <f t="shared" si="33"/>
        <v>#DIV/0!</v>
      </c>
      <c r="Q238" s="92" t="e">
        <f t="shared" si="28"/>
        <v>#DIV/0!</v>
      </c>
      <c r="R238" s="92" t="e">
        <f t="shared" si="29"/>
        <v>#DIV/0!</v>
      </c>
    </row>
    <row r="239" spans="1:18" x14ac:dyDescent="0.25">
      <c r="A239" s="89" t="s">
        <v>258</v>
      </c>
      <c r="B239" s="167" t="s">
        <v>16</v>
      </c>
      <c r="C239" s="101" t="s">
        <v>341</v>
      </c>
      <c r="D239" s="89" t="s">
        <v>106</v>
      </c>
      <c r="E239" s="102" t="s">
        <v>684</v>
      </c>
      <c r="F239" s="103" t="s">
        <v>22</v>
      </c>
      <c r="G239" s="102" t="s">
        <v>220</v>
      </c>
      <c r="H239" s="157">
        <v>14.87</v>
      </c>
      <c r="I239" s="158">
        <f>(_xlfn.XLOOKUP(E239,Kalkulationswerte!$B$3:$B$13,Kalkulationswerte!$C$3:$C$13))-Reinigungstage!$J$18</f>
        <v>128.66666666666666</v>
      </c>
      <c r="J239" s="90" t="e">
        <f>_xlfn.XLOOKUP(#REF!,Reinigungstage!$B$41:$B$44,Reinigungstage!$C$41:$C$44)</f>
        <v>#REF!</v>
      </c>
      <c r="K239" s="90" t="e">
        <f>_xlfn.XLOOKUP(#REF!,Reinigungstage!$B$63:$B$66,Reinigungstage!$C$63:$C$66)</f>
        <v>#REF!</v>
      </c>
      <c r="L239" s="91">
        <f t="shared" si="31"/>
        <v>1913.2733333333331</v>
      </c>
      <c r="M239" s="158">
        <f>_xlfn.XLOOKUP(E239,Kalkulationswerte!$B$3:$B$13,Kalkulationswerte!$E$3:$E$13)</f>
        <v>0</v>
      </c>
      <c r="N239" s="160" t="e">
        <f t="shared" si="32"/>
        <v>#DIV/0!</v>
      </c>
      <c r="O239" s="161">
        <f>_xlfn.XLOOKUP(E239,Kalkulationswerte!$B$3:$B$13,Kalkulationswerte!$F$3:$F$13)</f>
        <v>0</v>
      </c>
      <c r="P239" s="162" t="e">
        <f t="shared" si="33"/>
        <v>#DIV/0!</v>
      </c>
      <c r="Q239" s="92" t="e">
        <f t="shared" si="28"/>
        <v>#DIV/0!</v>
      </c>
      <c r="R239" s="92" t="e">
        <f t="shared" si="29"/>
        <v>#DIV/0!</v>
      </c>
    </row>
    <row r="240" spans="1:18" x14ac:dyDescent="0.25">
      <c r="A240" s="89" t="s">
        <v>258</v>
      </c>
      <c r="B240" s="167" t="s">
        <v>16</v>
      </c>
      <c r="C240" s="101" t="s">
        <v>342</v>
      </c>
      <c r="D240" s="89" t="s">
        <v>234</v>
      </c>
      <c r="E240" s="102" t="s">
        <v>696</v>
      </c>
      <c r="F240" s="103" t="s">
        <v>136</v>
      </c>
      <c r="G240" s="102" t="s">
        <v>220</v>
      </c>
      <c r="H240" s="157">
        <v>2.2999999999999998</v>
      </c>
      <c r="I240" s="158">
        <v>0</v>
      </c>
      <c r="J240" s="90" t="e">
        <f>_xlfn.XLOOKUP(#REF!,Reinigungstage!$B$41:$B$44,Reinigungstage!$C$41:$C$44)</f>
        <v>#REF!</v>
      </c>
      <c r="K240" s="90" t="e">
        <f>_xlfn.XLOOKUP(#REF!,Reinigungstage!$B$63:$B$66,Reinigungstage!$C$63:$C$66)</f>
        <v>#REF!</v>
      </c>
      <c r="L240" s="91">
        <f t="shared" si="31"/>
        <v>0</v>
      </c>
      <c r="M240" s="158">
        <f>_xlfn.XLOOKUP(E240,Kalkulationswerte!$B$3:$B$13,Kalkulationswerte!$E$3:$E$13)</f>
        <v>0</v>
      </c>
      <c r="N240" s="160">
        <v>0</v>
      </c>
      <c r="O240" s="161">
        <f>_xlfn.XLOOKUP(E240,Kalkulationswerte!$B$3:$B$13,Kalkulationswerte!$F$3:$F$13)</f>
        <v>0</v>
      </c>
      <c r="P240" s="162">
        <f t="shared" si="33"/>
        <v>0</v>
      </c>
      <c r="Q240" s="92" t="e">
        <f t="shared" si="28"/>
        <v>#DIV/0!</v>
      </c>
      <c r="R240" s="92" t="e">
        <f t="shared" si="29"/>
        <v>#DIV/0!</v>
      </c>
    </row>
    <row r="241" spans="1:18" x14ac:dyDescent="0.25">
      <c r="A241" s="89" t="s">
        <v>258</v>
      </c>
      <c r="B241" s="167" t="s">
        <v>16</v>
      </c>
      <c r="C241" s="101" t="s">
        <v>343</v>
      </c>
      <c r="D241" s="89" t="s">
        <v>108</v>
      </c>
      <c r="E241" s="102" t="s">
        <v>677</v>
      </c>
      <c r="F241" s="103" t="s">
        <v>22</v>
      </c>
      <c r="G241" s="102" t="s">
        <v>10</v>
      </c>
      <c r="H241" s="157">
        <v>69.61</v>
      </c>
      <c r="I241" s="158">
        <f>(_xlfn.XLOOKUP(E241,Kalkulationswerte!$B$3:$B$13,Kalkulationswerte!$C$3:$C$13))-Reinigungstage!$J$18</f>
        <v>128.66666666666666</v>
      </c>
      <c r="J241" s="90" t="e">
        <f>_xlfn.XLOOKUP(#REF!,Reinigungstage!$B$41:$B$44,Reinigungstage!$C$41:$C$44)</f>
        <v>#REF!</v>
      </c>
      <c r="K241" s="90" t="e">
        <f>_xlfn.XLOOKUP(#REF!,Reinigungstage!$B$63:$B$66,Reinigungstage!$C$63:$C$66)</f>
        <v>#REF!</v>
      </c>
      <c r="L241" s="91">
        <f t="shared" si="31"/>
        <v>8956.4866666666658</v>
      </c>
      <c r="M241" s="158">
        <f>_xlfn.XLOOKUP(E241,Kalkulationswerte!$B$3:$B$13,Kalkulationswerte!$E$3:$E$13)</f>
        <v>0</v>
      </c>
      <c r="N241" s="160" t="e">
        <f t="shared" si="32"/>
        <v>#DIV/0!</v>
      </c>
      <c r="O241" s="161">
        <f>_xlfn.XLOOKUP(E241,Kalkulationswerte!$B$3:$B$13,Kalkulationswerte!$F$3:$F$13)</f>
        <v>0</v>
      </c>
      <c r="P241" s="162" t="e">
        <f>O241*N241</f>
        <v>#DIV/0!</v>
      </c>
      <c r="Q241" s="92" t="e">
        <f t="shared" si="28"/>
        <v>#DIV/0!</v>
      </c>
      <c r="R241" s="92" t="e">
        <f t="shared" si="29"/>
        <v>#DIV/0!</v>
      </c>
    </row>
    <row r="242" spans="1:18" x14ac:dyDescent="0.25">
      <c r="A242" s="89" t="s">
        <v>258</v>
      </c>
      <c r="B242" s="167" t="s">
        <v>16</v>
      </c>
      <c r="C242" s="101" t="s">
        <v>344</v>
      </c>
      <c r="D242" s="89" t="s">
        <v>210</v>
      </c>
      <c r="E242" s="102" t="s">
        <v>696</v>
      </c>
      <c r="F242" s="104" t="s">
        <v>136</v>
      </c>
      <c r="G242" s="102" t="s">
        <v>10</v>
      </c>
      <c r="H242" s="157">
        <v>4.49</v>
      </c>
      <c r="I242" s="158">
        <f>_xlfn.XLOOKUP(E242,Kalkulationswerte!$B$3:$B$13,Kalkulationswerte!$C$3:$C$13)</f>
        <v>0</v>
      </c>
      <c r="J242" s="90" t="e">
        <f>_xlfn.XLOOKUP(#REF!,Reinigungstage!$B$41:$B$44,Reinigungstage!$C$41:$C$44)</f>
        <v>#REF!</v>
      </c>
      <c r="K242" s="90" t="e">
        <f>_xlfn.XLOOKUP(#REF!,Reinigungstage!$B$63:$B$66,Reinigungstage!$C$63:$C$66)</f>
        <v>#REF!</v>
      </c>
      <c r="L242" s="91">
        <f t="shared" si="31"/>
        <v>0</v>
      </c>
      <c r="M242" s="158">
        <f>_xlfn.XLOOKUP(E242,Kalkulationswerte!$B$3:$B$13,Kalkulationswerte!$E$3:$E$13)</f>
        <v>0</v>
      </c>
      <c r="N242" s="160">
        <f>I242</f>
        <v>0</v>
      </c>
      <c r="O242" s="161">
        <f>_xlfn.XLOOKUP(E242,Kalkulationswerte!$B$3:$B$13,Kalkulationswerte!$F$3:$F$13)</f>
        <v>0</v>
      </c>
      <c r="P242" s="162">
        <f t="shared" si="33"/>
        <v>0</v>
      </c>
      <c r="Q242" s="92" t="e">
        <f t="shared" si="28"/>
        <v>#DIV/0!</v>
      </c>
      <c r="R242" s="92" t="e">
        <f t="shared" si="29"/>
        <v>#DIV/0!</v>
      </c>
    </row>
    <row r="243" spans="1:18" x14ac:dyDescent="0.25">
      <c r="A243" s="89" t="s">
        <v>258</v>
      </c>
      <c r="B243" s="167" t="s">
        <v>16</v>
      </c>
      <c r="C243" s="101" t="s">
        <v>345</v>
      </c>
      <c r="D243" s="89" t="s">
        <v>312</v>
      </c>
      <c r="E243" s="102" t="s">
        <v>692</v>
      </c>
      <c r="F243" s="103" t="s">
        <v>22</v>
      </c>
      <c r="G243" s="102" t="s">
        <v>10</v>
      </c>
      <c r="H243" s="157">
        <v>17.84</v>
      </c>
      <c r="I243" s="158">
        <f>(_xlfn.XLOOKUP(E243,Kalkulationswerte!$B$3:$B$13,Kalkulationswerte!$C$3:$C$13))-Reinigungstage!$J$18</f>
        <v>128.66666666666666</v>
      </c>
      <c r="J243" s="90" t="e">
        <f>_xlfn.XLOOKUP(#REF!,Reinigungstage!$B$41:$B$44,Reinigungstage!$C$41:$C$44)</f>
        <v>#REF!</v>
      </c>
      <c r="K243" s="90" t="e">
        <f>_xlfn.XLOOKUP(#REF!,Reinigungstage!$B$63:$B$66,Reinigungstage!$C$63:$C$66)</f>
        <v>#REF!</v>
      </c>
      <c r="L243" s="91">
        <f t="shared" si="31"/>
        <v>2295.413333333333</v>
      </c>
      <c r="M243" s="158">
        <f>_xlfn.XLOOKUP(E243,Kalkulationswerte!$B$3:$B$13,Kalkulationswerte!$E$3:$E$13)</f>
        <v>0</v>
      </c>
      <c r="N243" s="160" t="e">
        <f t="shared" si="32"/>
        <v>#DIV/0!</v>
      </c>
      <c r="O243" s="161">
        <f>_xlfn.XLOOKUP(E243,Kalkulationswerte!$B$3:$B$13,Kalkulationswerte!$F$3:$F$13)</f>
        <v>0</v>
      </c>
      <c r="P243" s="162" t="e">
        <f t="shared" si="33"/>
        <v>#DIV/0!</v>
      </c>
      <c r="Q243" s="92" t="e">
        <f t="shared" si="28"/>
        <v>#DIV/0!</v>
      </c>
      <c r="R243" s="92" t="e">
        <f t="shared" si="29"/>
        <v>#DIV/0!</v>
      </c>
    </row>
    <row r="244" spans="1:18" x14ac:dyDescent="0.25">
      <c r="A244" s="89" t="s">
        <v>258</v>
      </c>
      <c r="B244" s="167" t="s">
        <v>16</v>
      </c>
      <c r="C244" s="101" t="s">
        <v>346</v>
      </c>
      <c r="D244" s="89" t="s">
        <v>153</v>
      </c>
      <c r="E244" s="102" t="s">
        <v>687</v>
      </c>
      <c r="F244" s="103" t="s">
        <v>22</v>
      </c>
      <c r="G244" s="102" t="s">
        <v>10</v>
      </c>
      <c r="H244" s="157">
        <v>12.66</v>
      </c>
      <c r="I244" s="158">
        <f>(_xlfn.XLOOKUP(E244,Kalkulationswerte!$B$3:$B$13,Kalkulationswerte!$C$3:$C$13))-Reinigungstage!$J$18</f>
        <v>128.66666666666666</v>
      </c>
      <c r="J244" s="90" t="e">
        <f>_xlfn.XLOOKUP(#REF!,Reinigungstage!$B$41:$B$44,Reinigungstage!$C$41:$C$44)</f>
        <v>#REF!</v>
      </c>
      <c r="K244" s="90" t="e">
        <f>_xlfn.XLOOKUP(#REF!,Reinigungstage!$B$63:$B$66,Reinigungstage!$C$63:$C$66)</f>
        <v>#REF!</v>
      </c>
      <c r="L244" s="91">
        <f t="shared" si="31"/>
        <v>1628.9199999999998</v>
      </c>
      <c r="M244" s="158">
        <f>_xlfn.XLOOKUP(E244,Kalkulationswerte!$B$3:$B$13,Kalkulationswerte!$E$3:$E$13)</f>
        <v>0</v>
      </c>
      <c r="N244" s="160" t="e">
        <f t="shared" si="32"/>
        <v>#DIV/0!</v>
      </c>
      <c r="O244" s="161">
        <f>_xlfn.XLOOKUP(E244,Kalkulationswerte!$B$3:$B$13,Kalkulationswerte!$F$3:$F$13)</f>
        <v>0</v>
      </c>
      <c r="P244" s="162" t="e">
        <f t="shared" si="33"/>
        <v>#DIV/0!</v>
      </c>
      <c r="Q244" s="92" t="e">
        <f t="shared" si="28"/>
        <v>#DIV/0!</v>
      </c>
      <c r="R244" s="92" t="e">
        <f t="shared" si="29"/>
        <v>#DIV/0!</v>
      </c>
    </row>
    <row r="245" spans="1:18" x14ac:dyDescent="0.25">
      <c r="A245" s="89" t="s">
        <v>258</v>
      </c>
      <c r="B245" s="167" t="s">
        <v>16</v>
      </c>
      <c r="C245" s="101" t="s">
        <v>188</v>
      </c>
      <c r="D245" s="89" t="s">
        <v>166</v>
      </c>
      <c r="E245" s="102" t="s">
        <v>678</v>
      </c>
      <c r="F245" s="103" t="s">
        <v>22</v>
      </c>
      <c r="G245" s="102" t="s">
        <v>12</v>
      </c>
      <c r="H245" s="157">
        <v>8.99</v>
      </c>
      <c r="I245" s="158">
        <f>(_xlfn.XLOOKUP(E245,Kalkulationswerte!$B$3:$B$13,Kalkulationswerte!$C$3:$C$13))-Reinigungstage!$J$18</f>
        <v>128.66666666666666</v>
      </c>
      <c r="J245" s="90" t="e">
        <f>_xlfn.XLOOKUP(#REF!,Reinigungstage!$B$41:$B$44,Reinigungstage!$C$41:$C$44)</f>
        <v>#REF!</v>
      </c>
      <c r="K245" s="90" t="e">
        <f>_xlfn.XLOOKUP(#REF!,Reinigungstage!$B$63:$B$66,Reinigungstage!$C$63:$C$66)</f>
        <v>#REF!</v>
      </c>
      <c r="L245" s="91">
        <f t="shared" si="31"/>
        <v>1156.7133333333334</v>
      </c>
      <c r="M245" s="158">
        <f>_xlfn.XLOOKUP(E245,Kalkulationswerte!$B$3:$B$13,Kalkulationswerte!$E$3:$E$13)</f>
        <v>0</v>
      </c>
      <c r="N245" s="160" t="e">
        <f t="shared" si="32"/>
        <v>#DIV/0!</v>
      </c>
      <c r="O245" s="161">
        <f>_xlfn.XLOOKUP(E245,Kalkulationswerte!$B$3:$B$13,Kalkulationswerte!$F$3:$F$13)</f>
        <v>0</v>
      </c>
      <c r="P245" s="162" t="e">
        <f t="shared" si="33"/>
        <v>#DIV/0!</v>
      </c>
      <c r="Q245" s="92" t="e">
        <f t="shared" si="28"/>
        <v>#DIV/0!</v>
      </c>
      <c r="R245" s="92" t="e">
        <f t="shared" si="29"/>
        <v>#DIV/0!</v>
      </c>
    </row>
    <row r="246" spans="1:18" x14ac:dyDescent="0.25">
      <c r="A246" s="89" t="s">
        <v>258</v>
      </c>
      <c r="B246" s="167" t="s">
        <v>16</v>
      </c>
      <c r="C246" s="101" t="s">
        <v>190</v>
      </c>
      <c r="D246" s="89" t="s">
        <v>164</v>
      </c>
      <c r="E246" s="102" t="s">
        <v>678</v>
      </c>
      <c r="F246" s="103" t="s">
        <v>22</v>
      </c>
      <c r="G246" s="102" t="s">
        <v>12</v>
      </c>
      <c r="H246" s="157">
        <v>5.95</v>
      </c>
      <c r="I246" s="158">
        <f>(_xlfn.XLOOKUP(E246,Kalkulationswerte!$B$3:$B$13,Kalkulationswerte!$C$3:$C$13))-Reinigungstage!$J$18</f>
        <v>128.66666666666666</v>
      </c>
      <c r="J246" s="90" t="e">
        <f>_xlfn.XLOOKUP(#REF!,Reinigungstage!$B$41:$B$44,Reinigungstage!$C$41:$C$44)</f>
        <v>#REF!</v>
      </c>
      <c r="K246" s="90" t="e">
        <f>_xlfn.XLOOKUP(#REF!,Reinigungstage!$B$63:$B$66,Reinigungstage!$C$63:$C$66)</f>
        <v>#REF!</v>
      </c>
      <c r="L246" s="91">
        <f t="shared" si="31"/>
        <v>765.56666666666661</v>
      </c>
      <c r="M246" s="158">
        <f>_xlfn.XLOOKUP(E246,Kalkulationswerte!$B$3:$B$13,Kalkulationswerte!$E$3:$E$13)</f>
        <v>0</v>
      </c>
      <c r="N246" s="160" t="e">
        <f t="shared" si="32"/>
        <v>#DIV/0!</v>
      </c>
      <c r="O246" s="161">
        <f>_xlfn.XLOOKUP(E246,Kalkulationswerte!$B$3:$B$13,Kalkulationswerte!$F$3:$F$13)</f>
        <v>0</v>
      </c>
      <c r="P246" s="162" t="e">
        <f t="shared" si="33"/>
        <v>#DIV/0!</v>
      </c>
      <c r="Q246" s="92" t="e">
        <f t="shared" si="28"/>
        <v>#DIV/0!</v>
      </c>
      <c r="R246" s="92" t="e">
        <f t="shared" si="29"/>
        <v>#DIV/0!</v>
      </c>
    </row>
    <row r="247" spans="1:18" x14ac:dyDescent="0.25">
      <c r="A247" s="89" t="s">
        <v>258</v>
      </c>
      <c r="B247" s="167" t="s">
        <v>16</v>
      </c>
      <c r="C247" s="101" t="s">
        <v>191</v>
      </c>
      <c r="D247" s="89" t="s">
        <v>169</v>
      </c>
      <c r="E247" s="102" t="s">
        <v>678</v>
      </c>
      <c r="F247" s="103" t="s">
        <v>22</v>
      </c>
      <c r="G247" s="102" t="s">
        <v>12</v>
      </c>
      <c r="H247" s="157">
        <v>7.92</v>
      </c>
      <c r="I247" s="158">
        <f>(_xlfn.XLOOKUP(E247,Kalkulationswerte!$B$3:$B$13,Kalkulationswerte!$C$3:$C$13))-Reinigungstage!$J$18</f>
        <v>128.66666666666666</v>
      </c>
      <c r="J247" s="90" t="e">
        <f>_xlfn.XLOOKUP(#REF!,Reinigungstage!$B$41:$B$44,Reinigungstage!$C$41:$C$44)</f>
        <v>#REF!</v>
      </c>
      <c r="K247" s="90" t="e">
        <f>_xlfn.XLOOKUP(#REF!,Reinigungstage!$B$63:$B$66,Reinigungstage!$C$63:$C$66)</f>
        <v>#REF!</v>
      </c>
      <c r="L247" s="91">
        <f t="shared" si="31"/>
        <v>1019.04</v>
      </c>
      <c r="M247" s="158">
        <f>_xlfn.XLOOKUP(E247,Kalkulationswerte!$B$3:$B$13,Kalkulationswerte!$E$3:$E$13)</f>
        <v>0</v>
      </c>
      <c r="N247" s="160" t="e">
        <f t="shared" si="32"/>
        <v>#DIV/0!</v>
      </c>
      <c r="O247" s="161">
        <f>_xlfn.XLOOKUP(E247,Kalkulationswerte!$B$3:$B$13,Kalkulationswerte!$F$3:$F$13)</f>
        <v>0</v>
      </c>
      <c r="P247" s="162" t="e">
        <f t="shared" si="33"/>
        <v>#DIV/0!</v>
      </c>
      <c r="Q247" s="92" t="e">
        <f t="shared" si="28"/>
        <v>#DIV/0!</v>
      </c>
      <c r="R247" s="92" t="e">
        <f t="shared" si="29"/>
        <v>#DIV/0!</v>
      </c>
    </row>
    <row r="248" spans="1:18" x14ac:dyDescent="0.25">
      <c r="A248" s="89" t="s">
        <v>258</v>
      </c>
      <c r="B248" s="167" t="s">
        <v>16</v>
      </c>
      <c r="C248" s="101" t="s">
        <v>192</v>
      </c>
      <c r="D248" s="89" t="s">
        <v>171</v>
      </c>
      <c r="E248" s="102" t="s">
        <v>678</v>
      </c>
      <c r="F248" s="103" t="s">
        <v>22</v>
      </c>
      <c r="G248" s="102" t="s">
        <v>12</v>
      </c>
      <c r="H248" s="157">
        <v>4.8600000000000003</v>
      </c>
      <c r="I248" s="158">
        <f>(_xlfn.XLOOKUP(E248,Kalkulationswerte!$B$3:$B$13,Kalkulationswerte!$C$3:$C$13))-Reinigungstage!$J$18</f>
        <v>128.66666666666666</v>
      </c>
      <c r="J248" s="90" t="e">
        <f>_xlfn.XLOOKUP(#REF!,Reinigungstage!$B$41:$B$44,Reinigungstage!$C$41:$C$44)</f>
        <v>#REF!</v>
      </c>
      <c r="K248" s="90" t="e">
        <f>_xlfn.XLOOKUP(#REF!,Reinigungstage!$B$63:$B$66,Reinigungstage!$C$63:$C$66)</f>
        <v>#REF!</v>
      </c>
      <c r="L248" s="91">
        <f t="shared" si="31"/>
        <v>625.32000000000005</v>
      </c>
      <c r="M248" s="158">
        <f>_xlfn.XLOOKUP(E248,Kalkulationswerte!$B$3:$B$13,Kalkulationswerte!$E$3:$E$13)</f>
        <v>0</v>
      </c>
      <c r="N248" s="160" t="e">
        <f t="shared" si="32"/>
        <v>#DIV/0!</v>
      </c>
      <c r="O248" s="161">
        <f>_xlfn.XLOOKUP(E248,Kalkulationswerte!$B$3:$B$13,Kalkulationswerte!$F$3:$F$13)</f>
        <v>0</v>
      </c>
      <c r="P248" s="162" t="e">
        <f t="shared" si="33"/>
        <v>#DIV/0!</v>
      </c>
      <c r="Q248" s="92" t="e">
        <f t="shared" si="28"/>
        <v>#DIV/0!</v>
      </c>
      <c r="R248" s="92" t="e">
        <f t="shared" si="29"/>
        <v>#DIV/0!</v>
      </c>
    </row>
    <row r="249" spans="1:18" x14ac:dyDescent="0.25">
      <c r="A249" s="89" t="s">
        <v>258</v>
      </c>
      <c r="B249" s="167" t="s">
        <v>16</v>
      </c>
      <c r="C249" s="101" t="s">
        <v>194</v>
      </c>
      <c r="D249" s="89" t="s">
        <v>104</v>
      </c>
      <c r="E249" s="102" t="s">
        <v>687</v>
      </c>
      <c r="F249" s="103" t="s">
        <v>22</v>
      </c>
      <c r="G249" s="102" t="s">
        <v>10</v>
      </c>
      <c r="H249" s="157">
        <v>73.98</v>
      </c>
      <c r="I249" s="158">
        <f>(_xlfn.XLOOKUP(E249,Kalkulationswerte!$B$3:$B$13,Kalkulationswerte!$C$3:$C$13))-Reinigungstage!$J$18</f>
        <v>128.66666666666666</v>
      </c>
      <c r="J249" s="90" t="e">
        <f>_xlfn.XLOOKUP(#REF!,Reinigungstage!$B$41:$B$44,Reinigungstage!$C$41:$C$44)</f>
        <v>#REF!</v>
      </c>
      <c r="K249" s="90" t="e">
        <f>_xlfn.XLOOKUP(#REF!,Reinigungstage!$B$63:$B$66,Reinigungstage!$C$63:$C$66)</f>
        <v>#REF!</v>
      </c>
      <c r="L249" s="91">
        <f t="shared" si="31"/>
        <v>9518.76</v>
      </c>
      <c r="M249" s="158">
        <f>_xlfn.XLOOKUP(E249,Kalkulationswerte!$B$3:$B$13,Kalkulationswerte!$E$3:$E$13)</f>
        <v>0</v>
      </c>
      <c r="N249" s="160" t="e">
        <f t="shared" si="32"/>
        <v>#DIV/0!</v>
      </c>
      <c r="O249" s="161">
        <f>_xlfn.XLOOKUP(E249,Kalkulationswerte!$B$3:$B$13,Kalkulationswerte!$F$3:$F$13)</f>
        <v>0</v>
      </c>
      <c r="P249" s="162" t="e">
        <f t="shared" si="33"/>
        <v>#DIV/0!</v>
      </c>
      <c r="Q249" s="92" t="e">
        <f t="shared" si="28"/>
        <v>#DIV/0!</v>
      </c>
      <c r="R249" s="92" t="e">
        <f t="shared" si="29"/>
        <v>#DIV/0!</v>
      </c>
    </row>
    <row r="250" spans="1:18" x14ac:dyDescent="0.25">
      <c r="A250" s="89" t="s">
        <v>258</v>
      </c>
      <c r="B250" s="167" t="s">
        <v>16</v>
      </c>
      <c r="C250" s="101" t="s">
        <v>195</v>
      </c>
      <c r="D250" s="89" t="s">
        <v>96</v>
      </c>
      <c r="E250" s="102" t="s">
        <v>691</v>
      </c>
      <c r="F250" s="103" t="s">
        <v>22</v>
      </c>
      <c r="G250" s="102" t="s">
        <v>10</v>
      </c>
      <c r="H250" s="157">
        <v>10.87</v>
      </c>
      <c r="I250" s="158">
        <f>_xlfn.XLOOKUP(E250,Kalkulationswerte!$B$3:$B$13,Kalkulationswerte!$C$3:$C$13)</f>
        <v>12</v>
      </c>
      <c r="J250" s="90" t="e">
        <f>_xlfn.XLOOKUP(#REF!,Reinigungstage!$B$41:$B$44,Reinigungstage!$C$41:$C$44)</f>
        <v>#REF!</v>
      </c>
      <c r="K250" s="90" t="e">
        <f>_xlfn.XLOOKUP(#REF!,Reinigungstage!$B$63:$B$66,Reinigungstage!$C$63:$C$66)</f>
        <v>#REF!</v>
      </c>
      <c r="L250" s="91">
        <f t="shared" si="31"/>
        <v>130.44</v>
      </c>
      <c r="M250" s="158">
        <f>_xlfn.XLOOKUP(E250,Kalkulationswerte!$B$3:$B$13,Kalkulationswerte!$E$3:$E$13)</f>
        <v>0</v>
      </c>
      <c r="N250" s="160" t="e">
        <f t="shared" si="32"/>
        <v>#DIV/0!</v>
      </c>
      <c r="O250" s="161">
        <f>_xlfn.XLOOKUP(E250,Kalkulationswerte!$B$3:$B$13,Kalkulationswerte!$F$3:$F$13)</f>
        <v>0</v>
      </c>
      <c r="P250" s="162" t="e">
        <f t="shared" si="33"/>
        <v>#DIV/0!</v>
      </c>
      <c r="Q250" s="92" t="e">
        <f t="shared" si="28"/>
        <v>#DIV/0!</v>
      </c>
      <c r="R250" s="92" t="e">
        <f t="shared" si="29"/>
        <v>#DIV/0!</v>
      </c>
    </row>
    <row r="251" spans="1:18" x14ac:dyDescent="0.25">
      <c r="A251" s="89" t="s">
        <v>258</v>
      </c>
      <c r="B251" s="167" t="s">
        <v>16</v>
      </c>
      <c r="C251" s="101" t="s">
        <v>196</v>
      </c>
      <c r="D251" s="89" t="s">
        <v>225</v>
      </c>
      <c r="E251" s="102" t="s">
        <v>677</v>
      </c>
      <c r="F251" s="103" t="s">
        <v>22</v>
      </c>
      <c r="G251" s="102" t="s">
        <v>10</v>
      </c>
      <c r="H251" s="157">
        <v>8.89</v>
      </c>
      <c r="I251" s="158">
        <f>(_xlfn.XLOOKUP(E251,Kalkulationswerte!$B$3:$B$13,Kalkulationswerte!$C$3:$C$13))-Reinigungstage!$J$18</f>
        <v>128.66666666666666</v>
      </c>
      <c r="J251" s="90" t="e">
        <f>_xlfn.XLOOKUP(#REF!,Reinigungstage!$B$41:$B$44,Reinigungstage!$C$41:$C$44)</f>
        <v>#REF!</v>
      </c>
      <c r="K251" s="90" t="e">
        <f>_xlfn.XLOOKUP(#REF!,Reinigungstage!$B$63:$B$66,Reinigungstage!$C$63:$C$66)</f>
        <v>#REF!</v>
      </c>
      <c r="L251" s="91">
        <f t="shared" si="31"/>
        <v>1143.8466666666666</v>
      </c>
      <c r="M251" s="158">
        <f>_xlfn.XLOOKUP(E251,Kalkulationswerte!$B$3:$B$13,Kalkulationswerte!$E$3:$E$13)</f>
        <v>0</v>
      </c>
      <c r="N251" s="160" t="e">
        <f t="shared" si="32"/>
        <v>#DIV/0!</v>
      </c>
      <c r="O251" s="161">
        <f>_xlfn.XLOOKUP(E251,Kalkulationswerte!$B$3:$B$13,Kalkulationswerte!$F$3:$F$13)</f>
        <v>0</v>
      </c>
      <c r="P251" s="162" t="e">
        <f t="shared" si="33"/>
        <v>#DIV/0!</v>
      </c>
      <c r="Q251" s="92" t="e">
        <f t="shared" si="28"/>
        <v>#DIV/0!</v>
      </c>
      <c r="R251" s="92" t="e">
        <f t="shared" si="29"/>
        <v>#DIV/0!</v>
      </c>
    </row>
    <row r="252" spans="1:18" x14ac:dyDescent="0.25">
      <c r="A252" s="89" t="s">
        <v>258</v>
      </c>
      <c r="B252" s="167" t="s">
        <v>16</v>
      </c>
      <c r="C252" s="101" t="s">
        <v>197</v>
      </c>
      <c r="D252" s="89" t="s">
        <v>364</v>
      </c>
      <c r="E252" s="102" t="s">
        <v>677</v>
      </c>
      <c r="F252" s="103" t="s">
        <v>22</v>
      </c>
      <c r="G252" s="102" t="s">
        <v>10</v>
      </c>
      <c r="H252" s="157">
        <v>67.31</v>
      </c>
      <c r="I252" s="158">
        <f>(_xlfn.XLOOKUP(E252,Kalkulationswerte!$B$3:$B$13,Kalkulationswerte!$C$3:$C$13))-Reinigungstage!$J$18</f>
        <v>128.66666666666666</v>
      </c>
      <c r="J252" s="90" t="e">
        <f>_xlfn.XLOOKUP(#REF!,Reinigungstage!$B$41:$B$44,Reinigungstage!$C$41:$C$44)</f>
        <v>#REF!</v>
      </c>
      <c r="K252" s="90" t="e">
        <f>_xlfn.XLOOKUP(#REF!,Reinigungstage!$B$63:$B$66,Reinigungstage!$C$63:$C$66)</f>
        <v>#REF!</v>
      </c>
      <c r="L252" s="91">
        <f t="shared" si="31"/>
        <v>8660.5533333333333</v>
      </c>
      <c r="M252" s="158">
        <f>_xlfn.XLOOKUP(E252,Kalkulationswerte!$B$3:$B$13,Kalkulationswerte!$E$3:$E$13)</f>
        <v>0</v>
      </c>
      <c r="N252" s="160" t="e">
        <f t="shared" si="32"/>
        <v>#DIV/0!</v>
      </c>
      <c r="O252" s="161">
        <f>_xlfn.XLOOKUP(E252,Kalkulationswerte!$B$3:$B$13,Kalkulationswerte!$F$3:$F$13)</f>
        <v>0</v>
      </c>
      <c r="P252" s="162" t="e">
        <f t="shared" si="33"/>
        <v>#DIV/0!</v>
      </c>
      <c r="Q252" s="92" t="e">
        <f t="shared" si="28"/>
        <v>#DIV/0!</v>
      </c>
      <c r="R252" s="92" t="e">
        <f t="shared" si="29"/>
        <v>#DIV/0!</v>
      </c>
    </row>
    <row r="253" spans="1:18" x14ac:dyDescent="0.25">
      <c r="A253" s="89" t="s">
        <v>258</v>
      </c>
      <c r="B253" s="167" t="s">
        <v>16</v>
      </c>
      <c r="C253" s="101" t="s">
        <v>347</v>
      </c>
      <c r="D253" s="89" t="s">
        <v>314</v>
      </c>
      <c r="E253" s="102" t="s">
        <v>677</v>
      </c>
      <c r="F253" s="103" t="s">
        <v>22</v>
      </c>
      <c r="G253" s="102" t="s">
        <v>10</v>
      </c>
      <c r="H253" s="157">
        <v>19.350000000000001</v>
      </c>
      <c r="I253" s="158">
        <f>(_xlfn.XLOOKUP(E253,Kalkulationswerte!$B$3:$B$13,Kalkulationswerte!$C$3:$C$13))-Reinigungstage!$J$18</f>
        <v>128.66666666666666</v>
      </c>
      <c r="J253" s="90" t="e">
        <f>_xlfn.XLOOKUP(#REF!,Reinigungstage!$B$41:$B$44,Reinigungstage!$C$41:$C$44)</f>
        <v>#REF!</v>
      </c>
      <c r="K253" s="90" t="e">
        <f>_xlfn.XLOOKUP(#REF!,Reinigungstage!$B$63:$B$66,Reinigungstage!$C$63:$C$66)</f>
        <v>#REF!</v>
      </c>
      <c r="L253" s="91">
        <f t="shared" si="31"/>
        <v>2489.6999999999998</v>
      </c>
      <c r="M253" s="158">
        <f>_xlfn.XLOOKUP(E253,Kalkulationswerte!$B$3:$B$13,Kalkulationswerte!$E$3:$E$13)</f>
        <v>0</v>
      </c>
      <c r="N253" s="160" t="e">
        <f t="shared" si="32"/>
        <v>#DIV/0!</v>
      </c>
      <c r="O253" s="161">
        <f>_xlfn.XLOOKUP(E253,Kalkulationswerte!$B$3:$B$13,Kalkulationswerte!$F$3:$F$13)</f>
        <v>0</v>
      </c>
      <c r="P253" s="162" t="e">
        <f t="shared" si="33"/>
        <v>#DIV/0!</v>
      </c>
      <c r="Q253" s="92" t="e">
        <f t="shared" si="28"/>
        <v>#DIV/0!</v>
      </c>
      <c r="R253" s="92" t="e">
        <f t="shared" si="29"/>
        <v>#DIV/0!</v>
      </c>
    </row>
    <row r="254" spans="1:18" x14ac:dyDescent="0.25">
      <c r="A254" s="89" t="s">
        <v>258</v>
      </c>
      <c r="B254" s="167" t="s">
        <v>16</v>
      </c>
      <c r="C254" s="101" t="s">
        <v>348</v>
      </c>
      <c r="D254" s="89" t="s">
        <v>315</v>
      </c>
      <c r="E254" s="102" t="s">
        <v>677</v>
      </c>
      <c r="F254" s="103" t="s">
        <v>22</v>
      </c>
      <c r="G254" s="102" t="s">
        <v>10</v>
      </c>
      <c r="H254" s="157">
        <v>8.9499999999999993</v>
      </c>
      <c r="I254" s="158">
        <f>(_xlfn.XLOOKUP(E254,Kalkulationswerte!$B$3:$B$13,Kalkulationswerte!$C$3:$C$13))-Reinigungstage!$J$18</f>
        <v>128.66666666666666</v>
      </c>
      <c r="J254" s="90" t="e">
        <f>_xlfn.XLOOKUP(#REF!,Reinigungstage!$B$41:$B$44,Reinigungstage!$C$41:$C$44)</f>
        <v>#REF!</v>
      </c>
      <c r="K254" s="90" t="e">
        <f>_xlfn.XLOOKUP(#REF!,Reinigungstage!$B$63:$B$66,Reinigungstage!$C$63:$C$66)</f>
        <v>#REF!</v>
      </c>
      <c r="L254" s="91">
        <f t="shared" si="31"/>
        <v>1151.5666666666664</v>
      </c>
      <c r="M254" s="158">
        <f>_xlfn.XLOOKUP(E254,Kalkulationswerte!$B$3:$B$13,Kalkulationswerte!$E$3:$E$13)</f>
        <v>0</v>
      </c>
      <c r="N254" s="160" t="e">
        <f t="shared" si="32"/>
        <v>#DIV/0!</v>
      </c>
      <c r="O254" s="161">
        <f>_xlfn.XLOOKUP(E254,Kalkulationswerte!$B$3:$B$13,Kalkulationswerte!$F$3:$F$13)</f>
        <v>0</v>
      </c>
      <c r="P254" s="162" t="e">
        <f t="shared" si="33"/>
        <v>#DIV/0!</v>
      </c>
      <c r="Q254" s="92" t="e">
        <f t="shared" si="28"/>
        <v>#DIV/0!</v>
      </c>
      <c r="R254" s="92" t="e">
        <f t="shared" si="29"/>
        <v>#DIV/0!</v>
      </c>
    </row>
    <row r="255" spans="1:18" x14ac:dyDescent="0.25">
      <c r="A255" s="89" t="s">
        <v>258</v>
      </c>
      <c r="B255" s="167" t="s">
        <v>16</v>
      </c>
      <c r="C255" s="101" t="s">
        <v>349</v>
      </c>
      <c r="D255" s="89" t="s">
        <v>118</v>
      </c>
      <c r="E255" s="102" t="s">
        <v>691</v>
      </c>
      <c r="F255" s="103" t="s">
        <v>22</v>
      </c>
      <c r="G255" s="102" t="s">
        <v>10</v>
      </c>
      <c r="H255" s="157">
        <v>10.83</v>
      </c>
      <c r="I255" s="158">
        <f>_xlfn.XLOOKUP(E255,Kalkulationswerte!$B$3:$B$13,Kalkulationswerte!$C$3:$C$13)</f>
        <v>12</v>
      </c>
      <c r="J255" s="90" t="e">
        <f>_xlfn.XLOOKUP(#REF!,Reinigungstage!$B$41:$B$44,Reinigungstage!$C$41:$C$44)</f>
        <v>#REF!</v>
      </c>
      <c r="K255" s="90" t="e">
        <f>_xlfn.XLOOKUP(#REF!,Reinigungstage!$B$63:$B$66,Reinigungstage!$C$63:$C$66)</f>
        <v>#REF!</v>
      </c>
      <c r="L255" s="91">
        <f t="shared" si="31"/>
        <v>129.96</v>
      </c>
      <c r="M255" s="158">
        <f>_xlfn.XLOOKUP(E255,Kalkulationswerte!$B$3:$B$13,Kalkulationswerte!$E$3:$E$13)</f>
        <v>0</v>
      </c>
      <c r="N255" s="160" t="e">
        <f t="shared" si="32"/>
        <v>#DIV/0!</v>
      </c>
      <c r="O255" s="161">
        <f>_xlfn.XLOOKUP(E255,Kalkulationswerte!$B$3:$B$13,Kalkulationswerte!$F$3:$F$13)</f>
        <v>0</v>
      </c>
      <c r="P255" s="162" t="e">
        <f t="shared" si="33"/>
        <v>#DIV/0!</v>
      </c>
      <c r="Q255" s="92" t="e">
        <f t="shared" si="28"/>
        <v>#DIV/0!</v>
      </c>
      <c r="R255" s="92" t="e">
        <f t="shared" si="29"/>
        <v>#DIV/0!</v>
      </c>
    </row>
    <row r="256" spans="1:18" x14ac:dyDescent="0.25">
      <c r="A256" s="89" t="s">
        <v>258</v>
      </c>
      <c r="B256" s="167" t="s">
        <v>16</v>
      </c>
      <c r="C256" s="101" t="s">
        <v>350</v>
      </c>
      <c r="D256" s="89" t="s">
        <v>120</v>
      </c>
      <c r="E256" s="102" t="s">
        <v>687</v>
      </c>
      <c r="F256" s="103" t="s">
        <v>22</v>
      </c>
      <c r="G256" s="102" t="s">
        <v>10</v>
      </c>
      <c r="H256" s="157">
        <v>49.9</v>
      </c>
      <c r="I256" s="158">
        <f>(_xlfn.XLOOKUP(E256,Kalkulationswerte!$B$3:$B$13,Kalkulationswerte!$C$3:$C$13))-Reinigungstage!$J$18</f>
        <v>128.66666666666666</v>
      </c>
      <c r="J256" s="90" t="e">
        <f>_xlfn.XLOOKUP(#REF!,Reinigungstage!$B$41:$B$44,Reinigungstage!$C$41:$C$44)</f>
        <v>#REF!</v>
      </c>
      <c r="K256" s="90" t="e">
        <f>_xlfn.XLOOKUP(#REF!,Reinigungstage!$B$63:$B$66,Reinigungstage!$C$63:$C$66)</f>
        <v>#REF!</v>
      </c>
      <c r="L256" s="91">
        <f t="shared" si="31"/>
        <v>6420.4666666666662</v>
      </c>
      <c r="M256" s="158">
        <f>_xlfn.XLOOKUP(E256,Kalkulationswerte!$B$3:$B$13,Kalkulationswerte!$E$3:$E$13)</f>
        <v>0</v>
      </c>
      <c r="N256" s="160" t="e">
        <f t="shared" si="32"/>
        <v>#DIV/0!</v>
      </c>
      <c r="O256" s="161">
        <f>_xlfn.XLOOKUP(E256,Kalkulationswerte!$B$3:$B$13,Kalkulationswerte!$F$3:$F$13)</f>
        <v>0</v>
      </c>
      <c r="P256" s="162" t="e">
        <f t="shared" si="33"/>
        <v>#DIV/0!</v>
      </c>
      <c r="Q256" s="92" t="e">
        <f t="shared" si="28"/>
        <v>#DIV/0!</v>
      </c>
      <c r="R256" s="92" t="e">
        <f t="shared" si="29"/>
        <v>#DIV/0!</v>
      </c>
    </row>
    <row r="257" spans="1:18" x14ac:dyDescent="0.25">
      <c r="A257" s="89" t="s">
        <v>258</v>
      </c>
      <c r="B257" s="167" t="s">
        <v>16</v>
      </c>
      <c r="C257" s="101" t="s">
        <v>351</v>
      </c>
      <c r="D257" s="89" t="s">
        <v>249</v>
      </c>
      <c r="E257" s="102" t="s">
        <v>687</v>
      </c>
      <c r="F257" s="103" t="s">
        <v>22</v>
      </c>
      <c r="G257" s="102" t="s">
        <v>10</v>
      </c>
      <c r="H257" s="157">
        <v>82.88</v>
      </c>
      <c r="I257" s="158">
        <f>(_xlfn.XLOOKUP(E257,Kalkulationswerte!$B$3:$B$13,Kalkulationswerte!$C$3:$C$13))-Reinigungstage!$J$18</f>
        <v>128.66666666666666</v>
      </c>
      <c r="J257" s="90" t="e">
        <f>_xlfn.XLOOKUP(#REF!,Reinigungstage!$B$41:$B$44,Reinigungstage!$C$41:$C$44)</f>
        <v>#REF!</v>
      </c>
      <c r="K257" s="90" t="e">
        <f>_xlfn.XLOOKUP(#REF!,Reinigungstage!$B$63:$B$66,Reinigungstage!$C$63:$C$66)</f>
        <v>#REF!</v>
      </c>
      <c r="L257" s="91">
        <f t="shared" si="31"/>
        <v>10663.893333333332</v>
      </c>
      <c r="M257" s="158">
        <f>_xlfn.XLOOKUP(E257,Kalkulationswerte!$B$3:$B$13,Kalkulationswerte!$E$3:$E$13)</f>
        <v>0</v>
      </c>
      <c r="N257" s="160" t="e">
        <f t="shared" si="32"/>
        <v>#DIV/0!</v>
      </c>
      <c r="O257" s="161">
        <f>_xlfn.XLOOKUP(E257,Kalkulationswerte!$B$3:$B$13,Kalkulationswerte!$F$3:$F$13)</f>
        <v>0</v>
      </c>
      <c r="P257" s="162" t="e">
        <f t="shared" si="33"/>
        <v>#DIV/0!</v>
      </c>
      <c r="Q257" s="92" t="e">
        <f t="shared" si="28"/>
        <v>#DIV/0!</v>
      </c>
      <c r="R257" s="92" t="e">
        <f t="shared" si="29"/>
        <v>#DIV/0!</v>
      </c>
    </row>
    <row r="258" spans="1:18" x14ac:dyDescent="0.25">
      <c r="A258" s="89" t="s">
        <v>258</v>
      </c>
      <c r="B258" s="167" t="s">
        <v>16</v>
      </c>
      <c r="C258" s="101" t="s">
        <v>352</v>
      </c>
      <c r="D258" s="89" t="s">
        <v>365</v>
      </c>
      <c r="E258" s="102" t="s">
        <v>677</v>
      </c>
      <c r="F258" s="103" t="s">
        <v>22</v>
      </c>
      <c r="G258" s="102" t="s">
        <v>10</v>
      </c>
      <c r="H258" s="157">
        <v>68.540000000000006</v>
      </c>
      <c r="I258" s="158">
        <f>(_xlfn.XLOOKUP(E258,Kalkulationswerte!$B$3:$B$13,Kalkulationswerte!$C$3:$C$13))-Reinigungstage!$J$18</f>
        <v>128.66666666666666</v>
      </c>
      <c r="J258" s="90" t="e">
        <f>_xlfn.XLOOKUP(#REF!,Reinigungstage!$B$41:$B$44,Reinigungstage!$C$41:$C$44)</f>
        <v>#REF!</v>
      </c>
      <c r="K258" s="90" t="e">
        <f>_xlfn.XLOOKUP(#REF!,Reinigungstage!$B$63:$B$66,Reinigungstage!$C$63:$C$66)</f>
        <v>#REF!</v>
      </c>
      <c r="L258" s="91">
        <f t="shared" si="31"/>
        <v>8818.8133333333335</v>
      </c>
      <c r="M258" s="158">
        <f>_xlfn.XLOOKUP(E258,Kalkulationswerte!$B$3:$B$13,Kalkulationswerte!$E$3:$E$13)</f>
        <v>0</v>
      </c>
      <c r="N258" s="160" t="e">
        <f t="shared" si="32"/>
        <v>#DIV/0!</v>
      </c>
      <c r="O258" s="161">
        <f>_xlfn.XLOOKUP(E258,Kalkulationswerte!$B$3:$B$13,Kalkulationswerte!$F$3:$F$13)</f>
        <v>0</v>
      </c>
      <c r="P258" s="162" t="e">
        <f t="shared" si="33"/>
        <v>#DIV/0!</v>
      </c>
      <c r="Q258" s="92" t="e">
        <f t="shared" si="28"/>
        <v>#DIV/0!</v>
      </c>
      <c r="R258" s="92" t="e">
        <f t="shared" si="29"/>
        <v>#DIV/0!</v>
      </c>
    </row>
    <row r="259" spans="1:18" x14ac:dyDescent="0.25">
      <c r="A259" s="89" t="s">
        <v>258</v>
      </c>
      <c r="B259" s="167" t="s">
        <v>16</v>
      </c>
      <c r="C259" s="101" t="s">
        <v>353</v>
      </c>
      <c r="D259" s="89" t="s">
        <v>366</v>
      </c>
      <c r="E259" s="102" t="s">
        <v>692</v>
      </c>
      <c r="F259" s="103" t="s">
        <v>22</v>
      </c>
      <c r="G259" s="102" t="s">
        <v>10</v>
      </c>
      <c r="H259" s="157">
        <v>19.510000000000002</v>
      </c>
      <c r="I259" s="158">
        <f>(_xlfn.XLOOKUP(E259,Kalkulationswerte!$B$3:$B$13,Kalkulationswerte!$C$3:$C$13))-Reinigungstage!$J$18</f>
        <v>128.66666666666666</v>
      </c>
      <c r="J259" s="90" t="e">
        <f>_xlfn.XLOOKUP(#REF!,Reinigungstage!$B$41:$B$44,Reinigungstage!$C$41:$C$44)</f>
        <v>#REF!</v>
      </c>
      <c r="K259" s="90" t="e">
        <f>_xlfn.XLOOKUP(#REF!,Reinigungstage!$B$63:$B$66,Reinigungstage!$C$63:$C$66)</f>
        <v>#REF!</v>
      </c>
      <c r="L259" s="91">
        <f t="shared" si="31"/>
        <v>2510.2866666666669</v>
      </c>
      <c r="M259" s="158">
        <f>_xlfn.XLOOKUP(E259,Kalkulationswerte!$B$3:$B$13,Kalkulationswerte!$E$3:$E$13)</f>
        <v>0</v>
      </c>
      <c r="N259" s="160" t="e">
        <f t="shared" si="32"/>
        <v>#DIV/0!</v>
      </c>
      <c r="O259" s="161">
        <f>_xlfn.XLOOKUP(E259,Kalkulationswerte!$B$3:$B$13,Kalkulationswerte!$F$3:$F$13)</f>
        <v>0</v>
      </c>
      <c r="P259" s="162" t="e">
        <f t="shared" si="33"/>
        <v>#DIV/0!</v>
      </c>
      <c r="Q259" s="92" t="e">
        <f t="shared" si="28"/>
        <v>#DIV/0!</v>
      </c>
      <c r="R259" s="92" t="e">
        <f t="shared" si="29"/>
        <v>#DIV/0!</v>
      </c>
    </row>
    <row r="260" spans="1:18" x14ac:dyDescent="0.25">
      <c r="A260" s="89" t="s">
        <v>258</v>
      </c>
      <c r="B260" s="167" t="s">
        <v>16</v>
      </c>
      <c r="C260" s="101" t="s">
        <v>354</v>
      </c>
      <c r="D260" s="89" t="s">
        <v>316</v>
      </c>
      <c r="E260" s="102" t="s">
        <v>678</v>
      </c>
      <c r="F260" s="103" t="s">
        <v>22</v>
      </c>
      <c r="G260" s="102" t="s">
        <v>12</v>
      </c>
      <c r="H260" s="157">
        <v>5.97</v>
      </c>
      <c r="I260" s="158">
        <f>(_xlfn.XLOOKUP(E260,Kalkulationswerte!$B$3:$B$13,Kalkulationswerte!$C$3:$C$13))-Reinigungstage!$J$18</f>
        <v>128.66666666666666</v>
      </c>
      <c r="J260" s="90" t="e">
        <f>_xlfn.XLOOKUP(#REF!,Reinigungstage!$B$41:$B$44,Reinigungstage!$C$41:$C$44)</f>
        <v>#REF!</v>
      </c>
      <c r="K260" s="90" t="e">
        <f>_xlfn.XLOOKUP(#REF!,Reinigungstage!$B$63:$B$66,Reinigungstage!$C$63:$C$66)</f>
        <v>#REF!</v>
      </c>
      <c r="L260" s="91">
        <f t="shared" si="31"/>
        <v>768.13999999999987</v>
      </c>
      <c r="M260" s="158">
        <f>_xlfn.XLOOKUP(E260,Kalkulationswerte!$B$3:$B$13,Kalkulationswerte!$E$3:$E$13)</f>
        <v>0</v>
      </c>
      <c r="N260" s="160" t="e">
        <f t="shared" si="32"/>
        <v>#DIV/0!</v>
      </c>
      <c r="O260" s="161">
        <f>_xlfn.XLOOKUP(E260,Kalkulationswerte!$B$3:$B$13,Kalkulationswerte!$F$3:$F$13)</f>
        <v>0</v>
      </c>
      <c r="P260" s="162" t="e">
        <f t="shared" si="33"/>
        <v>#DIV/0!</v>
      </c>
      <c r="Q260" s="92" t="e">
        <f t="shared" si="28"/>
        <v>#DIV/0!</v>
      </c>
      <c r="R260" s="92" t="e">
        <f t="shared" si="29"/>
        <v>#DIV/0!</v>
      </c>
    </row>
    <row r="261" spans="1:18" x14ac:dyDescent="0.25">
      <c r="A261" s="89" t="s">
        <v>258</v>
      </c>
      <c r="B261" s="167" t="s">
        <v>16</v>
      </c>
      <c r="C261" s="101" t="s">
        <v>355</v>
      </c>
      <c r="D261" s="89" t="s">
        <v>317</v>
      </c>
      <c r="E261" s="102" t="s">
        <v>678</v>
      </c>
      <c r="F261" s="103" t="s">
        <v>22</v>
      </c>
      <c r="G261" s="102" t="s">
        <v>12</v>
      </c>
      <c r="H261" s="157">
        <v>8.9600000000000009</v>
      </c>
      <c r="I261" s="158">
        <f>(_xlfn.XLOOKUP(E261,Kalkulationswerte!$B$3:$B$13,Kalkulationswerte!$C$3:$C$13))-Reinigungstage!$J$18</f>
        <v>128.66666666666666</v>
      </c>
      <c r="J261" s="90" t="e">
        <f>_xlfn.XLOOKUP(#REF!,Reinigungstage!$B$41:$B$44,Reinigungstage!$C$41:$C$44)</f>
        <v>#REF!</v>
      </c>
      <c r="K261" s="90" t="e">
        <f>_xlfn.XLOOKUP(#REF!,Reinigungstage!$B$63:$B$66,Reinigungstage!$C$63:$C$66)</f>
        <v>#REF!</v>
      </c>
      <c r="L261" s="91">
        <f t="shared" si="31"/>
        <v>1152.8533333333335</v>
      </c>
      <c r="M261" s="158">
        <f>_xlfn.XLOOKUP(E261,Kalkulationswerte!$B$3:$B$13,Kalkulationswerte!$E$3:$E$13)</f>
        <v>0</v>
      </c>
      <c r="N261" s="160" t="e">
        <f t="shared" si="32"/>
        <v>#DIV/0!</v>
      </c>
      <c r="O261" s="161">
        <f>_xlfn.XLOOKUP(E261,Kalkulationswerte!$B$3:$B$13,Kalkulationswerte!$F$3:$F$13)</f>
        <v>0</v>
      </c>
      <c r="P261" s="162" t="e">
        <f t="shared" si="33"/>
        <v>#DIV/0!</v>
      </c>
      <c r="Q261" s="92" t="e">
        <f t="shared" ref="Q261:Q324" si="34">((H261/M261)*J261)*O261</f>
        <v>#DIV/0!</v>
      </c>
      <c r="R261" s="92" t="e">
        <f t="shared" ref="R261:R324" si="35">((H261/M261)*K261)*O261</f>
        <v>#DIV/0!</v>
      </c>
    </row>
    <row r="262" spans="1:18" x14ac:dyDescent="0.25">
      <c r="A262" s="89" t="s">
        <v>258</v>
      </c>
      <c r="B262" s="167" t="s">
        <v>16</v>
      </c>
      <c r="C262" s="101" t="s">
        <v>356</v>
      </c>
      <c r="D262" s="89" t="s">
        <v>164</v>
      </c>
      <c r="E262" s="102" t="s">
        <v>678</v>
      </c>
      <c r="F262" s="103" t="s">
        <v>22</v>
      </c>
      <c r="G262" s="102" t="s">
        <v>12</v>
      </c>
      <c r="H262" s="157">
        <v>4.93</v>
      </c>
      <c r="I262" s="158">
        <f>(_xlfn.XLOOKUP(E262,Kalkulationswerte!$B$3:$B$13,Kalkulationswerte!$C$3:$C$13))-Reinigungstage!$J$18</f>
        <v>128.66666666666666</v>
      </c>
      <c r="J262" s="90" t="e">
        <f>_xlfn.XLOOKUP(#REF!,Reinigungstage!$B$41:$B$44,Reinigungstage!$C$41:$C$44)</f>
        <v>#REF!</v>
      </c>
      <c r="K262" s="90" t="e">
        <f>_xlfn.XLOOKUP(#REF!,Reinigungstage!$B$63:$B$66,Reinigungstage!$C$63:$C$66)</f>
        <v>#REF!</v>
      </c>
      <c r="L262" s="91">
        <f t="shared" si="31"/>
        <v>634.3266666666666</v>
      </c>
      <c r="M262" s="158">
        <f>_xlfn.XLOOKUP(E262,Kalkulationswerte!$B$3:$B$13,Kalkulationswerte!$E$3:$E$13)</f>
        <v>0</v>
      </c>
      <c r="N262" s="160" t="e">
        <f t="shared" si="32"/>
        <v>#DIV/0!</v>
      </c>
      <c r="O262" s="161">
        <f>_xlfn.XLOOKUP(E262,Kalkulationswerte!$B$3:$B$13,Kalkulationswerte!$F$3:$F$13)</f>
        <v>0</v>
      </c>
      <c r="P262" s="162" t="e">
        <f t="shared" si="33"/>
        <v>#DIV/0!</v>
      </c>
      <c r="Q262" s="92" t="e">
        <f t="shared" si="34"/>
        <v>#DIV/0!</v>
      </c>
      <c r="R262" s="92" t="e">
        <f t="shared" si="35"/>
        <v>#DIV/0!</v>
      </c>
    </row>
    <row r="263" spans="1:18" x14ac:dyDescent="0.25">
      <c r="A263" s="89" t="s">
        <v>258</v>
      </c>
      <c r="B263" s="167" t="s">
        <v>16</v>
      </c>
      <c r="C263" s="101" t="s">
        <v>357</v>
      </c>
      <c r="D263" s="89" t="s">
        <v>166</v>
      </c>
      <c r="E263" s="102" t="s">
        <v>678</v>
      </c>
      <c r="F263" s="103" t="s">
        <v>22</v>
      </c>
      <c r="G263" s="102" t="s">
        <v>12</v>
      </c>
      <c r="H263" s="157">
        <v>7.97</v>
      </c>
      <c r="I263" s="158">
        <f>(_xlfn.XLOOKUP(E263,Kalkulationswerte!$B$3:$B$13,Kalkulationswerte!$C$3:$C$13))-Reinigungstage!$J$18</f>
        <v>128.66666666666666</v>
      </c>
      <c r="J263" s="90" t="e">
        <f>_xlfn.XLOOKUP(#REF!,Reinigungstage!$B$41:$B$44,Reinigungstage!$C$41:$C$44)</f>
        <v>#REF!</v>
      </c>
      <c r="K263" s="90" t="e">
        <f>_xlfn.XLOOKUP(#REF!,Reinigungstage!$B$63:$B$66,Reinigungstage!$C$63:$C$66)</f>
        <v>#REF!</v>
      </c>
      <c r="L263" s="91">
        <f t="shared" si="31"/>
        <v>1025.4733333333331</v>
      </c>
      <c r="M263" s="158">
        <f>_xlfn.XLOOKUP(E263,Kalkulationswerte!$B$3:$B$13,Kalkulationswerte!$E$3:$E$13)</f>
        <v>0</v>
      </c>
      <c r="N263" s="160" t="e">
        <f t="shared" si="32"/>
        <v>#DIV/0!</v>
      </c>
      <c r="O263" s="161">
        <f>_xlfn.XLOOKUP(E263,Kalkulationswerte!$B$3:$B$13,Kalkulationswerte!$F$3:$F$13)</f>
        <v>0</v>
      </c>
      <c r="P263" s="162" t="e">
        <f t="shared" si="33"/>
        <v>#DIV/0!</v>
      </c>
      <c r="Q263" s="92" t="e">
        <f t="shared" si="34"/>
        <v>#DIV/0!</v>
      </c>
      <c r="R263" s="92" t="e">
        <f t="shared" si="35"/>
        <v>#DIV/0!</v>
      </c>
    </row>
    <row r="264" spans="1:18" x14ac:dyDescent="0.25">
      <c r="A264" s="89" t="s">
        <v>258</v>
      </c>
      <c r="B264" s="167" t="s">
        <v>16</v>
      </c>
      <c r="C264" s="101" t="s">
        <v>358</v>
      </c>
      <c r="D264" s="89" t="s">
        <v>114</v>
      </c>
      <c r="E264" s="102" t="s">
        <v>677</v>
      </c>
      <c r="F264" s="103" t="s">
        <v>22</v>
      </c>
      <c r="G264" s="102" t="s">
        <v>10</v>
      </c>
      <c r="H264" s="157">
        <v>46.54</v>
      </c>
      <c r="I264" s="158">
        <f>(_xlfn.XLOOKUP(E264,Kalkulationswerte!$B$3:$B$13,Kalkulationswerte!$C$3:$C$13))-Reinigungstage!$J$18</f>
        <v>128.66666666666666</v>
      </c>
      <c r="J264" s="90" t="e">
        <f>_xlfn.XLOOKUP(#REF!,Reinigungstage!$B$41:$B$44,Reinigungstage!$C$41:$C$44)</f>
        <v>#REF!</v>
      </c>
      <c r="K264" s="90" t="e">
        <f>_xlfn.XLOOKUP(#REF!,Reinigungstage!$B$63:$B$66,Reinigungstage!$C$63:$C$66)</f>
        <v>#REF!</v>
      </c>
      <c r="L264" s="91">
        <f t="shared" si="31"/>
        <v>5988.1466666666665</v>
      </c>
      <c r="M264" s="158">
        <f>_xlfn.XLOOKUP(E264,Kalkulationswerte!$B$3:$B$13,Kalkulationswerte!$E$3:$E$13)</f>
        <v>0</v>
      </c>
      <c r="N264" s="160" t="e">
        <f t="shared" si="32"/>
        <v>#DIV/0!</v>
      </c>
      <c r="O264" s="161">
        <f>_xlfn.XLOOKUP(E264,Kalkulationswerte!$B$3:$B$13,Kalkulationswerte!$F$3:$F$13)</f>
        <v>0</v>
      </c>
      <c r="P264" s="162" t="e">
        <f t="shared" si="33"/>
        <v>#DIV/0!</v>
      </c>
      <c r="Q264" s="92" t="e">
        <f t="shared" si="34"/>
        <v>#DIV/0!</v>
      </c>
      <c r="R264" s="92" t="e">
        <f t="shared" si="35"/>
        <v>#DIV/0!</v>
      </c>
    </row>
    <row r="265" spans="1:18" x14ac:dyDescent="0.25">
      <c r="A265" s="89" t="s">
        <v>258</v>
      </c>
      <c r="B265" s="167" t="s">
        <v>16</v>
      </c>
      <c r="C265" s="101" t="s">
        <v>359</v>
      </c>
      <c r="D265" s="89" t="s">
        <v>140</v>
      </c>
      <c r="E265" s="102" t="s">
        <v>677</v>
      </c>
      <c r="F265" s="103" t="s">
        <v>22</v>
      </c>
      <c r="G265" s="102" t="s">
        <v>10</v>
      </c>
      <c r="H265" s="157">
        <v>46.4</v>
      </c>
      <c r="I265" s="158">
        <f>(_xlfn.XLOOKUP(E265,Kalkulationswerte!$B$3:$B$13,Kalkulationswerte!$C$3:$C$13))-Reinigungstage!$J$18</f>
        <v>128.66666666666666</v>
      </c>
      <c r="J265" s="90" t="e">
        <f>_xlfn.XLOOKUP(#REF!,Reinigungstage!$B$41:$B$44,Reinigungstage!$C$41:$C$44)</f>
        <v>#REF!</v>
      </c>
      <c r="K265" s="90" t="e">
        <f>_xlfn.XLOOKUP(#REF!,Reinigungstage!$B$63:$B$66,Reinigungstage!$C$63:$C$66)</f>
        <v>#REF!</v>
      </c>
      <c r="L265" s="91">
        <f t="shared" si="31"/>
        <v>5970.1333333333323</v>
      </c>
      <c r="M265" s="158">
        <f>_xlfn.XLOOKUP(E265,Kalkulationswerte!$B$3:$B$13,Kalkulationswerte!$E$3:$E$13)</f>
        <v>0</v>
      </c>
      <c r="N265" s="160" t="e">
        <f t="shared" si="32"/>
        <v>#DIV/0!</v>
      </c>
      <c r="O265" s="161">
        <f>_xlfn.XLOOKUP(E265,Kalkulationswerte!$B$3:$B$13,Kalkulationswerte!$F$3:$F$13)</f>
        <v>0</v>
      </c>
      <c r="P265" s="162" t="e">
        <f t="shared" si="33"/>
        <v>#DIV/0!</v>
      </c>
      <c r="Q265" s="92" t="e">
        <f t="shared" si="34"/>
        <v>#DIV/0!</v>
      </c>
      <c r="R265" s="92" t="e">
        <f t="shared" si="35"/>
        <v>#DIV/0!</v>
      </c>
    </row>
    <row r="266" spans="1:18" x14ac:dyDescent="0.25">
      <c r="A266" s="89" t="s">
        <v>258</v>
      </c>
      <c r="B266" s="167" t="s">
        <v>16</v>
      </c>
      <c r="C266" s="101" t="s">
        <v>360</v>
      </c>
      <c r="D266" s="89" t="s">
        <v>145</v>
      </c>
      <c r="E266" s="102" t="s">
        <v>677</v>
      </c>
      <c r="F266" s="103" t="s">
        <v>22</v>
      </c>
      <c r="G266" s="102" t="s">
        <v>10</v>
      </c>
      <c r="H266" s="157">
        <v>46.06</v>
      </c>
      <c r="I266" s="158">
        <f>(_xlfn.XLOOKUP(E266,Kalkulationswerte!$B$3:$B$13,Kalkulationswerte!$C$3:$C$13))-Reinigungstage!$J$18</f>
        <v>128.66666666666666</v>
      </c>
      <c r="J266" s="90" t="e">
        <f>_xlfn.XLOOKUP(#REF!,Reinigungstage!$B$41:$B$44,Reinigungstage!$C$41:$C$44)</f>
        <v>#REF!</v>
      </c>
      <c r="K266" s="90" t="e">
        <f>_xlfn.XLOOKUP(#REF!,Reinigungstage!$B$63:$B$66,Reinigungstage!$C$63:$C$66)</f>
        <v>#REF!</v>
      </c>
      <c r="L266" s="91">
        <f t="shared" si="31"/>
        <v>5926.3866666666663</v>
      </c>
      <c r="M266" s="158">
        <f>_xlfn.XLOOKUP(E266,Kalkulationswerte!$B$3:$B$13,Kalkulationswerte!$E$3:$E$13)</f>
        <v>0</v>
      </c>
      <c r="N266" s="160" t="e">
        <f t="shared" si="32"/>
        <v>#DIV/0!</v>
      </c>
      <c r="O266" s="161">
        <f>_xlfn.XLOOKUP(E266,Kalkulationswerte!$B$3:$B$13,Kalkulationswerte!$F$3:$F$13)</f>
        <v>0</v>
      </c>
      <c r="P266" s="162" t="e">
        <f t="shared" si="33"/>
        <v>#DIV/0!</v>
      </c>
      <c r="Q266" s="92" t="e">
        <f t="shared" si="34"/>
        <v>#DIV/0!</v>
      </c>
      <c r="R266" s="92" t="e">
        <f t="shared" si="35"/>
        <v>#DIV/0!</v>
      </c>
    </row>
    <row r="267" spans="1:18" x14ac:dyDescent="0.25">
      <c r="A267" s="89" t="s">
        <v>258</v>
      </c>
      <c r="B267" s="167" t="s">
        <v>16</v>
      </c>
      <c r="C267" s="101" t="s">
        <v>361</v>
      </c>
      <c r="D267" s="89" t="s">
        <v>208</v>
      </c>
      <c r="E267" s="102" t="s">
        <v>677</v>
      </c>
      <c r="F267" s="103" t="s">
        <v>22</v>
      </c>
      <c r="G267" s="102" t="s">
        <v>10</v>
      </c>
      <c r="H267" s="157">
        <v>69.94</v>
      </c>
      <c r="I267" s="158">
        <f>(_xlfn.XLOOKUP(E267,Kalkulationswerte!$B$3:$B$13,Kalkulationswerte!$C$3:$C$13))-Reinigungstage!$J$18</f>
        <v>128.66666666666666</v>
      </c>
      <c r="J267" s="90" t="e">
        <f>_xlfn.XLOOKUP(#REF!,Reinigungstage!$B$41:$B$44,Reinigungstage!$C$41:$C$44)</f>
        <v>#REF!</v>
      </c>
      <c r="K267" s="90" t="e">
        <f>_xlfn.XLOOKUP(#REF!,Reinigungstage!$B$63:$B$66,Reinigungstage!$C$63:$C$66)</f>
        <v>#REF!</v>
      </c>
      <c r="L267" s="91">
        <f t="shared" si="31"/>
        <v>8998.9466666666649</v>
      </c>
      <c r="M267" s="158">
        <f>_xlfn.XLOOKUP(E267,Kalkulationswerte!$B$3:$B$13,Kalkulationswerte!$E$3:$E$13)</f>
        <v>0</v>
      </c>
      <c r="N267" s="160" t="e">
        <f t="shared" si="32"/>
        <v>#DIV/0!</v>
      </c>
      <c r="O267" s="161">
        <f>_xlfn.XLOOKUP(E267,Kalkulationswerte!$B$3:$B$13,Kalkulationswerte!$F$3:$F$13)</f>
        <v>0</v>
      </c>
      <c r="P267" s="162" t="e">
        <f t="shared" si="33"/>
        <v>#DIV/0!</v>
      </c>
      <c r="Q267" s="92" t="e">
        <f t="shared" si="34"/>
        <v>#DIV/0!</v>
      </c>
      <c r="R267" s="92" t="e">
        <f t="shared" si="35"/>
        <v>#DIV/0!</v>
      </c>
    </row>
    <row r="268" spans="1:18" x14ac:dyDescent="0.25">
      <c r="A268" s="89" t="s">
        <v>258</v>
      </c>
      <c r="B268" s="167" t="s">
        <v>16</v>
      </c>
      <c r="C268" s="101" t="s">
        <v>362</v>
      </c>
      <c r="D268" s="89" t="s">
        <v>251</v>
      </c>
      <c r="E268" s="102" t="s">
        <v>687</v>
      </c>
      <c r="F268" s="103" t="s">
        <v>22</v>
      </c>
      <c r="G268" s="102" t="s">
        <v>220</v>
      </c>
      <c r="H268" s="157">
        <v>20.67</v>
      </c>
      <c r="I268" s="158">
        <f>(_xlfn.XLOOKUP(E268,Kalkulationswerte!$B$3:$B$13,Kalkulationswerte!$C$3:$C$13))-Reinigungstage!$J$18</f>
        <v>128.66666666666666</v>
      </c>
      <c r="J268" s="90" t="e">
        <f>_xlfn.XLOOKUP(#REF!,Reinigungstage!$B$41:$B$44,Reinigungstage!$C$41:$C$44)</f>
        <v>#REF!</v>
      </c>
      <c r="K268" s="90" t="e">
        <f>_xlfn.XLOOKUP(#REF!,Reinigungstage!$B$63:$B$66,Reinigungstage!$C$63:$C$66)</f>
        <v>#REF!</v>
      </c>
      <c r="L268" s="91">
        <f t="shared" si="31"/>
        <v>2659.54</v>
      </c>
      <c r="M268" s="158">
        <f>_xlfn.XLOOKUP(E268,Kalkulationswerte!$B$3:$B$13,Kalkulationswerte!$E$3:$E$13)</f>
        <v>0</v>
      </c>
      <c r="N268" s="160" t="e">
        <f t="shared" si="32"/>
        <v>#DIV/0!</v>
      </c>
      <c r="O268" s="161">
        <f>_xlfn.XLOOKUP(E268,Kalkulationswerte!$B$3:$B$13,Kalkulationswerte!$F$3:$F$13)</f>
        <v>0</v>
      </c>
      <c r="P268" s="162" t="e">
        <f t="shared" si="33"/>
        <v>#DIV/0!</v>
      </c>
      <c r="Q268" s="92" t="e">
        <f t="shared" si="34"/>
        <v>#DIV/0!</v>
      </c>
      <c r="R268" s="92" t="e">
        <f t="shared" si="35"/>
        <v>#DIV/0!</v>
      </c>
    </row>
    <row r="269" spans="1:18" x14ac:dyDescent="0.25">
      <c r="A269" s="89" t="s">
        <v>258</v>
      </c>
      <c r="B269" s="167" t="s">
        <v>16</v>
      </c>
      <c r="C269" s="101" t="s">
        <v>363</v>
      </c>
      <c r="D269" s="89" t="s">
        <v>147</v>
      </c>
      <c r="E269" s="102" t="s">
        <v>677</v>
      </c>
      <c r="F269" s="103" t="s">
        <v>22</v>
      </c>
      <c r="G269" s="102" t="s">
        <v>10</v>
      </c>
      <c r="H269" s="157">
        <v>46.48</v>
      </c>
      <c r="I269" s="158">
        <f>(_xlfn.XLOOKUP(E269,Kalkulationswerte!$B$3:$B$13,Kalkulationswerte!$C$3:$C$13))-Reinigungstage!$J$18</f>
        <v>128.66666666666666</v>
      </c>
      <c r="J269" s="90" t="e">
        <f>_xlfn.XLOOKUP(#REF!,Reinigungstage!$B$41:$B$44,Reinigungstage!$C$41:$C$44)</f>
        <v>#REF!</v>
      </c>
      <c r="K269" s="90" t="e">
        <f>_xlfn.XLOOKUP(#REF!,Reinigungstage!$B$63:$B$66,Reinigungstage!$C$63:$C$66)</f>
        <v>#REF!</v>
      </c>
      <c r="L269" s="91">
        <f t="shared" si="31"/>
        <v>5980.4266666666663</v>
      </c>
      <c r="M269" s="158">
        <f>_xlfn.XLOOKUP(E269,Kalkulationswerte!$B$3:$B$13,Kalkulationswerte!$E$3:$E$13)</f>
        <v>0</v>
      </c>
      <c r="N269" s="160" t="e">
        <f t="shared" si="32"/>
        <v>#DIV/0!</v>
      </c>
      <c r="O269" s="161">
        <f>_xlfn.XLOOKUP(E269,Kalkulationswerte!$B$3:$B$13,Kalkulationswerte!$F$3:$F$13)</f>
        <v>0</v>
      </c>
      <c r="P269" s="162" t="e">
        <f t="shared" si="33"/>
        <v>#DIV/0!</v>
      </c>
      <c r="Q269" s="92" t="e">
        <f t="shared" si="34"/>
        <v>#DIV/0!</v>
      </c>
      <c r="R269" s="92" t="e">
        <f t="shared" si="35"/>
        <v>#DIV/0!</v>
      </c>
    </row>
    <row r="270" spans="1:18" x14ac:dyDescent="0.25">
      <c r="A270" s="89" t="s">
        <v>258</v>
      </c>
      <c r="B270" s="167" t="s">
        <v>16</v>
      </c>
      <c r="C270" s="101" t="s">
        <v>367</v>
      </c>
      <c r="D270" s="89" t="s">
        <v>151</v>
      </c>
      <c r="E270" s="102" t="s">
        <v>677</v>
      </c>
      <c r="F270" s="103" t="s">
        <v>22</v>
      </c>
      <c r="G270" s="102" t="s">
        <v>10</v>
      </c>
      <c r="H270" s="157">
        <v>46.29</v>
      </c>
      <c r="I270" s="158">
        <f>(_xlfn.XLOOKUP(E270,Kalkulationswerte!$B$3:$B$13,Kalkulationswerte!$C$3:$C$13))-Reinigungstage!$J$18</f>
        <v>128.66666666666666</v>
      </c>
      <c r="J270" s="90" t="e">
        <f>_xlfn.XLOOKUP(#REF!,Reinigungstage!$B$41:$B$44,Reinigungstage!$C$41:$C$44)</f>
        <v>#REF!</v>
      </c>
      <c r="K270" s="90" t="e">
        <f>_xlfn.XLOOKUP(#REF!,Reinigungstage!$B$63:$B$66,Reinigungstage!$C$63:$C$66)</f>
        <v>#REF!</v>
      </c>
      <c r="L270" s="91">
        <f t="shared" si="31"/>
        <v>5955.98</v>
      </c>
      <c r="M270" s="158">
        <f>_xlfn.XLOOKUP(E270,Kalkulationswerte!$B$3:$B$13,Kalkulationswerte!$E$3:$E$13)</f>
        <v>0</v>
      </c>
      <c r="N270" s="160" t="e">
        <f t="shared" si="32"/>
        <v>#DIV/0!</v>
      </c>
      <c r="O270" s="161">
        <f>_xlfn.XLOOKUP(E270,Kalkulationswerte!$B$3:$B$13,Kalkulationswerte!$F$3:$F$13)</f>
        <v>0</v>
      </c>
      <c r="P270" s="162" t="e">
        <f t="shared" si="33"/>
        <v>#DIV/0!</v>
      </c>
      <c r="Q270" s="92" t="e">
        <f t="shared" si="34"/>
        <v>#DIV/0!</v>
      </c>
      <c r="R270" s="92" t="e">
        <f t="shared" si="35"/>
        <v>#DIV/0!</v>
      </c>
    </row>
    <row r="271" spans="1:18" x14ac:dyDescent="0.25">
      <c r="A271" s="89" t="s">
        <v>258</v>
      </c>
      <c r="B271" s="167" t="s">
        <v>16</v>
      </c>
      <c r="C271" s="101" t="s">
        <v>368</v>
      </c>
      <c r="D271" s="89" t="s">
        <v>155</v>
      </c>
      <c r="E271" s="102" t="s">
        <v>677</v>
      </c>
      <c r="F271" s="103" t="s">
        <v>22</v>
      </c>
      <c r="G271" s="102" t="s">
        <v>10</v>
      </c>
      <c r="H271" s="157">
        <v>46.29</v>
      </c>
      <c r="I271" s="158">
        <f>(_xlfn.XLOOKUP(E271,Kalkulationswerte!$B$3:$B$13,Kalkulationswerte!$C$3:$C$13))-Reinigungstage!$J$18</f>
        <v>128.66666666666666</v>
      </c>
      <c r="J271" s="90" t="e">
        <f>_xlfn.XLOOKUP(#REF!,Reinigungstage!$B$41:$B$44,Reinigungstage!$C$41:$C$44)</f>
        <v>#REF!</v>
      </c>
      <c r="K271" s="90" t="e">
        <f>_xlfn.XLOOKUP(#REF!,Reinigungstage!$B$63:$B$66,Reinigungstage!$C$63:$C$66)</f>
        <v>#REF!</v>
      </c>
      <c r="L271" s="91">
        <f t="shared" si="31"/>
        <v>5955.98</v>
      </c>
      <c r="M271" s="158">
        <f>_xlfn.XLOOKUP(E271,Kalkulationswerte!$B$3:$B$13,Kalkulationswerte!$E$3:$E$13)</f>
        <v>0</v>
      </c>
      <c r="N271" s="160" t="e">
        <f t="shared" si="32"/>
        <v>#DIV/0!</v>
      </c>
      <c r="O271" s="161">
        <f>_xlfn.XLOOKUP(E271,Kalkulationswerte!$B$3:$B$13,Kalkulationswerte!$F$3:$F$13)</f>
        <v>0</v>
      </c>
      <c r="P271" s="162" t="e">
        <f t="shared" si="33"/>
        <v>#DIV/0!</v>
      </c>
      <c r="Q271" s="92" t="e">
        <f t="shared" si="34"/>
        <v>#DIV/0!</v>
      </c>
      <c r="R271" s="92" t="e">
        <f t="shared" si="35"/>
        <v>#DIV/0!</v>
      </c>
    </row>
    <row r="272" spans="1:18" x14ac:dyDescent="0.25">
      <c r="A272" s="89" t="s">
        <v>258</v>
      </c>
      <c r="B272" s="167" t="s">
        <v>16</v>
      </c>
      <c r="C272" s="101" t="s">
        <v>369</v>
      </c>
      <c r="D272" s="89" t="s">
        <v>231</v>
      </c>
      <c r="E272" s="102" t="s">
        <v>684</v>
      </c>
      <c r="F272" s="103" t="s">
        <v>22</v>
      </c>
      <c r="G272" s="102" t="s">
        <v>12</v>
      </c>
      <c r="H272" s="157">
        <v>5.77</v>
      </c>
      <c r="I272" s="158">
        <f>_xlfn.XLOOKUP(E272,Kalkulationswerte!$B$3:$B$13,Kalkulationswerte!$C$3:$C$13)</f>
        <v>190.66666666666666</v>
      </c>
      <c r="J272" s="90" t="e">
        <f>_xlfn.XLOOKUP(#REF!,Reinigungstage!$B$41:$B$44,Reinigungstage!$C$41:$C$44)</f>
        <v>#REF!</v>
      </c>
      <c r="K272" s="90" t="e">
        <f>_xlfn.XLOOKUP(#REF!,Reinigungstage!$B$63:$B$66,Reinigungstage!$C$63:$C$66)</f>
        <v>#REF!</v>
      </c>
      <c r="L272" s="91">
        <f t="shared" si="31"/>
        <v>1100.1466666666665</v>
      </c>
      <c r="M272" s="158">
        <f>_xlfn.XLOOKUP(E272,Kalkulationswerte!$B$3:$B$13,Kalkulationswerte!$E$3:$E$13)</f>
        <v>0</v>
      </c>
      <c r="N272" s="160" t="e">
        <f t="shared" si="32"/>
        <v>#DIV/0!</v>
      </c>
      <c r="O272" s="161">
        <f>_xlfn.XLOOKUP(E272,Kalkulationswerte!$B$3:$B$13,Kalkulationswerte!$F$3:$F$13)</f>
        <v>0</v>
      </c>
      <c r="P272" s="162" t="e">
        <f t="shared" si="33"/>
        <v>#DIV/0!</v>
      </c>
      <c r="Q272" s="92" t="e">
        <f t="shared" si="34"/>
        <v>#DIV/0!</v>
      </c>
      <c r="R272" s="92" t="e">
        <f t="shared" si="35"/>
        <v>#DIV/0!</v>
      </c>
    </row>
    <row r="273" spans="1:18" x14ac:dyDescent="0.25">
      <c r="A273" s="89" t="s">
        <v>258</v>
      </c>
      <c r="B273" s="167" t="s">
        <v>16</v>
      </c>
      <c r="C273" s="101" t="s">
        <v>370</v>
      </c>
      <c r="D273" s="89" t="s">
        <v>236</v>
      </c>
      <c r="E273" s="102" t="s">
        <v>687</v>
      </c>
      <c r="F273" s="103" t="s">
        <v>22</v>
      </c>
      <c r="G273" s="102" t="s">
        <v>10</v>
      </c>
      <c r="H273" s="157">
        <v>77.47</v>
      </c>
      <c r="I273" s="158">
        <f>_xlfn.XLOOKUP(E273,Kalkulationswerte!$B$3:$B$13,Kalkulationswerte!$C$3:$C$13)</f>
        <v>190.66666666666666</v>
      </c>
      <c r="J273" s="90" t="e">
        <f>_xlfn.XLOOKUP(#REF!,Reinigungstage!$B$41:$B$44,Reinigungstage!$C$41:$C$44)</f>
        <v>#REF!</v>
      </c>
      <c r="K273" s="90" t="e">
        <f>_xlfn.XLOOKUP(#REF!,Reinigungstage!$B$63:$B$66,Reinigungstage!$C$63:$C$66)</f>
        <v>#REF!</v>
      </c>
      <c r="L273" s="91">
        <f t="shared" si="31"/>
        <v>14770.946666666665</v>
      </c>
      <c r="M273" s="158">
        <f>_xlfn.XLOOKUP(E273,Kalkulationswerte!$B$3:$B$13,Kalkulationswerte!$E$3:$E$13)</f>
        <v>0</v>
      </c>
      <c r="N273" s="160" t="e">
        <f t="shared" si="32"/>
        <v>#DIV/0!</v>
      </c>
      <c r="O273" s="161">
        <f>_xlfn.XLOOKUP(E273,Kalkulationswerte!$B$3:$B$13,Kalkulationswerte!$F$3:$F$13)</f>
        <v>0</v>
      </c>
      <c r="P273" s="162" t="e">
        <f t="shared" si="33"/>
        <v>#DIV/0!</v>
      </c>
      <c r="Q273" s="92" t="e">
        <f t="shared" si="34"/>
        <v>#DIV/0!</v>
      </c>
      <c r="R273" s="92" t="e">
        <f t="shared" si="35"/>
        <v>#DIV/0!</v>
      </c>
    </row>
    <row r="274" spans="1:18" x14ac:dyDescent="0.25">
      <c r="A274" s="89" t="s">
        <v>258</v>
      </c>
      <c r="B274" s="167" t="s">
        <v>16</v>
      </c>
      <c r="C274" s="101" t="s">
        <v>371</v>
      </c>
      <c r="D274" s="89" t="s">
        <v>13</v>
      </c>
      <c r="E274" s="102" t="s">
        <v>687</v>
      </c>
      <c r="F274" s="103" t="s">
        <v>22</v>
      </c>
      <c r="G274" s="102" t="s">
        <v>10</v>
      </c>
      <c r="H274" s="157">
        <v>22.89</v>
      </c>
      <c r="I274" s="158">
        <f>_xlfn.XLOOKUP(E274,Kalkulationswerte!$B$3:$B$13,Kalkulationswerte!$C$3:$C$13)</f>
        <v>190.66666666666666</v>
      </c>
      <c r="J274" s="90" t="e">
        <f>_xlfn.XLOOKUP(#REF!,Reinigungstage!$B$41:$B$44,Reinigungstage!$C$41:$C$44)</f>
        <v>#REF!</v>
      </c>
      <c r="K274" s="90" t="e">
        <f>_xlfn.XLOOKUP(#REF!,Reinigungstage!$B$63:$B$66,Reinigungstage!$C$63:$C$66)</f>
        <v>#REF!</v>
      </c>
      <c r="L274" s="91">
        <f t="shared" si="31"/>
        <v>4364.3599999999997</v>
      </c>
      <c r="M274" s="158">
        <f>_xlfn.XLOOKUP(E274,Kalkulationswerte!$B$3:$B$13,Kalkulationswerte!$E$3:$E$13)</f>
        <v>0</v>
      </c>
      <c r="N274" s="160" t="e">
        <f t="shared" si="32"/>
        <v>#DIV/0!</v>
      </c>
      <c r="O274" s="161">
        <f>_xlfn.XLOOKUP(E274,Kalkulationswerte!$B$3:$B$13,Kalkulationswerte!$F$3:$F$13)</f>
        <v>0</v>
      </c>
      <c r="P274" s="162" t="e">
        <f t="shared" si="33"/>
        <v>#DIV/0!</v>
      </c>
      <c r="Q274" s="92" t="e">
        <f t="shared" si="34"/>
        <v>#DIV/0!</v>
      </c>
      <c r="R274" s="92" t="e">
        <f t="shared" si="35"/>
        <v>#DIV/0!</v>
      </c>
    </row>
    <row r="275" spans="1:18" x14ac:dyDescent="0.25">
      <c r="A275" s="89" t="s">
        <v>258</v>
      </c>
      <c r="B275" s="167" t="s">
        <v>16</v>
      </c>
      <c r="C275" s="101" t="s">
        <v>372</v>
      </c>
      <c r="D275" s="89" t="s">
        <v>127</v>
      </c>
      <c r="E275" s="102" t="s">
        <v>696</v>
      </c>
      <c r="F275" s="104" t="s">
        <v>136</v>
      </c>
      <c r="G275" s="102" t="s">
        <v>10</v>
      </c>
      <c r="H275" s="157">
        <v>9.34</v>
      </c>
      <c r="I275" s="158">
        <f>_xlfn.XLOOKUP(E275,Kalkulationswerte!$B$3:$B$13,Kalkulationswerte!$C$3:$C$13)</f>
        <v>0</v>
      </c>
      <c r="J275" s="90" t="e">
        <f>_xlfn.XLOOKUP(#REF!,Reinigungstage!$B$41:$B$44,Reinigungstage!$C$41:$C$44)</f>
        <v>#REF!</v>
      </c>
      <c r="K275" s="90" t="e">
        <f>_xlfn.XLOOKUP(#REF!,Reinigungstage!$B$63:$B$66,Reinigungstage!$C$63:$C$66)</f>
        <v>#REF!</v>
      </c>
      <c r="L275" s="91">
        <f t="shared" si="31"/>
        <v>0</v>
      </c>
      <c r="M275" s="158">
        <f>_xlfn.XLOOKUP(E275,Kalkulationswerte!$B$3:$B$13,Kalkulationswerte!$E$3:$E$13)</f>
        <v>0</v>
      </c>
      <c r="N275" s="160">
        <f>I275</f>
        <v>0</v>
      </c>
      <c r="O275" s="161">
        <f>_xlfn.XLOOKUP(E275,Kalkulationswerte!$B$3:$B$13,Kalkulationswerte!$F$3:$F$13)</f>
        <v>0</v>
      </c>
      <c r="P275" s="162">
        <f t="shared" si="33"/>
        <v>0</v>
      </c>
      <c r="Q275" s="92" t="e">
        <f t="shared" si="34"/>
        <v>#DIV/0!</v>
      </c>
      <c r="R275" s="92" t="e">
        <f t="shared" si="35"/>
        <v>#DIV/0!</v>
      </c>
    </row>
    <row r="276" spans="1:18" x14ac:dyDescent="0.25">
      <c r="A276" s="89" t="s">
        <v>258</v>
      </c>
      <c r="B276" s="167" t="s">
        <v>16</v>
      </c>
      <c r="C276" s="101" t="s">
        <v>373</v>
      </c>
      <c r="D276" s="89" t="s">
        <v>90</v>
      </c>
      <c r="E276" s="102" t="s">
        <v>678</v>
      </c>
      <c r="F276" s="103" t="s">
        <v>22</v>
      </c>
      <c r="G276" s="102" t="s">
        <v>12</v>
      </c>
      <c r="H276" s="157">
        <v>3.98</v>
      </c>
      <c r="I276" s="158">
        <f>_xlfn.XLOOKUP(E276,Kalkulationswerte!$B$3:$B$13,Kalkulationswerte!$C$3:$C$13)</f>
        <v>190.66666666666666</v>
      </c>
      <c r="J276" s="90" t="e">
        <f>_xlfn.XLOOKUP(#REF!,Reinigungstage!$B$41:$B$44,Reinigungstage!$C$41:$C$44)</f>
        <v>#REF!</v>
      </c>
      <c r="K276" s="90" t="e">
        <f>_xlfn.XLOOKUP(#REF!,Reinigungstage!$B$63:$B$66,Reinigungstage!$C$63:$C$66)</f>
        <v>#REF!</v>
      </c>
      <c r="L276" s="91">
        <f t="shared" si="31"/>
        <v>758.85333333333324</v>
      </c>
      <c r="M276" s="158">
        <f>_xlfn.XLOOKUP(E276,Kalkulationswerte!$B$3:$B$13,Kalkulationswerte!$E$3:$E$13)</f>
        <v>0</v>
      </c>
      <c r="N276" s="160" t="e">
        <f>L276/M276</f>
        <v>#DIV/0!</v>
      </c>
      <c r="O276" s="161">
        <f>_xlfn.XLOOKUP(E276,Kalkulationswerte!$B$3:$B$13,Kalkulationswerte!$F$3:$F$13)</f>
        <v>0</v>
      </c>
      <c r="P276" s="162" t="e">
        <f t="shared" si="33"/>
        <v>#DIV/0!</v>
      </c>
      <c r="Q276" s="92" t="e">
        <f t="shared" si="34"/>
        <v>#DIV/0!</v>
      </c>
      <c r="R276" s="92" t="e">
        <f t="shared" si="35"/>
        <v>#DIV/0!</v>
      </c>
    </row>
    <row r="277" spans="1:18" x14ac:dyDescent="0.25">
      <c r="A277" s="89" t="s">
        <v>258</v>
      </c>
      <c r="B277" s="167" t="s">
        <v>16</v>
      </c>
      <c r="C277" s="101" t="s">
        <v>374</v>
      </c>
      <c r="D277" s="89" t="s">
        <v>295</v>
      </c>
      <c r="E277" s="102" t="s">
        <v>678</v>
      </c>
      <c r="F277" s="103" t="s">
        <v>22</v>
      </c>
      <c r="G277" s="102" t="s">
        <v>12</v>
      </c>
      <c r="H277" s="157">
        <v>5.29</v>
      </c>
      <c r="I277" s="158">
        <f>_xlfn.XLOOKUP(E277,Kalkulationswerte!$B$3:$B$13,Kalkulationswerte!$C$3:$C$13)</f>
        <v>190.66666666666666</v>
      </c>
      <c r="J277" s="90" t="e">
        <f>_xlfn.XLOOKUP(#REF!,Reinigungstage!$B$41:$B$44,Reinigungstage!$C$41:$C$44)</f>
        <v>#REF!</v>
      </c>
      <c r="K277" s="90" t="e">
        <f>_xlfn.XLOOKUP(#REF!,Reinigungstage!$B$63:$B$66,Reinigungstage!$C$63:$C$66)</f>
        <v>#REF!</v>
      </c>
      <c r="L277" s="91">
        <f t="shared" si="31"/>
        <v>1008.6266666666667</v>
      </c>
      <c r="M277" s="158">
        <f>_xlfn.XLOOKUP(E277,Kalkulationswerte!$B$3:$B$13,Kalkulationswerte!$E$3:$E$13)</f>
        <v>0</v>
      </c>
      <c r="N277" s="160" t="e">
        <f t="shared" si="32"/>
        <v>#DIV/0!</v>
      </c>
      <c r="O277" s="161">
        <f>_xlfn.XLOOKUP(E277,Kalkulationswerte!$B$3:$B$13,Kalkulationswerte!$F$3:$F$13)</f>
        <v>0</v>
      </c>
      <c r="P277" s="162" t="e">
        <f t="shared" si="33"/>
        <v>#DIV/0!</v>
      </c>
      <c r="Q277" s="92" t="e">
        <f t="shared" si="34"/>
        <v>#DIV/0!</v>
      </c>
      <c r="R277" s="92" t="e">
        <f t="shared" si="35"/>
        <v>#DIV/0!</v>
      </c>
    </row>
    <row r="278" spans="1:18" x14ac:dyDescent="0.25">
      <c r="A278" s="89" t="s">
        <v>258</v>
      </c>
      <c r="B278" s="167" t="s">
        <v>16</v>
      </c>
      <c r="C278" s="101" t="s">
        <v>375</v>
      </c>
      <c r="D278" s="89" t="s">
        <v>297</v>
      </c>
      <c r="E278" s="102" t="s">
        <v>696</v>
      </c>
      <c r="F278" s="104" t="s">
        <v>136</v>
      </c>
      <c r="G278" s="102" t="s">
        <v>10</v>
      </c>
      <c r="H278" s="157">
        <v>3.45</v>
      </c>
      <c r="I278" s="158">
        <f>_xlfn.XLOOKUP(E278,Kalkulationswerte!$B$3:$B$13,Kalkulationswerte!$C$3:$C$13)</f>
        <v>0</v>
      </c>
      <c r="J278" s="90" t="e">
        <f>_xlfn.XLOOKUP(#REF!,Reinigungstage!$B$41:$B$44,Reinigungstage!$C$41:$C$44)</f>
        <v>#REF!</v>
      </c>
      <c r="K278" s="90" t="e">
        <f>_xlfn.XLOOKUP(#REF!,Reinigungstage!$B$63:$B$66,Reinigungstage!$C$63:$C$66)</f>
        <v>#REF!</v>
      </c>
      <c r="L278" s="91">
        <f t="shared" si="31"/>
        <v>0</v>
      </c>
      <c r="M278" s="158">
        <f>_xlfn.XLOOKUP(E278,Kalkulationswerte!$B$3:$B$13,Kalkulationswerte!$E$3:$E$13)</f>
        <v>0</v>
      </c>
      <c r="N278" s="160">
        <f>I278</f>
        <v>0</v>
      </c>
      <c r="O278" s="161">
        <f>_xlfn.XLOOKUP(E278,Kalkulationswerte!$B$3:$B$13,Kalkulationswerte!$F$3:$F$13)</f>
        <v>0</v>
      </c>
      <c r="P278" s="162">
        <f t="shared" si="33"/>
        <v>0</v>
      </c>
      <c r="Q278" s="92" t="e">
        <f t="shared" si="34"/>
        <v>#DIV/0!</v>
      </c>
      <c r="R278" s="92" t="e">
        <f t="shared" si="35"/>
        <v>#DIV/0!</v>
      </c>
    </row>
    <row r="279" spans="1:18" x14ac:dyDescent="0.25">
      <c r="A279" s="89" t="s">
        <v>258</v>
      </c>
      <c r="B279" s="167" t="s">
        <v>16</v>
      </c>
      <c r="C279" s="101" t="s">
        <v>376</v>
      </c>
      <c r="D279" s="89" t="s">
        <v>379</v>
      </c>
      <c r="E279" s="102" t="s">
        <v>677</v>
      </c>
      <c r="F279" s="103" t="s">
        <v>22</v>
      </c>
      <c r="G279" s="102" t="s">
        <v>10</v>
      </c>
      <c r="H279" s="157">
        <v>74.069999999999993</v>
      </c>
      <c r="I279" s="158">
        <f>_xlfn.XLOOKUP(E279,Kalkulationswerte!$B$3:$B$13,Kalkulationswerte!$C$3:$C$13)</f>
        <v>190.66666666666666</v>
      </c>
      <c r="J279" s="90" t="e">
        <f>_xlfn.XLOOKUP(#REF!,Reinigungstage!$B$41:$B$44,Reinigungstage!$C$41:$C$44)</f>
        <v>#REF!</v>
      </c>
      <c r="K279" s="90" t="e">
        <f>_xlfn.XLOOKUP(#REF!,Reinigungstage!$B$63:$B$66,Reinigungstage!$C$63:$C$66)</f>
        <v>#REF!</v>
      </c>
      <c r="L279" s="91">
        <f t="shared" si="31"/>
        <v>14122.679999999998</v>
      </c>
      <c r="M279" s="158">
        <f>_xlfn.XLOOKUP(E279,Kalkulationswerte!$B$3:$B$13,Kalkulationswerte!$E$3:$E$13)</f>
        <v>0</v>
      </c>
      <c r="N279" s="160" t="e">
        <f t="shared" si="32"/>
        <v>#DIV/0!</v>
      </c>
      <c r="O279" s="161">
        <f>_xlfn.XLOOKUP(E279,Kalkulationswerte!$B$3:$B$13,Kalkulationswerte!$F$3:$F$13)</f>
        <v>0</v>
      </c>
      <c r="P279" s="162" t="e">
        <f t="shared" si="33"/>
        <v>#DIV/0!</v>
      </c>
      <c r="Q279" s="92" t="e">
        <f t="shared" si="34"/>
        <v>#DIV/0!</v>
      </c>
      <c r="R279" s="92" t="e">
        <f t="shared" si="35"/>
        <v>#DIV/0!</v>
      </c>
    </row>
    <row r="280" spans="1:18" x14ac:dyDescent="0.25">
      <c r="A280" s="89" t="s">
        <v>258</v>
      </c>
      <c r="B280" s="167" t="s">
        <v>16</v>
      </c>
      <c r="C280" s="101" t="s">
        <v>377</v>
      </c>
      <c r="D280" s="89" t="s">
        <v>184</v>
      </c>
      <c r="E280" s="102" t="s">
        <v>682</v>
      </c>
      <c r="F280" s="103" t="s">
        <v>22</v>
      </c>
      <c r="G280" s="102" t="s">
        <v>10</v>
      </c>
      <c r="H280" s="157">
        <v>30.36</v>
      </c>
      <c r="I280" s="158">
        <f>_xlfn.XLOOKUP(E280,Kalkulationswerte!$B$3:$B$13,Kalkulationswerte!$C$3:$C$13)</f>
        <v>190.66666666666666</v>
      </c>
      <c r="J280" s="90" t="e">
        <f>_xlfn.XLOOKUP(#REF!,Reinigungstage!$B$41:$B$44,Reinigungstage!$C$41:$C$44)</f>
        <v>#REF!</v>
      </c>
      <c r="K280" s="90" t="e">
        <f>_xlfn.XLOOKUP(#REF!,Reinigungstage!$B$63:$B$66,Reinigungstage!$C$63:$C$66)</f>
        <v>#REF!</v>
      </c>
      <c r="L280" s="91">
        <f t="shared" si="31"/>
        <v>5788.6399999999994</v>
      </c>
      <c r="M280" s="158">
        <f>_xlfn.XLOOKUP(E280,Kalkulationswerte!$B$3:$B$13,Kalkulationswerte!$E$3:$E$13)</f>
        <v>0</v>
      </c>
      <c r="N280" s="160" t="e">
        <f t="shared" si="32"/>
        <v>#DIV/0!</v>
      </c>
      <c r="O280" s="161">
        <f>_xlfn.XLOOKUP(E280,Kalkulationswerte!$B$3:$B$13,Kalkulationswerte!$F$3:$F$13)</f>
        <v>0</v>
      </c>
      <c r="P280" s="162" t="e">
        <f t="shared" si="33"/>
        <v>#DIV/0!</v>
      </c>
      <c r="Q280" s="92" t="e">
        <f t="shared" si="34"/>
        <v>#DIV/0!</v>
      </c>
      <c r="R280" s="92" t="e">
        <f t="shared" si="35"/>
        <v>#DIV/0!</v>
      </c>
    </row>
    <row r="281" spans="1:18" x14ac:dyDescent="0.25">
      <c r="A281" s="89" t="s">
        <v>258</v>
      </c>
      <c r="B281" s="167" t="s">
        <v>16</v>
      </c>
      <c r="C281" s="101" t="s">
        <v>378</v>
      </c>
      <c r="D281" s="89" t="s">
        <v>380</v>
      </c>
      <c r="E281" s="102" t="s">
        <v>677</v>
      </c>
      <c r="F281" s="103" t="s">
        <v>22</v>
      </c>
      <c r="G281" s="102" t="s">
        <v>10</v>
      </c>
      <c r="H281" s="157">
        <v>74.069999999999993</v>
      </c>
      <c r="I281" s="158">
        <f>_xlfn.XLOOKUP(E281,Kalkulationswerte!$B$3:$B$13,Kalkulationswerte!$C$3:$C$13)</f>
        <v>190.66666666666666</v>
      </c>
      <c r="J281" s="90" t="e">
        <f>_xlfn.XLOOKUP(#REF!,Reinigungstage!$B$41:$B$44,Reinigungstage!$C$41:$C$44)</f>
        <v>#REF!</v>
      </c>
      <c r="K281" s="90" t="e">
        <f>_xlfn.XLOOKUP(#REF!,Reinigungstage!$B$63:$B$66,Reinigungstage!$C$63:$C$66)</f>
        <v>#REF!</v>
      </c>
      <c r="L281" s="91">
        <f t="shared" si="31"/>
        <v>14122.679999999998</v>
      </c>
      <c r="M281" s="158">
        <f>_xlfn.XLOOKUP(E281,Kalkulationswerte!$B$3:$B$13,Kalkulationswerte!$E$3:$E$13)</f>
        <v>0</v>
      </c>
      <c r="N281" s="160" t="e">
        <f t="shared" si="32"/>
        <v>#DIV/0!</v>
      </c>
      <c r="O281" s="161">
        <f>_xlfn.XLOOKUP(E281,Kalkulationswerte!$B$3:$B$13,Kalkulationswerte!$F$3:$F$13)</f>
        <v>0</v>
      </c>
      <c r="P281" s="162" t="e">
        <f t="shared" si="33"/>
        <v>#DIV/0!</v>
      </c>
      <c r="Q281" s="92" t="e">
        <f t="shared" si="34"/>
        <v>#DIV/0!</v>
      </c>
      <c r="R281" s="92" t="e">
        <f t="shared" si="35"/>
        <v>#DIV/0!</v>
      </c>
    </row>
    <row r="282" spans="1:18" x14ac:dyDescent="0.25">
      <c r="A282" s="89" t="s">
        <v>258</v>
      </c>
      <c r="B282" s="167" t="s">
        <v>16</v>
      </c>
      <c r="C282" s="101" t="s">
        <v>381</v>
      </c>
      <c r="D282" s="89" t="s">
        <v>225</v>
      </c>
      <c r="E282" s="102" t="s">
        <v>677</v>
      </c>
      <c r="F282" s="103" t="s">
        <v>22</v>
      </c>
      <c r="G282" s="102" t="s">
        <v>10</v>
      </c>
      <c r="H282" s="169">
        <v>25.46</v>
      </c>
      <c r="I282" s="158">
        <f>_xlfn.XLOOKUP(E282,Kalkulationswerte!$B$3:$B$13,Kalkulationswerte!$C$3:$C$13)</f>
        <v>190.66666666666666</v>
      </c>
      <c r="J282" s="90" t="e">
        <f>_xlfn.XLOOKUP(#REF!,Reinigungstage!$B$41:$B$44,Reinigungstage!$C$41:$C$44)</f>
        <v>#REF!</v>
      </c>
      <c r="K282" s="90" t="e">
        <f>_xlfn.XLOOKUP(#REF!,Reinigungstage!$B$63:$B$66,Reinigungstage!$C$63:$C$66)</f>
        <v>#REF!</v>
      </c>
      <c r="L282" s="91">
        <f t="shared" si="31"/>
        <v>4854.373333333333</v>
      </c>
      <c r="M282" s="158">
        <f>_xlfn.XLOOKUP(E282,Kalkulationswerte!$B$3:$B$13,Kalkulationswerte!$E$3:$E$13)</f>
        <v>0</v>
      </c>
      <c r="N282" s="160" t="e">
        <f t="shared" si="32"/>
        <v>#DIV/0!</v>
      </c>
      <c r="O282" s="161">
        <f>_xlfn.XLOOKUP(E282,Kalkulationswerte!$B$3:$B$13,Kalkulationswerte!$F$3:$F$13)</f>
        <v>0</v>
      </c>
      <c r="P282" s="162" t="e">
        <f t="shared" si="33"/>
        <v>#DIV/0!</v>
      </c>
      <c r="Q282" s="93" t="e">
        <f t="shared" si="34"/>
        <v>#DIV/0!</v>
      </c>
      <c r="R282" s="93" t="e">
        <f t="shared" si="35"/>
        <v>#DIV/0!</v>
      </c>
    </row>
    <row r="283" spans="1:18" x14ac:dyDescent="0.25">
      <c r="A283" s="89" t="s">
        <v>414</v>
      </c>
      <c r="B283" s="167" t="s">
        <v>457</v>
      </c>
      <c r="C283" s="101" t="s">
        <v>415</v>
      </c>
      <c r="D283" s="89" t="s">
        <v>82</v>
      </c>
      <c r="E283" s="102" t="s">
        <v>684</v>
      </c>
      <c r="F283" s="103" t="s">
        <v>22</v>
      </c>
      <c r="G283" s="102" t="s">
        <v>220</v>
      </c>
      <c r="H283" s="157">
        <v>28.92</v>
      </c>
      <c r="I283" s="158">
        <f>(_xlfn.XLOOKUP(E283,Kalkulationswerte!$B$3:$B$13,Kalkulationswerte!$C$3:$C$13))-Reinigungstage!$J$18</f>
        <v>128.66666666666666</v>
      </c>
      <c r="J283" s="90" t="e">
        <f>_xlfn.XLOOKUP(#REF!,Reinigungstage!$B$41:$B$44,Reinigungstage!$C$41:$C$44)</f>
        <v>#REF!</v>
      </c>
      <c r="K283" s="90" t="e">
        <f>_xlfn.XLOOKUP(#REF!,Reinigungstage!$B$63:$B$66,Reinigungstage!$C$63:$C$66)</f>
        <v>#REF!</v>
      </c>
      <c r="L283" s="91">
        <f t="shared" si="31"/>
        <v>3721.04</v>
      </c>
      <c r="M283" s="158">
        <f>_xlfn.XLOOKUP(E283,Kalkulationswerte!$B$3:$B$13,Kalkulationswerte!$E$3:$E$13)</f>
        <v>0</v>
      </c>
      <c r="N283" s="160" t="e">
        <f t="shared" si="32"/>
        <v>#DIV/0!</v>
      </c>
      <c r="O283" s="161">
        <f>_xlfn.XLOOKUP(E283,Kalkulationswerte!$B$3:$B$13,Kalkulationswerte!$F$3:$F$13)</f>
        <v>0</v>
      </c>
      <c r="P283" s="162" t="e">
        <f t="shared" si="33"/>
        <v>#DIV/0!</v>
      </c>
      <c r="Q283" s="92" t="e">
        <f t="shared" si="34"/>
        <v>#DIV/0!</v>
      </c>
      <c r="R283" s="92" t="e">
        <f t="shared" si="35"/>
        <v>#DIV/0!</v>
      </c>
    </row>
    <row r="284" spans="1:18" x14ac:dyDescent="0.25">
      <c r="A284" s="89" t="s">
        <v>414</v>
      </c>
      <c r="B284" s="167" t="s">
        <v>457</v>
      </c>
      <c r="C284" s="101" t="s">
        <v>416</v>
      </c>
      <c r="D284" s="89" t="s">
        <v>106</v>
      </c>
      <c r="E284" s="102" t="s">
        <v>684</v>
      </c>
      <c r="F284" s="103" t="s">
        <v>22</v>
      </c>
      <c r="G284" s="102" t="s">
        <v>220</v>
      </c>
      <c r="H284" s="157">
        <v>32.090000000000003</v>
      </c>
      <c r="I284" s="158">
        <f>(_xlfn.XLOOKUP(E284,Kalkulationswerte!$B$3:$B$13,Kalkulationswerte!$C$3:$C$13))-Reinigungstage!$J$18</f>
        <v>128.66666666666666</v>
      </c>
      <c r="J284" s="90" t="e">
        <f>_xlfn.XLOOKUP(#REF!,Reinigungstage!$B$41:$B$44,Reinigungstage!$C$41:$C$44)</f>
        <v>#REF!</v>
      </c>
      <c r="K284" s="90" t="e">
        <f>_xlfn.XLOOKUP(#REF!,Reinigungstage!$B$63:$B$66,Reinigungstage!$C$63:$C$66)</f>
        <v>#REF!</v>
      </c>
      <c r="L284" s="91">
        <f t="shared" si="31"/>
        <v>4128.9133333333339</v>
      </c>
      <c r="M284" s="158">
        <f>_xlfn.XLOOKUP(E284,Kalkulationswerte!$B$3:$B$13,Kalkulationswerte!$E$3:$E$13)</f>
        <v>0</v>
      </c>
      <c r="N284" s="160" t="e">
        <f t="shared" si="32"/>
        <v>#DIV/0!</v>
      </c>
      <c r="O284" s="161">
        <f>_xlfn.XLOOKUP(E284,Kalkulationswerte!$B$3:$B$13,Kalkulationswerte!$F$3:$F$13)</f>
        <v>0</v>
      </c>
      <c r="P284" s="162" t="e">
        <f t="shared" si="33"/>
        <v>#DIV/0!</v>
      </c>
      <c r="Q284" s="92" t="e">
        <f t="shared" si="34"/>
        <v>#DIV/0!</v>
      </c>
      <c r="R284" s="92" t="e">
        <f t="shared" si="35"/>
        <v>#DIV/0!</v>
      </c>
    </row>
    <row r="285" spans="1:18" x14ac:dyDescent="0.25">
      <c r="A285" s="89" t="s">
        <v>414</v>
      </c>
      <c r="B285" s="167" t="s">
        <v>457</v>
      </c>
      <c r="C285" s="101" t="s">
        <v>417</v>
      </c>
      <c r="D285" s="89" t="s">
        <v>138</v>
      </c>
      <c r="E285" s="102" t="s">
        <v>684</v>
      </c>
      <c r="F285" s="103" t="s">
        <v>22</v>
      </c>
      <c r="G285" s="102" t="s">
        <v>220</v>
      </c>
      <c r="H285" s="157">
        <v>9.07</v>
      </c>
      <c r="I285" s="158">
        <f>(_xlfn.XLOOKUP(E285,Kalkulationswerte!$B$3:$B$13,Kalkulationswerte!$C$3:$C$13))-Reinigungstage!$J$18</f>
        <v>128.66666666666666</v>
      </c>
      <c r="J285" s="90" t="e">
        <f>_xlfn.XLOOKUP(#REF!,Reinigungstage!$B$41:$B$44,Reinigungstage!$C$41:$C$44)</f>
        <v>#REF!</v>
      </c>
      <c r="K285" s="90" t="e">
        <f>_xlfn.XLOOKUP(#REF!,Reinigungstage!$B$63:$B$66,Reinigungstage!$C$63:$C$66)</f>
        <v>#REF!</v>
      </c>
      <c r="L285" s="91">
        <f t="shared" si="31"/>
        <v>1167.0066666666667</v>
      </c>
      <c r="M285" s="158">
        <f>_xlfn.XLOOKUP(E285,Kalkulationswerte!$B$3:$B$13,Kalkulationswerte!$E$3:$E$13)</f>
        <v>0</v>
      </c>
      <c r="N285" s="160" t="e">
        <f t="shared" si="32"/>
        <v>#DIV/0!</v>
      </c>
      <c r="O285" s="161">
        <f>_xlfn.XLOOKUP(E285,Kalkulationswerte!$B$3:$B$13,Kalkulationswerte!$F$3:$F$13)</f>
        <v>0</v>
      </c>
      <c r="P285" s="162" t="e">
        <f t="shared" si="33"/>
        <v>#DIV/0!</v>
      </c>
      <c r="Q285" s="92" t="e">
        <f t="shared" si="34"/>
        <v>#DIV/0!</v>
      </c>
      <c r="R285" s="92" t="e">
        <f t="shared" si="35"/>
        <v>#DIV/0!</v>
      </c>
    </row>
    <row r="286" spans="1:18" x14ac:dyDescent="0.25">
      <c r="A286" s="89" t="s">
        <v>414</v>
      </c>
      <c r="B286" s="167" t="s">
        <v>457</v>
      </c>
      <c r="C286" s="101" t="s">
        <v>418</v>
      </c>
      <c r="D286" s="89" t="s">
        <v>131</v>
      </c>
      <c r="E286" s="102" t="s">
        <v>687</v>
      </c>
      <c r="F286" s="103" t="s">
        <v>22</v>
      </c>
      <c r="G286" s="102" t="s">
        <v>220</v>
      </c>
      <c r="H286" s="157">
        <v>4.26</v>
      </c>
      <c r="I286" s="158">
        <f>(_xlfn.XLOOKUP(E286,Kalkulationswerte!$B$3:$B$13,Kalkulationswerte!$C$3:$C$13))-Reinigungstage!$J$18</f>
        <v>128.66666666666666</v>
      </c>
      <c r="J286" s="90" t="e">
        <f>_xlfn.XLOOKUP(#REF!,Reinigungstage!$B$41:$B$44,Reinigungstage!$C$41:$C$44)</f>
        <v>#REF!</v>
      </c>
      <c r="K286" s="90" t="e">
        <f>_xlfn.XLOOKUP(#REF!,Reinigungstage!$B$63:$B$66,Reinigungstage!$C$63:$C$66)</f>
        <v>#REF!</v>
      </c>
      <c r="L286" s="91">
        <f t="shared" si="31"/>
        <v>548.11999999999989</v>
      </c>
      <c r="M286" s="158">
        <f>_xlfn.XLOOKUP(E286,Kalkulationswerte!$B$3:$B$13,Kalkulationswerte!$E$3:$E$13)</f>
        <v>0</v>
      </c>
      <c r="N286" s="160" t="e">
        <f t="shared" si="32"/>
        <v>#DIV/0!</v>
      </c>
      <c r="O286" s="161">
        <f>_xlfn.XLOOKUP(E286,Kalkulationswerte!$B$3:$B$13,Kalkulationswerte!$F$3:$F$13)</f>
        <v>0</v>
      </c>
      <c r="P286" s="162" t="e">
        <f t="shared" si="33"/>
        <v>#DIV/0!</v>
      </c>
      <c r="Q286" s="92" t="e">
        <f t="shared" si="34"/>
        <v>#DIV/0!</v>
      </c>
      <c r="R286" s="92" t="e">
        <f t="shared" si="35"/>
        <v>#DIV/0!</v>
      </c>
    </row>
    <row r="287" spans="1:18" x14ac:dyDescent="0.25">
      <c r="A287" s="89" t="s">
        <v>414</v>
      </c>
      <c r="B287" s="167" t="s">
        <v>457</v>
      </c>
      <c r="C287" s="101" t="s">
        <v>419</v>
      </c>
      <c r="D287" s="89" t="s">
        <v>249</v>
      </c>
      <c r="E287" s="102" t="s">
        <v>687</v>
      </c>
      <c r="F287" s="103" t="s">
        <v>22</v>
      </c>
      <c r="G287" s="102" t="s">
        <v>10</v>
      </c>
      <c r="H287" s="157">
        <v>15.88</v>
      </c>
      <c r="I287" s="158">
        <f>(_xlfn.XLOOKUP(E287,Kalkulationswerte!$B$3:$B$13,Kalkulationswerte!$C$3:$C$13))-Reinigungstage!$J$18</f>
        <v>128.66666666666666</v>
      </c>
      <c r="J287" s="90" t="e">
        <f>_xlfn.XLOOKUP(#REF!,Reinigungstage!$B$41:$B$44,Reinigungstage!$C$41:$C$44)</f>
        <v>#REF!</v>
      </c>
      <c r="K287" s="90" t="e">
        <f>_xlfn.XLOOKUP(#REF!,Reinigungstage!$B$63:$B$66,Reinigungstage!$C$63:$C$66)</f>
        <v>#REF!</v>
      </c>
      <c r="L287" s="91">
        <f t="shared" si="31"/>
        <v>2043.2266666666667</v>
      </c>
      <c r="M287" s="158">
        <f>_xlfn.XLOOKUP(E287,Kalkulationswerte!$B$3:$B$13,Kalkulationswerte!$E$3:$E$13)</f>
        <v>0</v>
      </c>
      <c r="N287" s="160" t="e">
        <f t="shared" si="32"/>
        <v>#DIV/0!</v>
      </c>
      <c r="O287" s="161">
        <f>_xlfn.XLOOKUP(E287,Kalkulationswerte!$B$3:$B$13,Kalkulationswerte!$F$3:$F$13)</f>
        <v>0</v>
      </c>
      <c r="P287" s="162" t="e">
        <f t="shared" si="33"/>
        <v>#DIV/0!</v>
      </c>
      <c r="Q287" s="92" t="e">
        <f t="shared" si="34"/>
        <v>#DIV/0!</v>
      </c>
      <c r="R287" s="92" t="e">
        <f t="shared" si="35"/>
        <v>#DIV/0!</v>
      </c>
    </row>
    <row r="288" spans="1:18" x14ac:dyDescent="0.25">
      <c r="A288" s="89" t="s">
        <v>414</v>
      </c>
      <c r="B288" s="167" t="s">
        <v>457</v>
      </c>
      <c r="C288" s="101" t="s">
        <v>420</v>
      </c>
      <c r="D288" s="89" t="s">
        <v>153</v>
      </c>
      <c r="E288" s="102" t="s">
        <v>687</v>
      </c>
      <c r="F288" s="103" t="s">
        <v>22</v>
      </c>
      <c r="G288" s="102" t="s">
        <v>10</v>
      </c>
      <c r="H288" s="157">
        <v>57.32</v>
      </c>
      <c r="I288" s="158">
        <f>(_xlfn.XLOOKUP(E288,Kalkulationswerte!$B$3:$B$13,Kalkulationswerte!$C$3:$C$13))-Reinigungstage!$J$18</f>
        <v>128.66666666666666</v>
      </c>
      <c r="J288" s="90" t="e">
        <f>_xlfn.XLOOKUP(#REF!,Reinigungstage!$B$41:$B$44,Reinigungstage!$C$41:$C$44)</f>
        <v>#REF!</v>
      </c>
      <c r="K288" s="90" t="e">
        <f>_xlfn.XLOOKUP(#REF!,Reinigungstage!$B$63:$B$66,Reinigungstage!$C$63:$C$66)</f>
        <v>#REF!</v>
      </c>
      <c r="L288" s="91">
        <f t="shared" si="31"/>
        <v>7375.1733333333332</v>
      </c>
      <c r="M288" s="158">
        <f>_xlfn.XLOOKUP(E288,Kalkulationswerte!$B$3:$B$13,Kalkulationswerte!$E$3:$E$13)</f>
        <v>0</v>
      </c>
      <c r="N288" s="160" t="e">
        <f t="shared" si="32"/>
        <v>#DIV/0!</v>
      </c>
      <c r="O288" s="161">
        <f>_xlfn.XLOOKUP(E288,Kalkulationswerte!$B$3:$B$13,Kalkulationswerte!$F$3:$F$13)</f>
        <v>0</v>
      </c>
      <c r="P288" s="162" t="e">
        <f t="shared" si="33"/>
        <v>#DIV/0!</v>
      </c>
      <c r="Q288" s="92" t="e">
        <f t="shared" si="34"/>
        <v>#DIV/0!</v>
      </c>
      <c r="R288" s="92" t="e">
        <f t="shared" si="35"/>
        <v>#DIV/0!</v>
      </c>
    </row>
    <row r="289" spans="1:18" x14ac:dyDescent="0.25">
      <c r="A289" s="89" t="s">
        <v>414</v>
      </c>
      <c r="B289" s="167" t="s">
        <v>457</v>
      </c>
      <c r="C289" s="101" t="s">
        <v>421</v>
      </c>
      <c r="D289" s="89" t="s">
        <v>104</v>
      </c>
      <c r="E289" s="102" t="s">
        <v>687</v>
      </c>
      <c r="F289" s="103" t="s">
        <v>22</v>
      </c>
      <c r="G289" s="102" t="s">
        <v>10</v>
      </c>
      <c r="H289" s="157">
        <v>44.51</v>
      </c>
      <c r="I289" s="158">
        <f>(_xlfn.XLOOKUP(E289,Kalkulationswerte!$B$3:$B$13,Kalkulationswerte!$C$3:$C$13))-Reinigungstage!$J$18</f>
        <v>128.66666666666666</v>
      </c>
      <c r="J289" s="90" t="e">
        <f>_xlfn.XLOOKUP(#REF!,Reinigungstage!$B$41:$B$44,Reinigungstage!$C$41:$C$44)</f>
        <v>#REF!</v>
      </c>
      <c r="K289" s="90" t="e">
        <f>_xlfn.XLOOKUP(#REF!,Reinigungstage!$B$63:$B$66,Reinigungstage!$C$63:$C$66)</f>
        <v>#REF!</v>
      </c>
      <c r="L289" s="91">
        <f t="shared" si="31"/>
        <v>5726.9533333333329</v>
      </c>
      <c r="M289" s="158">
        <f>_xlfn.XLOOKUP(E289,Kalkulationswerte!$B$3:$B$13,Kalkulationswerte!$E$3:$E$13)</f>
        <v>0</v>
      </c>
      <c r="N289" s="160" t="e">
        <f t="shared" si="32"/>
        <v>#DIV/0!</v>
      </c>
      <c r="O289" s="161">
        <f>_xlfn.XLOOKUP(E289,Kalkulationswerte!$B$3:$B$13,Kalkulationswerte!$F$3:$F$13)</f>
        <v>0</v>
      </c>
      <c r="P289" s="162" t="e">
        <f t="shared" si="33"/>
        <v>#DIV/0!</v>
      </c>
      <c r="Q289" s="92" t="e">
        <f t="shared" si="34"/>
        <v>#DIV/0!</v>
      </c>
      <c r="R289" s="92" t="e">
        <f t="shared" si="35"/>
        <v>#DIV/0!</v>
      </c>
    </row>
    <row r="290" spans="1:18" x14ac:dyDescent="0.25">
      <c r="A290" s="89" t="s">
        <v>414</v>
      </c>
      <c r="B290" s="167" t="s">
        <v>457</v>
      </c>
      <c r="C290" s="101" t="s">
        <v>422</v>
      </c>
      <c r="D290" s="89" t="s">
        <v>120</v>
      </c>
      <c r="E290" s="102" t="s">
        <v>687</v>
      </c>
      <c r="F290" s="103" t="s">
        <v>22</v>
      </c>
      <c r="G290" s="102" t="s">
        <v>10</v>
      </c>
      <c r="H290" s="157">
        <v>56.42</v>
      </c>
      <c r="I290" s="158">
        <f>(_xlfn.XLOOKUP(E290,Kalkulationswerte!$B$3:$B$13,Kalkulationswerte!$C$3:$C$13))-Reinigungstage!$J$18</f>
        <v>128.66666666666666</v>
      </c>
      <c r="J290" s="90" t="e">
        <f>_xlfn.XLOOKUP(#REF!,Reinigungstage!$B$41:$B$44,Reinigungstage!$C$41:$C$44)</f>
        <v>#REF!</v>
      </c>
      <c r="K290" s="90" t="e">
        <f>_xlfn.XLOOKUP(#REF!,Reinigungstage!$B$63:$B$66,Reinigungstage!$C$63:$C$66)</f>
        <v>#REF!</v>
      </c>
      <c r="L290" s="91">
        <f t="shared" si="31"/>
        <v>7259.373333333333</v>
      </c>
      <c r="M290" s="158">
        <f>_xlfn.XLOOKUP(E290,Kalkulationswerte!$B$3:$B$13,Kalkulationswerte!$E$3:$E$13)</f>
        <v>0</v>
      </c>
      <c r="N290" s="160" t="e">
        <f t="shared" si="32"/>
        <v>#DIV/0!</v>
      </c>
      <c r="O290" s="161">
        <f>_xlfn.XLOOKUP(E290,Kalkulationswerte!$B$3:$B$13,Kalkulationswerte!$F$3:$F$13)</f>
        <v>0</v>
      </c>
      <c r="P290" s="162" t="e">
        <f t="shared" si="33"/>
        <v>#DIV/0!</v>
      </c>
      <c r="Q290" s="92" t="e">
        <f t="shared" si="34"/>
        <v>#DIV/0!</v>
      </c>
      <c r="R290" s="92" t="e">
        <f t="shared" si="35"/>
        <v>#DIV/0!</v>
      </c>
    </row>
    <row r="291" spans="1:18" x14ac:dyDescent="0.25">
      <c r="A291" s="89" t="s">
        <v>414</v>
      </c>
      <c r="B291" s="167" t="s">
        <v>457</v>
      </c>
      <c r="C291" s="101" t="s">
        <v>423</v>
      </c>
      <c r="D291" s="89" t="s">
        <v>247</v>
      </c>
      <c r="E291" s="102" t="s">
        <v>678</v>
      </c>
      <c r="F291" s="103" t="s">
        <v>22</v>
      </c>
      <c r="G291" s="102" t="s">
        <v>12</v>
      </c>
      <c r="H291" s="157">
        <v>5.81</v>
      </c>
      <c r="I291" s="158">
        <f>(_xlfn.XLOOKUP(E291,Kalkulationswerte!$B$3:$B$13,Kalkulationswerte!$C$3:$C$13))-Reinigungstage!$J$18</f>
        <v>128.66666666666666</v>
      </c>
      <c r="J291" s="90" t="e">
        <f>_xlfn.XLOOKUP(#REF!,Reinigungstage!$B$41:$B$44,Reinigungstage!$C$41:$C$44)</f>
        <v>#REF!</v>
      </c>
      <c r="K291" s="90" t="e">
        <f>_xlfn.XLOOKUP(#REF!,Reinigungstage!$B$63:$B$66,Reinigungstage!$C$63:$C$66)</f>
        <v>#REF!</v>
      </c>
      <c r="L291" s="91">
        <f t="shared" ref="L291:L354" si="36">I291*H291</f>
        <v>747.55333333333328</v>
      </c>
      <c r="M291" s="158">
        <f>_xlfn.XLOOKUP(E291,Kalkulationswerte!$B$3:$B$13,Kalkulationswerte!$E$3:$E$13)</f>
        <v>0</v>
      </c>
      <c r="N291" s="160" t="e">
        <f t="shared" ref="N291:N354" si="37">L291/M291</f>
        <v>#DIV/0!</v>
      </c>
      <c r="O291" s="161">
        <f>_xlfn.XLOOKUP(E291,Kalkulationswerte!$B$3:$B$13,Kalkulationswerte!$F$3:$F$13)</f>
        <v>0</v>
      </c>
      <c r="P291" s="162" t="e">
        <f t="shared" ref="P291:P354" si="38">O291*N291</f>
        <v>#DIV/0!</v>
      </c>
      <c r="Q291" s="92" t="e">
        <f t="shared" si="34"/>
        <v>#DIV/0!</v>
      </c>
      <c r="R291" s="92" t="e">
        <f t="shared" si="35"/>
        <v>#DIV/0!</v>
      </c>
    </row>
    <row r="292" spans="1:18" x14ac:dyDescent="0.25">
      <c r="A292" s="89" t="s">
        <v>414</v>
      </c>
      <c r="B292" s="167" t="s">
        <v>457</v>
      </c>
      <c r="C292" s="101" t="s">
        <v>424</v>
      </c>
      <c r="D292" s="89" t="s">
        <v>185</v>
      </c>
      <c r="E292" s="102" t="s">
        <v>678</v>
      </c>
      <c r="F292" s="103" t="s">
        <v>22</v>
      </c>
      <c r="G292" s="102" t="s">
        <v>12</v>
      </c>
      <c r="H292" s="157">
        <v>8.82</v>
      </c>
      <c r="I292" s="158">
        <f>(_xlfn.XLOOKUP(E292,Kalkulationswerte!$B$3:$B$13,Kalkulationswerte!$C$3:$C$13))-Reinigungstage!$J$18</f>
        <v>128.66666666666666</v>
      </c>
      <c r="J292" s="90" t="e">
        <f>_xlfn.XLOOKUP(#REF!,Reinigungstage!$B$41:$B$44,Reinigungstage!$C$41:$C$44)</f>
        <v>#REF!</v>
      </c>
      <c r="K292" s="90" t="e">
        <f>_xlfn.XLOOKUP(#REF!,Reinigungstage!$B$63:$B$66,Reinigungstage!$C$63:$C$66)</f>
        <v>#REF!</v>
      </c>
      <c r="L292" s="91">
        <f t="shared" si="36"/>
        <v>1134.8399999999999</v>
      </c>
      <c r="M292" s="158">
        <f>_xlfn.XLOOKUP(E292,Kalkulationswerte!$B$3:$B$13,Kalkulationswerte!$E$3:$E$13)</f>
        <v>0</v>
      </c>
      <c r="N292" s="160" t="e">
        <f t="shared" si="37"/>
        <v>#DIV/0!</v>
      </c>
      <c r="O292" s="161">
        <f>_xlfn.XLOOKUP(E292,Kalkulationswerte!$B$3:$B$13,Kalkulationswerte!$F$3:$F$13)</f>
        <v>0</v>
      </c>
      <c r="P292" s="162" t="e">
        <f t="shared" si="38"/>
        <v>#DIV/0!</v>
      </c>
      <c r="Q292" s="92" t="e">
        <f t="shared" si="34"/>
        <v>#DIV/0!</v>
      </c>
      <c r="R292" s="92" t="e">
        <f t="shared" si="35"/>
        <v>#DIV/0!</v>
      </c>
    </row>
    <row r="293" spans="1:18" x14ac:dyDescent="0.25">
      <c r="A293" s="89" t="s">
        <v>414</v>
      </c>
      <c r="B293" s="167" t="s">
        <v>457</v>
      </c>
      <c r="C293" s="101" t="s">
        <v>425</v>
      </c>
      <c r="D293" s="89" t="s">
        <v>189</v>
      </c>
      <c r="E293" s="102" t="s">
        <v>678</v>
      </c>
      <c r="F293" s="103" t="s">
        <v>22</v>
      </c>
      <c r="G293" s="102" t="s">
        <v>12</v>
      </c>
      <c r="H293" s="157">
        <v>5.55</v>
      </c>
      <c r="I293" s="158">
        <f>(_xlfn.XLOOKUP(E293,Kalkulationswerte!$B$3:$B$13,Kalkulationswerte!$C$3:$C$13))-Reinigungstage!$J$18</f>
        <v>128.66666666666666</v>
      </c>
      <c r="J293" s="90" t="e">
        <f>_xlfn.XLOOKUP(#REF!,Reinigungstage!$B$41:$B$44,Reinigungstage!$C$41:$C$44)</f>
        <v>#REF!</v>
      </c>
      <c r="K293" s="90" t="e">
        <f>_xlfn.XLOOKUP(#REF!,Reinigungstage!$B$63:$B$66,Reinigungstage!$C$63:$C$66)</f>
        <v>#REF!</v>
      </c>
      <c r="L293" s="91">
        <f t="shared" si="36"/>
        <v>714.09999999999991</v>
      </c>
      <c r="M293" s="158">
        <f>_xlfn.XLOOKUP(E293,Kalkulationswerte!$B$3:$B$13,Kalkulationswerte!$E$3:$E$13)</f>
        <v>0</v>
      </c>
      <c r="N293" s="160" t="e">
        <f t="shared" si="37"/>
        <v>#DIV/0!</v>
      </c>
      <c r="O293" s="161">
        <f>_xlfn.XLOOKUP(E293,Kalkulationswerte!$B$3:$B$13,Kalkulationswerte!$F$3:$F$13)</f>
        <v>0</v>
      </c>
      <c r="P293" s="162" t="e">
        <f t="shared" si="38"/>
        <v>#DIV/0!</v>
      </c>
      <c r="Q293" s="92" t="e">
        <f t="shared" si="34"/>
        <v>#DIV/0!</v>
      </c>
      <c r="R293" s="92" t="e">
        <f t="shared" si="35"/>
        <v>#DIV/0!</v>
      </c>
    </row>
    <row r="294" spans="1:18" x14ac:dyDescent="0.25">
      <c r="A294" s="89" t="s">
        <v>414</v>
      </c>
      <c r="B294" s="167" t="s">
        <v>457</v>
      </c>
      <c r="C294" s="101" t="s">
        <v>426</v>
      </c>
      <c r="D294" s="89" t="s">
        <v>186</v>
      </c>
      <c r="E294" s="102" t="s">
        <v>678</v>
      </c>
      <c r="F294" s="103" t="s">
        <v>22</v>
      </c>
      <c r="G294" s="102" t="s">
        <v>12</v>
      </c>
      <c r="H294" s="157">
        <v>8.7200000000000006</v>
      </c>
      <c r="I294" s="158">
        <f>(_xlfn.XLOOKUP(E294,Kalkulationswerte!$B$3:$B$13,Kalkulationswerte!$C$3:$C$13))-Reinigungstage!$J$18</f>
        <v>128.66666666666666</v>
      </c>
      <c r="J294" s="90" t="e">
        <f>_xlfn.XLOOKUP(#REF!,Reinigungstage!$B$41:$B$44,Reinigungstage!$C$41:$C$44)</f>
        <v>#REF!</v>
      </c>
      <c r="K294" s="90" t="e">
        <f>_xlfn.XLOOKUP(#REF!,Reinigungstage!$B$63:$B$66,Reinigungstage!$C$63:$C$66)</f>
        <v>#REF!</v>
      </c>
      <c r="L294" s="91">
        <f t="shared" si="36"/>
        <v>1121.9733333333334</v>
      </c>
      <c r="M294" s="158">
        <f>_xlfn.XLOOKUP(E294,Kalkulationswerte!$B$3:$B$13,Kalkulationswerte!$E$3:$E$13)</f>
        <v>0</v>
      </c>
      <c r="N294" s="160" t="e">
        <f t="shared" si="37"/>
        <v>#DIV/0!</v>
      </c>
      <c r="O294" s="161">
        <f>_xlfn.XLOOKUP(E294,Kalkulationswerte!$B$3:$B$13,Kalkulationswerte!$F$3:$F$13)</f>
        <v>0</v>
      </c>
      <c r="P294" s="162" t="e">
        <f t="shared" si="38"/>
        <v>#DIV/0!</v>
      </c>
      <c r="Q294" s="92" t="e">
        <f t="shared" si="34"/>
        <v>#DIV/0!</v>
      </c>
      <c r="R294" s="92" t="e">
        <f t="shared" si="35"/>
        <v>#DIV/0!</v>
      </c>
    </row>
    <row r="295" spans="1:18" x14ac:dyDescent="0.25">
      <c r="A295" s="89" t="s">
        <v>414</v>
      </c>
      <c r="B295" s="167" t="s">
        <v>457</v>
      </c>
      <c r="C295" s="101" t="s">
        <v>427</v>
      </c>
      <c r="D295" s="89" t="s">
        <v>108</v>
      </c>
      <c r="E295" s="102" t="s">
        <v>677</v>
      </c>
      <c r="F295" s="103" t="s">
        <v>22</v>
      </c>
      <c r="G295" s="102" t="s">
        <v>10</v>
      </c>
      <c r="H295" s="157">
        <v>77.87</v>
      </c>
      <c r="I295" s="158">
        <f>(_xlfn.XLOOKUP(E295,Kalkulationswerte!$B$3:$B$13,Kalkulationswerte!$C$3:$C$13))-Reinigungstage!$J$18</f>
        <v>128.66666666666666</v>
      </c>
      <c r="J295" s="90" t="e">
        <f>_xlfn.XLOOKUP(#REF!,Reinigungstage!$B$41:$B$44,Reinigungstage!$C$41:$C$44)</f>
        <v>#REF!</v>
      </c>
      <c r="K295" s="90" t="e">
        <f>_xlfn.XLOOKUP(#REF!,Reinigungstage!$B$63:$B$66,Reinigungstage!$C$63:$C$66)</f>
        <v>#REF!</v>
      </c>
      <c r="L295" s="91">
        <f t="shared" si="36"/>
        <v>10019.273333333333</v>
      </c>
      <c r="M295" s="158">
        <f>_xlfn.XLOOKUP(E295,Kalkulationswerte!$B$3:$B$13,Kalkulationswerte!$E$3:$E$13)</f>
        <v>0</v>
      </c>
      <c r="N295" s="160" t="e">
        <f t="shared" si="37"/>
        <v>#DIV/0!</v>
      </c>
      <c r="O295" s="161">
        <f>_xlfn.XLOOKUP(E295,Kalkulationswerte!$B$3:$B$13,Kalkulationswerte!$F$3:$F$13)</f>
        <v>0</v>
      </c>
      <c r="P295" s="162" t="e">
        <f t="shared" si="38"/>
        <v>#DIV/0!</v>
      </c>
      <c r="Q295" s="92" t="e">
        <f t="shared" si="34"/>
        <v>#DIV/0!</v>
      </c>
      <c r="R295" s="92" t="e">
        <f t="shared" si="35"/>
        <v>#DIV/0!</v>
      </c>
    </row>
    <row r="296" spans="1:18" x14ac:dyDescent="0.25">
      <c r="A296" s="89" t="s">
        <v>414</v>
      </c>
      <c r="B296" s="167" t="s">
        <v>457</v>
      </c>
      <c r="C296" s="101" t="s">
        <v>428</v>
      </c>
      <c r="D296" s="89" t="s">
        <v>448</v>
      </c>
      <c r="E296" s="102" t="s">
        <v>677</v>
      </c>
      <c r="F296" s="103" t="s">
        <v>22</v>
      </c>
      <c r="G296" s="102" t="s">
        <v>10</v>
      </c>
      <c r="H296" s="157">
        <v>27.78</v>
      </c>
      <c r="I296" s="158">
        <f>(_xlfn.XLOOKUP(E296,Kalkulationswerte!$B$3:$B$13,Kalkulationswerte!$C$3:$C$13))-Reinigungstage!$J$18</f>
        <v>128.66666666666666</v>
      </c>
      <c r="J296" s="90" t="e">
        <f>_xlfn.XLOOKUP(#REF!,Reinigungstage!$B$41:$B$44,Reinigungstage!$C$41:$C$44)</f>
        <v>#REF!</v>
      </c>
      <c r="K296" s="90" t="e">
        <f>_xlfn.XLOOKUP(#REF!,Reinigungstage!$B$63:$B$66,Reinigungstage!$C$63:$C$66)</f>
        <v>#REF!</v>
      </c>
      <c r="L296" s="91">
        <f t="shared" si="36"/>
        <v>3574.3599999999997</v>
      </c>
      <c r="M296" s="158">
        <f>_xlfn.XLOOKUP(E296,Kalkulationswerte!$B$3:$B$13,Kalkulationswerte!$E$3:$E$13)</f>
        <v>0</v>
      </c>
      <c r="N296" s="160" t="e">
        <f t="shared" si="37"/>
        <v>#DIV/0!</v>
      </c>
      <c r="O296" s="161">
        <f>_xlfn.XLOOKUP(E296,Kalkulationswerte!$B$3:$B$13,Kalkulationswerte!$F$3:$F$13)</f>
        <v>0</v>
      </c>
      <c r="P296" s="162" t="e">
        <f t="shared" si="38"/>
        <v>#DIV/0!</v>
      </c>
      <c r="Q296" s="92" t="e">
        <f t="shared" si="34"/>
        <v>#DIV/0!</v>
      </c>
      <c r="R296" s="92" t="e">
        <f t="shared" si="35"/>
        <v>#DIV/0!</v>
      </c>
    </row>
    <row r="297" spans="1:18" x14ac:dyDescent="0.25">
      <c r="A297" s="89" t="s">
        <v>414</v>
      </c>
      <c r="B297" s="167" t="s">
        <v>457</v>
      </c>
      <c r="C297" s="101" t="s">
        <v>429</v>
      </c>
      <c r="D297" s="89" t="s">
        <v>114</v>
      </c>
      <c r="E297" s="102" t="s">
        <v>677</v>
      </c>
      <c r="F297" s="103" t="s">
        <v>22</v>
      </c>
      <c r="G297" s="102" t="s">
        <v>10</v>
      </c>
      <c r="H297" s="157">
        <v>51.81</v>
      </c>
      <c r="I297" s="158">
        <f>(_xlfn.XLOOKUP(E297,Kalkulationswerte!$B$3:$B$13,Kalkulationswerte!$C$3:$C$13))-Reinigungstage!$J$18</f>
        <v>128.66666666666666</v>
      </c>
      <c r="J297" s="90" t="e">
        <f>_xlfn.XLOOKUP(#REF!,Reinigungstage!$B$41:$B$44,Reinigungstage!$C$41:$C$44)</f>
        <v>#REF!</v>
      </c>
      <c r="K297" s="90" t="e">
        <f>_xlfn.XLOOKUP(#REF!,Reinigungstage!$B$63:$B$66,Reinigungstage!$C$63:$C$66)</f>
        <v>#REF!</v>
      </c>
      <c r="L297" s="91">
        <f t="shared" si="36"/>
        <v>6666.22</v>
      </c>
      <c r="M297" s="158">
        <f>_xlfn.XLOOKUP(E297,Kalkulationswerte!$B$3:$B$13,Kalkulationswerte!$E$3:$E$13)</f>
        <v>0</v>
      </c>
      <c r="N297" s="160" t="e">
        <f t="shared" si="37"/>
        <v>#DIV/0!</v>
      </c>
      <c r="O297" s="161">
        <f>_xlfn.XLOOKUP(E297,Kalkulationswerte!$B$3:$B$13,Kalkulationswerte!$F$3:$F$13)</f>
        <v>0</v>
      </c>
      <c r="P297" s="162" t="e">
        <f t="shared" si="38"/>
        <v>#DIV/0!</v>
      </c>
      <c r="Q297" s="92" t="e">
        <f t="shared" si="34"/>
        <v>#DIV/0!</v>
      </c>
      <c r="R297" s="92" t="e">
        <f t="shared" si="35"/>
        <v>#DIV/0!</v>
      </c>
    </row>
    <row r="298" spans="1:18" x14ac:dyDescent="0.25">
      <c r="A298" s="89" t="s">
        <v>414</v>
      </c>
      <c r="B298" s="167" t="s">
        <v>457</v>
      </c>
      <c r="C298" s="101" t="s">
        <v>430</v>
      </c>
      <c r="D298" s="89" t="s">
        <v>450</v>
      </c>
      <c r="E298" s="102" t="s">
        <v>689</v>
      </c>
      <c r="F298" s="103" t="s">
        <v>22</v>
      </c>
      <c r="G298" s="102" t="s">
        <v>12</v>
      </c>
      <c r="H298" s="157">
        <v>61.43</v>
      </c>
      <c r="I298" s="158">
        <f>(_xlfn.XLOOKUP(E298,Kalkulationswerte!$B$3:$B$13,Kalkulationswerte!$C$3:$C$13))-Reinigungstage!$J$18</f>
        <v>128.66666666666666</v>
      </c>
      <c r="J298" s="90" t="e">
        <f>_xlfn.XLOOKUP(#REF!,Reinigungstage!$B$41:$B$44,Reinigungstage!$C$41:$C$44)</f>
        <v>#REF!</v>
      </c>
      <c r="K298" s="90" t="e">
        <f>_xlfn.XLOOKUP(#REF!,Reinigungstage!$B$63:$B$66,Reinigungstage!$C$63:$C$66)</f>
        <v>#REF!</v>
      </c>
      <c r="L298" s="91">
        <f t="shared" si="36"/>
        <v>7903.9933333333329</v>
      </c>
      <c r="M298" s="158">
        <f>_xlfn.XLOOKUP(E298,Kalkulationswerte!$B$3:$B$13,Kalkulationswerte!$E$3:$E$13)</f>
        <v>0</v>
      </c>
      <c r="N298" s="160" t="e">
        <f t="shared" si="37"/>
        <v>#DIV/0!</v>
      </c>
      <c r="O298" s="161">
        <f>_xlfn.XLOOKUP(E298,Kalkulationswerte!$B$3:$B$13,Kalkulationswerte!$F$3:$F$13)</f>
        <v>0</v>
      </c>
      <c r="P298" s="162" t="e">
        <f t="shared" si="38"/>
        <v>#DIV/0!</v>
      </c>
      <c r="Q298" s="92" t="e">
        <f t="shared" si="34"/>
        <v>#DIV/0!</v>
      </c>
      <c r="R298" s="92" t="e">
        <f t="shared" si="35"/>
        <v>#DIV/0!</v>
      </c>
    </row>
    <row r="299" spans="1:18" x14ac:dyDescent="0.25">
      <c r="A299" s="89" t="s">
        <v>414</v>
      </c>
      <c r="B299" s="167" t="s">
        <v>457</v>
      </c>
      <c r="C299" s="101" t="s">
        <v>431</v>
      </c>
      <c r="D299" s="89" t="s">
        <v>122</v>
      </c>
      <c r="E299" s="102" t="s">
        <v>696</v>
      </c>
      <c r="F299" s="104" t="s">
        <v>136</v>
      </c>
      <c r="G299" s="102" t="s">
        <v>220</v>
      </c>
      <c r="H299" s="157">
        <v>38.020000000000003</v>
      </c>
      <c r="I299" s="158">
        <f>_xlfn.XLOOKUP(E299,Kalkulationswerte!$B$3:$B$13,Kalkulationswerte!$C$3:$C$13)</f>
        <v>0</v>
      </c>
      <c r="J299" s="90" t="e">
        <f>_xlfn.XLOOKUP(#REF!,Reinigungstage!$B$41:$B$44,Reinigungstage!$C$41:$C$44)</f>
        <v>#REF!</v>
      </c>
      <c r="K299" s="90" t="e">
        <f>_xlfn.XLOOKUP(#REF!,Reinigungstage!$B$63:$B$66,Reinigungstage!$C$63:$C$66)</f>
        <v>#REF!</v>
      </c>
      <c r="L299" s="91">
        <f t="shared" si="36"/>
        <v>0</v>
      </c>
      <c r="M299" s="158">
        <f>_xlfn.XLOOKUP(E299,Kalkulationswerte!$B$3:$B$13,Kalkulationswerte!$E$3:$E$13)</f>
        <v>0</v>
      </c>
      <c r="N299" s="160">
        <f t="shared" ref="N299:N300" si="39">I299</f>
        <v>0</v>
      </c>
      <c r="O299" s="161">
        <f>_xlfn.XLOOKUP(E299,Kalkulationswerte!$B$3:$B$13,Kalkulationswerte!$F$3:$F$13)</f>
        <v>0</v>
      </c>
      <c r="P299" s="162">
        <f t="shared" si="38"/>
        <v>0</v>
      </c>
      <c r="Q299" s="92" t="e">
        <f t="shared" si="34"/>
        <v>#DIV/0!</v>
      </c>
      <c r="R299" s="92" t="e">
        <f t="shared" si="35"/>
        <v>#DIV/0!</v>
      </c>
    </row>
    <row r="300" spans="1:18" x14ac:dyDescent="0.25">
      <c r="A300" s="89" t="s">
        <v>414</v>
      </c>
      <c r="B300" s="167" t="s">
        <v>457</v>
      </c>
      <c r="C300" s="101" t="s">
        <v>432</v>
      </c>
      <c r="D300" s="89" t="s">
        <v>631</v>
      </c>
      <c r="E300" s="102" t="s">
        <v>696</v>
      </c>
      <c r="F300" s="104" t="s">
        <v>136</v>
      </c>
      <c r="G300" s="102" t="s">
        <v>220</v>
      </c>
      <c r="H300" s="157">
        <v>3.23</v>
      </c>
      <c r="I300" s="158">
        <f>_xlfn.XLOOKUP(E300,Kalkulationswerte!$B$3:$B$13,Kalkulationswerte!$C$3:$C$13)</f>
        <v>0</v>
      </c>
      <c r="J300" s="90" t="e">
        <f>_xlfn.XLOOKUP(#REF!,Reinigungstage!$B$41:$B$44,Reinigungstage!$C$41:$C$44)</f>
        <v>#REF!</v>
      </c>
      <c r="K300" s="90" t="e">
        <f>_xlfn.XLOOKUP(#REF!,Reinigungstage!$B$63:$B$66,Reinigungstage!$C$63:$C$66)</f>
        <v>#REF!</v>
      </c>
      <c r="L300" s="91">
        <f t="shared" si="36"/>
        <v>0</v>
      </c>
      <c r="M300" s="158">
        <f>_xlfn.XLOOKUP(E300,Kalkulationswerte!$B$3:$B$13,Kalkulationswerte!$E$3:$E$13)</f>
        <v>0</v>
      </c>
      <c r="N300" s="160">
        <f t="shared" si="39"/>
        <v>0</v>
      </c>
      <c r="O300" s="161">
        <f>_xlfn.XLOOKUP(E300,Kalkulationswerte!$B$3:$B$13,Kalkulationswerte!$F$3:$F$13)</f>
        <v>0</v>
      </c>
      <c r="P300" s="162">
        <f t="shared" si="38"/>
        <v>0</v>
      </c>
      <c r="Q300" s="92" t="e">
        <f t="shared" si="34"/>
        <v>#DIV/0!</v>
      </c>
      <c r="R300" s="92" t="e">
        <f t="shared" si="35"/>
        <v>#DIV/0!</v>
      </c>
    </row>
    <row r="301" spans="1:18" x14ac:dyDescent="0.25">
      <c r="A301" s="89" t="s">
        <v>414</v>
      </c>
      <c r="B301" s="167" t="s">
        <v>457</v>
      </c>
      <c r="C301" s="101" t="s">
        <v>433</v>
      </c>
      <c r="D301" s="89" t="s">
        <v>140</v>
      </c>
      <c r="E301" s="102" t="s">
        <v>677</v>
      </c>
      <c r="F301" s="103" t="s">
        <v>22</v>
      </c>
      <c r="G301" s="102" t="s">
        <v>10</v>
      </c>
      <c r="H301" s="157">
        <v>70.459999999999994</v>
      </c>
      <c r="I301" s="158">
        <f>(_xlfn.XLOOKUP(E301,Kalkulationswerte!$B$3:$B$13,Kalkulationswerte!$C$3:$C$13))-Reinigungstage!$J$18</f>
        <v>128.66666666666666</v>
      </c>
      <c r="J301" s="90" t="e">
        <f>_xlfn.XLOOKUP(#REF!,Reinigungstage!$B$41:$B$44,Reinigungstage!$C$41:$C$44)</f>
        <v>#REF!</v>
      </c>
      <c r="K301" s="90" t="e">
        <f>_xlfn.XLOOKUP(#REF!,Reinigungstage!$B$63:$B$66,Reinigungstage!$C$63:$C$66)</f>
        <v>#REF!</v>
      </c>
      <c r="L301" s="91">
        <f t="shared" si="36"/>
        <v>9065.8533333333326</v>
      </c>
      <c r="M301" s="158">
        <f>_xlfn.XLOOKUP(E301,Kalkulationswerte!$B$3:$B$13,Kalkulationswerte!$E$3:$E$13)</f>
        <v>0</v>
      </c>
      <c r="N301" s="160" t="e">
        <f t="shared" si="37"/>
        <v>#DIV/0!</v>
      </c>
      <c r="O301" s="161">
        <f>_xlfn.XLOOKUP(E301,Kalkulationswerte!$B$3:$B$13,Kalkulationswerte!$F$3:$F$13)</f>
        <v>0</v>
      </c>
      <c r="P301" s="162" t="e">
        <f t="shared" si="38"/>
        <v>#DIV/0!</v>
      </c>
      <c r="Q301" s="92" t="e">
        <f t="shared" si="34"/>
        <v>#DIV/0!</v>
      </c>
      <c r="R301" s="92" t="e">
        <f t="shared" si="35"/>
        <v>#DIV/0!</v>
      </c>
    </row>
    <row r="302" spans="1:18" x14ac:dyDescent="0.25">
      <c r="A302" s="89" t="s">
        <v>414</v>
      </c>
      <c r="B302" s="167" t="s">
        <v>457</v>
      </c>
      <c r="C302" s="101" t="s">
        <v>434</v>
      </c>
      <c r="D302" s="89" t="s">
        <v>451</v>
      </c>
      <c r="E302" s="102" t="s">
        <v>691</v>
      </c>
      <c r="F302" s="103" t="s">
        <v>22</v>
      </c>
      <c r="G302" s="102" t="s">
        <v>10</v>
      </c>
      <c r="H302" s="157">
        <v>35.28</v>
      </c>
      <c r="I302" s="158">
        <f>_xlfn.XLOOKUP(E302,Kalkulationswerte!$B$3:$B$13,Kalkulationswerte!$C$3:$C$13)</f>
        <v>12</v>
      </c>
      <c r="J302" s="90" t="e">
        <f>_xlfn.XLOOKUP(#REF!,Reinigungstage!$B$41:$B$44,Reinigungstage!$C$41:$C$44)</f>
        <v>#REF!</v>
      </c>
      <c r="K302" s="90" t="e">
        <f>_xlfn.XLOOKUP(#REF!,Reinigungstage!$B$63:$B$66,Reinigungstage!$C$63:$C$66)</f>
        <v>#REF!</v>
      </c>
      <c r="L302" s="91">
        <f t="shared" si="36"/>
        <v>423.36</v>
      </c>
      <c r="M302" s="158">
        <f>_xlfn.XLOOKUP(E302,Kalkulationswerte!$B$3:$B$13,Kalkulationswerte!$E$3:$E$13)</f>
        <v>0</v>
      </c>
      <c r="N302" s="160" t="e">
        <f t="shared" si="37"/>
        <v>#DIV/0!</v>
      </c>
      <c r="O302" s="161">
        <f>_xlfn.XLOOKUP(E302,Kalkulationswerte!$B$3:$B$13,Kalkulationswerte!$F$3:$F$13)</f>
        <v>0</v>
      </c>
      <c r="P302" s="162" t="e">
        <f t="shared" si="38"/>
        <v>#DIV/0!</v>
      </c>
      <c r="Q302" s="92" t="e">
        <f t="shared" si="34"/>
        <v>#DIV/0!</v>
      </c>
      <c r="R302" s="92" t="e">
        <f t="shared" si="35"/>
        <v>#DIV/0!</v>
      </c>
    </row>
    <row r="303" spans="1:18" x14ac:dyDescent="0.25">
      <c r="A303" s="89" t="s">
        <v>414</v>
      </c>
      <c r="B303" s="167" t="s">
        <v>457</v>
      </c>
      <c r="C303" s="101" t="s">
        <v>435</v>
      </c>
      <c r="D303" s="89" t="s">
        <v>145</v>
      </c>
      <c r="E303" s="102" t="s">
        <v>677</v>
      </c>
      <c r="F303" s="103" t="s">
        <v>22</v>
      </c>
      <c r="G303" s="102" t="s">
        <v>10</v>
      </c>
      <c r="H303" s="157">
        <v>52.29</v>
      </c>
      <c r="I303" s="158">
        <f>(_xlfn.XLOOKUP(E303,Kalkulationswerte!$B$3:$B$13,Kalkulationswerte!$C$3:$C$13))-Reinigungstage!$J$18</f>
        <v>128.66666666666666</v>
      </c>
      <c r="J303" s="90" t="e">
        <f>_xlfn.XLOOKUP(#REF!,Reinigungstage!$B$41:$B$44,Reinigungstage!$C$41:$C$44)</f>
        <v>#REF!</v>
      </c>
      <c r="K303" s="90" t="e">
        <f>_xlfn.XLOOKUP(#REF!,Reinigungstage!$B$63:$B$66,Reinigungstage!$C$63:$C$66)</f>
        <v>#REF!</v>
      </c>
      <c r="L303" s="91">
        <f t="shared" si="36"/>
        <v>6727.98</v>
      </c>
      <c r="M303" s="158">
        <f>_xlfn.XLOOKUP(E303,Kalkulationswerte!$B$3:$B$13,Kalkulationswerte!$E$3:$E$13)</f>
        <v>0</v>
      </c>
      <c r="N303" s="160" t="e">
        <f t="shared" si="37"/>
        <v>#DIV/0!</v>
      </c>
      <c r="O303" s="161">
        <f>_xlfn.XLOOKUP(E303,Kalkulationswerte!$B$3:$B$13,Kalkulationswerte!$F$3:$F$13)</f>
        <v>0</v>
      </c>
      <c r="P303" s="162" t="e">
        <f t="shared" si="38"/>
        <v>#DIV/0!</v>
      </c>
      <c r="Q303" s="92" t="e">
        <f t="shared" si="34"/>
        <v>#DIV/0!</v>
      </c>
      <c r="R303" s="92" t="e">
        <f t="shared" si="35"/>
        <v>#DIV/0!</v>
      </c>
    </row>
    <row r="304" spans="1:18" x14ac:dyDescent="0.25">
      <c r="A304" s="89" t="s">
        <v>414</v>
      </c>
      <c r="B304" s="167" t="s">
        <v>457</v>
      </c>
      <c r="C304" s="101" t="s">
        <v>436</v>
      </c>
      <c r="D304" s="89" t="s">
        <v>129</v>
      </c>
      <c r="E304" s="102" t="s">
        <v>696</v>
      </c>
      <c r="F304" s="104" t="s">
        <v>136</v>
      </c>
      <c r="G304" s="102" t="s">
        <v>220</v>
      </c>
      <c r="H304" s="157">
        <v>32.1</v>
      </c>
      <c r="I304" s="158">
        <f>_xlfn.XLOOKUP(E304,Kalkulationswerte!$B$3:$B$13,Kalkulationswerte!$C$3:$C$13)</f>
        <v>0</v>
      </c>
      <c r="J304" s="90" t="e">
        <f>_xlfn.XLOOKUP(#REF!,Reinigungstage!$B$41:$B$44,Reinigungstage!$C$41:$C$44)</f>
        <v>#REF!</v>
      </c>
      <c r="K304" s="90" t="e">
        <f>_xlfn.XLOOKUP(#REF!,Reinigungstage!$B$63:$B$66,Reinigungstage!$C$63:$C$66)</f>
        <v>#REF!</v>
      </c>
      <c r="L304" s="91">
        <f t="shared" si="36"/>
        <v>0</v>
      </c>
      <c r="M304" s="158">
        <f>_xlfn.XLOOKUP(E304,Kalkulationswerte!$B$3:$B$13,Kalkulationswerte!$E$3:$E$13)</f>
        <v>0</v>
      </c>
      <c r="N304" s="160">
        <f>I304</f>
        <v>0</v>
      </c>
      <c r="O304" s="161">
        <f>_xlfn.XLOOKUP(E304,Kalkulationswerte!$B$3:$B$13,Kalkulationswerte!$F$3:$F$13)</f>
        <v>0</v>
      </c>
      <c r="P304" s="162">
        <f t="shared" si="38"/>
        <v>0</v>
      </c>
      <c r="Q304" s="92" t="e">
        <f t="shared" si="34"/>
        <v>#DIV/0!</v>
      </c>
      <c r="R304" s="92" t="e">
        <f t="shared" si="35"/>
        <v>#DIV/0!</v>
      </c>
    </row>
    <row r="305" spans="1:18" x14ac:dyDescent="0.25">
      <c r="A305" s="89" t="s">
        <v>414</v>
      </c>
      <c r="B305" s="167" t="s">
        <v>457</v>
      </c>
      <c r="C305" s="101" t="s">
        <v>437</v>
      </c>
      <c r="D305" s="89" t="s">
        <v>313</v>
      </c>
      <c r="E305" s="102" t="s">
        <v>677</v>
      </c>
      <c r="F305" s="103" t="s">
        <v>22</v>
      </c>
      <c r="G305" s="102" t="s">
        <v>10</v>
      </c>
      <c r="H305" s="157">
        <v>19.43</v>
      </c>
      <c r="I305" s="158">
        <f>(_xlfn.XLOOKUP(E305,Kalkulationswerte!$B$3:$B$13,Kalkulationswerte!$C$3:$C$13))-Reinigungstage!$J$18</f>
        <v>128.66666666666666</v>
      </c>
      <c r="J305" s="90" t="e">
        <f>_xlfn.XLOOKUP(#REF!,Reinigungstage!$B$41:$B$44,Reinigungstage!$C$41:$C$44)</f>
        <v>#REF!</v>
      </c>
      <c r="K305" s="90" t="e">
        <f>_xlfn.XLOOKUP(#REF!,Reinigungstage!$B$63:$B$66,Reinigungstage!$C$63:$C$66)</f>
        <v>#REF!</v>
      </c>
      <c r="L305" s="91">
        <f t="shared" si="36"/>
        <v>2499.9933333333333</v>
      </c>
      <c r="M305" s="158">
        <f>_xlfn.XLOOKUP(E305,Kalkulationswerte!$B$3:$B$13,Kalkulationswerte!$E$3:$E$13)</f>
        <v>0</v>
      </c>
      <c r="N305" s="160" t="e">
        <f t="shared" si="37"/>
        <v>#DIV/0!</v>
      </c>
      <c r="O305" s="161">
        <f>_xlfn.XLOOKUP(E305,Kalkulationswerte!$B$3:$B$13,Kalkulationswerte!$F$3:$F$13)</f>
        <v>0</v>
      </c>
      <c r="P305" s="162" t="e">
        <f t="shared" si="38"/>
        <v>#DIV/0!</v>
      </c>
      <c r="Q305" s="92" t="e">
        <f t="shared" si="34"/>
        <v>#DIV/0!</v>
      </c>
      <c r="R305" s="92" t="e">
        <f t="shared" si="35"/>
        <v>#DIV/0!</v>
      </c>
    </row>
    <row r="306" spans="1:18" x14ac:dyDescent="0.25">
      <c r="A306" s="89" t="s">
        <v>414</v>
      </c>
      <c r="B306" s="167" t="s">
        <v>457</v>
      </c>
      <c r="C306" s="101" t="s">
        <v>438</v>
      </c>
      <c r="D306" s="89" t="s">
        <v>314</v>
      </c>
      <c r="E306" s="102" t="s">
        <v>677</v>
      </c>
      <c r="F306" s="103" t="s">
        <v>22</v>
      </c>
      <c r="G306" s="102" t="s">
        <v>10</v>
      </c>
      <c r="H306" s="157">
        <v>17.75</v>
      </c>
      <c r="I306" s="158">
        <f>(_xlfn.XLOOKUP(E306,Kalkulationswerte!$B$3:$B$13,Kalkulationswerte!$C$3:$C$13))-Reinigungstage!$J$18</f>
        <v>128.66666666666666</v>
      </c>
      <c r="J306" s="90" t="e">
        <f>_xlfn.XLOOKUP(#REF!,Reinigungstage!$B$41:$B$44,Reinigungstage!$C$41:$C$44)</f>
        <v>#REF!</v>
      </c>
      <c r="K306" s="90" t="e">
        <f>_xlfn.XLOOKUP(#REF!,Reinigungstage!$B$63:$B$66,Reinigungstage!$C$63:$C$66)</f>
        <v>#REF!</v>
      </c>
      <c r="L306" s="91">
        <f t="shared" si="36"/>
        <v>2283.833333333333</v>
      </c>
      <c r="M306" s="158">
        <f>_xlfn.XLOOKUP(E306,Kalkulationswerte!$B$3:$B$13,Kalkulationswerte!$E$3:$E$13)</f>
        <v>0</v>
      </c>
      <c r="N306" s="160" t="e">
        <f t="shared" si="37"/>
        <v>#DIV/0!</v>
      </c>
      <c r="O306" s="161">
        <f>_xlfn.XLOOKUP(E306,Kalkulationswerte!$B$3:$B$13,Kalkulationswerte!$F$3:$F$13)</f>
        <v>0</v>
      </c>
      <c r="P306" s="162" t="e">
        <f t="shared" si="38"/>
        <v>#DIV/0!</v>
      </c>
      <c r="Q306" s="92" t="e">
        <f t="shared" si="34"/>
        <v>#DIV/0!</v>
      </c>
      <c r="R306" s="92" t="e">
        <f t="shared" si="35"/>
        <v>#DIV/0!</v>
      </c>
    </row>
    <row r="307" spans="1:18" x14ac:dyDescent="0.25">
      <c r="A307" s="89" t="s">
        <v>414</v>
      </c>
      <c r="B307" s="167" t="s">
        <v>457</v>
      </c>
      <c r="C307" s="101" t="s">
        <v>439</v>
      </c>
      <c r="D307" s="89" t="s">
        <v>632</v>
      </c>
      <c r="E307" s="102" t="s">
        <v>696</v>
      </c>
      <c r="F307" s="104" t="s">
        <v>136</v>
      </c>
      <c r="G307" s="102" t="s">
        <v>220</v>
      </c>
      <c r="H307" s="157">
        <v>2.89</v>
      </c>
      <c r="I307" s="158">
        <f>_xlfn.XLOOKUP(E307,Kalkulationswerte!$B$3:$B$13,Kalkulationswerte!$C$3:$C$13)</f>
        <v>0</v>
      </c>
      <c r="J307" s="90" t="e">
        <f>_xlfn.XLOOKUP(#REF!,Reinigungstage!$B$41:$B$44,Reinigungstage!$C$41:$C$44)</f>
        <v>#REF!</v>
      </c>
      <c r="K307" s="90" t="e">
        <f>_xlfn.XLOOKUP(#REF!,Reinigungstage!$B$63:$B$66,Reinigungstage!$C$63:$C$66)</f>
        <v>#REF!</v>
      </c>
      <c r="L307" s="91">
        <f t="shared" si="36"/>
        <v>0</v>
      </c>
      <c r="M307" s="158">
        <f>_xlfn.XLOOKUP(E307,Kalkulationswerte!$B$3:$B$13,Kalkulationswerte!$E$3:$E$13)</f>
        <v>0</v>
      </c>
      <c r="N307" s="160">
        <f>I307</f>
        <v>0</v>
      </c>
      <c r="O307" s="161">
        <f>_xlfn.XLOOKUP(E307,Kalkulationswerte!$B$3:$B$13,Kalkulationswerte!$F$3:$F$13)</f>
        <v>0</v>
      </c>
      <c r="P307" s="162">
        <f t="shared" si="38"/>
        <v>0</v>
      </c>
      <c r="Q307" s="92" t="e">
        <f t="shared" si="34"/>
        <v>#DIV/0!</v>
      </c>
      <c r="R307" s="92" t="e">
        <f t="shared" si="35"/>
        <v>#DIV/0!</v>
      </c>
    </row>
    <row r="308" spans="1:18" x14ac:dyDescent="0.25">
      <c r="A308" s="89" t="s">
        <v>414</v>
      </c>
      <c r="B308" s="167" t="s">
        <v>457</v>
      </c>
      <c r="C308" s="101" t="s">
        <v>440</v>
      </c>
      <c r="D308" s="89" t="s">
        <v>147</v>
      </c>
      <c r="E308" s="102" t="s">
        <v>677</v>
      </c>
      <c r="F308" s="103" t="s">
        <v>22</v>
      </c>
      <c r="G308" s="102" t="s">
        <v>10</v>
      </c>
      <c r="H308" s="157">
        <v>76.010000000000005</v>
      </c>
      <c r="I308" s="158">
        <f>(_xlfn.XLOOKUP(E308,Kalkulationswerte!$B$3:$B$13,Kalkulationswerte!$C$3:$C$13))-Reinigungstage!$J$18</f>
        <v>128.66666666666666</v>
      </c>
      <c r="J308" s="90" t="e">
        <f>_xlfn.XLOOKUP(#REF!,Reinigungstage!$B$41:$B$44,Reinigungstage!$C$41:$C$44)</f>
        <v>#REF!</v>
      </c>
      <c r="K308" s="90" t="e">
        <f>_xlfn.XLOOKUP(#REF!,Reinigungstage!$B$63:$B$66,Reinigungstage!$C$63:$C$66)</f>
        <v>#REF!</v>
      </c>
      <c r="L308" s="91">
        <f t="shared" si="36"/>
        <v>9779.9533333333329</v>
      </c>
      <c r="M308" s="158">
        <f>_xlfn.XLOOKUP(E308,Kalkulationswerte!$B$3:$B$13,Kalkulationswerte!$E$3:$E$13)</f>
        <v>0</v>
      </c>
      <c r="N308" s="160" t="e">
        <f t="shared" si="37"/>
        <v>#DIV/0!</v>
      </c>
      <c r="O308" s="161">
        <f>_xlfn.XLOOKUP(E308,Kalkulationswerte!$B$3:$B$13,Kalkulationswerte!$F$3:$F$13)</f>
        <v>0</v>
      </c>
      <c r="P308" s="162" t="e">
        <f t="shared" si="38"/>
        <v>#DIV/0!</v>
      </c>
      <c r="Q308" s="92" t="e">
        <f t="shared" si="34"/>
        <v>#DIV/0!</v>
      </c>
      <c r="R308" s="92" t="e">
        <f t="shared" si="35"/>
        <v>#DIV/0!</v>
      </c>
    </row>
    <row r="309" spans="1:18" x14ac:dyDescent="0.25">
      <c r="A309" s="89" t="s">
        <v>414</v>
      </c>
      <c r="B309" s="167" t="s">
        <v>457</v>
      </c>
      <c r="C309" s="101" t="s">
        <v>441</v>
      </c>
      <c r="D309" s="89" t="s">
        <v>449</v>
      </c>
      <c r="E309" s="102" t="s">
        <v>677</v>
      </c>
      <c r="F309" s="103" t="s">
        <v>22</v>
      </c>
      <c r="G309" s="102" t="s">
        <v>10</v>
      </c>
      <c r="H309" s="157">
        <v>21.11</v>
      </c>
      <c r="I309" s="158">
        <f>(_xlfn.XLOOKUP(E309,Kalkulationswerte!$B$3:$B$13,Kalkulationswerte!$C$3:$C$13))-Reinigungstage!$J$18</f>
        <v>128.66666666666666</v>
      </c>
      <c r="J309" s="90" t="e">
        <f>_xlfn.XLOOKUP(#REF!,Reinigungstage!$B$41:$B$44,Reinigungstage!$C$41:$C$44)</f>
        <v>#REF!</v>
      </c>
      <c r="K309" s="90" t="e">
        <f>_xlfn.XLOOKUP(#REF!,Reinigungstage!$B$63:$B$66,Reinigungstage!$C$63:$C$66)</f>
        <v>#REF!</v>
      </c>
      <c r="L309" s="91">
        <f t="shared" si="36"/>
        <v>2716.1533333333332</v>
      </c>
      <c r="M309" s="158">
        <f>_xlfn.XLOOKUP(E309,Kalkulationswerte!$B$3:$B$13,Kalkulationswerte!$E$3:$E$13)</f>
        <v>0</v>
      </c>
      <c r="N309" s="160" t="e">
        <f t="shared" si="37"/>
        <v>#DIV/0!</v>
      </c>
      <c r="O309" s="161">
        <f>_xlfn.XLOOKUP(E309,Kalkulationswerte!$B$3:$B$13,Kalkulationswerte!$F$3:$F$13)</f>
        <v>0</v>
      </c>
      <c r="P309" s="162" t="e">
        <f t="shared" si="38"/>
        <v>#DIV/0!</v>
      </c>
      <c r="Q309" s="92" t="e">
        <f t="shared" si="34"/>
        <v>#DIV/0!</v>
      </c>
      <c r="R309" s="92" t="e">
        <f t="shared" si="35"/>
        <v>#DIV/0!</v>
      </c>
    </row>
    <row r="310" spans="1:18" x14ac:dyDescent="0.25">
      <c r="A310" s="89" t="s">
        <v>414</v>
      </c>
      <c r="B310" s="167" t="s">
        <v>457</v>
      </c>
      <c r="C310" s="101" t="s">
        <v>442</v>
      </c>
      <c r="D310" s="89" t="s">
        <v>452</v>
      </c>
      <c r="E310" s="102" t="s">
        <v>696</v>
      </c>
      <c r="F310" s="104" t="s">
        <v>136</v>
      </c>
      <c r="G310" s="102" t="s">
        <v>10</v>
      </c>
      <c r="H310" s="157">
        <v>17.559999999999999</v>
      </c>
      <c r="I310" s="158">
        <f>_xlfn.XLOOKUP(E310,Kalkulationswerte!$B$3:$B$13,Kalkulationswerte!$C$3:$C$13)</f>
        <v>0</v>
      </c>
      <c r="J310" s="90" t="e">
        <f>_xlfn.XLOOKUP(#REF!,Reinigungstage!$B$41:$B$44,Reinigungstage!$C$41:$C$44)</f>
        <v>#REF!</v>
      </c>
      <c r="K310" s="90" t="e">
        <f>_xlfn.XLOOKUP(#REF!,Reinigungstage!$B$63:$B$66,Reinigungstage!$C$63:$C$66)</f>
        <v>#REF!</v>
      </c>
      <c r="L310" s="91">
        <f t="shared" si="36"/>
        <v>0</v>
      </c>
      <c r="M310" s="158">
        <f>_xlfn.XLOOKUP(E310,Kalkulationswerte!$B$3:$B$13,Kalkulationswerte!$E$3:$E$13)</f>
        <v>0</v>
      </c>
      <c r="N310" s="160">
        <f>I310</f>
        <v>0</v>
      </c>
      <c r="O310" s="161">
        <f>_xlfn.XLOOKUP(E310,Kalkulationswerte!$B$3:$B$13,Kalkulationswerte!$F$3:$F$13)</f>
        <v>0</v>
      </c>
      <c r="P310" s="162">
        <f t="shared" si="38"/>
        <v>0</v>
      </c>
      <c r="Q310" s="92" t="e">
        <f t="shared" si="34"/>
        <v>#DIV/0!</v>
      </c>
      <c r="R310" s="92" t="e">
        <f t="shared" si="35"/>
        <v>#DIV/0!</v>
      </c>
    </row>
    <row r="311" spans="1:18" x14ac:dyDescent="0.25">
      <c r="A311" s="89" t="s">
        <v>414</v>
      </c>
      <c r="B311" s="167" t="s">
        <v>457</v>
      </c>
      <c r="C311" s="101" t="s">
        <v>443</v>
      </c>
      <c r="D311" s="89" t="s">
        <v>238</v>
      </c>
      <c r="E311" s="102" t="s">
        <v>675</v>
      </c>
      <c r="F311" s="103" t="s">
        <v>22</v>
      </c>
      <c r="G311" s="102" t="s">
        <v>10</v>
      </c>
      <c r="H311" s="157">
        <v>19.559999999999999</v>
      </c>
      <c r="I311" s="158">
        <f>(_xlfn.XLOOKUP(E311,Kalkulationswerte!$B$3:$B$13,Kalkulationswerte!$C$3:$C$13))-62</f>
        <v>39.066666666666677</v>
      </c>
      <c r="J311" s="90" t="e">
        <f>_xlfn.XLOOKUP(#REF!,Reinigungstage!$B$41:$B$44,Reinigungstage!$C$41:$C$44)</f>
        <v>#REF!</v>
      </c>
      <c r="K311" s="90" t="e">
        <f>_xlfn.XLOOKUP(#REF!,Reinigungstage!$B$63:$B$66,Reinigungstage!$C$63:$C$66)</f>
        <v>#REF!</v>
      </c>
      <c r="L311" s="91">
        <f t="shared" si="36"/>
        <v>764.14400000000012</v>
      </c>
      <c r="M311" s="158">
        <f>_xlfn.XLOOKUP(E311,Kalkulationswerte!$B$3:$B$13,Kalkulationswerte!$E$3:$E$13)</f>
        <v>0</v>
      </c>
      <c r="N311" s="160" t="e">
        <f t="shared" si="37"/>
        <v>#DIV/0!</v>
      </c>
      <c r="O311" s="161">
        <f>_xlfn.XLOOKUP(E311,Kalkulationswerte!$B$3:$B$13,Kalkulationswerte!$F$3:$F$13)</f>
        <v>0</v>
      </c>
      <c r="P311" s="162" t="e">
        <f t="shared" si="38"/>
        <v>#DIV/0!</v>
      </c>
      <c r="Q311" s="92" t="e">
        <f t="shared" si="34"/>
        <v>#DIV/0!</v>
      </c>
      <c r="R311" s="92" t="e">
        <f t="shared" si="35"/>
        <v>#DIV/0!</v>
      </c>
    </row>
    <row r="312" spans="1:18" x14ac:dyDescent="0.25">
      <c r="A312" s="89" t="s">
        <v>414</v>
      </c>
      <c r="B312" s="167" t="s">
        <v>457</v>
      </c>
      <c r="C312" s="101" t="s">
        <v>444</v>
      </c>
      <c r="D312" s="89" t="s">
        <v>453</v>
      </c>
      <c r="E312" s="102" t="s">
        <v>696</v>
      </c>
      <c r="F312" s="104" t="s">
        <v>136</v>
      </c>
      <c r="G312" s="102" t="s">
        <v>220</v>
      </c>
      <c r="H312" s="157">
        <v>30.22</v>
      </c>
      <c r="I312" s="158">
        <f>_xlfn.XLOOKUP(E312,Kalkulationswerte!$B$3:$B$13,Kalkulationswerte!$C$3:$C$13)</f>
        <v>0</v>
      </c>
      <c r="J312" s="90" t="e">
        <f>_xlfn.XLOOKUP(#REF!,Reinigungstage!$B$41:$B$44,Reinigungstage!$C$41:$C$44)</f>
        <v>#REF!</v>
      </c>
      <c r="K312" s="90" t="e">
        <f>_xlfn.XLOOKUP(#REF!,Reinigungstage!$B$63:$B$66,Reinigungstage!$C$63:$C$66)</f>
        <v>#REF!</v>
      </c>
      <c r="L312" s="91">
        <f t="shared" si="36"/>
        <v>0</v>
      </c>
      <c r="M312" s="158">
        <f>_xlfn.XLOOKUP(E312,Kalkulationswerte!$B$3:$B$13,Kalkulationswerte!$E$3:$E$13)</f>
        <v>0</v>
      </c>
      <c r="N312" s="160">
        <f t="shared" ref="N312:N315" si="40">I312</f>
        <v>0</v>
      </c>
      <c r="O312" s="161">
        <f>_xlfn.XLOOKUP(E312,Kalkulationswerte!$B$3:$B$13,Kalkulationswerte!$F$3:$F$13)</f>
        <v>0</v>
      </c>
      <c r="P312" s="162">
        <f t="shared" si="38"/>
        <v>0</v>
      </c>
      <c r="Q312" s="92" t="e">
        <f t="shared" si="34"/>
        <v>#DIV/0!</v>
      </c>
      <c r="R312" s="92" t="e">
        <f t="shared" si="35"/>
        <v>#DIV/0!</v>
      </c>
    </row>
    <row r="313" spans="1:18" x14ac:dyDescent="0.25">
      <c r="A313" s="89" t="s">
        <v>414</v>
      </c>
      <c r="B313" s="167" t="s">
        <v>457</v>
      </c>
      <c r="C313" s="101" t="s">
        <v>445</v>
      </c>
      <c r="D313" s="89" t="s">
        <v>454</v>
      </c>
      <c r="E313" s="102" t="s">
        <v>696</v>
      </c>
      <c r="F313" s="104" t="s">
        <v>136</v>
      </c>
      <c r="G313" s="102" t="s">
        <v>220</v>
      </c>
      <c r="H313" s="157">
        <v>56.18</v>
      </c>
      <c r="I313" s="158">
        <f>_xlfn.XLOOKUP(E313,Kalkulationswerte!$B$3:$B$13,Kalkulationswerte!$C$3:$C$13)</f>
        <v>0</v>
      </c>
      <c r="J313" s="90" t="e">
        <f>_xlfn.XLOOKUP(#REF!,Reinigungstage!$B$41:$B$44,Reinigungstage!$C$41:$C$44)</f>
        <v>#REF!</v>
      </c>
      <c r="K313" s="90" t="e">
        <f>_xlfn.XLOOKUP(#REF!,Reinigungstage!$B$63:$B$66,Reinigungstage!$C$63:$C$66)</f>
        <v>#REF!</v>
      </c>
      <c r="L313" s="91">
        <f t="shared" si="36"/>
        <v>0</v>
      </c>
      <c r="M313" s="158">
        <f>_xlfn.XLOOKUP(E313,Kalkulationswerte!$B$3:$B$13,Kalkulationswerte!$E$3:$E$13)</f>
        <v>0</v>
      </c>
      <c r="N313" s="160">
        <f t="shared" si="40"/>
        <v>0</v>
      </c>
      <c r="O313" s="161">
        <f>_xlfn.XLOOKUP(E313,Kalkulationswerte!$B$3:$B$13,Kalkulationswerte!$F$3:$F$13)</f>
        <v>0</v>
      </c>
      <c r="P313" s="162">
        <f t="shared" si="38"/>
        <v>0</v>
      </c>
      <c r="Q313" s="92" t="e">
        <f t="shared" si="34"/>
        <v>#DIV/0!</v>
      </c>
      <c r="R313" s="92" t="e">
        <f t="shared" si="35"/>
        <v>#DIV/0!</v>
      </c>
    </row>
    <row r="314" spans="1:18" x14ac:dyDescent="0.25">
      <c r="A314" s="89" t="s">
        <v>414</v>
      </c>
      <c r="B314" s="167" t="s">
        <v>457</v>
      </c>
      <c r="C314" s="101" t="s">
        <v>446</v>
      </c>
      <c r="D314" s="89" t="s">
        <v>456</v>
      </c>
      <c r="E314" s="102" t="s">
        <v>696</v>
      </c>
      <c r="F314" s="104" t="s">
        <v>136</v>
      </c>
      <c r="G314" s="102" t="s">
        <v>220</v>
      </c>
      <c r="H314" s="157">
        <v>25.39</v>
      </c>
      <c r="I314" s="158">
        <f>_xlfn.XLOOKUP(E314,Kalkulationswerte!$B$3:$B$13,Kalkulationswerte!$C$3:$C$13)</f>
        <v>0</v>
      </c>
      <c r="J314" s="90" t="e">
        <f>_xlfn.XLOOKUP(#REF!,Reinigungstage!$B$41:$B$44,Reinigungstage!$C$41:$C$44)</f>
        <v>#REF!</v>
      </c>
      <c r="K314" s="90" t="e">
        <f>_xlfn.XLOOKUP(#REF!,Reinigungstage!$B$63:$B$66,Reinigungstage!$C$63:$C$66)</f>
        <v>#REF!</v>
      </c>
      <c r="L314" s="91">
        <f t="shared" si="36"/>
        <v>0</v>
      </c>
      <c r="M314" s="158">
        <f>_xlfn.XLOOKUP(E314,Kalkulationswerte!$B$3:$B$13,Kalkulationswerte!$E$3:$E$13)</f>
        <v>0</v>
      </c>
      <c r="N314" s="160">
        <f t="shared" si="40"/>
        <v>0</v>
      </c>
      <c r="O314" s="161">
        <f>_xlfn.XLOOKUP(E314,Kalkulationswerte!$B$3:$B$13,Kalkulationswerte!$F$3:$F$13)</f>
        <v>0</v>
      </c>
      <c r="P314" s="162">
        <f t="shared" si="38"/>
        <v>0</v>
      </c>
      <c r="Q314" s="92" t="e">
        <f t="shared" si="34"/>
        <v>#DIV/0!</v>
      </c>
      <c r="R314" s="92" t="e">
        <f t="shared" si="35"/>
        <v>#DIV/0!</v>
      </c>
    </row>
    <row r="315" spans="1:18" x14ac:dyDescent="0.25">
      <c r="A315" s="89" t="s">
        <v>414</v>
      </c>
      <c r="B315" s="167" t="s">
        <v>457</v>
      </c>
      <c r="C315" s="101" t="s">
        <v>447</v>
      </c>
      <c r="D315" s="89" t="s">
        <v>455</v>
      </c>
      <c r="E315" s="102" t="s">
        <v>696</v>
      </c>
      <c r="F315" s="104" t="s">
        <v>136</v>
      </c>
      <c r="G315" s="102" t="s">
        <v>220</v>
      </c>
      <c r="H315" s="157">
        <v>82.02</v>
      </c>
      <c r="I315" s="158">
        <f>_xlfn.XLOOKUP(E315,Kalkulationswerte!$B$3:$B$13,Kalkulationswerte!$C$3:$C$13)</f>
        <v>0</v>
      </c>
      <c r="J315" s="90" t="e">
        <f>_xlfn.XLOOKUP(#REF!,Reinigungstage!$B$41:$B$44,Reinigungstage!$C$41:$C$44)</f>
        <v>#REF!</v>
      </c>
      <c r="K315" s="90" t="e">
        <f>_xlfn.XLOOKUP(#REF!,Reinigungstage!$B$63:$B$66,Reinigungstage!$C$63:$C$66)</f>
        <v>#REF!</v>
      </c>
      <c r="L315" s="91">
        <f t="shared" si="36"/>
        <v>0</v>
      </c>
      <c r="M315" s="158">
        <f>_xlfn.XLOOKUP(E315,Kalkulationswerte!$B$3:$B$13,Kalkulationswerte!$E$3:$E$13)</f>
        <v>0</v>
      </c>
      <c r="N315" s="160">
        <f t="shared" si="40"/>
        <v>0</v>
      </c>
      <c r="O315" s="161">
        <f>_xlfn.XLOOKUP(E315,Kalkulationswerte!$B$3:$B$13,Kalkulationswerte!$F$3:$F$13)</f>
        <v>0</v>
      </c>
      <c r="P315" s="162">
        <f t="shared" si="38"/>
        <v>0</v>
      </c>
      <c r="Q315" s="92" t="e">
        <f t="shared" si="34"/>
        <v>#DIV/0!</v>
      </c>
      <c r="R315" s="92" t="e">
        <f t="shared" si="35"/>
        <v>#DIV/0!</v>
      </c>
    </row>
    <row r="316" spans="1:18" x14ac:dyDescent="0.25">
      <c r="A316" s="89" t="s">
        <v>414</v>
      </c>
      <c r="B316" s="167" t="s">
        <v>465</v>
      </c>
      <c r="C316" s="101" t="s">
        <v>75</v>
      </c>
      <c r="D316" s="89" t="s">
        <v>82</v>
      </c>
      <c r="E316" s="102" t="s">
        <v>684</v>
      </c>
      <c r="F316" s="103" t="s">
        <v>22</v>
      </c>
      <c r="G316" s="102" t="s">
        <v>220</v>
      </c>
      <c r="H316" s="157">
        <v>22.56</v>
      </c>
      <c r="I316" s="158">
        <f>(_xlfn.XLOOKUP(E316,Kalkulationswerte!$B$3:$B$13,Kalkulationswerte!$C$3:$C$13))-Reinigungstage!$J$18</f>
        <v>128.66666666666666</v>
      </c>
      <c r="J316" s="90" t="e">
        <f>_xlfn.XLOOKUP(#REF!,Reinigungstage!$B$41:$B$44,Reinigungstage!$C$41:$C$44)</f>
        <v>#REF!</v>
      </c>
      <c r="K316" s="90" t="e">
        <f>_xlfn.XLOOKUP(#REF!,Reinigungstage!$B$63:$B$66,Reinigungstage!$C$63:$C$66)</f>
        <v>#REF!</v>
      </c>
      <c r="L316" s="91">
        <f t="shared" si="36"/>
        <v>2902.72</v>
      </c>
      <c r="M316" s="158">
        <f>_xlfn.XLOOKUP(E316,Kalkulationswerte!$B$3:$B$13,Kalkulationswerte!$E$3:$E$13)</f>
        <v>0</v>
      </c>
      <c r="N316" s="160" t="e">
        <f t="shared" si="37"/>
        <v>#DIV/0!</v>
      </c>
      <c r="O316" s="161">
        <f>_xlfn.XLOOKUP(E316,Kalkulationswerte!$B$3:$B$13,Kalkulationswerte!$F$3:$F$13)</f>
        <v>0</v>
      </c>
      <c r="P316" s="162" t="e">
        <f t="shared" si="38"/>
        <v>#DIV/0!</v>
      </c>
      <c r="Q316" s="92" t="e">
        <f t="shared" si="34"/>
        <v>#DIV/0!</v>
      </c>
      <c r="R316" s="92" t="e">
        <f t="shared" si="35"/>
        <v>#DIV/0!</v>
      </c>
    </row>
    <row r="317" spans="1:18" x14ac:dyDescent="0.25">
      <c r="A317" s="89" t="s">
        <v>414</v>
      </c>
      <c r="B317" s="167" t="s">
        <v>465</v>
      </c>
      <c r="C317" s="101" t="s">
        <v>76</v>
      </c>
      <c r="D317" s="89" t="s">
        <v>106</v>
      </c>
      <c r="E317" s="102" t="s">
        <v>684</v>
      </c>
      <c r="F317" s="103" t="s">
        <v>22</v>
      </c>
      <c r="G317" s="102" t="s">
        <v>220</v>
      </c>
      <c r="H317" s="157">
        <v>22.46</v>
      </c>
      <c r="I317" s="158">
        <f>(_xlfn.XLOOKUP(E317,Kalkulationswerte!$B$3:$B$13,Kalkulationswerte!$C$3:$C$13))-Reinigungstage!$J$18</f>
        <v>128.66666666666666</v>
      </c>
      <c r="J317" s="90" t="e">
        <f>_xlfn.XLOOKUP(#REF!,Reinigungstage!$B$41:$B$44,Reinigungstage!$C$41:$C$44)</f>
        <v>#REF!</v>
      </c>
      <c r="K317" s="90" t="e">
        <f>_xlfn.XLOOKUP(#REF!,Reinigungstage!$B$63:$B$66,Reinigungstage!$C$63:$C$66)</f>
        <v>#REF!</v>
      </c>
      <c r="L317" s="91">
        <f t="shared" si="36"/>
        <v>2889.853333333333</v>
      </c>
      <c r="M317" s="158">
        <f>_xlfn.XLOOKUP(E317,Kalkulationswerte!$B$3:$B$13,Kalkulationswerte!$E$3:$E$13)</f>
        <v>0</v>
      </c>
      <c r="N317" s="160" t="e">
        <f t="shared" si="37"/>
        <v>#DIV/0!</v>
      </c>
      <c r="O317" s="161">
        <f>_xlfn.XLOOKUP(E317,Kalkulationswerte!$B$3:$B$13,Kalkulationswerte!$F$3:$F$13)</f>
        <v>0</v>
      </c>
      <c r="P317" s="162" t="e">
        <f t="shared" si="38"/>
        <v>#DIV/0!</v>
      </c>
      <c r="Q317" s="92" t="e">
        <f t="shared" si="34"/>
        <v>#DIV/0!</v>
      </c>
      <c r="R317" s="92" t="e">
        <f t="shared" si="35"/>
        <v>#DIV/0!</v>
      </c>
    </row>
    <row r="318" spans="1:18" x14ac:dyDescent="0.25">
      <c r="A318" s="89" t="s">
        <v>414</v>
      </c>
      <c r="B318" s="167" t="s">
        <v>465</v>
      </c>
      <c r="C318" s="101" t="s">
        <v>77</v>
      </c>
      <c r="D318" s="89" t="s">
        <v>138</v>
      </c>
      <c r="E318" s="102" t="s">
        <v>684</v>
      </c>
      <c r="F318" s="103" t="s">
        <v>22</v>
      </c>
      <c r="G318" s="102" t="s">
        <v>220</v>
      </c>
      <c r="H318" s="157">
        <v>17</v>
      </c>
      <c r="I318" s="158">
        <f>(_xlfn.XLOOKUP(E318,Kalkulationswerte!$B$3:$B$13,Kalkulationswerte!$C$3:$C$13))-Reinigungstage!$J$18</f>
        <v>128.66666666666666</v>
      </c>
      <c r="J318" s="90" t="e">
        <f>_xlfn.XLOOKUP(#REF!,Reinigungstage!$B$41:$B$44,Reinigungstage!$C$41:$C$44)</f>
        <v>#REF!</v>
      </c>
      <c r="K318" s="90" t="e">
        <f>_xlfn.XLOOKUP(#REF!,Reinigungstage!$B$63:$B$66,Reinigungstage!$C$63:$C$66)</f>
        <v>#REF!</v>
      </c>
      <c r="L318" s="91">
        <f t="shared" si="36"/>
        <v>2187.333333333333</v>
      </c>
      <c r="M318" s="158">
        <f>_xlfn.XLOOKUP(E318,Kalkulationswerte!$B$3:$B$13,Kalkulationswerte!$E$3:$E$13)</f>
        <v>0</v>
      </c>
      <c r="N318" s="160" t="e">
        <f t="shared" si="37"/>
        <v>#DIV/0!</v>
      </c>
      <c r="O318" s="161">
        <f>_xlfn.XLOOKUP(E318,Kalkulationswerte!$B$3:$B$13,Kalkulationswerte!$F$3:$F$13)</f>
        <v>0</v>
      </c>
      <c r="P318" s="162" t="e">
        <f t="shared" si="38"/>
        <v>#DIV/0!</v>
      </c>
      <c r="Q318" s="92" t="e">
        <f t="shared" si="34"/>
        <v>#DIV/0!</v>
      </c>
      <c r="R318" s="92" t="e">
        <f t="shared" si="35"/>
        <v>#DIV/0!</v>
      </c>
    </row>
    <row r="319" spans="1:18" x14ac:dyDescent="0.25">
      <c r="A319" s="89" t="s">
        <v>414</v>
      </c>
      <c r="B319" s="167" t="s">
        <v>465</v>
      </c>
      <c r="C319" s="101" t="s">
        <v>79</v>
      </c>
      <c r="D319" s="89" t="s">
        <v>227</v>
      </c>
      <c r="E319" s="102" t="s">
        <v>687</v>
      </c>
      <c r="F319" s="103" t="s">
        <v>22</v>
      </c>
      <c r="G319" s="102" t="s">
        <v>10</v>
      </c>
      <c r="H319" s="157">
        <v>285.86</v>
      </c>
      <c r="I319" s="158">
        <f>(_xlfn.XLOOKUP(E319,Kalkulationswerte!$B$3:$B$13,Kalkulationswerte!$C$3:$C$13))-Reinigungstage!$J$18</f>
        <v>128.66666666666666</v>
      </c>
      <c r="J319" s="90" t="e">
        <f>_xlfn.XLOOKUP(#REF!,Reinigungstage!$B$41:$B$44,Reinigungstage!$C$41:$C$44)</f>
        <v>#REF!</v>
      </c>
      <c r="K319" s="90" t="e">
        <f>_xlfn.XLOOKUP(#REF!,Reinigungstage!$B$63:$B$66,Reinigungstage!$C$63:$C$66)</f>
        <v>#REF!</v>
      </c>
      <c r="L319" s="91">
        <f t="shared" si="36"/>
        <v>36780.653333333335</v>
      </c>
      <c r="M319" s="158">
        <f>_xlfn.XLOOKUP(E319,Kalkulationswerte!$B$3:$B$13,Kalkulationswerte!$E$3:$E$13)</f>
        <v>0</v>
      </c>
      <c r="N319" s="160" t="e">
        <f t="shared" si="37"/>
        <v>#DIV/0!</v>
      </c>
      <c r="O319" s="161">
        <f>_xlfn.XLOOKUP(E319,Kalkulationswerte!$B$3:$B$13,Kalkulationswerte!$F$3:$F$13)</f>
        <v>0</v>
      </c>
      <c r="P319" s="162" t="e">
        <f t="shared" si="38"/>
        <v>#DIV/0!</v>
      </c>
      <c r="Q319" s="92" t="e">
        <f t="shared" si="34"/>
        <v>#DIV/0!</v>
      </c>
      <c r="R319" s="92" t="e">
        <f t="shared" si="35"/>
        <v>#DIV/0!</v>
      </c>
    </row>
    <row r="320" spans="1:18" x14ac:dyDescent="0.25">
      <c r="A320" s="89" t="s">
        <v>414</v>
      </c>
      <c r="B320" s="167" t="s">
        <v>465</v>
      </c>
      <c r="C320" s="101" t="s">
        <v>81</v>
      </c>
      <c r="D320" s="89" t="s">
        <v>153</v>
      </c>
      <c r="E320" s="102" t="s">
        <v>687</v>
      </c>
      <c r="F320" s="103" t="s">
        <v>22</v>
      </c>
      <c r="G320" s="102" t="s">
        <v>10</v>
      </c>
      <c r="H320" s="157">
        <v>109.04</v>
      </c>
      <c r="I320" s="158">
        <f>(_xlfn.XLOOKUP(E320,Kalkulationswerte!$B$3:$B$13,Kalkulationswerte!$C$3:$C$13))-Reinigungstage!$J$18</f>
        <v>128.66666666666666</v>
      </c>
      <c r="J320" s="90" t="e">
        <f>_xlfn.XLOOKUP(#REF!,Reinigungstage!$B$41:$B$44,Reinigungstage!$C$41:$C$44)</f>
        <v>#REF!</v>
      </c>
      <c r="K320" s="90" t="e">
        <f>_xlfn.XLOOKUP(#REF!,Reinigungstage!$B$63:$B$66,Reinigungstage!$C$63:$C$66)</f>
        <v>#REF!</v>
      </c>
      <c r="L320" s="91">
        <f t="shared" si="36"/>
        <v>14029.813333333334</v>
      </c>
      <c r="M320" s="158">
        <f>_xlfn.XLOOKUP(E320,Kalkulationswerte!$B$3:$B$13,Kalkulationswerte!$E$3:$E$13)</f>
        <v>0</v>
      </c>
      <c r="N320" s="160" t="e">
        <f t="shared" si="37"/>
        <v>#DIV/0!</v>
      </c>
      <c r="O320" s="161">
        <f>_xlfn.XLOOKUP(E320,Kalkulationswerte!$B$3:$B$13,Kalkulationswerte!$F$3:$F$13)</f>
        <v>0</v>
      </c>
      <c r="P320" s="162" t="e">
        <f t="shared" si="38"/>
        <v>#DIV/0!</v>
      </c>
      <c r="Q320" s="92" t="e">
        <f t="shared" si="34"/>
        <v>#DIV/0!</v>
      </c>
      <c r="R320" s="92" t="e">
        <f t="shared" si="35"/>
        <v>#DIV/0!</v>
      </c>
    </row>
    <row r="321" spans="1:18" x14ac:dyDescent="0.25">
      <c r="A321" s="89" t="s">
        <v>414</v>
      </c>
      <c r="B321" s="167" t="s">
        <v>465</v>
      </c>
      <c r="C321" s="101" t="s">
        <v>83</v>
      </c>
      <c r="D321" s="89" t="s">
        <v>104</v>
      </c>
      <c r="E321" s="102" t="s">
        <v>687</v>
      </c>
      <c r="F321" s="103" t="s">
        <v>22</v>
      </c>
      <c r="G321" s="102" t="s">
        <v>10</v>
      </c>
      <c r="H321" s="157">
        <v>38.28</v>
      </c>
      <c r="I321" s="158">
        <f>(_xlfn.XLOOKUP(E321,Kalkulationswerte!$B$3:$B$13,Kalkulationswerte!$C$3:$C$13))-Reinigungstage!$J$18</f>
        <v>128.66666666666666</v>
      </c>
      <c r="J321" s="90" t="e">
        <f>_xlfn.XLOOKUP(#REF!,Reinigungstage!$B$41:$B$44,Reinigungstage!$C$41:$C$44)</f>
        <v>#REF!</v>
      </c>
      <c r="K321" s="90" t="e">
        <f>_xlfn.XLOOKUP(#REF!,Reinigungstage!$B$63:$B$66,Reinigungstage!$C$63:$C$66)</f>
        <v>#REF!</v>
      </c>
      <c r="L321" s="91">
        <f t="shared" si="36"/>
        <v>4925.3599999999997</v>
      </c>
      <c r="M321" s="158">
        <f>_xlfn.XLOOKUP(E321,Kalkulationswerte!$B$3:$B$13,Kalkulationswerte!$E$3:$E$13)</f>
        <v>0</v>
      </c>
      <c r="N321" s="160" t="e">
        <f t="shared" si="37"/>
        <v>#DIV/0!</v>
      </c>
      <c r="O321" s="161">
        <f>_xlfn.XLOOKUP(E321,Kalkulationswerte!$B$3:$B$13,Kalkulationswerte!$F$3:$F$13)</f>
        <v>0</v>
      </c>
      <c r="P321" s="162" t="e">
        <f t="shared" si="38"/>
        <v>#DIV/0!</v>
      </c>
      <c r="Q321" s="92" t="e">
        <f t="shared" si="34"/>
        <v>#DIV/0!</v>
      </c>
      <c r="R321" s="92" t="e">
        <f t="shared" si="35"/>
        <v>#DIV/0!</v>
      </c>
    </row>
    <row r="322" spans="1:18" x14ac:dyDescent="0.25">
      <c r="A322" s="89" t="s">
        <v>414</v>
      </c>
      <c r="B322" s="167" t="s">
        <v>465</v>
      </c>
      <c r="C322" s="101" t="s">
        <v>85</v>
      </c>
      <c r="D322" s="89" t="s">
        <v>120</v>
      </c>
      <c r="E322" s="102" t="s">
        <v>687</v>
      </c>
      <c r="F322" s="103" t="s">
        <v>22</v>
      </c>
      <c r="G322" s="102" t="s">
        <v>10</v>
      </c>
      <c r="H322" s="157">
        <v>123.52</v>
      </c>
      <c r="I322" s="158">
        <f>(_xlfn.XLOOKUP(E322,Kalkulationswerte!$B$3:$B$13,Kalkulationswerte!$C$3:$C$13))-Reinigungstage!$J$18</f>
        <v>128.66666666666666</v>
      </c>
      <c r="J322" s="90" t="e">
        <f>_xlfn.XLOOKUP(#REF!,Reinigungstage!$B$41:$B$44,Reinigungstage!$C$41:$C$44)</f>
        <v>#REF!</v>
      </c>
      <c r="K322" s="90" t="e">
        <f>_xlfn.XLOOKUP(#REF!,Reinigungstage!$B$63:$B$66,Reinigungstage!$C$63:$C$66)</f>
        <v>#REF!</v>
      </c>
      <c r="L322" s="91">
        <f t="shared" si="36"/>
        <v>15892.906666666666</v>
      </c>
      <c r="M322" s="158">
        <f>_xlfn.XLOOKUP(E322,Kalkulationswerte!$B$3:$B$13,Kalkulationswerte!$E$3:$E$13)</f>
        <v>0</v>
      </c>
      <c r="N322" s="160" t="e">
        <f t="shared" si="37"/>
        <v>#DIV/0!</v>
      </c>
      <c r="O322" s="161">
        <f>_xlfn.XLOOKUP(E322,Kalkulationswerte!$B$3:$B$13,Kalkulationswerte!$F$3:$F$13)</f>
        <v>0</v>
      </c>
      <c r="P322" s="162" t="e">
        <f t="shared" si="38"/>
        <v>#DIV/0!</v>
      </c>
      <c r="Q322" s="92" t="e">
        <f t="shared" si="34"/>
        <v>#DIV/0!</v>
      </c>
      <c r="R322" s="92" t="e">
        <f t="shared" si="35"/>
        <v>#DIV/0!</v>
      </c>
    </row>
    <row r="323" spans="1:18" x14ac:dyDescent="0.25">
      <c r="A323" s="89" t="s">
        <v>414</v>
      </c>
      <c r="B323" s="167" t="s">
        <v>465</v>
      </c>
      <c r="C323" s="101" t="s">
        <v>87</v>
      </c>
      <c r="D323" s="89" t="s">
        <v>247</v>
      </c>
      <c r="E323" s="102" t="s">
        <v>678</v>
      </c>
      <c r="F323" s="103" t="s">
        <v>22</v>
      </c>
      <c r="G323" s="102" t="s">
        <v>12</v>
      </c>
      <c r="H323" s="157">
        <v>5.78</v>
      </c>
      <c r="I323" s="158">
        <f>(_xlfn.XLOOKUP(E323,Kalkulationswerte!$B$3:$B$13,Kalkulationswerte!$C$3:$C$13))-Reinigungstage!$J$18</f>
        <v>128.66666666666666</v>
      </c>
      <c r="J323" s="90" t="e">
        <f>_xlfn.XLOOKUP(#REF!,Reinigungstage!$B$41:$B$44,Reinigungstage!$C$41:$C$44)</f>
        <v>#REF!</v>
      </c>
      <c r="K323" s="90" t="e">
        <f>_xlfn.XLOOKUP(#REF!,Reinigungstage!$B$63:$B$66,Reinigungstage!$C$63:$C$66)</f>
        <v>#REF!</v>
      </c>
      <c r="L323" s="91">
        <f t="shared" si="36"/>
        <v>743.69333333333327</v>
      </c>
      <c r="M323" s="158">
        <f>_xlfn.XLOOKUP(E323,Kalkulationswerte!$B$3:$B$13,Kalkulationswerte!$E$3:$E$13)</f>
        <v>0</v>
      </c>
      <c r="N323" s="160" t="e">
        <f t="shared" si="37"/>
        <v>#DIV/0!</v>
      </c>
      <c r="O323" s="161">
        <f>_xlfn.XLOOKUP(E323,Kalkulationswerte!$B$3:$B$13,Kalkulationswerte!$F$3:$F$13)</f>
        <v>0</v>
      </c>
      <c r="P323" s="162" t="e">
        <f t="shared" si="38"/>
        <v>#DIV/0!</v>
      </c>
      <c r="Q323" s="92" t="e">
        <f t="shared" si="34"/>
        <v>#DIV/0!</v>
      </c>
      <c r="R323" s="92" t="e">
        <f t="shared" si="35"/>
        <v>#DIV/0!</v>
      </c>
    </row>
    <row r="324" spans="1:18" x14ac:dyDescent="0.25">
      <c r="A324" s="89" t="s">
        <v>414</v>
      </c>
      <c r="B324" s="167" t="s">
        <v>465</v>
      </c>
      <c r="C324" s="101" t="s">
        <v>89</v>
      </c>
      <c r="D324" s="89" t="s">
        <v>185</v>
      </c>
      <c r="E324" s="102" t="s">
        <v>678</v>
      </c>
      <c r="F324" s="103" t="s">
        <v>22</v>
      </c>
      <c r="G324" s="102" t="s">
        <v>12</v>
      </c>
      <c r="H324" s="157">
        <v>8.81</v>
      </c>
      <c r="I324" s="158">
        <f>(_xlfn.XLOOKUP(E324,Kalkulationswerte!$B$3:$B$13,Kalkulationswerte!$C$3:$C$13))-Reinigungstage!$J$18</f>
        <v>128.66666666666666</v>
      </c>
      <c r="J324" s="90" t="e">
        <f>_xlfn.XLOOKUP(#REF!,Reinigungstage!$B$41:$B$44,Reinigungstage!$C$41:$C$44)</f>
        <v>#REF!</v>
      </c>
      <c r="K324" s="90" t="e">
        <f>_xlfn.XLOOKUP(#REF!,Reinigungstage!$B$63:$B$66,Reinigungstage!$C$63:$C$66)</f>
        <v>#REF!</v>
      </c>
      <c r="L324" s="91">
        <f t="shared" si="36"/>
        <v>1133.5533333333333</v>
      </c>
      <c r="M324" s="158">
        <f>_xlfn.XLOOKUP(E324,Kalkulationswerte!$B$3:$B$13,Kalkulationswerte!$E$3:$E$13)</f>
        <v>0</v>
      </c>
      <c r="N324" s="160" t="e">
        <f t="shared" si="37"/>
        <v>#DIV/0!</v>
      </c>
      <c r="O324" s="161">
        <f>_xlfn.XLOOKUP(E324,Kalkulationswerte!$B$3:$B$13,Kalkulationswerte!$F$3:$F$13)</f>
        <v>0</v>
      </c>
      <c r="P324" s="162" t="e">
        <f t="shared" si="38"/>
        <v>#DIV/0!</v>
      </c>
      <c r="Q324" s="92" t="e">
        <f t="shared" si="34"/>
        <v>#DIV/0!</v>
      </c>
      <c r="R324" s="92" t="e">
        <f t="shared" si="35"/>
        <v>#DIV/0!</v>
      </c>
    </row>
    <row r="325" spans="1:18" x14ac:dyDescent="0.25">
      <c r="A325" s="89" t="s">
        <v>414</v>
      </c>
      <c r="B325" s="167" t="s">
        <v>465</v>
      </c>
      <c r="C325" s="101" t="s">
        <v>92</v>
      </c>
      <c r="D325" s="89" t="s">
        <v>189</v>
      </c>
      <c r="E325" s="102" t="s">
        <v>678</v>
      </c>
      <c r="F325" s="103" t="s">
        <v>22</v>
      </c>
      <c r="G325" s="102" t="s">
        <v>12</v>
      </c>
      <c r="H325" s="157">
        <v>5.46</v>
      </c>
      <c r="I325" s="158">
        <f>(_xlfn.XLOOKUP(E325,Kalkulationswerte!$B$3:$B$13,Kalkulationswerte!$C$3:$C$13))-Reinigungstage!$J$18</f>
        <v>128.66666666666666</v>
      </c>
      <c r="J325" s="90" t="e">
        <f>_xlfn.XLOOKUP(#REF!,Reinigungstage!$B$41:$B$44,Reinigungstage!$C$41:$C$44)</f>
        <v>#REF!</v>
      </c>
      <c r="K325" s="90" t="e">
        <f>_xlfn.XLOOKUP(#REF!,Reinigungstage!$B$63:$B$66,Reinigungstage!$C$63:$C$66)</f>
        <v>#REF!</v>
      </c>
      <c r="L325" s="91">
        <f t="shared" si="36"/>
        <v>702.52</v>
      </c>
      <c r="M325" s="158">
        <f>_xlfn.XLOOKUP(E325,Kalkulationswerte!$B$3:$B$13,Kalkulationswerte!$E$3:$E$13)</f>
        <v>0</v>
      </c>
      <c r="N325" s="160" t="e">
        <f t="shared" si="37"/>
        <v>#DIV/0!</v>
      </c>
      <c r="O325" s="161">
        <f>_xlfn.XLOOKUP(E325,Kalkulationswerte!$B$3:$B$13,Kalkulationswerte!$F$3:$F$13)</f>
        <v>0</v>
      </c>
      <c r="P325" s="162" t="e">
        <f t="shared" si="38"/>
        <v>#DIV/0!</v>
      </c>
      <c r="Q325" s="92" t="e">
        <f t="shared" ref="Q325:Q388" si="41">((H325/M325)*J325)*O325</f>
        <v>#DIV/0!</v>
      </c>
      <c r="R325" s="92" t="e">
        <f t="shared" ref="R325:R388" si="42">((H325/M325)*K325)*O325</f>
        <v>#DIV/0!</v>
      </c>
    </row>
    <row r="326" spans="1:18" x14ac:dyDescent="0.25">
      <c r="A326" s="89" t="s">
        <v>414</v>
      </c>
      <c r="B326" s="167" t="s">
        <v>465</v>
      </c>
      <c r="C326" s="101" t="s">
        <v>93</v>
      </c>
      <c r="D326" s="89" t="s">
        <v>186</v>
      </c>
      <c r="E326" s="102" t="s">
        <v>678</v>
      </c>
      <c r="F326" s="103" t="s">
        <v>22</v>
      </c>
      <c r="G326" s="102" t="s">
        <v>12</v>
      </c>
      <c r="H326" s="157">
        <v>8.74</v>
      </c>
      <c r="I326" s="158">
        <f>(_xlfn.XLOOKUP(E326,Kalkulationswerte!$B$3:$B$13,Kalkulationswerte!$C$3:$C$13))-Reinigungstage!$J$18</f>
        <v>128.66666666666666</v>
      </c>
      <c r="J326" s="90" t="e">
        <f>_xlfn.XLOOKUP(#REF!,Reinigungstage!$B$41:$B$44,Reinigungstage!$C$41:$C$44)</f>
        <v>#REF!</v>
      </c>
      <c r="K326" s="90" t="e">
        <f>_xlfn.XLOOKUP(#REF!,Reinigungstage!$B$63:$B$66,Reinigungstage!$C$63:$C$66)</f>
        <v>#REF!</v>
      </c>
      <c r="L326" s="91">
        <f t="shared" si="36"/>
        <v>1124.5466666666666</v>
      </c>
      <c r="M326" s="158">
        <f>_xlfn.XLOOKUP(E326,Kalkulationswerte!$B$3:$B$13,Kalkulationswerte!$E$3:$E$13)</f>
        <v>0</v>
      </c>
      <c r="N326" s="160" t="e">
        <f t="shared" si="37"/>
        <v>#DIV/0!</v>
      </c>
      <c r="O326" s="161">
        <f>_xlfn.XLOOKUP(E326,Kalkulationswerte!$B$3:$B$13,Kalkulationswerte!$F$3:$F$13)</f>
        <v>0</v>
      </c>
      <c r="P326" s="162" t="e">
        <f t="shared" si="38"/>
        <v>#DIV/0!</v>
      </c>
      <c r="Q326" s="92" t="e">
        <f t="shared" si="41"/>
        <v>#DIV/0!</v>
      </c>
      <c r="R326" s="92" t="e">
        <f t="shared" si="42"/>
        <v>#DIV/0!</v>
      </c>
    </row>
    <row r="327" spans="1:18" x14ac:dyDescent="0.25">
      <c r="A327" s="89" t="s">
        <v>414</v>
      </c>
      <c r="B327" s="167" t="s">
        <v>465</v>
      </c>
      <c r="C327" s="101" t="s">
        <v>95</v>
      </c>
      <c r="D327" s="89" t="s">
        <v>458</v>
      </c>
      <c r="E327" s="102" t="s">
        <v>677</v>
      </c>
      <c r="F327" s="103" t="s">
        <v>22</v>
      </c>
      <c r="G327" s="102" t="s">
        <v>10</v>
      </c>
      <c r="H327" s="157">
        <v>52.89</v>
      </c>
      <c r="I327" s="158">
        <f>(_xlfn.XLOOKUP(E327,Kalkulationswerte!$B$3:$B$13,Kalkulationswerte!$C$3:$C$13))-Reinigungstage!$J$18</f>
        <v>128.66666666666666</v>
      </c>
      <c r="J327" s="90" t="e">
        <f>_xlfn.XLOOKUP(#REF!,Reinigungstage!$B$41:$B$44,Reinigungstage!$C$41:$C$44)</f>
        <v>#REF!</v>
      </c>
      <c r="K327" s="90" t="e">
        <f>_xlfn.XLOOKUP(#REF!,Reinigungstage!$B$63:$B$66,Reinigungstage!$C$63:$C$66)</f>
        <v>#REF!</v>
      </c>
      <c r="L327" s="91">
        <f t="shared" si="36"/>
        <v>6805.1799999999994</v>
      </c>
      <c r="M327" s="158">
        <f>_xlfn.XLOOKUP(E327,Kalkulationswerte!$B$3:$B$13,Kalkulationswerte!$E$3:$E$13)</f>
        <v>0</v>
      </c>
      <c r="N327" s="160" t="e">
        <f t="shared" si="37"/>
        <v>#DIV/0!</v>
      </c>
      <c r="O327" s="161">
        <f>_xlfn.XLOOKUP(E327,Kalkulationswerte!$B$3:$B$13,Kalkulationswerte!$F$3:$F$13)</f>
        <v>0</v>
      </c>
      <c r="P327" s="162" t="e">
        <f t="shared" si="38"/>
        <v>#DIV/0!</v>
      </c>
      <c r="Q327" s="92" t="e">
        <f t="shared" si="41"/>
        <v>#DIV/0!</v>
      </c>
      <c r="R327" s="92" t="e">
        <f t="shared" si="42"/>
        <v>#DIV/0!</v>
      </c>
    </row>
    <row r="328" spans="1:18" x14ac:dyDescent="0.25">
      <c r="A328" s="89" t="s">
        <v>414</v>
      </c>
      <c r="B328" s="167" t="s">
        <v>465</v>
      </c>
      <c r="C328" s="101" t="s">
        <v>97</v>
      </c>
      <c r="D328" s="89" t="s">
        <v>139</v>
      </c>
      <c r="E328" s="102" t="s">
        <v>677</v>
      </c>
      <c r="F328" s="103" t="s">
        <v>22</v>
      </c>
      <c r="G328" s="102" t="s">
        <v>10</v>
      </c>
      <c r="H328" s="157">
        <v>52.83</v>
      </c>
      <c r="I328" s="158">
        <f>(_xlfn.XLOOKUP(E328,Kalkulationswerte!$B$3:$B$13,Kalkulationswerte!$C$3:$C$13))-Reinigungstage!$J$18</f>
        <v>128.66666666666666</v>
      </c>
      <c r="J328" s="90" t="e">
        <f>_xlfn.XLOOKUP(#REF!,Reinigungstage!$B$41:$B$44,Reinigungstage!$C$41:$C$44)</f>
        <v>#REF!</v>
      </c>
      <c r="K328" s="90" t="e">
        <f>_xlfn.XLOOKUP(#REF!,Reinigungstage!$B$63:$B$66,Reinigungstage!$C$63:$C$66)</f>
        <v>#REF!</v>
      </c>
      <c r="L328" s="91">
        <f t="shared" si="36"/>
        <v>6797.4599999999991</v>
      </c>
      <c r="M328" s="158">
        <f>_xlfn.XLOOKUP(E328,Kalkulationswerte!$B$3:$B$13,Kalkulationswerte!$E$3:$E$13)</f>
        <v>0</v>
      </c>
      <c r="N328" s="160" t="e">
        <f t="shared" si="37"/>
        <v>#DIV/0!</v>
      </c>
      <c r="O328" s="161">
        <f>_xlfn.XLOOKUP(E328,Kalkulationswerte!$B$3:$B$13,Kalkulationswerte!$F$3:$F$13)</f>
        <v>0</v>
      </c>
      <c r="P328" s="162" t="e">
        <f t="shared" si="38"/>
        <v>#DIV/0!</v>
      </c>
      <c r="Q328" s="92" t="e">
        <f t="shared" si="41"/>
        <v>#DIV/0!</v>
      </c>
      <c r="R328" s="92" t="e">
        <f t="shared" si="42"/>
        <v>#DIV/0!</v>
      </c>
    </row>
    <row r="329" spans="1:18" x14ac:dyDescent="0.25">
      <c r="A329" s="89" t="s">
        <v>414</v>
      </c>
      <c r="B329" s="167" t="s">
        <v>465</v>
      </c>
      <c r="C329" s="101" t="s">
        <v>99</v>
      </c>
      <c r="D329" s="89" t="s">
        <v>459</v>
      </c>
      <c r="E329" s="102" t="s">
        <v>677</v>
      </c>
      <c r="F329" s="103" t="s">
        <v>22</v>
      </c>
      <c r="G329" s="102" t="s">
        <v>10</v>
      </c>
      <c r="H329" s="157">
        <v>52.56</v>
      </c>
      <c r="I329" s="158">
        <f>(_xlfn.XLOOKUP(E329,Kalkulationswerte!$B$3:$B$13,Kalkulationswerte!$C$3:$C$13))-Reinigungstage!$J$18</f>
        <v>128.66666666666666</v>
      </c>
      <c r="J329" s="90" t="e">
        <f>_xlfn.XLOOKUP(#REF!,Reinigungstage!$B$41:$B$44,Reinigungstage!$C$41:$C$44)</f>
        <v>#REF!</v>
      </c>
      <c r="K329" s="90" t="e">
        <f>_xlfn.XLOOKUP(#REF!,Reinigungstage!$B$63:$B$66,Reinigungstage!$C$63:$C$66)</f>
        <v>#REF!</v>
      </c>
      <c r="L329" s="91">
        <f t="shared" si="36"/>
        <v>6762.7199999999993</v>
      </c>
      <c r="M329" s="158">
        <f>_xlfn.XLOOKUP(E329,Kalkulationswerte!$B$3:$B$13,Kalkulationswerte!$E$3:$E$13)</f>
        <v>0</v>
      </c>
      <c r="N329" s="160" t="e">
        <f t="shared" si="37"/>
        <v>#DIV/0!</v>
      </c>
      <c r="O329" s="161">
        <f>_xlfn.XLOOKUP(E329,Kalkulationswerte!$B$3:$B$13,Kalkulationswerte!$F$3:$F$13)</f>
        <v>0</v>
      </c>
      <c r="P329" s="162" t="e">
        <f t="shared" si="38"/>
        <v>#DIV/0!</v>
      </c>
      <c r="Q329" s="92" t="e">
        <f t="shared" si="41"/>
        <v>#DIV/0!</v>
      </c>
      <c r="R329" s="92" t="e">
        <f t="shared" si="42"/>
        <v>#DIV/0!</v>
      </c>
    </row>
    <row r="330" spans="1:18" x14ac:dyDescent="0.25">
      <c r="A330" s="89" t="s">
        <v>414</v>
      </c>
      <c r="B330" s="167" t="s">
        <v>465</v>
      </c>
      <c r="C330" s="101" t="s">
        <v>101</v>
      </c>
      <c r="D330" s="89" t="s">
        <v>461</v>
      </c>
      <c r="E330" s="102" t="s">
        <v>677</v>
      </c>
      <c r="F330" s="103" t="s">
        <v>22</v>
      </c>
      <c r="G330" s="102" t="s">
        <v>10</v>
      </c>
      <c r="H330" s="157">
        <v>76.790000000000006</v>
      </c>
      <c r="I330" s="158">
        <f>(_xlfn.XLOOKUP(E330,Kalkulationswerte!$B$3:$B$13,Kalkulationswerte!$C$3:$C$13))-Reinigungstage!$J$18</f>
        <v>128.66666666666666</v>
      </c>
      <c r="J330" s="90" t="e">
        <f>_xlfn.XLOOKUP(#REF!,Reinigungstage!$B$41:$B$44,Reinigungstage!$C$41:$C$44)</f>
        <v>#REF!</v>
      </c>
      <c r="K330" s="90" t="e">
        <f>_xlfn.XLOOKUP(#REF!,Reinigungstage!$B$63:$B$66,Reinigungstage!$C$63:$C$66)</f>
        <v>#REF!</v>
      </c>
      <c r="L330" s="91">
        <f t="shared" si="36"/>
        <v>9880.3133333333335</v>
      </c>
      <c r="M330" s="158">
        <f>_xlfn.XLOOKUP(E330,Kalkulationswerte!$B$3:$B$13,Kalkulationswerte!$E$3:$E$13)</f>
        <v>0</v>
      </c>
      <c r="N330" s="160" t="e">
        <f t="shared" si="37"/>
        <v>#DIV/0!</v>
      </c>
      <c r="O330" s="161">
        <f>_xlfn.XLOOKUP(E330,Kalkulationswerte!$B$3:$B$13,Kalkulationswerte!$F$3:$F$13)</f>
        <v>0</v>
      </c>
      <c r="P330" s="162" t="e">
        <f t="shared" si="38"/>
        <v>#DIV/0!</v>
      </c>
      <c r="Q330" s="92" t="e">
        <f t="shared" si="41"/>
        <v>#DIV/0!</v>
      </c>
      <c r="R330" s="92" t="e">
        <f t="shared" si="42"/>
        <v>#DIV/0!</v>
      </c>
    </row>
    <row r="331" spans="1:18" x14ac:dyDescent="0.25">
      <c r="A331" s="89" t="s">
        <v>414</v>
      </c>
      <c r="B331" s="167" t="s">
        <v>465</v>
      </c>
      <c r="C331" s="101" t="s">
        <v>102</v>
      </c>
      <c r="D331" s="89" t="s">
        <v>460</v>
      </c>
      <c r="E331" s="102" t="s">
        <v>675</v>
      </c>
      <c r="F331" s="103" t="s">
        <v>22</v>
      </c>
      <c r="G331" s="102" t="s">
        <v>10</v>
      </c>
      <c r="H331" s="157">
        <v>25.84</v>
      </c>
      <c r="I331" s="158">
        <f>(_xlfn.XLOOKUP(E331,Kalkulationswerte!$B$3:$B$13,Kalkulationswerte!$C$3:$C$13))-62</f>
        <v>39.066666666666677</v>
      </c>
      <c r="J331" s="90" t="e">
        <f>_xlfn.XLOOKUP(#REF!,Reinigungstage!$B$41:$B$44,Reinigungstage!$C$41:$C$44)</f>
        <v>#REF!</v>
      </c>
      <c r="K331" s="90" t="e">
        <f>_xlfn.XLOOKUP(#REF!,Reinigungstage!$B$63:$B$66,Reinigungstage!$C$63:$C$66)</f>
        <v>#REF!</v>
      </c>
      <c r="L331" s="91">
        <f t="shared" si="36"/>
        <v>1009.4826666666669</v>
      </c>
      <c r="M331" s="158">
        <f>_xlfn.XLOOKUP(E331,Kalkulationswerte!$B$3:$B$13,Kalkulationswerte!$E$3:$E$13)</f>
        <v>0</v>
      </c>
      <c r="N331" s="160" t="e">
        <f t="shared" si="37"/>
        <v>#DIV/0!</v>
      </c>
      <c r="O331" s="161">
        <f>_xlfn.XLOOKUP(E331,Kalkulationswerte!$B$3:$B$13,Kalkulationswerte!$F$3:$F$13)</f>
        <v>0</v>
      </c>
      <c r="P331" s="162" t="e">
        <f t="shared" si="38"/>
        <v>#DIV/0!</v>
      </c>
      <c r="Q331" s="92" t="e">
        <f t="shared" si="41"/>
        <v>#DIV/0!</v>
      </c>
      <c r="R331" s="92" t="e">
        <f t="shared" si="42"/>
        <v>#DIV/0!</v>
      </c>
    </row>
    <row r="332" spans="1:18" x14ac:dyDescent="0.25">
      <c r="A332" s="89" t="s">
        <v>414</v>
      </c>
      <c r="B332" s="167" t="s">
        <v>465</v>
      </c>
      <c r="C332" s="101" t="s">
        <v>74</v>
      </c>
      <c r="D332" s="89" t="s">
        <v>462</v>
      </c>
      <c r="E332" s="102" t="s">
        <v>677</v>
      </c>
      <c r="F332" s="103" t="s">
        <v>22</v>
      </c>
      <c r="G332" s="102" t="s">
        <v>10</v>
      </c>
      <c r="H332" s="157">
        <v>52.71</v>
      </c>
      <c r="I332" s="158">
        <f>(_xlfn.XLOOKUP(E332,Kalkulationswerte!$B$3:$B$13,Kalkulationswerte!$C$3:$C$13))-Reinigungstage!$J$18</f>
        <v>128.66666666666666</v>
      </c>
      <c r="J332" s="90" t="e">
        <f>_xlfn.XLOOKUP(#REF!,Reinigungstage!$B$41:$B$44,Reinigungstage!$C$41:$C$44)</f>
        <v>#REF!</v>
      </c>
      <c r="K332" s="90" t="e">
        <f>_xlfn.XLOOKUP(#REF!,Reinigungstage!$B$63:$B$66,Reinigungstage!$C$63:$C$66)</f>
        <v>#REF!</v>
      </c>
      <c r="L332" s="91">
        <f t="shared" si="36"/>
        <v>6782.0199999999995</v>
      </c>
      <c r="M332" s="158">
        <f>_xlfn.XLOOKUP(E332,Kalkulationswerte!$B$3:$B$13,Kalkulationswerte!$E$3:$E$13)</f>
        <v>0</v>
      </c>
      <c r="N332" s="160" t="e">
        <f t="shared" si="37"/>
        <v>#DIV/0!</v>
      </c>
      <c r="O332" s="161">
        <f>_xlfn.XLOOKUP(E332,Kalkulationswerte!$B$3:$B$13,Kalkulationswerte!$F$3:$F$13)</f>
        <v>0</v>
      </c>
      <c r="P332" s="162" t="e">
        <f t="shared" si="38"/>
        <v>#DIV/0!</v>
      </c>
      <c r="Q332" s="92" t="e">
        <f t="shared" si="41"/>
        <v>#DIV/0!</v>
      </c>
      <c r="R332" s="92" t="e">
        <f t="shared" si="42"/>
        <v>#DIV/0!</v>
      </c>
    </row>
    <row r="333" spans="1:18" x14ac:dyDescent="0.25">
      <c r="A333" s="89" t="s">
        <v>414</v>
      </c>
      <c r="B333" s="167" t="s">
        <v>465</v>
      </c>
      <c r="C333" s="101" t="s">
        <v>105</v>
      </c>
      <c r="D333" s="89" t="s">
        <v>463</v>
      </c>
      <c r="E333" s="102" t="s">
        <v>677</v>
      </c>
      <c r="F333" s="103" t="s">
        <v>22</v>
      </c>
      <c r="G333" s="102" t="s">
        <v>10</v>
      </c>
      <c r="H333" s="157">
        <v>50.08</v>
      </c>
      <c r="I333" s="158">
        <f>(_xlfn.XLOOKUP(E333,Kalkulationswerte!$B$3:$B$13,Kalkulationswerte!$C$3:$C$13))-Reinigungstage!$J$18</f>
        <v>128.66666666666666</v>
      </c>
      <c r="J333" s="90" t="e">
        <f>_xlfn.XLOOKUP(#REF!,Reinigungstage!$B$41:$B$44,Reinigungstage!$C$41:$C$44)</f>
        <v>#REF!</v>
      </c>
      <c r="K333" s="90" t="e">
        <f>_xlfn.XLOOKUP(#REF!,Reinigungstage!$B$63:$B$66,Reinigungstage!$C$63:$C$66)</f>
        <v>#REF!</v>
      </c>
      <c r="L333" s="91">
        <f t="shared" si="36"/>
        <v>6443.6266666666661</v>
      </c>
      <c r="M333" s="158">
        <f>_xlfn.XLOOKUP(E333,Kalkulationswerte!$B$3:$B$13,Kalkulationswerte!$E$3:$E$13)</f>
        <v>0</v>
      </c>
      <c r="N333" s="160" t="e">
        <f t="shared" si="37"/>
        <v>#DIV/0!</v>
      </c>
      <c r="O333" s="161">
        <f>_xlfn.XLOOKUP(E333,Kalkulationswerte!$B$3:$B$13,Kalkulationswerte!$F$3:$F$13)</f>
        <v>0</v>
      </c>
      <c r="P333" s="162" t="e">
        <f t="shared" si="38"/>
        <v>#DIV/0!</v>
      </c>
      <c r="Q333" s="92" t="e">
        <f t="shared" si="41"/>
        <v>#DIV/0!</v>
      </c>
      <c r="R333" s="92" t="e">
        <f t="shared" si="42"/>
        <v>#DIV/0!</v>
      </c>
    </row>
    <row r="334" spans="1:18" x14ac:dyDescent="0.25">
      <c r="A334" s="89" t="s">
        <v>414</v>
      </c>
      <c r="B334" s="167" t="s">
        <v>465</v>
      </c>
      <c r="C334" s="101" t="s">
        <v>107</v>
      </c>
      <c r="D334" s="89" t="s">
        <v>464</v>
      </c>
      <c r="E334" s="102" t="s">
        <v>677</v>
      </c>
      <c r="F334" s="103" t="s">
        <v>22</v>
      </c>
      <c r="G334" s="102" t="s">
        <v>10</v>
      </c>
      <c r="H334" s="157">
        <v>52.47</v>
      </c>
      <c r="I334" s="158">
        <f>(_xlfn.XLOOKUP(E334,Kalkulationswerte!$B$3:$B$13,Kalkulationswerte!$C$3:$C$13))-Reinigungstage!$J$18</f>
        <v>128.66666666666666</v>
      </c>
      <c r="J334" s="90" t="e">
        <f>_xlfn.XLOOKUP(#REF!,Reinigungstage!$B$41:$B$44,Reinigungstage!$C$41:$C$44)</f>
        <v>#REF!</v>
      </c>
      <c r="K334" s="90" t="e">
        <f>_xlfn.XLOOKUP(#REF!,Reinigungstage!$B$63:$B$66,Reinigungstage!$C$63:$C$66)</f>
        <v>#REF!</v>
      </c>
      <c r="L334" s="91">
        <f t="shared" si="36"/>
        <v>6751.1399999999994</v>
      </c>
      <c r="M334" s="158">
        <f>_xlfn.XLOOKUP(E334,Kalkulationswerte!$B$3:$B$13,Kalkulationswerte!$E$3:$E$13)</f>
        <v>0</v>
      </c>
      <c r="N334" s="160" t="e">
        <f t="shared" si="37"/>
        <v>#DIV/0!</v>
      </c>
      <c r="O334" s="161">
        <f>_xlfn.XLOOKUP(E334,Kalkulationswerte!$B$3:$B$13,Kalkulationswerte!$F$3:$F$13)</f>
        <v>0</v>
      </c>
      <c r="P334" s="162" t="e">
        <f t="shared" si="38"/>
        <v>#DIV/0!</v>
      </c>
      <c r="Q334" s="92" t="e">
        <f t="shared" si="41"/>
        <v>#DIV/0!</v>
      </c>
      <c r="R334" s="92" t="e">
        <f t="shared" si="42"/>
        <v>#DIV/0!</v>
      </c>
    </row>
    <row r="335" spans="1:18" x14ac:dyDescent="0.25">
      <c r="A335" s="89" t="s">
        <v>414</v>
      </c>
      <c r="B335" s="167" t="s">
        <v>465</v>
      </c>
      <c r="C335" s="101" t="s">
        <v>109</v>
      </c>
      <c r="D335" s="89" t="s">
        <v>313</v>
      </c>
      <c r="E335" s="102" t="s">
        <v>677</v>
      </c>
      <c r="F335" s="103" t="s">
        <v>22</v>
      </c>
      <c r="G335" s="102" t="s">
        <v>10</v>
      </c>
      <c r="H335" s="157">
        <v>11.29</v>
      </c>
      <c r="I335" s="158">
        <f>(_xlfn.XLOOKUP(E335,Kalkulationswerte!$B$3:$B$13,Kalkulationswerte!$C$3:$C$13))-Reinigungstage!$J$18</f>
        <v>128.66666666666666</v>
      </c>
      <c r="J335" s="90" t="e">
        <f>_xlfn.XLOOKUP(#REF!,Reinigungstage!$B$41:$B$44,Reinigungstage!$C$41:$C$44)</f>
        <v>#REF!</v>
      </c>
      <c r="K335" s="90" t="e">
        <f>_xlfn.XLOOKUP(#REF!,Reinigungstage!$B$63:$B$66,Reinigungstage!$C$63:$C$66)</f>
        <v>#REF!</v>
      </c>
      <c r="L335" s="91">
        <f t="shared" si="36"/>
        <v>1452.6466666666665</v>
      </c>
      <c r="M335" s="158">
        <f>_xlfn.XLOOKUP(E335,Kalkulationswerte!$B$3:$B$13,Kalkulationswerte!$E$3:$E$13)</f>
        <v>0</v>
      </c>
      <c r="N335" s="160" t="e">
        <f t="shared" si="37"/>
        <v>#DIV/0!</v>
      </c>
      <c r="O335" s="161">
        <f>_xlfn.XLOOKUP(E335,Kalkulationswerte!$B$3:$B$13,Kalkulationswerte!$F$3:$F$13)</f>
        <v>0</v>
      </c>
      <c r="P335" s="162" t="e">
        <f t="shared" si="38"/>
        <v>#DIV/0!</v>
      </c>
      <c r="Q335" s="92" t="e">
        <f t="shared" si="41"/>
        <v>#DIV/0!</v>
      </c>
      <c r="R335" s="92" t="e">
        <f t="shared" si="42"/>
        <v>#DIV/0!</v>
      </c>
    </row>
    <row r="336" spans="1:18" x14ac:dyDescent="0.25">
      <c r="A336" s="89" t="s">
        <v>414</v>
      </c>
      <c r="B336" s="167" t="s">
        <v>465</v>
      </c>
      <c r="C336" s="101" t="s">
        <v>111</v>
      </c>
      <c r="D336" s="89" t="s">
        <v>314</v>
      </c>
      <c r="E336" s="102" t="s">
        <v>677</v>
      </c>
      <c r="F336" s="103" t="s">
        <v>22</v>
      </c>
      <c r="G336" s="102" t="s">
        <v>10</v>
      </c>
      <c r="H336" s="157">
        <v>9.41</v>
      </c>
      <c r="I336" s="158">
        <f>(_xlfn.XLOOKUP(E336,Kalkulationswerte!$B$3:$B$13,Kalkulationswerte!$C$3:$C$13))-Reinigungstage!$J$18</f>
        <v>128.66666666666666</v>
      </c>
      <c r="J336" s="90" t="e">
        <f>_xlfn.XLOOKUP(#REF!,Reinigungstage!$B$41:$B$44,Reinigungstage!$C$41:$C$44)</f>
        <v>#REF!</v>
      </c>
      <c r="K336" s="90" t="e">
        <f>_xlfn.XLOOKUP(#REF!,Reinigungstage!$B$63:$B$66,Reinigungstage!$C$63:$C$66)</f>
        <v>#REF!</v>
      </c>
      <c r="L336" s="91">
        <f t="shared" si="36"/>
        <v>1210.7533333333333</v>
      </c>
      <c r="M336" s="158">
        <f>_xlfn.XLOOKUP(E336,Kalkulationswerte!$B$3:$B$13,Kalkulationswerte!$E$3:$E$13)</f>
        <v>0</v>
      </c>
      <c r="N336" s="160" t="e">
        <f t="shared" si="37"/>
        <v>#DIV/0!</v>
      </c>
      <c r="O336" s="161">
        <f>_xlfn.XLOOKUP(E336,Kalkulationswerte!$B$3:$B$13,Kalkulationswerte!$F$3:$F$13)</f>
        <v>0</v>
      </c>
      <c r="P336" s="162" t="e">
        <f t="shared" si="38"/>
        <v>#DIV/0!</v>
      </c>
      <c r="Q336" s="92" t="e">
        <f t="shared" si="41"/>
        <v>#DIV/0!</v>
      </c>
      <c r="R336" s="92" t="e">
        <f t="shared" si="42"/>
        <v>#DIV/0!</v>
      </c>
    </row>
    <row r="337" spans="1:18" x14ac:dyDescent="0.25">
      <c r="A337" s="89" t="s">
        <v>414</v>
      </c>
      <c r="B337" s="167" t="s">
        <v>465</v>
      </c>
      <c r="C337" s="101" t="s">
        <v>113</v>
      </c>
      <c r="D337" s="89" t="s">
        <v>466</v>
      </c>
      <c r="E337" s="102" t="s">
        <v>677</v>
      </c>
      <c r="F337" s="103" t="s">
        <v>22</v>
      </c>
      <c r="G337" s="102" t="s">
        <v>10</v>
      </c>
      <c r="H337" s="157">
        <v>79.13</v>
      </c>
      <c r="I337" s="158">
        <f>(_xlfn.XLOOKUP(E337,Kalkulationswerte!$B$3:$B$13,Kalkulationswerte!$C$3:$C$13))-Reinigungstage!$J$18</f>
        <v>128.66666666666666</v>
      </c>
      <c r="J337" s="90" t="e">
        <f>_xlfn.XLOOKUP(#REF!,Reinigungstage!$B$41:$B$44,Reinigungstage!$C$41:$C$44)</f>
        <v>#REF!</v>
      </c>
      <c r="K337" s="90" t="e">
        <f>_xlfn.XLOOKUP(#REF!,Reinigungstage!$B$63:$B$66,Reinigungstage!$C$63:$C$66)</f>
        <v>#REF!</v>
      </c>
      <c r="L337" s="91">
        <f t="shared" si="36"/>
        <v>10181.393333333332</v>
      </c>
      <c r="M337" s="158">
        <f>_xlfn.XLOOKUP(E337,Kalkulationswerte!$B$3:$B$13,Kalkulationswerte!$E$3:$E$13)</f>
        <v>0</v>
      </c>
      <c r="N337" s="160" t="e">
        <f t="shared" si="37"/>
        <v>#DIV/0!</v>
      </c>
      <c r="O337" s="161">
        <f>_xlfn.XLOOKUP(E337,Kalkulationswerte!$B$3:$B$13,Kalkulationswerte!$F$3:$F$13)</f>
        <v>0</v>
      </c>
      <c r="P337" s="162" t="e">
        <f t="shared" si="38"/>
        <v>#DIV/0!</v>
      </c>
      <c r="Q337" s="92" t="e">
        <f t="shared" si="41"/>
        <v>#DIV/0!</v>
      </c>
      <c r="R337" s="92" t="e">
        <f t="shared" si="42"/>
        <v>#DIV/0!</v>
      </c>
    </row>
    <row r="338" spans="1:18" x14ac:dyDescent="0.25">
      <c r="A338" s="89" t="s">
        <v>414</v>
      </c>
      <c r="B338" s="167" t="s">
        <v>465</v>
      </c>
      <c r="C338" s="101" t="s">
        <v>115</v>
      </c>
      <c r="D338" s="89" t="s">
        <v>449</v>
      </c>
      <c r="E338" s="102" t="s">
        <v>677</v>
      </c>
      <c r="F338" s="103" t="s">
        <v>22</v>
      </c>
      <c r="G338" s="102" t="s">
        <v>10</v>
      </c>
      <c r="H338" s="157">
        <v>23.5</v>
      </c>
      <c r="I338" s="158">
        <f>(_xlfn.XLOOKUP(E338,Kalkulationswerte!$B$3:$B$13,Kalkulationswerte!$C$3:$C$13))-Reinigungstage!$J$18</f>
        <v>128.66666666666666</v>
      </c>
      <c r="J338" s="90" t="e">
        <f>_xlfn.XLOOKUP(#REF!,Reinigungstage!$B$41:$B$44,Reinigungstage!$C$41:$C$44)</f>
        <v>#REF!</v>
      </c>
      <c r="K338" s="90" t="e">
        <f>_xlfn.XLOOKUP(#REF!,Reinigungstage!$B$63:$B$66,Reinigungstage!$C$63:$C$66)</f>
        <v>#REF!</v>
      </c>
      <c r="L338" s="91">
        <f t="shared" si="36"/>
        <v>3023.6666666666665</v>
      </c>
      <c r="M338" s="158">
        <f>_xlfn.XLOOKUP(E338,Kalkulationswerte!$B$3:$B$13,Kalkulationswerte!$E$3:$E$13)</f>
        <v>0</v>
      </c>
      <c r="N338" s="160" t="e">
        <f t="shared" si="37"/>
        <v>#DIV/0!</v>
      </c>
      <c r="O338" s="161">
        <f>_xlfn.XLOOKUP(E338,Kalkulationswerte!$B$3:$B$13,Kalkulationswerte!$F$3:$F$13)</f>
        <v>0</v>
      </c>
      <c r="P338" s="162" t="e">
        <f t="shared" si="38"/>
        <v>#DIV/0!</v>
      </c>
      <c r="Q338" s="92" t="e">
        <f t="shared" si="41"/>
        <v>#DIV/0!</v>
      </c>
      <c r="R338" s="92" t="e">
        <f t="shared" si="42"/>
        <v>#DIV/0!</v>
      </c>
    </row>
    <row r="339" spans="1:18" x14ac:dyDescent="0.25">
      <c r="A339" s="89" t="s">
        <v>414</v>
      </c>
      <c r="B339" s="167" t="s">
        <v>465</v>
      </c>
      <c r="C339" s="101" t="s">
        <v>117</v>
      </c>
      <c r="D339" s="89" t="s">
        <v>315</v>
      </c>
      <c r="E339" s="102" t="s">
        <v>677</v>
      </c>
      <c r="F339" s="103" t="s">
        <v>22</v>
      </c>
      <c r="G339" s="102" t="s">
        <v>10</v>
      </c>
      <c r="H339" s="157">
        <v>9.2899999999999991</v>
      </c>
      <c r="I339" s="158">
        <f>(_xlfn.XLOOKUP(E339,Kalkulationswerte!$B$3:$B$13,Kalkulationswerte!$C$3:$C$13))-Reinigungstage!$J$18</f>
        <v>128.66666666666666</v>
      </c>
      <c r="J339" s="90" t="e">
        <f>_xlfn.XLOOKUP(#REF!,Reinigungstage!$B$41:$B$44,Reinigungstage!$C$41:$C$44)</f>
        <v>#REF!</v>
      </c>
      <c r="K339" s="90" t="e">
        <f>_xlfn.XLOOKUP(#REF!,Reinigungstage!$B$63:$B$66,Reinigungstage!$C$63:$C$66)</f>
        <v>#REF!</v>
      </c>
      <c r="L339" s="91">
        <f t="shared" si="36"/>
        <v>1195.313333333333</v>
      </c>
      <c r="M339" s="158">
        <f>_xlfn.XLOOKUP(E339,Kalkulationswerte!$B$3:$B$13,Kalkulationswerte!$E$3:$E$13)</f>
        <v>0</v>
      </c>
      <c r="N339" s="160" t="e">
        <f t="shared" si="37"/>
        <v>#DIV/0!</v>
      </c>
      <c r="O339" s="161">
        <f>_xlfn.XLOOKUP(E339,Kalkulationswerte!$B$3:$B$13,Kalkulationswerte!$F$3:$F$13)</f>
        <v>0</v>
      </c>
      <c r="P339" s="162" t="e">
        <f t="shared" si="38"/>
        <v>#DIV/0!</v>
      </c>
      <c r="Q339" s="92" t="e">
        <f t="shared" si="41"/>
        <v>#DIV/0!</v>
      </c>
      <c r="R339" s="92" t="e">
        <f t="shared" si="42"/>
        <v>#DIV/0!</v>
      </c>
    </row>
    <row r="340" spans="1:18" x14ac:dyDescent="0.25">
      <c r="A340" s="89" t="s">
        <v>414</v>
      </c>
      <c r="B340" s="167" t="s">
        <v>465</v>
      </c>
      <c r="C340" s="101" t="s">
        <v>119</v>
      </c>
      <c r="D340" s="89" t="s">
        <v>467</v>
      </c>
      <c r="E340" s="102" t="s">
        <v>677</v>
      </c>
      <c r="F340" s="103" t="s">
        <v>22</v>
      </c>
      <c r="G340" s="102" t="s">
        <v>10</v>
      </c>
      <c r="H340" s="157">
        <v>11.43</v>
      </c>
      <c r="I340" s="158">
        <f>(_xlfn.XLOOKUP(E340,Kalkulationswerte!$B$3:$B$13,Kalkulationswerte!$C$3:$C$13))-Reinigungstage!$J$18</f>
        <v>128.66666666666666</v>
      </c>
      <c r="J340" s="90" t="e">
        <f>_xlfn.XLOOKUP(#REF!,Reinigungstage!$B$41:$B$44,Reinigungstage!$C$41:$C$44)</f>
        <v>#REF!</v>
      </c>
      <c r="K340" s="90" t="e">
        <f>_xlfn.XLOOKUP(#REF!,Reinigungstage!$B$63:$B$66,Reinigungstage!$C$63:$C$66)</f>
        <v>#REF!</v>
      </c>
      <c r="L340" s="91">
        <f t="shared" si="36"/>
        <v>1470.6599999999999</v>
      </c>
      <c r="M340" s="158">
        <f>_xlfn.XLOOKUP(E340,Kalkulationswerte!$B$3:$B$13,Kalkulationswerte!$E$3:$E$13)</f>
        <v>0</v>
      </c>
      <c r="N340" s="160" t="e">
        <f t="shared" si="37"/>
        <v>#DIV/0!</v>
      </c>
      <c r="O340" s="161">
        <f>_xlfn.XLOOKUP(E340,Kalkulationswerte!$B$3:$B$13,Kalkulationswerte!$F$3:$F$13)</f>
        <v>0</v>
      </c>
      <c r="P340" s="162" t="e">
        <f t="shared" si="38"/>
        <v>#DIV/0!</v>
      </c>
      <c r="Q340" s="92" t="e">
        <f t="shared" si="41"/>
        <v>#DIV/0!</v>
      </c>
      <c r="R340" s="92" t="e">
        <f t="shared" si="42"/>
        <v>#DIV/0!</v>
      </c>
    </row>
    <row r="341" spans="1:18" x14ac:dyDescent="0.25">
      <c r="A341" s="89" t="s">
        <v>414</v>
      </c>
      <c r="B341" s="167" t="s">
        <v>465</v>
      </c>
      <c r="C341" s="101" t="s">
        <v>121</v>
      </c>
      <c r="D341" s="89" t="s">
        <v>232</v>
      </c>
      <c r="E341" s="102" t="s">
        <v>696</v>
      </c>
      <c r="F341" s="104" t="s">
        <v>136</v>
      </c>
      <c r="G341" s="102" t="s">
        <v>12</v>
      </c>
      <c r="H341" s="157">
        <v>17.86</v>
      </c>
      <c r="I341" s="158">
        <f>_xlfn.XLOOKUP(E341,Kalkulationswerte!$B$3:$B$13,Kalkulationswerte!$C$3:$C$13)</f>
        <v>0</v>
      </c>
      <c r="J341" s="90" t="e">
        <f>_xlfn.XLOOKUP(#REF!,Reinigungstage!$B$41:$B$44,Reinigungstage!$C$41:$C$44)</f>
        <v>#REF!</v>
      </c>
      <c r="K341" s="90" t="e">
        <f>_xlfn.XLOOKUP(#REF!,Reinigungstage!$B$63:$B$66,Reinigungstage!$C$63:$C$66)</f>
        <v>#REF!</v>
      </c>
      <c r="L341" s="91">
        <f t="shared" si="36"/>
        <v>0</v>
      </c>
      <c r="M341" s="158">
        <f>_xlfn.XLOOKUP(E341,Kalkulationswerte!$B$3:$B$13,Kalkulationswerte!$E$3:$E$13)</f>
        <v>0</v>
      </c>
      <c r="N341" s="160">
        <f>I341</f>
        <v>0</v>
      </c>
      <c r="O341" s="161">
        <f>_xlfn.XLOOKUP(E341,Kalkulationswerte!$B$3:$B$13,Kalkulationswerte!$F$3:$F$13)</f>
        <v>0</v>
      </c>
      <c r="P341" s="162">
        <f t="shared" si="38"/>
        <v>0</v>
      </c>
      <c r="Q341" s="92" t="e">
        <f t="shared" si="41"/>
        <v>#DIV/0!</v>
      </c>
      <c r="R341" s="92" t="e">
        <f t="shared" si="42"/>
        <v>#DIV/0!</v>
      </c>
    </row>
    <row r="342" spans="1:18" x14ac:dyDescent="0.25">
      <c r="A342" s="89" t="s">
        <v>414</v>
      </c>
      <c r="B342" s="167" t="s">
        <v>465</v>
      </c>
      <c r="C342" s="101" t="s">
        <v>123</v>
      </c>
      <c r="D342" s="89" t="s">
        <v>468</v>
      </c>
      <c r="E342" s="102" t="s">
        <v>675</v>
      </c>
      <c r="F342" s="103" t="s">
        <v>22</v>
      </c>
      <c r="G342" s="102" t="s">
        <v>10</v>
      </c>
      <c r="H342" s="157">
        <v>251.32</v>
      </c>
      <c r="I342" s="158">
        <f>(_xlfn.XLOOKUP(E342,Kalkulationswerte!$B$3:$B$13,Kalkulationswerte!$C$3:$C$13))-62</f>
        <v>39.066666666666677</v>
      </c>
      <c r="J342" s="90" t="e">
        <f>_xlfn.XLOOKUP(#REF!,Reinigungstage!$B$41:$B$44,Reinigungstage!$C$41:$C$44)</f>
        <v>#REF!</v>
      </c>
      <c r="K342" s="90" t="e">
        <f>_xlfn.XLOOKUP(#REF!,Reinigungstage!$B$63:$B$66,Reinigungstage!$C$63:$C$66)</f>
        <v>#REF!</v>
      </c>
      <c r="L342" s="91">
        <f t="shared" si="36"/>
        <v>9818.234666666669</v>
      </c>
      <c r="M342" s="158">
        <f>_xlfn.XLOOKUP(E342,Kalkulationswerte!$B$3:$B$13,Kalkulationswerte!$E$3:$E$13)</f>
        <v>0</v>
      </c>
      <c r="N342" s="160" t="e">
        <f t="shared" si="37"/>
        <v>#DIV/0!</v>
      </c>
      <c r="O342" s="161">
        <f>_xlfn.XLOOKUP(E342,Kalkulationswerte!$B$3:$B$13,Kalkulationswerte!$F$3:$F$13)</f>
        <v>0</v>
      </c>
      <c r="P342" s="162" t="e">
        <f t="shared" si="38"/>
        <v>#DIV/0!</v>
      </c>
      <c r="Q342" s="92" t="e">
        <f t="shared" si="41"/>
        <v>#DIV/0!</v>
      </c>
      <c r="R342" s="92" t="e">
        <f t="shared" si="42"/>
        <v>#DIV/0!</v>
      </c>
    </row>
    <row r="343" spans="1:18" x14ac:dyDescent="0.25">
      <c r="A343" s="89" t="s">
        <v>414</v>
      </c>
      <c r="B343" s="167" t="s">
        <v>465</v>
      </c>
      <c r="C343" s="101" t="s">
        <v>125</v>
      </c>
      <c r="D343" s="89" t="s">
        <v>469</v>
      </c>
      <c r="E343" s="102" t="s">
        <v>678</v>
      </c>
      <c r="F343" s="103" t="s">
        <v>22</v>
      </c>
      <c r="G343" s="102" t="s">
        <v>10</v>
      </c>
      <c r="H343" s="157">
        <v>9.48</v>
      </c>
      <c r="I343" s="158">
        <f>(_xlfn.XLOOKUP(E343,Kalkulationswerte!$B$3:$B$13,Kalkulationswerte!$C$3:$C$13))-Reinigungstage!$J$18</f>
        <v>128.66666666666666</v>
      </c>
      <c r="J343" s="90" t="e">
        <f>_xlfn.XLOOKUP(#REF!,Reinigungstage!$B$41:$B$44,Reinigungstage!$C$41:$C$44)</f>
        <v>#REF!</v>
      </c>
      <c r="K343" s="90" t="e">
        <f>_xlfn.XLOOKUP(#REF!,Reinigungstage!$B$63:$B$66,Reinigungstage!$C$63:$C$66)</f>
        <v>#REF!</v>
      </c>
      <c r="L343" s="91">
        <f t="shared" si="36"/>
        <v>1219.76</v>
      </c>
      <c r="M343" s="158">
        <f>_xlfn.XLOOKUP(E343,Kalkulationswerte!$B$3:$B$13,Kalkulationswerte!$E$3:$E$13)</f>
        <v>0</v>
      </c>
      <c r="N343" s="160" t="e">
        <f t="shared" si="37"/>
        <v>#DIV/0!</v>
      </c>
      <c r="O343" s="161">
        <f>_xlfn.XLOOKUP(E343,Kalkulationswerte!$B$3:$B$13,Kalkulationswerte!$F$3:$F$13)</f>
        <v>0</v>
      </c>
      <c r="P343" s="162" t="e">
        <f t="shared" si="38"/>
        <v>#DIV/0!</v>
      </c>
      <c r="Q343" s="92" t="e">
        <f t="shared" si="41"/>
        <v>#DIV/0!</v>
      </c>
      <c r="R343" s="92" t="e">
        <f t="shared" si="42"/>
        <v>#DIV/0!</v>
      </c>
    </row>
    <row r="344" spans="1:18" x14ac:dyDescent="0.25">
      <c r="A344" s="89" t="s">
        <v>414</v>
      </c>
      <c r="B344" s="167" t="s">
        <v>465</v>
      </c>
      <c r="C344" s="101" t="s">
        <v>128</v>
      </c>
      <c r="D344" s="89" t="s">
        <v>472</v>
      </c>
      <c r="E344" s="102" t="s">
        <v>678</v>
      </c>
      <c r="F344" s="103" t="s">
        <v>22</v>
      </c>
      <c r="G344" s="102" t="s">
        <v>12</v>
      </c>
      <c r="H344" s="157">
        <v>3.72</v>
      </c>
      <c r="I344" s="158">
        <f>(_xlfn.XLOOKUP(E344,Kalkulationswerte!$B$3:$B$13,Kalkulationswerte!$C$3:$C$13))-Reinigungstage!$J$18</f>
        <v>128.66666666666666</v>
      </c>
      <c r="J344" s="90" t="e">
        <f>_xlfn.XLOOKUP(#REF!,Reinigungstage!$B$41:$B$44,Reinigungstage!$C$41:$C$44)</f>
        <v>#REF!</v>
      </c>
      <c r="K344" s="90" t="e">
        <f>_xlfn.XLOOKUP(#REF!,Reinigungstage!$B$63:$B$66,Reinigungstage!$C$63:$C$66)</f>
        <v>#REF!</v>
      </c>
      <c r="L344" s="91">
        <f t="shared" si="36"/>
        <v>478.64</v>
      </c>
      <c r="M344" s="158">
        <f>_xlfn.XLOOKUP(E344,Kalkulationswerte!$B$3:$B$13,Kalkulationswerte!$E$3:$E$13)</f>
        <v>0</v>
      </c>
      <c r="N344" s="160" t="e">
        <f t="shared" si="37"/>
        <v>#DIV/0!</v>
      </c>
      <c r="O344" s="161">
        <f>_xlfn.XLOOKUP(E344,Kalkulationswerte!$B$3:$B$13,Kalkulationswerte!$F$3:$F$13)</f>
        <v>0</v>
      </c>
      <c r="P344" s="162" t="e">
        <f t="shared" si="38"/>
        <v>#DIV/0!</v>
      </c>
      <c r="Q344" s="92" t="e">
        <f t="shared" si="41"/>
        <v>#DIV/0!</v>
      </c>
      <c r="R344" s="92" t="e">
        <f t="shared" si="42"/>
        <v>#DIV/0!</v>
      </c>
    </row>
    <row r="345" spans="1:18" x14ac:dyDescent="0.25">
      <c r="A345" s="89" t="s">
        <v>414</v>
      </c>
      <c r="B345" s="167" t="s">
        <v>465</v>
      </c>
      <c r="C345" s="101" t="s">
        <v>130</v>
      </c>
      <c r="D345" s="89" t="s">
        <v>471</v>
      </c>
      <c r="E345" s="102" t="s">
        <v>678</v>
      </c>
      <c r="F345" s="103" t="s">
        <v>22</v>
      </c>
      <c r="G345" s="102" t="s">
        <v>12</v>
      </c>
      <c r="H345" s="157">
        <v>5.74</v>
      </c>
      <c r="I345" s="158">
        <f>(_xlfn.XLOOKUP(E345,Kalkulationswerte!$B$3:$B$13,Kalkulationswerte!$C$3:$C$13))-Reinigungstage!$J$18</f>
        <v>128.66666666666666</v>
      </c>
      <c r="J345" s="90" t="e">
        <f>_xlfn.XLOOKUP(#REF!,Reinigungstage!$B$41:$B$44,Reinigungstage!$C$41:$C$44)</f>
        <v>#REF!</v>
      </c>
      <c r="K345" s="90" t="e">
        <f>_xlfn.XLOOKUP(#REF!,Reinigungstage!$B$63:$B$66,Reinigungstage!$C$63:$C$66)</f>
        <v>#REF!</v>
      </c>
      <c r="L345" s="91">
        <f t="shared" si="36"/>
        <v>738.54666666666662</v>
      </c>
      <c r="M345" s="158">
        <f>_xlfn.XLOOKUP(E345,Kalkulationswerte!$B$3:$B$13,Kalkulationswerte!$E$3:$E$13)</f>
        <v>0</v>
      </c>
      <c r="N345" s="160" t="e">
        <f t="shared" si="37"/>
        <v>#DIV/0!</v>
      </c>
      <c r="O345" s="161">
        <f>_xlfn.XLOOKUP(E345,Kalkulationswerte!$B$3:$B$13,Kalkulationswerte!$F$3:$F$13)</f>
        <v>0</v>
      </c>
      <c r="P345" s="162" t="e">
        <f t="shared" si="38"/>
        <v>#DIV/0!</v>
      </c>
      <c r="Q345" s="92" t="e">
        <f t="shared" si="41"/>
        <v>#DIV/0!</v>
      </c>
      <c r="R345" s="92" t="e">
        <f t="shared" si="42"/>
        <v>#DIV/0!</v>
      </c>
    </row>
    <row r="346" spans="1:18" x14ac:dyDescent="0.25">
      <c r="A346" s="89" t="s">
        <v>414</v>
      </c>
      <c r="B346" s="167" t="s">
        <v>465</v>
      </c>
      <c r="C346" s="101" t="s">
        <v>132</v>
      </c>
      <c r="D346" s="89" t="s">
        <v>230</v>
      </c>
      <c r="E346" s="102" t="s">
        <v>678</v>
      </c>
      <c r="F346" s="103" t="s">
        <v>22</v>
      </c>
      <c r="G346" s="102" t="s">
        <v>12</v>
      </c>
      <c r="H346" s="157">
        <v>4.08</v>
      </c>
      <c r="I346" s="158">
        <f>(_xlfn.XLOOKUP(E346,Kalkulationswerte!$B$3:$B$13,Kalkulationswerte!$C$3:$C$13))-Reinigungstage!$J$18</f>
        <v>128.66666666666666</v>
      </c>
      <c r="J346" s="90" t="e">
        <f>_xlfn.XLOOKUP(#REF!,Reinigungstage!$B$41:$B$44,Reinigungstage!$C$41:$C$44)</f>
        <v>#REF!</v>
      </c>
      <c r="K346" s="90" t="e">
        <f>_xlfn.XLOOKUP(#REF!,Reinigungstage!$B$63:$B$66,Reinigungstage!$C$63:$C$66)</f>
        <v>#REF!</v>
      </c>
      <c r="L346" s="91">
        <f t="shared" si="36"/>
        <v>524.95999999999992</v>
      </c>
      <c r="M346" s="158">
        <f>_xlfn.XLOOKUP(E346,Kalkulationswerte!$B$3:$B$13,Kalkulationswerte!$E$3:$E$13)</f>
        <v>0</v>
      </c>
      <c r="N346" s="160" t="e">
        <f t="shared" si="37"/>
        <v>#DIV/0!</v>
      </c>
      <c r="O346" s="161">
        <f>_xlfn.XLOOKUP(E346,Kalkulationswerte!$B$3:$B$13,Kalkulationswerte!$F$3:$F$13)</f>
        <v>0</v>
      </c>
      <c r="P346" s="162" t="e">
        <f t="shared" si="38"/>
        <v>#DIV/0!</v>
      </c>
      <c r="Q346" s="92" t="e">
        <f t="shared" si="41"/>
        <v>#DIV/0!</v>
      </c>
      <c r="R346" s="92" t="e">
        <f t="shared" si="42"/>
        <v>#DIV/0!</v>
      </c>
    </row>
    <row r="347" spans="1:18" x14ac:dyDescent="0.25">
      <c r="A347" s="89" t="s">
        <v>414</v>
      </c>
      <c r="B347" s="167" t="s">
        <v>465</v>
      </c>
      <c r="C347" s="101" t="s">
        <v>134</v>
      </c>
      <c r="D347" s="89" t="s">
        <v>470</v>
      </c>
      <c r="E347" s="102" t="s">
        <v>678</v>
      </c>
      <c r="F347" s="103" t="s">
        <v>22</v>
      </c>
      <c r="G347" s="102" t="s">
        <v>12</v>
      </c>
      <c r="H347" s="157">
        <v>3.71</v>
      </c>
      <c r="I347" s="158">
        <f>(_xlfn.XLOOKUP(E347,Kalkulationswerte!$B$3:$B$13,Kalkulationswerte!$C$3:$C$13))-Reinigungstage!$J$18</f>
        <v>128.66666666666666</v>
      </c>
      <c r="J347" s="90" t="e">
        <f>_xlfn.XLOOKUP(#REF!,Reinigungstage!$B$41:$B$44,Reinigungstage!$C$41:$C$44)</f>
        <v>#REF!</v>
      </c>
      <c r="K347" s="90" t="e">
        <f>_xlfn.XLOOKUP(#REF!,Reinigungstage!$B$63:$B$66,Reinigungstage!$C$63:$C$66)</f>
        <v>#REF!</v>
      </c>
      <c r="L347" s="91">
        <f t="shared" si="36"/>
        <v>477.3533333333333</v>
      </c>
      <c r="M347" s="158">
        <f>_xlfn.XLOOKUP(E347,Kalkulationswerte!$B$3:$B$13,Kalkulationswerte!$E$3:$E$13)</f>
        <v>0</v>
      </c>
      <c r="N347" s="160" t="e">
        <f t="shared" si="37"/>
        <v>#DIV/0!</v>
      </c>
      <c r="O347" s="161">
        <f>_xlfn.XLOOKUP(E347,Kalkulationswerte!$B$3:$B$13,Kalkulationswerte!$F$3:$F$13)</f>
        <v>0</v>
      </c>
      <c r="P347" s="162" t="e">
        <f t="shared" si="38"/>
        <v>#DIV/0!</v>
      </c>
      <c r="Q347" s="92" t="e">
        <f t="shared" si="41"/>
        <v>#DIV/0!</v>
      </c>
      <c r="R347" s="92" t="e">
        <f t="shared" si="42"/>
        <v>#DIV/0!</v>
      </c>
    </row>
    <row r="348" spans="1:18" x14ac:dyDescent="0.25">
      <c r="A348" s="89" t="s">
        <v>414</v>
      </c>
      <c r="B348" s="167" t="s">
        <v>465</v>
      </c>
      <c r="C348" s="101" t="s">
        <v>259</v>
      </c>
      <c r="D348" s="89" t="s">
        <v>229</v>
      </c>
      <c r="E348" s="102" t="s">
        <v>678</v>
      </c>
      <c r="F348" s="103" t="s">
        <v>22</v>
      </c>
      <c r="G348" s="102" t="s">
        <v>12</v>
      </c>
      <c r="H348" s="157">
        <v>6.37</v>
      </c>
      <c r="I348" s="158">
        <f>(_xlfn.XLOOKUP(E348,Kalkulationswerte!$B$3:$B$13,Kalkulationswerte!$C$3:$C$13))-Reinigungstage!$J$18</f>
        <v>128.66666666666666</v>
      </c>
      <c r="J348" s="90" t="e">
        <f>_xlfn.XLOOKUP(#REF!,Reinigungstage!$B$41:$B$44,Reinigungstage!$C$41:$C$44)</f>
        <v>#REF!</v>
      </c>
      <c r="K348" s="90" t="e">
        <f>_xlfn.XLOOKUP(#REF!,Reinigungstage!$B$63:$B$66,Reinigungstage!$C$63:$C$66)</f>
        <v>#REF!</v>
      </c>
      <c r="L348" s="91">
        <f t="shared" si="36"/>
        <v>819.60666666666657</v>
      </c>
      <c r="M348" s="158">
        <f>_xlfn.XLOOKUP(E348,Kalkulationswerte!$B$3:$B$13,Kalkulationswerte!$E$3:$E$13)</f>
        <v>0</v>
      </c>
      <c r="N348" s="160" t="e">
        <f t="shared" si="37"/>
        <v>#DIV/0!</v>
      </c>
      <c r="O348" s="161">
        <f>_xlfn.XLOOKUP(E348,Kalkulationswerte!$B$3:$B$13,Kalkulationswerte!$F$3:$F$13)</f>
        <v>0</v>
      </c>
      <c r="P348" s="162" t="e">
        <f t="shared" si="38"/>
        <v>#DIV/0!</v>
      </c>
      <c r="Q348" s="92" t="e">
        <f t="shared" si="41"/>
        <v>#DIV/0!</v>
      </c>
      <c r="R348" s="92" t="e">
        <f t="shared" si="42"/>
        <v>#DIV/0!</v>
      </c>
    </row>
    <row r="349" spans="1:18" x14ac:dyDescent="0.25">
      <c r="A349" s="89" t="s">
        <v>414</v>
      </c>
      <c r="B349" s="167" t="s">
        <v>473</v>
      </c>
      <c r="C349" s="101" t="s">
        <v>301</v>
      </c>
      <c r="D349" s="89" t="s">
        <v>82</v>
      </c>
      <c r="E349" s="102" t="s">
        <v>684</v>
      </c>
      <c r="F349" s="103" t="s">
        <v>22</v>
      </c>
      <c r="G349" s="102" t="s">
        <v>220</v>
      </c>
      <c r="H349" s="157">
        <v>22.57</v>
      </c>
      <c r="I349" s="158">
        <f>(_xlfn.XLOOKUP(E349,Kalkulationswerte!$B$3:$B$13,Kalkulationswerte!$C$3:$C$13))-Reinigungstage!$J$18</f>
        <v>128.66666666666666</v>
      </c>
      <c r="J349" s="90" t="e">
        <f>_xlfn.XLOOKUP(#REF!,Reinigungstage!$B$41:$B$44,Reinigungstage!$C$41:$C$44)</f>
        <v>#REF!</v>
      </c>
      <c r="K349" s="90" t="e">
        <f>_xlfn.XLOOKUP(#REF!,Reinigungstage!$B$63:$B$66,Reinigungstage!$C$63:$C$66)</f>
        <v>#REF!</v>
      </c>
      <c r="L349" s="91">
        <f t="shared" si="36"/>
        <v>2904.0066666666667</v>
      </c>
      <c r="M349" s="158">
        <f>_xlfn.XLOOKUP(E349,Kalkulationswerte!$B$3:$B$13,Kalkulationswerte!$E$3:$E$13)</f>
        <v>0</v>
      </c>
      <c r="N349" s="160" t="e">
        <f t="shared" si="37"/>
        <v>#DIV/0!</v>
      </c>
      <c r="O349" s="161">
        <f>_xlfn.XLOOKUP(E349,Kalkulationswerte!$B$3:$B$13,Kalkulationswerte!$F$3:$F$13)</f>
        <v>0</v>
      </c>
      <c r="P349" s="162" t="e">
        <f t="shared" si="38"/>
        <v>#DIV/0!</v>
      </c>
      <c r="Q349" s="92" t="e">
        <f t="shared" si="41"/>
        <v>#DIV/0!</v>
      </c>
      <c r="R349" s="92" t="e">
        <f t="shared" si="42"/>
        <v>#DIV/0!</v>
      </c>
    </row>
    <row r="350" spans="1:18" x14ac:dyDescent="0.25">
      <c r="A350" s="89" t="s">
        <v>414</v>
      </c>
      <c r="B350" s="167" t="s">
        <v>473</v>
      </c>
      <c r="C350" s="101" t="s">
        <v>302</v>
      </c>
      <c r="D350" s="89" t="s">
        <v>106</v>
      </c>
      <c r="E350" s="102" t="s">
        <v>684</v>
      </c>
      <c r="F350" s="103" t="s">
        <v>22</v>
      </c>
      <c r="G350" s="102" t="s">
        <v>220</v>
      </c>
      <c r="H350" s="157">
        <v>22.61</v>
      </c>
      <c r="I350" s="158">
        <f>(_xlfn.XLOOKUP(E350,Kalkulationswerte!$B$3:$B$13,Kalkulationswerte!$C$3:$C$13))-Reinigungstage!$J$18</f>
        <v>128.66666666666666</v>
      </c>
      <c r="J350" s="90" t="e">
        <f>_xlfn.XLOOKUP(#REF!,Reinigungstage!$B$41:$B$44,Reinigungstage!$C$41:$C$44)</f>
        <v>#REF!</v>
      </c>
      <c r="K350" s="90" t="e">
        <f>_xlfn.XLOOKUP(#REF!,Reinigungstage!$B$63:$B$66,Reinigungstage!$C$63:$C$66)</f>
        <v>#REF!</v>
      </c>
      <c r="L350" s="91">
        <f t="shared" si="36"/>
        <v>2909.1533333333332</v>
      </c>
      <c r="M350" s="158">
        <f>_xlfn.XLOOKUP(E350,Kalkulationswerte!$B$3:$B$13,Kalkulationswerte!$E$3:$E$13)</f>
        <v>0</v>
      </c>
      <c r="N350" s="160" t="e">
        <f t="shared" si="37"/>
        <v>#DIV/0!</v>
      </c>
      <c r="O350" s="161">
        <f>_xlfn.XLOOKUP(E350,Kalkulationswerte!$B$3:$B$13,Kalkulationswerte!$F$3:$F$13)</f>
        <v>0</v>
      </c>
      <c r="P350" s="162" t="e">
        <f t="shared" si="38"/>
        <v>#DIV/0!</v>
      </c>
      <c r="Q350" s="92" t="e">
        <f t="shared" si="41"/>
        <v>#DIV/0!</v>
      </c>
      <c r="R350" s="92" t="e">
        <f t="shared" si="42"/>
        <v>#DIV/0!</v>
      </c>
    </row>
    <row r="351" spans="1:18" x14ac:dyDescent="0.25">
      <c r="A351" s="89" t="s">
        <v>414</v>
      </c>
      <c r="B351" s="167" t="s">
        <v>473</v>
      </c>
      <c r="C351" s="101" t="s">
        <v>303</v>
      </c>
      <c r="D351" s="89" t="s">
        <v>138</v>
      </c>
      <c r="E351" s="102" t="s">
        <v>684</v>
      </c>
      <c r="F351" s="103" t="s">
        <v>22</v>
      </c>
      <c r="G351" s="102" t="s">
        <v>220</v>
      </c>
      <c r="H351" s="157">
        <v>23.11</v>
      </c>
      <c r="I351" s="158">
        <f>(_xlfn.XLOOKUP(E351,Kalkulationswerte!$B$3:$B$13,Kalkulationswerte!$C$3:$C$13))-Reinigungstage!$J$18</f>
        <v>128.66666666666666</v>
      </c>
      <c r="J351" s="90" t="e">
        <f>_xlfn.XLOOKUP(#REF!,Reinigungstage!$B$41:$B$44,Reinigungstage!$C$41:$C$44)</f>
        <v>#REF!</v>
      </c>
      <c r="K351" s="90" t="e">
        <f>_xlfn.XLOOKUP(#REF!,Reinigungstage!$B$63:$B$66,Reinigungstage!$C$63:$C$66)</f>
        <v>#REF!</v>
      </c>
      <c r="L351" s="91">
        <f t="shared" si="36"/>
        <v>2973.4866666666662</v>
      </c>
      <c r="M351" s="158">
        <f>_xlfn.XLOOKUP(E351,Kalkulationswerte!$B$3:$B$13,Kalkulationswerte!$E$3:$E$13)</f>
        <v>0</v>
      </c>
      <c r="N351" s="160" t="e">
        <f t="shared" si="37"/>
        <v>#DIV/0!</v>
      </c>
      <c r="O351" s="161">
        <f>_xlfn.XLOOKUP(E351,Kalkulationswerte!$B$3:$B$13,Kalkulationswerte!$F$3:$F$13)</f>
        <v>0</v>
      </c>
      <c r="P351" s="162" t="e">
        <f t="shared" si="38"/>
        <v>#DIV/0!</v>
      </c>
      <c r="Q351" s="92" t="e">
        <f t="shared" si="41"/>
        <v>#DIV/0!</v>
      </c>
      <c r="R351" s="92" t="e">
        <f t="shared" si="42"/>
        <v>#DIV/0!</v>
      </c>
    </row>
    <row r="352" spans="1:18" x14ac:dyDescent="0.25">
      <c r="A352" s="89" t="s">
        <v>414</v>
      </c>
      <c r="B352" s="167" t="s">
        <v>473</v>
      </c>
      <c r="C352" s="101" t="s">
        <v>304</v>
      </c>
      <c r="D352" s="89" t="s">
        <v>474</v>
      </c>
      <c r="E352" s="102" t="s">
        <v>687</v>
      </c>
      <c r="F352" s="103" t="s">
        <v>22</v>
      </c>
      <c r="G352" s="102" t="s">
        <v>15</v>
      </c>
      <c r="H352" s="157">
        <v>12.16</v>
      </c>
      <c r="I352" s="158">
        <f>(_xlfn.XLOOKUP(E352,Kalkulationswerte!$B$3:$B$13,Kalkulationswerte!$C$3:$C$13))-Reinigungstage!$J$18</f>
        <v>128.66666666666666</v>
      </c>
      <c r="J352" s="90" t="e">
        <f>_xlfn.XLOOKUP(#REF!,Reinigungstage!$B$41:$B$44,Reinigungstage!$C$41:$C$44)</f>
        <v>#REF!</v>
      </c>
      <c r="K352" s="90" t="e">
        <f>_xlfn.XLOOKUP(#REF!,Reinigungstage!$B$63:$B$66,Reinigungstage!$C$63:$C$66)</f>
        <v>#REF!</v>
      </c>
      <c r="L352" s="91">
        <f t="shared" si="36"/>
        <v>1564.5866666666666</v>
      </c>
      <c r="M352" s="158">
        <f>_xlfn.XLOOKUP(E352,Kalkulationswerte!$B$3:$B$13,Kalkulationswerte!$E$3:$E$13)</f>
        <v>0</v>
      </c>
      <c r="N352" s="160" t="e">
        <f t="shared" si="37"/>
        <v>#DIV/0!</v>
      </c>
      <c r="O352" s="161">
        <f>_xlfn.XLOOKUP(E352,Kalkulationswerte!$B$3:$B$13,Kalkulationswerte!$F$3:$F$13)</f>
        <v>0</v>
      </c>
      <c r="P352" s="162" t="e">
        <f t="shared" si="38"/>
        <v>#DIV/0!</v>
      </c>
      <c r="Q352" s="92" t="e">
        <f t="shared" si="41"/>
        <v>#DIV/0!</v>
      </c>
      <c r="R352" s="92" t="e">
        <f t="shared" si="42"/>
        <v>#DIV/0!</v>
      </c>
    </row>
    <row r="353" spans="1:18" x14ac:dyDescent="0.25">
      <c r="A353" s="89" t="s">
        <v>414</v>
      </c>
      <c r="B353" s="167" t="s">
        <v>473</v>
      </c>
      <c r="C353" s="101" t="s">
        <v>305</v>
      </c>
      <c r="D353" s="89" t="s">
        <v>153</v>
      </c>
      <c r="E353" s="102" t="s">
        <v>687</v>
      </c>
      <c r="F353" s="103" t="s">
        <v>22</v>
      </c>
      <c r="G353" s="102" t="s">
        <v>10</v>
      </c>
      <c r="H353" s="157">
        <v>114.93</v>
      </c>
      <c r="I353" s="158">
        <f>(_xlfn.XLOOKUP(E353,Kalkulationswerte!$B$3:$B$13,Kalkulationswerte!$C$3:$C$13))-Reinigungstage!$J$18</f>
        <v>128.66666666666666</v>
      </c>
      <c r="J353" s="90" t="e">
        <f>_xlfn.XLOOKUP(#REF!,Reinigungstage!$B$41:$B$44,Reinigungstage!$C$41:$C$44)</f>
        <v>#REF!</v>
      </c>
      <c r="K353" s="90" t="e">
        <f>_xlfn.XLOOKUP(#REF!,Reinigungstage!$B$63:$B$66,Reinigungstage!$C$63:$C$66)</f>
        <v>#REF!</v>
      </c>
      <c r="L353" s="91">
        <f t="shared" si="36"/>
        <v>14787.66</v>
      </c>
      <c r="M353" s="158">
        <f>_xlfn.XLOOKUP(E353,Kalkulationswerte!$B$3:$B$13,Kalkulationswerte!$E$3:$E$13)</f>
        <v>0</v>
      </c>
      <c r="N353" s="160" t="e">
        <f t="shared" si="37"/>
        <v>#DIV/0!</v>
      </c>
      <c r="O353" s="161">
        <f>_xlfn.XLOOKUP(E353,Kalkulationswerte!$B$3:$B$13,Kalkulationswerte!$F$3:$F$13)</f>
        <v>0</v>
      </c>
      <c r="P353" s="162" t="e">
        <f t="shared" si="38"/>
        <v>#DIV/0!</v>
      </c>
      <c r="Q353" s="92" t="e">
        <f t="shared" si="41"/>
        <v>#DIV/0!</v>
      </c>
      <c r="R353" s="92" t="e">
        <f t="shared" si="42"/>
        <v>#DIV/0!</v>
      </c>
    </row>
    <row r="354" spans="1:18" x14ac:dyDescent="0.25">
      <c r="A354" s="89" t="s">
        <v>414</v>
      </c>
      <c r="B354" s="167" t="s">
        <v>473</v>
      </c>
      <c r="C354" s="101" t="s">
        <v>306</v>
      </c>
      <c r="D354" s="89" t="s">
        <v>104</v>
      </c>
      <c r="E354" s="102" t="s">
        <v>687</v>
      </c>
      <c r="F354" s="103" t="s">
        <v>22</v>
      </c>
      <c r="G354" s="102" t="s">
        <v>10</v>
      </c>
      <c r="H354" s="157">
        <v>126.58</v>
      </c>
      <c r="I354" s="158">
        <f>(_xlfn.XLOOKUP(E354,Kalkulationswerte!$B$3:$B$13,Kalkulationswerte!$C$3:$C$13))-Reinigungstage!$J$18</f>
        <v>128.66666666666666</v>
      </c>
      <c r="J354" s="90" t="e">
        <f>_xlfn.XLOOKUP(#REF!,Reinigungstage!$B$41:$B$44,Reinigungstage!$C$41:$C$44)</f>
        <v>#REF!</v>
      </c>
      <c r="K354" s="90" t="e">
        <f>_xlfn.XLOOKUP(#REF!,Reinigungstage!$B$63:$B$66,Reinigungstage!$C$63:$C$66)</f>
        <v>#REF!</v>
      </c>
      <c r="L354" s="91">
        <f t="shared" si="36"/>
        <v>16286.626666666665</v>
      </c>
      <c r="M354" s="158">
        <f>_xlfn.XLOOKUP(E354,Kalkulationswerte!$B$3:$B$13,Kalkulationswerte!$E$3:$E$13)</f>
        <v>0</v>
      </c>
      <c r="N354" s="160" t="e">
        <f t="shared" si="37"/>
        <v>#DIV/0!</v>
      </c>
      <c r="O354" s="161">
        <f>_xlfn.XLOOKUP(E354,Kalkulationswerte!$B$3:$B$13,Kalkulationswerte!$F$3:$F$13)</f>
        <v>0</v>
      </c>
      <c r="P354" s="162" t="e">
        <f t="shared" si="38"/>
        <v>#DIV/0!</v>
      </c>
      <c r="Q354" s="92" t="e">
        <f t="shared" si="41"/>
        <v>#DIV/0!</v>
      </c>
      <c r="R354" s="92" t="e">
        <f t="shared" si="42"/>
        <v>#DIV/0!</v>
      </c>
    </row>
    <row r="355" spans="1:18" x14ac:dyDescent="0.25">
      <c r="A355" s="89" t="s">
        <v>414</v>
      </c>
      <c r="B355" s="167" t="s">
        <v>473</v>
      </c>
      <c r="C355" s="101" t="s">
        <v>307</v>
      </c>
      <c r="D355" s="89" t="s">
        <v>184</v>
      </c>
      <c r="E355" s="102" t="s">
        <v>682</v>
      </c>
      <c r="F355" s="103" t="s">
        <v>22</v>
      </c>
      <c r="G355" s="102" t="s">
        <v>10</v>
      </c>
      <c r="H355" s="157">
        <v>32.33</v>
      </c>
      <c r="I355" s="158">
        <f>(_xlfn.XLOOKUP(E355,Kalkulationswerte!$B$3:$B$13,Kalkulationswerte!$C$3:$C$13))-Reinigungstage!$J$18</f>
        <v>128.66666666666666</v>
      </c>
      <c r="J355" s="90" t="e">
        <f>_xlfn.XLOOKUP(#REF!,Reinigungstage!$B$41:$B$44,Reinigungstage!$C$41:$C$44)</f>
        <v>#REF!</v>
      </c>
      <c r="K355" s="90" t="e">
        <f>_xlfn.XLOOKUP(#REF!,Reinigungstage!$B$63:$B$66,Reinigungstage!$C$63:$C$66)</f>
        <v>#REF!</v>
      </c>
      <c r="L355" s="91">
        <f t="shared" ref="L355:L418" si="43">I355*H355</f>
        <v>4159.7933333333331</v>
      </c>
      <c r="M355" s="158">
        <f>_xlfn.XLOOKUP(E355,Kalkulationswerte!$B$3:$B$13,Kalkulationswerte!$E$3:$E$13)</f>
        <v>0</v>
      </c>
      <c r="N355" s="160" t="e">
        <f t="shared" ref="N355:N418" si="44">L355/M355</f>
        <v>#DIV/0!</v>
      </c>
      <c r="O355" s="161">
        <f>_xlfn.XLOOKUP(E355,Kalkulationswerte!$B$3:$B$13,Kalkulationswerte!$F$3:$F$13)</f>
        <v>0</v>
      </c>
      <c r="P355" s="162" t="e">
        <f t="shared" ref="P355:P418" si="45">O355*N355</f>
        <v>#DIV/0!</v>
      </c>
      <c r="Q355" s="92" t="e">
        <f t="shared" si="41"/>
        <v>#DIV/0!</v>
      </c>
      <c r="R355" s="92" t="e">
        <f t="shared" si="42"/>
        <v>#DIV/0!</v>
      </c>
    </row>
    <row r="356" spans="1:18" x14ac:dyDescent="0.25">
      <c r="A356" s="89" t="s">
        <v>414</v>
      </c>
      <c r="B356" s="167" t="s">
        <v>473</v>
      </c>
      <c r="C356" s="101" t="s">
        <v>308</v>
      </c>
      <c r="D356" s="89" t="s">
        <v>458</v>
      </c>
      <c r="E356" s="102" t="s">
        <v>677</v>
      </c>
      <c r="F356" s="103" t="s">
        <v>22</v>
      </c>
      <c r="G356" s="102" t="s">
        <v>10</v>
      </c>
      <c r="H356" s="157">
        <v>76.58</v>
      </c>
      <c r="I356" s="158">
        <f>(_xlfn.XLOOKUP(E356,Kalkulationswerte!$B$3:$B$13,Kalkulationswerte!$C$3:$C$13))-Reinigungstage!$J$18</f>
        <v>128.66666666666666</v>
      </c>
      <c r="J356" s="90" t="e">
        <f>_xlfn.XLOOKUP(#REF!,Reinigungstage!$B$41:$B$44,Reinigungstage!$C$41:$C$44)</f>
        <v>#REF!</v>
      </c>
      <c r="K356" s="90" t="e">
        <f>_xlfn.XLOOKUP(#REF!,Reinigungstage!$B$63:$B$66,Reinigungstage!$C$63:$C$66)</f>
        <v>#REF!</v>
      </c>
      <c r="L356" s="91">
        <f t="shared" si="43"/>
        <v>9853.2933333333331</v>
      </c>
      <c r="M356" s="158">
        <f>_xlfn.XLOOKUP(E356,Kalkulationswerte!$B$3:$B$13,Kalkulationswerte!$E$3:$E$13)</f>
        <v>0</v>
      </c>
      <c r="N356" s="160" t="e">
        <f t="shared" si="44"/>
        <v>#DIV/0!</v>
      </c>
      <c r="O356" s="161">
        <f>_xlfn.XLOOKUP(E356,Kalkulationswerte!$B$3:$B$13,Kalkulationswerte!$F$3:$F$13)</f>
        <v>0</v>
      </c>
      <c r="P356" s="162" t="e">
        <f t="shared" si="45"/>
        <v>#DIV/0!</v>
      </c>
      <c r="Q356" s="92" t="e">
        <f t="shared" si="41"/>
        <v>#DIV/0!</v>
      </c>
      <c r="R356" s="92" t="e">
        <f t="shared" si="42"/>
        <v>#DIV/0!</v>
      </c>
    </row>
    <row r="357" spans="1:18" x14ac:dyDescent="0.25">
      <c r="A357" s="89" t="s">
        <v>414</v>
      </c>
      <c r="B357" s="167" t="s">
        <v>473</v>
      </c>
      <c r="C357" s="101" t="s">
        <v>309</v>
      </c>
      <c r="D357" s="89" t="s">
        <v>208</v>
      </c>
      <c r="E357" s="102" t="s">
        <v>677</v>
      </c>
      <c r="F357" s="103" t="s">
        <v>22</v>
      </c>
      <c r="G357" s="102" t="s">
        <v>10</v>
      </c>
      <c r="H357" s="157">
        <v>24.44</v>
      </c>
      <c r="I357" s="158">
        <f>(_xlfn.XLOOKUP(E357,Kalkulationswerte!$B$3:$B$13,Kalkulationswerte!$C$3:$C$13))-Reinigungstage!$J$18</f>
        <v>128.66666666666666</v>
      </c>
      <c r="J357" s="90" t="e">
        <f>_xlfn.XLOOKUP(#REF!,Reinigungstage!$B$41:$B$44,Reinigungstage!$C$41:$C$44)</f>
        <v>#REF!</v>
      </c>
      <c r="K357" s="90" t="e">
        <f>_xlfn.XLOOKUP(#REF!,Reinigungstage!$B$63:$B$66,Reinigungstage!$C$63:$C$66)</f>
        <v>#REF!</v>
      </c>
      <c r="L357" s="91">
        <f t="shared" si="43"/>
        <v>3144.6133333333332</v>
      </c>
      <c r="M357" s="158">
        <f>_xlfn.XLOOKUP(E357,Kalkulationswerte!$B$3:$B$13,Kalkulationswerte!$E$3:$E$13)</f>
        <v>0</v>
      </c>
      <c r="N357" s="160" t="e">
        <f t="shared" si="44"/>
        <v>#DIV/0!</v>
      </c>
      <c r="O357" s="161">
        <f>_xlfn.XLOOKUP(E357,Kalkulationswerte!$B$3:$B$13,Kalkulationswerte!$F$3:$F$13)</f>
        <v>0</v>
      </c>
      <c r="P357" s="162" t="e">
        <f t="shared" si="45"/>
        <v>#DIV/0!</v>
      </c>
      <c r="Q357" s="92" t="e">
        <f t="shared" si="41"/>
        <v>#DIV/0!</v>
      </c>
      <c r="R357" s="92" t="e">
        <f t="shared" si="42"/>
        <v>#DIV/0!</v>
      </c>
    </row>
    <row r="358" spans="1:18" x14ac:dyDescent="0.25">
      <c r="A358" s="89" t="s">
        <v>414</v>
      </c>
      <c r="B358" s="167" t="s">
        <v>473</v>
      </c>
      <c r="C358" s="101" t="s">
        <v>142</v>
      </c>
      <c r="D358" s="89" t="s">
        <v>139</v>
      </c>
      <c r="E358" s="102" t="s">
        <v>677</v>
      </c>
      <c r="F358" s="103" t="s">
        <v>22</v>
      </c>
      <c r="G358" s="102" t="s">
        <v>10</v>
      </c>
      <c r="H358" s="157">
        <v>52.63</v>
      </c>
      <c r="I358" s="158">
        <f>(_xlfn.XLOOKUP(E358,Kalkulationswerte!$B$3:$B$13,Kalkulationswerte!$C$3:$C$13))-Reinigungstage!$J$18</f>
        <v>128.66666666666666</v>
      </c>
      <c r="J358" s="90" t="e">
        <f>_xlfn.XLOOKUP(#REF!,Reinigungstage!$B$41:$B$44,Reinigungstage!$C$41:$C$44)</f>
        <v>#REF!</v>
      </c>
      <c r="K358" s="90" t="e">
        <f>_xlfn.XLOOKUP(#REF!,Reinigungstage!$B$63:$B$66,Reinigungstage!$C$63:$C$66)</f>
        <v>#REF!</v>
      </c>
      <c r="L358" s="91">
        <f t="shared" si="43"/>
        <v>6771.7266666666665</v>
      </c>
      <c r="M358" s="158">
        <f>_xlfn.XLOOKUP(E358,Kalkulationswerte!$B$3:$B$13,Kalkulationswerte!$E$3:$E$13)</f>
        <v>0</v>
      </c>
      <c r="N358" s="160" t="e">
        <f t="shared" si="44"/>
        <v>#DIV/0!</v>
      </c>
      <c r="O358" s="161">
        <f>_xlfn.XLOOKUP(E358,Kalkulationswerte!$B$3:$B$13,Kalkulationswerte!$F$3:$F$13)</f>
        <v>0</v>
      </c>
      <c r="P358" s="162" t="e">
        <f t="shared" si="45"/>
        <v>#DIV/0!</v>
      </c>
      <c r="Q358" s="92" t="e">
        <f t="shared" si="41"/>
        <v>#DIV/0!</v>
      </c>
      <c r="R358" s="92" t="e">
        <f t="shared" si="42"/>
        <v>#DIV/0!</v>
      </c>
    </row>
    <row r="359" spans="1:18" x14ac:dyDescent="0.25">
      <c r="A359" s="89" t="s">
        <v>414</v>
      </c>
      <c r="B359" s="167" t="s">
        <v>473</v>
      </c>
      <c r="C359" s="101" t="s">
        <v>144</v>
      </c>
      <c r="D359" s="89" t="s">
        <v>459</v>
      </c>
      <c r="E359" s="102" t="s">
        <v>677</v>
      </c>
      <c r="F359" s="103" t="s">
        <v>22</v>
      </c>
      <c r="G359" s="102" t="s">
        <v>10</v>
      </c>
      <c r="H359" s="157">
        <v>79.11</v>
      </c>
      <c r="I359" s="158">
        <f>(_xlfn.XLOOKUP(E359,Kalkulationswerte!$B$3:$B$13,Kalkulationswerte!$C$3:$C$13))-Reinigungstage!$J$18</f>
        <v>128.66666666666666</v>
      </c>
      <c r="J359" s="90" t="e">
        <f>_xlfn.XLOOKUP(#REF!,Reinigungstage!$B$41:$B$44,Reinigungstage!$C$41:$C$44)</f>
        <v>#REF!</v>
      </c>
      <c r="K359" s="90" t="e">
        <f>_xlfn.XLOOKUP(#REF!,Reinigungstage!$B$63:$B$66,Reinigungstage!$C$63:$C$66)</f>
        <v>#REF!</v>
      </c>
      <c r="L359" s="91">
        <f t="shared" si="43"/>
        <v>10178.82</v>
      </c>
      <c r="M359" s="158">
        <f>_xlfn.XLOOKUP(E359,Kalkulationswerte!$B$3:$B$13,Kalkulationswerte!$E$3:$E$13)</f>
        <v>0</v>
      </c>
      <c r="N359" s="160" t="e">
        <f t="shared" si="44"/>
        <v>#DIV/0!</v>
      </c>
      <c r="O359" s="161">
        <f>_xlfn.XLOOKUP(E359,Kalkulationswerte!$B$3:$B$13,Kalkulationswerte!$F$3:$F$13)</f>
        <v>0</v>
      </c>
      <c r="P359" s="162" t="e">
        <f t="shared" si="45"/>
        <v>#DIV/0!</v>
      </c>
      <c r="Q359" s="92" t="e">
        <f t="shared" si="41"/>
        <v>#DIV/0!</v>
      </c>
      <c r="R359" s="92" t="e">
        <f t="shared" si="42"/>
        <v>#DIV/0!</v>
      </c>
    </row>
    <row r="360" spans="1:18" x14ac:dyDescent="0.25">
      <c r="A360" s="89" t="s">
        <v>414</v>
      </c>
      <c r="B360" s="167" t="s">
        <v>473</v>
      </c>
      <c r="C360" s="101" t="s">
        <v>146</v>
      </c>
      <c r="D360" s="89" t="s">
        <v>448</v>
      </c>
      <c r="E360" s="102" t="s">
        <v>677</v>
      </c>
      <c r="F360" s="103" t="s">
        <v>22</v>
      </c>
      <c r="G360" s="102" t="s">
        <v>10</v>
      </c>
      <c r="H360" s="157">
        <v>25.72</v>
      </c>
      <c r="I360" s="158">
        <f>(_xlfn.XLOOKUP(E360,Kalkulationswerte!$B$3:$B$13,Kalkulationswerte!$C$3:$C$13))-Reinigungstage!$J$18</f>
        <v>128.66666666666666</v>
      </c>
      <c r="J360" s="90" t="e">
        <f>_xlfn.XLOOKUP(#REF!,Reinigungstage!$B$41:$B$44,Reinigungstage!$C$41:$C$44)</f>
        <v>#REF!</v>
      </c>
      <c r="K360" s="90" t="e">
        <f>_xlfn.XLOOKUP(#REF!,Reinigungstage!$B$63:$B$66,Reinigungstage!$C$63:$C$66)</f>
        <v>#REF!</v>
      </c>
      <c r="L360" s="91">
        <f t="shared" si="43"/>
        <v>3309.3066666666664</v>
      </c>
      <c r="M360" s="158">
        <f>_xlfn.XLOOKUP(E360,Kalkulationswerte!$B$3:$B$13,Kalkulationswerte!$E$3:$E$13)</f>
        <v>0</v>
      </c>
      <c r="N360" s="160" t="e">
        <f t="shared" si="44"/>
        <v>#DIV/0!</v>
      </c>
      <c r="O360" s="161">
        <f>_xlfn.XLOOKUP(E360,Kalkulationswerte!$B$3:$B$13,Kalkulationswerte!$F$3:$F$13)</f>
        <v>0</v>
      </c>
      <c r="P360" s="162" t="e">
        <f t="shared" si="45"/>
        <v>#DIV/0!</v>
      </c>
      <c r="Q360" s="92" t="e">
        <f t="shared" si="41"/>
        <v>#DIV/0!</v>
      </c>
      <c r="R360" s="92" t="e">
        <f t="shared" si="42"/>
        <v>#DIV/0!</v>
      </c>
    </row>
    <row r="361" spans="1:18" x14ac:dyDescent="0.25">
      <c r="A361" s="89" t="s">
        <v>414</v>
      </c>
      <c r="B361" s="167" t="s">
        <v>473</v>
      </c>
      <c r="C361" s="101" t="s">
        <v>148</v>
      </c>
      <c r="D361" s="89" t="s">
        <v>462</v>
      </c>
      <c r="E361" s="102" t="s">
        <v>677</v>
      </c>
      <c r="F361" s="103" t="s">
        <v>22</v>
      </c>
      <c r="G361" s="102" t="s">
        <v>10</v>
      </c>
      <c r="H361" s="157">
        <v>52.61</v>
      </c>
      <c r="I361" s="158">
        <f>(_xlfn.XLOOKUP(E361,Kalkulationswerte!$B$3:$B$13,Kalkulationswerte!$C$3:$C$13))-Reinigungstage!$J$18</f>
        <v>128.66666666666666</v>
      </c>
      <c r="J361" s="90" t="e">
        <f>_xlfn.XLOOKUP(#REF!,Reinigungstage!$B$41:$B$44,Reinigungstage!$C$41:$C$44)</f>
        <v>#REF!</v>
      </c>
      <c r="K361" s="90" t="e">
        <f>_xlfn.XLOOKUP(#REF!,Reinigungstage!$B$63:$B$66,Reinigungstage!$C$63:$C$66)</f>
        <v>#REF!</v>
      </c>
      <c r="L361" s="91">
        <f t="shared" si="43"/>
        <v>6769.1533333333327</v>
      </c>
      <c r="M361" s="158">
        <f>_xlfn.XLOOKUP(E361,Kalkulationswerte!$B$3:$B$13,Kalkulationswerte!$E$3:$E$13)</f>
        <v>0</v>
      </c>
      <c r="N361" s="160" t="e">
        <f t="shared" si="44"/>
        <v>#DIV/0!</v>
      </c>
      <c r="O361" s="161">
        <f>_xlfn.XLOOKUP(E361,Kalkulationswerte!$B$3:$B$13,Kalkulationswerte!$F$3:$F$13)</f>
        <v>0</v>
      </c>
      <c r="P361" s="162" t="e">
        <f t="shared" si="45"/>
        <v>#DIV/0!</v>
      </c>
      <c r="Q361" s="92" t="e">
        <f t="shared" si="41"/>
        <v>#DIV/0!</v>
      </c>
      <c r="R361" s="92" t="e">
        <f t="shared" si="42"/>
        <v>#DIV/0!</v>
      </c>
    </row>
    <row r="362" spans="1:18" x14ac:dyDescent="0.25">
      <c r="A362" s="89" t="s">
        <v>414</v>
      </c>
      <c r="B362" s="167" t="s">
        <v>473</v>
      </c>
      <c r="C362" s="101" t="s">
        <v>150</v>
      </c>
      <c r="D362" s="89" t="s">
        <v>463</v>
      </c>
      <c r="E362" s="102" t="s">
        <v>677</v>
      </c>
      <c r="F362" s="103" t="s">
        <v>22</v>
      </c>
      <c r="G362" s="102" t="s">
        <v>10</v>
      </c>
      <c r="H362" s="157">
        <v>52.59</v>
      </c>
      <c r="I362" s="158">
        <f>(_xlfn.XLOOKUP(E362,Kalkulationswerte!$B$3:$B$13,Kalkulationswerte!$C$3:$C$13))-Reinigungstage!$J$18</f>
        <v>128.66666666666666</v>
      </c>
      <c r="J362" s="90" t="e">
        <f>_xlfn.XLOOKUP(#REF!,Reinigungstage!$B$41:$B$44,Reinigungstage!$C$41:$C$44)</f>
        <v>#REF!</v>
      </c>
      <c r="K362" s="90" t="e">
        <f>_xlfn.XLOOKUP(#REF!,Reinigungstage!$B$63:$B$66,Reinigungstage!$C$63:$C$66)</f>
        <v>#REF!</v>
      </c>
      <c r="L362" s="91">
        <f t="shared" si="43"/>
        <v>6766.58</v>
      </c>
      <c r="M362" s="158">
        <f>_xlfn.XLOOKUP(E362,Kalkulationswerte!$B$3:$B$13,Kalkulationswerte!$E$3:$E$13)</f>
        <v>0</v>
      </c>
      <c r="N362" s="160" t="e">
        <f t="shared" si="44"/>
        <v>#DIV/0!</v>
      </c>
      <c r="O362" s="161">
        <f>_xlfn.XLOOKUP(E362,Kalkulationswerte!$B$3:$B$13,Kalkulationswerte!$F$3:$F$13)</f>
        <v>0</v>
      </c>
      <c r="P362" s="162" t="e">
        <f t="shared" si="45"/>
        <v>#DIV/0!</v>
      </c>
      <c r="Q362" s="92" t="e">
        <f t="shared" si="41"/>
        <v>#DIV/0!</v>
      </c>
      <c r="R362" s="92" t="e">
        <f t="shared" si="42"/>
        <v>#DIV/0!</v>
      </c>
    </row>
    <row r="363" spans="1:18" x14ac:dyDescent="0.25">
      <c r="A363" s="89" t="s">
        <v>414</v>
      </c>
      <c r="B363" s="167" t="s">
        <v>473</v>
      </c>
      <c r="C363" s="101" t="s">
        <v>152</v>
      </c>
      <c r="D363" s="89" t="s">
        <v>464</v>
      </c>
      <c r="E363" s="102" t="s">
        <v>677</v>
      </c>
      <c r="F363" s="103" t="s">
        <v>22</v>
      </c>
      <c r="G363" s="102" t="s">
        <v>10</v>
      </c>
      <c r="H363" s="157">
        <v>52.54</v>
      </c>
      <c r="I363" s="158">
        <f>(_xlfn.XLOOKUP(E363,Kalkulationswerte!$B$3:$B$13,Kalkulationswerte!$C$3:$C$13))-Reinigungstage!$J$18</f>
        <v>128.66666666666666</v>
      </c>
      <c r="J363" s="90" t="e">
        <f>_xlfn.XLOOKUP(#REF!,Reinigungstage!$B$41:$B$44,Reinigungstage!$C$41:$C$44)</f>
        <v>#REF!</v>
      </c>
      <c r="K363" s="90" t="e">
        <f>_xlfn.XLOOKUP(#REF!,Reinigungstage!$B$63:$B$66,Reinigungstage!$C$63:$C$66)</f>
        <v>#REF!</v>
      </c>
      <c r="L363" s="91">
        <f t="shared" si="43"/>
        <v>6760.1466666666656</v>
      </c>
      <c r="M363" s="158">
        <f>_xlfn.XLOOKUP(E363,Kalkulationswerte!$B$3:$B$13,Kalkulationswerte!$E$3:$E$13)</f>
        <v>0</v>
      </c>
      <c r="N363" s="160" t="e">
        <f t="shared" si="44"/>
        <v>#DIV/0!</v>
      </c>
      <c r="O363" s="161">
        <f>_xlfn.XLOOKUP(E363,Kalkulationswerte!$B$3:$B$13,Kalkulationswerte!$F$3:$F$13)</f>
        <v>0</v>
      </c>
      <c r="P363" s="162" t="e">
        <f t="shared" si="45"/>
        <v>#DIV/0!</v>
      </c>
      <c r="Q363" s="92" t="e">
        <f t="shared" si="41"/>
        <v>#DIV/0!</v>
      </c>
      <c r="R363" s="92" t="e">
        <f t="shared" si="42"/>
        <v>#DIV/0!</v>
      </c>
    </row>
    <row r="364" spans="1:18" x14ac:dyDescent="0.25">
      <c r="A364" s="89" t="s">
        <v>414</v>
      </c>
      <c r="B364" s="167" t="s">
        <v>473</v>
      </c>
      <c r="C364" s="101" t="s">
        <v>154</v>
      </c>
      <c r="D364" s="89" t="s">
        <v>189</v>
      </c>
      <c r="E364" s="102" t="s">
        <v>678</v>
      </c>
      <c r="F364" s="103" t="s">
        <v>22</v>
      </c>
      <c r="G364" s="102" t="s">
        <v>12</v>
      </c>
      <c r="H364" s="157">
        <v>5.07</v>
      </c>
      <c r="I364" s="158">
        <f>(_xlfn.XLOOKUP(E364,Kalkulationswerte!$B$3:$B$13,Kalkulationswerte!$C$3:$C$13))-Reinigungstage!$J$18</f>
        <v>128.66666666666666</v>
      </c>
      <c r="J364" s="90" t="e">
        <f>_xlfn.XLOOKUP(#REF!,Reinigungstage!$B$41:$B$44,Reinigungstage!$C$41:$C$44)</f>
        <v>#REF!</v>
      </c>
      <c r="K364" s="90" t="e">
        <f>_xlfn.XLOOKUP(#REF!,Reinigungstage!$B$63:$B$66,Reinigungstage!$C$63:$C$66)</f>
        <v>#REF!</v>
      </c>
      <c r="L364" s="91">
        <f t="shared" si="43"/>
        <v>652.34</v>
      </c>
      <c r="M364" s="158">
        <f>_xlfn.XLOOKUP(E364,Kalkulationswerte!$B$3:$B$13,Kalkulationswerte!$E$3:$E$13)</f>
        <v>0</v>
      </c>
      <c r="N364" s="160" t="e">
        <f t="shared" si="44"/>
        <v>#DIV/0!</v>
      </c>
      <c r="O364" s="161">
        <f>_xlfn.XLOOKUP(E364,Kalkulationswerte!$B$3:$B$13,Kalkulationswerte!$F$3:$F$13)</f>
        <v>0</v>
      </c>
      <c r="P364" s="162" t="e">
        <f t="shared" si="45"/>
        <v>#DIV/0!</v>
      </c>
      <c r="Q364" s="92" t="e">
        <f t="shared" si="41"/>
        <v>#DIV/0!</v>
      </c>
      <c r="R364" s="92" t="e">
        <f t="shared" si="42"/>
        <v>#DIV/0!</v>
      </c>
    </row>
    <row r="365" spans="1:18" x14ac:dyDescent="0.25">
      <c r="A365" s="89" t="s">
        <v>414</v>
      </c>
      <c r="B365" s="167" t="s">
        <v>473</v>
      </c>
      <c r="C365" s="101" t="s">
        <v>156</v>
      </c>
      <c r="D365" s="89" t="s">
        <v>186</v>
      </c>
      <c r="E365" s="102" t="s">
        <v>678</v>
      </c>
      <c r="F365" s="103" t="s">
        <v>22</v>
      </c>
      <c r="G365" s="102" t="s">
        <v>12</v>
      </c>
      <c r="H365" s="157">
        <v>8.1300000000000008</v>
      </c>
      <c r="I365" s="158">
        <f>(_xlfn.XLOOKUP(E365,Kalkulationswerte!$B$3:$B$13,Kalkulationswerte!$C$3:$C$13))-Reinigungstage!$J$18</f>
        <v>128.66666666666666</v>
      </c>
      <c r="J365" s="90" t="e">
        <f>_xlfn.XLOOKUP(#REF!,Reinigungstage!$B$41:$B$44,Reinigungstage!$C$41:$C$44)</f>
        <v>#REF!</v>
      </c>
      <c r="K365" s="90" t="e">
        <f>_xlfn.XLOOKUP(#REF!,Reinigungstage!$B$63:$B$66,Reinigungstage!$C$63:$C$66)</f>
        <v>#REF!</v>
      </c>
      <c r="L365" s="91">
        <f t="shared" si="43"/>
        <v>1046.06</v>
      </c>
      <c r="M365" s="158">
        <f>_xlfn.XLOOKUP(E365,Kalkulationswerte!$B$3:$B$13,Kalkulationswerte!$E$3:$E$13)</f>
        <v>0</v>
      </c>
      <c r="N365" s="160" t="e">
        <f t="shared" si="44"/>
        <v>#DIV/0!</v>
      </c>
      <c r="O365" s="161">
        <f>_xlfn.XLOOKUP(E365,Kalkulationswerte!$B$3:$B$13,Kalkulationswerte!$F$3:$F$13)</f>
        <v>0</v>
      </c>
      <c r="P365" s="162" t="e">
        <f t="shared" si="45"/>
        <v>#DIV/0!</v>
      </c>
      <c r="Q365" s="92" t="e">
        <f t="shared" si="41"/>
        <v>#DIV/0!</v>
      </c>
      <c r="R365" s="92" t="e">
        <f t="shared" si="42"/>
        <v>#DIV/0!</v>
      </c>
    </row>
    <row r="366" spans="1:18" x14ac:dyDescent="0.25">
      <c r="A366" s="89" t="s">
        <v>414</v>
      </c>
      <c r="B366" s="167" t="s">
        <v>473</v>
      </c>
      <c r="C366" s="101" t="s">
        <v>158</v>
      </c>
      <c r="D366" s="89" t="s">
        <v>247</v>
      </c>
      <c r="E366" s="102" t="s">
        <v>678</v>
      </c>
      <c r="F366" s="103" t="s">
        <v>22</v>
      </c>
      <c r="G366" s="102" t="s">
        <v>12</v>
      </c>
      <c r="H366" s="157">
        <v>5.98</v>
      </c>
      <c r="I366" s="158">
        <f>(_xlfn.XLOOKUP(E366,Kalkulationswerte!$B$3:$B$13,Kalkulationswerte!$C$3:$C$13))-Reinigungstage!$J$18</f>
        <v>128.66666666666666</v>
      </c>
      <c r="J366" s="90" t="e">
        <f>_xlfn.XLOOKUP(#REF!,Reinigungstage!$B$41:$B$44,Reinigungstage!$C$41:$C$44)</f>
        <v>#REF!</v>
      </c>
      <c r="K366" s="90" t="e">
        <f>_xlfn.XLOOKUP(#REF!,Reinigungstage!$B$63:$B$66,Reinigungstage!$C$63:$C$66)</f>
        <v>#REF!</v>
      </c>
      <c r="L366" s="91">
        <f t="shared" si="43"/>
        <v>769.42666666666662</v>
      </c>
      <c r="M366" s="158">
        <f>_xlfn.XLOOKUP(E366,Kalkulationswerte!$B$3:$B$13,Kalkulationswerte!$E$3:$E$13)</f>
        <v>0</v>
      </c>
      <c r="N366" s="160" t="e">
        <f t="shared" si="44"/>
        <v>#DIV/0!</v>
      </c>
      <c r="O366" s="161">
        <f>_xlfn.XLOOKUP(E366,Kalkulationswerte!$B$3:$B$13,Kalkulationswerte!$F$3:$F$13)</f>
        <v>0</v>
      </c>
      <c r="P366" s="162" t="e">
        <f t="shared" si="45"/>
        <v>#DIV/0!</v>
      </c>
      <c r="Q366" s="92" t="e">
        <f t="shared" si="41"/>
        <v>#DIV/0!</v>
      </c>
      <c r="R366" s="92" t="e">
        <f t="shared" si="42"/>
        <v>#DIV/0!</v>
      </c>
    </row>
    <row r="367" spans="1:18" x14ac:dyDescent="0.25">
      <c r="A367" s="89" t="s">
        <v>414</v>
      </c>
      <c r="B367" s="167" t="s">
        <v>473</v>
      </c>
      <c r="C367" s="101" t="s">
        <v>160</v>
      </c>
      <c r="D367" s="89" t="s">
        <v>185</v>
      </c>
      <c r="E367" s="102" t="s">
        <v>678</v>
      </c>
      <c r="F367" s="103" t="s">
        <v>22</v>
      </c>
      <c r="G367" s="102" t="s">
        <v>12</v>
      </c>
      <c r="H367" s="157">
        <v>8.67</v>
      </c>
      <c r="I367" s="158">
        <f>(_xlfn.XLOOKUP(E367,Kalkulationswerte!$B$3:$B$13,Kalkulationswerte!$C$3:$C$13))-Reinigungstage!$J$18</f>
        <v>128.66666666666666</v>
      </c>
      <c r="J367" s="90" t="e">
        <f>_xlfn.XLOOKUP(#REF!,Reinigungstage!$B$41:$B$44,Reinigungstage!$C$41:$C$44)</f>
        <v>#REF!</v>
      </c>
      <c r="K367" s="90" t="e">
        <f>_xlfn.XLOOKUP(#REF!,Reinigungstage!$B$63:$B$66,Reinigungstage!$C$63:$C$66)</f>
        <v>#REF!</v>
      </c>
      <c r="L367" s="91">
        <f t="shared" si="43"/>
        <v>1115.54</v>
      </c>
      <c r="M367" s="158">
        <f>_xlfn.XLOOKUP(E367,Kalkulationswerte!$B$3:$B$13,Kalkulationswerte!$E$3:$E$13)</f>
        <v>0</v>
      </c>
      <c r="N367" s="160" t="e">
        <f t="shared" si="44"/>
        <v>#DIV/0!</v>
      </c>
      <c r="O367" s="161">
        <f>_xlfn.XLOOKUP(E367,Kalkulationswerte!$B$3:$B$13,Kalkulationswerte!$F$3:$F$13)</f>
        <v>0</v>
      </c>
      <c r="P367" s="162" t="e">
        <f t="shared" si="45"/>
        <v>#DIV/0!</v>
      </c>
      <c r="Q367" s="92" t="e">
        <f t="shared" si="41"/>
        <v>#DIV/0!</v>
      </c>
      <c r="R367" s="92" t="e">
        <f t="shared" si="42"/>
        <v>#DIV/0!</v>
      </c>
    </row>
    <row r="368" spans="1:18" x14ac:dyDescent="0.25">
      <c r="A368" s="89" t="s">
        <v>414</v>
      </c>
      <c r="B368" s="167" t="s">
        <v>473</v>
      </c>
      <c r="C368" s="101" t="s">
        <v>162</v>
      </c>
      <c r="D368" s="89" t="s">
        <v>313</v>
      </c>
      <c r="E368" s="102" t="s">
        <v>677</v>
      </c>
      <c r="F368" s="103" t="s">
        <v>22</v>
      </c>
      <c r="G368" s="102" t="s">
        <v>10</v>
      </c>
      <c r="H368" s="157">
        <v>11.21</v>
      </c>
      <c r="I368" s="158">
        <f>(_xlfn.XLOOKUP(E368,Kalkulationswerte!$B$3:$B$13,Kalkulationswerte!$C$3:$C$13))-Reinigungstage!$J$18</f>
        <v>128.66666666666666</v>
      </c>
      <c r="J368" s="90" t="e">
        <f>_xlfn.XLOOKUP(#REF!,Reinigungstage!$B$41:$B$44,Reinigungstage!$C$41:$C$44)</f>
        <v>#REF!</v>
      </c>
      <c r="K368" s="90" t="e">
        <f>_xlfn.XLOOKUP(#REF!,Reinigungstage!$B$63:$B$66,Reinigungstage!$C$63:$C$66)</f>
        <v>#REF!</v>
      </c>
      <c r="L368" s="91">
        <f t="shared" si="43"/>
        <v>1442.3533333333332</v>
      </c>
      <c r="M368" s="158">
        <f>_xlfn.XLOOKUP(E368,Kalkulationswerte!$B$3:$B$13,Kalkulationswerte!$E$3:$E$13)</f>
        <v>0</v>
      </c>
      <c r="N368" s="160" t="e">
        <f t="shared" si="44"/>
        <v>#DIV/0!</v>
      </c>
      <c r="O368" s="161">
        <f>_xlfn.XLOOKUP(E368,Kalkulationswerte!$B$3:$B$13,Kalkulationswerte!$F$3:$F$13)</f>
        <v>0</v>
      </c>
      <c r="P368" s="162" t="e">
        <f t="shared" si="45"/>
        <v>#DIV/0!</v>
      </c>
      <c r="Q368" s="92" t="e">
        <f t="shared" si="41"/>
        <v>#DIV/0!</v>
      </c>
      <c r="R368" s="92" t="e">
        <f t="shared" si="42"/>
        <v>#DIV/0!</v>
      </c>
    </row>
    <row r="369" spans="1:18" x14ac:dyDescent="0.25">
      <c r="A369" s="89" t="s">
        <v>414</v>
      </c>
      <c r="B369" s="167" t="s">
        <v>473</v>
      </c>
      <c r="C369" s="101" t="s">
        <v>163</v>
      </c>
      <c r="D369" s="89" t="s">
        <v>314</v>
      </c>
      <c r="E369" s="102" t="s">
        <v>677</v>
      </c>
      <c r="F369" s="103" t="s">
        <v>22</v>
      </c>
      <c r="G369" s="102" t="s">
        <v>10</v>
      </c>
      <c r="H369" s="157">
        <v>9.5500000000000007</v>
      </c>
      <c r="I369" s="158">
        <f>(_xlfn.XLOOKUP(E369,Kalkulationswerte!$B$3:$B$13,Kalkulationswerte!$C$3:$C$13))-Reinigungstage!$J$18</f>
        <v>128.66666666666666</v>
      </c>
      <c r="J369" s="90" t="e">
        <f>_xlfn.XLOOKUP(#REF!,Reinigungstage!$B$41:$B$44,Reinigungstage!$C$41:$C$44)</f>
        <v>#REF!</v>
      </c>
      <c r="K369" s="90" t="e">
        <f>_xlfn.XLOOKUP(#REF!,Reinigungstage!$B$63:$B$66,Reinigungstage!$C$63:$C$66)</f>
        <v>#REF!</v>
      </c>
      <c r="L369" s="91">
        <f t="shared" si="43"/>
        <v>1228.7666666666667</v>
      </c>
      <c r="M369" s="158">
        <f>_xlfn.XLOOKUP(E369,Kalkulationswerte!$B$3:$B$13,Kalkulationswerte!$E$3:$E$13)</f>
        <v>0</v>
      </c>
      <c r="N369" s="160" t="e">
        <f t="shared" si="44"/>
        <v>#DIV/0!</v>
      </c>
      <c r="O369" s="161">
        <f>_xlfn.XLOOKUP(E369,Kalkulationswerte!$B$3:$B$13,Kalkulationswerte!$F$3:$F$13)</f>
        <v>0</v>
      </c>
      <c r="P369" s="162" t="e">
        <f t="shared" si="45"/>
        <v>#DIV/0!</v>
      </c>
      <c r="Q369" s="92" t="e">
        <f t="shared" si="41"/>
        <v>#DIV/0!</v>
      </c>
      <c r="R369" s="92" t="e">
        <f t="shared" si="42"/>
        <v>#DIV/0!</v>
      </c>
    </row>
    <row r="370" spans="1:18" x14ac:dyDescent="0.25">
      <c r="A370" s="89" t="s">
        <v>414</v>
      </c>
      <c r="B370" s="167" t="s">
        <v>473</v>
      </c>
      <c r="C370" s="101" t="s">
        <v>165</v>
      </c>
      <c r="D370" s="89" t="s">
        <v>475</v>
      </c>
      <c r="E370" s="102" t="s">
        <v>677</v>
      </c>
      <c r="F370" s="103" t="s">
        <v>22</v>
      </c>
      <c r="G370" s="102" t="s">
        <v>10</v>
      </c>
      <c r="H370" s="157">
        <v>75.2</v>
      </c>
      <c r="I370" s="158">
        <f>(_xlfn.XLOOKUP(E370,Kalkulationswerte!$B$3:$B$13,Kalkulationswerte!$C$3:$C$13))-Reinigungstage!$J$18</f>
        <v>128.66666666666666</v>
      </c>
      <c r="J370" s="90" t="e">
        <f>_xlfn.XLOOKUP(#REF!,Reinigungstage!$B$41:$B$44,Reinigungstage!$C$41:$C$44)</f>
        <v>#REF!</v>
      </c>
      <c r="K370" s="90" t="e">
        <f>_xlfn.XLOOKUP(#REF!,Reinigungstage!$B$63:$B$66,Reinigungstage!$C$63:$C$66)</f>
        <v>#REF!</v>
      </c>
      <c r="L370" s="91">
        <f t="shared" si="43"/>
        <v>9675.7333333333336</v>
      </c>
      <c r="M370" s="158">
        <f>_xlfn.XLOOKUP(E370,Kalkulationswerte!$B$3:$B$13,Kalkulationswerte!$E$3:$E$13)</f>
        <v>0</v>
      </c>
      <c r="N370" s="160" t="e">
        <f t="shared" si="44"/>
        <v>#DIV/0!</v>
      </c>
      <c r="O370" s="161">
        <f>_xlfn.XLOOKUP(E370,Kalkulationswerte!$B$3:$B$13,Kalkulationswerte!$F$3:$F$13)</f>
        <v>0</v>
      </c>
      <c r="P370" s="162" t="e">
        <f t="shared" si="45"/>
        <v>#DIV/0!</v>
      </c>
      <c r="Q370" s="92" t="e">
        <f t="shared" si="41"/>
        <v>#DIV/0!</v>
      </c>
      <c r="R370" s="92" t="e">
        <f t="shared" si="42"/>
        <v>#DIV/0!</v>
      </c>
    </row>
    <row r="371" spans="1:18" x14ac:dyDescent="0.25">
      <c r="A371" s="89" t="s">
        <v>414</v>
      </c>
      <c r="B371" s="167" t="s">
        <v>473</v>
      </c>
      <c r="C371" s="101" t="s">
        <v>167</v>
      </c>
      <c r="D371" s="89" t="s">
        <v>449</v>
      </c>
      <c r="E371" s="102" t="s">
        <v>677</v>
      </c>
      <c r="F371" s="103" t="s">
        <v>22</v>
      </c>
      <c r="G371" s="102" t="s">
        <v>10</v>
      </c>
      <c r="H371" s="157">
        <v>22.12</v>
      </c>
      <c r="I371" s="158">
        <f>(_xlfn.XLOOKUP(E371,Kalkulationswerte!$B$3:$B$13,Kalkulationswerte!$C$3:$C$13))-Reinigungstage!$J$18</f>
        <v>128.66666666666666</v>
      </c>
      <c r="J371" s="90" t="e">
        <f>_xlfn.XLOOKUP(#REF!,Reinigungstage!$B$41:$B$44,Reinigungstage!$C$41:$C$44)</f>
        <v>#REF!</v>
      </c>
      <c r="K371" s="90" t="e">
        <f>_xlfn.XLOOKUP(#REF!,Reinigungstage!$B$63:$B$66,Reinigungstage!$C$63:$C$66)</f>
        <v>#REF!</v>
      </c>
      <c r="L371" s="91">
        <f t="shared" si="43"/>
        <v>2846.1066666666666</v>
      </c>
      <c r="M371" s="158">
        <f>_xlfn.XLOOKUP(E371,Kalkulationswerte!$B$3:$B$13,Kalkulationswerte!$E$3:$E$13)</f>
        <v>0</v>
      </c>
      <c r="N371" s="160" t="e">
        <f t="shared" si="44"/>
        <v>#DIV/0!</v>
      </c>
      <c r="O371" s="161">
        <f>_xlfn.XLOOKUP(E371,Kalkulationswerte!$B$3:$B$13,Kalkulationswerte!$F$3:$F$13)</f>
        <v>0</v>
      </c>
      <c r="P371" s="162" t="e">
        <f t="shared" si="45"/>
        <v>#DIV/0!</v>
      </c>
      <c r="Q371" s="92" t="e">
        <f t="shared" si="41"/>
        <v>#DIV/0!</v>
      </c>
      <c r="R371" s="92" t="e">
        <f t="shared" si="42"/>
        <v>#DIV/0!</v>
      </c>
    </row>
    <row r="372" spans="1:18" x14ac:dyDescent="0.25">
      <c r="A372" s="89" t="s">
        <v>414</v>
      </c>
      <c r="B372" s="167" t="s">
        <v>473</v>
      </c>
      <c r="C372" s="101" t="s">
        <v>168</v>
      </c>
      <c r="D372" s="89" t="s">
        <v>315</v>
      </c>
      <c r="E372" s="102" t="s">
        <v>677</v>
      </c>
      <c r="F372" s="103" t="s">
        <v>22</v>
      </c>
      <c r="G372" s="102" t="s">
        <v>10</v>
      </c>
      <c r="H372" s="157">
        <v>9.58</v>
      </c>
      <c r="I372" s="158">
        <f>(_xlfn.XLOOKUP(E372,Kalkulationswerte!$B$3:$B$13,Kalkulationswerte!$C$3:$C$13))-Reinigungstage!$J$18</f>
        <v>128.66666666666666</v>
      </c>
      <c r="J372" s="90" t="e">
        <f>_xlfn.XLOOKUP(#REF!,Reinigungstage!$B$41:$B$44,Reinigungstage!$C$41:$C$44)</f>
        <v>#REF!</v>
      </c>
      <c r="K372" s="90" t="e">
        <f>_xlfn.XLOOKUP(#REF!,Reinigungstage!$B$63:$B$66,Reinigungstage!$C$63:$C$66)</f>
        <v>#REF!</v>
      </c>
      <c r="L372" s="91">
        <f t="shared" si="43"/>
        <v>1232.6266666666666</v>
      </c>
      <c r="M372" s="158">
        <f>_xlfn.XLOOKUP(E372,Kalkulationswerte!$B$3:$B$13,Kalkulationswerte!$E$3:$E$13)</f>
        <v>0</v>
      </c>
      <c r="N372" s="160" t="e">
        <f t="shared" si="44"/>
        <v>#DIV/0!</v>
      </c>
      <c r="O372" s="161">
        <f>_xlfn.XLOOKUP(E372,Kalkulationswerte!$B$3:$B$13,Kalkulationswerte!$F$3:$F$13)</f>
        <v>0</v>
      </c>
      <c r="P372" s="162" t="e">
        <f t="shared" si="45"/>
        <v>#DIV/0!</v>
      </c>
      <c r="Q372" s="92" t="e">
        <f t="shared" si="41"/>
        <v>#DIV/0!</v>
      </c>
      <c r="R372" s="92" t="e">
        <f t="shared" si="42"/>
        <v>#DIV/0!</v>
      </c>
    </row>
    <row r="373" spans="1:18" x14ac:dyDescent="0.25">
      <c r="A373" s="89" t="s">
        <v>414</v>
      </c>
      <c r="B373" s="167" t="s">
        <v>473</v>
      </c>
      <c r="C373" s="101" t="s">
        <v>170</v>
      </c>
      <c r="D373" s="89" t="s">
        <v>467</v>
      </c>
      <c r="E373" s="102" t="s">
        <v>677</v>
      </c>
      <c r="F373" s="103" t="s">
        <v>22</v>
      </c>
      <c r="G373" s="102" t="s">
        <v>10</v>
      </c>
      <c r="H373" s="157">
        <v>11.56</v>
      </c>
      <c r="I373" s="158">
        <f>(_xlfn.XLOOKUP(E373,Kalkulationswerte!$B$3:$B$13,Kalkulationswerte!$C$3:$C$13))-Reinigungstage!$J$18</f>
        <v>128.66666666666666</v>
      </c>
      <c r="J373" s="90" t="e">
        <f>_xlfn.XLOOKUP(#REF!,Reinigungstage!$B$41:$B$44,Reinigungstage!$C$41:$C$44)</f>
        <v>#REF!</v>
      </c>
      <c r="K373" s="90" t="e">
        <f>_xlfn.XLOOKUP(#REF!,Reinigungstage!$B$63:$B$66,Reinigungstage!$C$63:$C$66)</f>
        <v>#REF!</v>
      </c>
      <c r="L373" s="91">
        <f t="shared" si="43"/>
        <v>1487.3866666666665</v>
      </c>
      <c r="M373" s="158">
        <f>_xlfn.XLOOKUP(E373,Kalkulationswerte!$B$3:$B$13,Kalkulationswerte!$E$3:$E$13)</f>
        <v>0</v>
      </c>
      <c r="N373" s="160" t="e">
        <f t="shared" si="44"/>
        <v>#DIV/0!</v>
      </c>
      <c r="O373" s="161">
        <f>_xlfn.XLOOKUP(E373,Kalkulationswerte!$B$3:$B$13,Kalkulationswerte!$F$3:$F$13)</f>
        <v>0</v>
      </c>
      <c r="P373" s="162" t="e">
        <f t="shared" si="45"/>
        <v>#DIV/0!</v>
      </c>
      <c r="Q373" s="92" t="e">
        <f t="shared" si="41"/>
        <v>#DIV/0!</v>
      </c>
      <c r="R373" s="92" t="e">
        <f t="shared" si="42"/>
        <v>#DIV/0!</v>
      </c>
    </row>
    <row r="374" spans="1:18" x14ac:dyDescent="0.25">
      <c r="A374" s="89" t="s">
        <v>414</v>
      </c>
      <c r="B374" s="167" t="s">
        <v>473</v>
      </c>
      <c r="C374" s="101" t="s">
        <v>172</v>
      </c>
      <c r="D374" s="89" t="s">
        <v>476</v>
      </c>
      <c r="E374" s="102" t="s">
        <v>675</v>
      </c>
      <c r="F374" s="103" t="s">
        <v>22</v>
      </c>
      <c r="G374" s="102" t="s">
        <v>15</v>
      </c>
      <c r="H374" s="157">
        <v>19.52</v>
      </c>
      <c r="I374" s="158">
        <f>(_xlfn.XLOOKUP(E374,Kalkulationswerte!$B$3:$B$13,Kalkulationswerte!$C$3:$C$13))-62</f>
        <v>39.066666666666677</v>
      </c>
      <c r="J374" s="90" t="e">
        <f>_xlfn.XLOOKUP(#REF!,Reinigungstage!$B$41:$B$44,Reinigungstage!$C$41:$C$44)</f>
        <v>#REF!</v>
      </c>
      <c r="K374" s="90" t="e">
        <f>_xlfn.XLOOKUP(#REF!,Reinigungstage!$B$63:$B$66,Reinigungstage!$C$63:$C$66)</f>
        <v>#REF!</v>
      </c>
      <c r="L374" s="91">
        <f t="shared" si="43"/>
        <v>762.58133333333353</v>
      </c>
      <c r="M374" s="158">
        <f>_xlfn.XLOOKUP(E374,Kalkulationswerte!$B$3:$B$13,Kalkulationswerte!$E$3:$E$13)</f>
        <v>0</v>
      </c>
      <c r="N374" s="160" t="e">
        <f t="shared" si="44"/>
        <v>#DIV/0!</v>
      </c>
      <c r="O374" s="161">
        <f>_xlfn.XLOOKUP(E374,Kalkulationswerte!$B$3:$B$13,Kalkulationswerte!$F$3:$F$13)</f>
        <v>0</v>
      </c>
      <c r="P374" s="162" t="e">
        <f t="shared" si="45"/>
        <v>#DIV/0!</v>
      </c>
      <c r="Q374" s="92" t="e">
        <f t="shared" si="41"/>
        <v>#DIV/0!</v>
      </c>
      <c r="R374" s="92" t="e">
        <f t="shared" si="42"/>
        <v>#DIV/0!</v>
      </c>
    </row>
    <row r="375" spans="1:18" x14ac:dyDescent="0.25">
      <c r="A375" s="89" t="s">
        <v>414</v>
      </c>
      <c r="B375" s="167" t="s">
        <v>473</v>
      </c>
      <c r="C375" s="101" t="s">
        <v>173</v>
      </c>
      <c r="D375" s="89" t="s">
        <v>477</v>
      </c>
      <c r="E375" s="102" t="s">
        <v>675</v>
      </c>
      <c r="F375" s="103" t="s">
        <v>22</v>
      </c>
      <c r="G375" s="102" t="s">
        <v>15</v>
      </c>
      <c r="H375" s="157">
        <v>13.03</v>
      </c>
      <c r="I375" s="158">
        <f>(_xlfn.XLOOKUP(E375,Kalkulationswerte!$B$3:$B$13,Kalkulationswerte!$C$3:$C$13))-62</f>
        <v>39.066666666666677</v>
      </c>
      <c r="J375" s="90" t="e">
        <f>_xlfn.XLOOKUP(#REF!,Reinigungstage!$B$41:$B$44,Reinigungstage!$C$41:$C$44)</f>
        <v>#REF!</v>
      </c>
      <c r="K375" s="90" t="e">
        <f>_xlfn.XLOOKUP(#REF!,Reinigungstage!$B$63:$B$66,Reinigungstage!$C$63:$C$66)</f>
        <v>#REF!</v>
      </c>
      <c r="L375" s="91">
        <f t="shared" si="43"/>
        <v>509.03866666666676</v>
      </c>
      <c r="M375" s="158">
        <f>_xlfn.XLOOKUP(E375,Kalkulationswerte!$B$3:$B$13,Kalkulationswerte!$E$3:$E$13)</f>
        <v>0</v>
      </c>
      <c r="N375" s="160" t="e">
        <f t="shared" si="44"/>
        <v>#DIV/0!</v>
      </c>
      <c r="O375" s="161">
        <f>_xlfn.XLOOKUP(E375,Kalkulationswerte!$B$3:$B$13,Kalkulationswerte!$F$3:$F$13)</f>
        <v>0</v>
      </c>
      <c r="P375" s="162" t="e">
        <f t="shared" si="45"/>
        <v>#DIV/0!</v>
      </c>
      <c r="Q375" s="92" t="e">
        <f t="shared" si="41"/>
        <v>#DIV/0!</v>
      </c>
      <c r="R375" s="92" t="e">
        <f t="shared" si="42"/>
        <v>#DIV/0!</v>
      </c>
    </row>
    <row r="376" spans="1:18" x14ac:dyDescent="0.25">
      <c r="A376" s="89" t="s">
        <v>414</v>
      </c>
      <c r="B376" s="167" t="s">
        <v>473</v>
      </c>
      <c r="C376" s="101" t="s">
        <v>175</v>
      </c>
      <c r="D376" s="89" t="s">
        <v>478</v>
      </c>
      <c r="E376" s="102" t="s">
        <v>675</v>
      </c>
      <c r="F376" s="103" t="s">
        <v>22</v>
      </c>
      <c r="G376" s="102" t="s">
        <v>15</v>
      </c>
      <c r="H376" s="157">
        <v>16.690000000000001</v>
      </c>
      <c r="I376" s="158">
        <f>(_xlfn.XLOOKUP(E376,Kalkulationswerte!$B$3:$B$13,Kalkulationswerte!$C$3:$C$13))-62</f>
        <v>39.066666666666677</v>
      </c>
      <c r="J376" s="90" t="e">
        <f>_xlfn.XLOOKUP(#REF!,Reinigungstage!$B$41:$B$44,Reinigungstage!$C$41:$C$44)</f>
        <v>#REF!</v>
      </c>
      <c r="K376" s="90" t="e">
        <f>_xlfn.XLOOKUP(#REF!,Reinigungstage!$B$63:$B$66,Reinigungstage!$C$63:$C$66)</f>
        <v>#REF!</v>
      </c>
      <c r="L376" s="91">
        <f t="shared" si="43"/>
        <v>652.02266666666685</v>
      </c>
      <c r="M376" s="158">
        <f>_xlfn.XLOOKUP(E376,Kalkulationswerte!$B$3:$B$13,Kalkulationswerte!$E$3:$E$13)</f>
        <v>0</v>
      </c>
      <c r="N376" s="160" t="e">
        <f t="shared" si="44"/>
        <v>#DIV/0!</v>
      </c>
      <c r="O376" s="161">
        <f>_xlfn.XLOOKUP(E376,Kalkulationswerte!$B$3:$B$13,Kalkulationswerte!$F$3:$F$13)</f>
        <v>0</v>
      </c>
      <c r="P376" s="162" t="e">
        <f t="shared" si="45"/>
        <v>#DIV/0!</v>
      </c>
      <c r="Q376" s="92" t="e">
        <f t="shared" si="41"/>
        <v>#DIV/0!</v>
      </c>
      <c r="R376" s="92" t="e">
        <f t="shared" si="42"/>
        <v>#DIV/0!</v>
      </c>
    </row>
    <row r="377" spans="1:18" x14ac:dyDescent="0.25">
      <c r="A377" s="89" t="s">
        <v>414</v>
      </c>
      <c r="B377" s="167" t="s">
        <v>473</v>
      </c>
      <c r="C377" s="101" t="s">
        <v>177</v>
      </c>
      <c r="D377" s="89" t="s">
        <v>479</v>
      </c>
      <c r="E377" s="102" t="s">
        <v>675</v>
      </c>
      <c r="F377" s="103" t="s">
        <v>22</v>
      </c>
      <c r="G377" s="102" t="s">
        <v>15</v>
      </c>
      <c r="H377" s="157">
        <v>12.09</v>
      </c>
      <c r="I377" s="158">
        <f>(_xlfn.XLOOKUP(E377,Kalkulationswerte!$B$3:$B$13,Kalkulationswerte!$C$3:$C$13))-62</f>
        <v>39.066666666666677</v>
      </c>
      <c r="J377" s="90" t="e">
        <f>_xlfn.XLOOKUP(#REF!,Reinigungstage!$B$41:$B$44,Reinigungstage!$C$41:$C$44)</f>
        <v>#REF!</v>
      </c>
      <c r="K377" s="90" t="e">
        <f>_xlfn.XLOOKUP(#REF!,Reinigungstage!$B$63:$B$66,Reinigungstage!$C$63:$C$66)</f>
        <v>#REF!</v>
      </c>
      <c r="L377" s="91">
        <f t="shared" si="43"/>
        <v>472.31600000000014</v>
      </c>
      <c r="M377" s="158">
        <f>_xlfn.XLOOKUP(E377,Kalkulationswerte!$B$3:$B$13,Kalkulationswerte!$E$3:$E$13)</f>
        <v>0</v>
      </c>
      <c r="N377" s="160" t="e">
        <f t="shared" si="44"/>
        <v>#DIV/0!</v>
      </c>
      <c r="O377" s="161">
        <f>_xlfn.XLOOKUP(E377,Kalkulationswerte!$B$3:$B$13,Kalkulationswerte!$F$3:$F$13)</f>
        <v>0</v>
      </c>
      <c r="P377" s="162" t="e">
        <f t="shared" si="45"/>
        <v>#DIV/0!</v>
      </c>
      <c r="Q377" s="92" t="e">
        <f t="shared" si="41"/>
        <v>#DIV/0!</v>
      </c>
      <c r="R377" s="92" t="e">
        <f t="shared" si="42"/>
        <v>#DIV/0!</v>
      </c>
    </row>
    <row r="378" spans="1:18" x14ac:dyDescent="0.25">
      <c r="A378" s="89" t="s">
        <v>414</v>
      </c>
      <c r="B378" s="167" t="s">
        <v>473</v>
      </c>
      <c r="C378" s="101" t="s">
        <v>179</v>
      </c>
      <c r="D378" s="89" t="s">
        <v>235</v>
      </c>
      <c r="E378" s="102" t="s">
        <v>691</v>
      </c>
      <c r="F378" s="103" t="s">
        <v>22</v>
      </c>
      <c r="G378" s="102" t="s">
        <v>10</v>
      </c>
      <c r="H378" s="157">
        <v>3.88</v>
      </c>
      <c r="I378" s="158">
        <f>_xlfn.XLOOKUP(E378,Kalkulationswerte!$B$3:$B$13,Kalkulationswerte!$C$3:$C$13)</f>
        <v>12</v>
      </c>
      <c r="J378" s="90" t="e">
        <f>_xlfn.XLOOKUP(#REF!,Reinigungstage!$B$41:$B$44,Reinigungstage!$C$41:$C$44)</f>
        <v>#REF!</v>
      </c>
      <c r="K378" s="90" t="e">
        <f>_xlfn.XLOOKUP(#REF!,Reinigungstage!$B$63:$B$66,Reinigungstage!$C$63:$C$66)</f>
        <v>#REF!</v>
      </c>
      <c r="L378" s="91">
        <f t="shared" si="43"/>
        <v>46.56</v>
      </c>
      <c r="M378" s="158">
        <f>_xlfn.XLOOKUP(E378,Kalkulationswerte!$B$3:$B$13,Kalkulationswerte!$E$3:$E$13)</f>
        <v>0</v>
      </c>
      <c r="N378" s="160" t="e">
        <f t="shared" si="44"/>
        <v>#DIV/0!</v>
      </c>
      <c r="O378" s="161">
        <f>_xlfn.XLOOKUP(E378,Kalkulationswerte!$B$3:$B$13,Kalkulationswerte!$F$3:$F$13)</f>
        <v>0</v>
      </c>
      <c r="P378" s="162" t="e">
        <f t="shared" si="45"/>
        <v>#DIV/0!</v>
      </c>
      <c r="Q378" s="92" t="e">
        <f t="shared" si="41"/>
        <v>#DIV/0!</v>
      </c>
      <c r="R378" s="92" t="e">
        <f t="shared" si="42"/>
        <v>#DIV/0!</v>
      </c>
    </row>
    <row r="379" spans="1:18" x14ac:dyDescent="0.25">
      <c r="A379" s="89" t="s">
        <v>414</v>
      </c>
      <c r="B379" s="167" t="s">
        <v>473</v>
      </c>
      <c r="C379" s="101" t="s">
        <v>181</v>
      </c>
      <c r="D379" s="89" t="s">
        <v>470</v>
      </c>
      <c r="E379" s="102" t="s">
        <v>678</v>
      </c>
      <c r="F379" s="103" t="s">
        <v>22</v>
      </c>
      <c r="G379" s="102" t="s">
        <v>12</v>
      </c>
      <c r="H379" s="157">
        <v>1.57</v>
      </c>
      <c r="I379" s="158">
        <f>(_xlfn.XLOOKUP(E379,Kalkulationswerte!$B$3:$B$13,Kalkulationswerte!$C$3:$C$13))-Reinigungstage!$J$18</f>
        <v>128.66666666666666</v>
      </c>
      <c r="J379" s="90" t="e">
        <f>_xlfn.XLOOKUP(#REF!,Reinigungstage!$B$41:$B$44,Reinigungstage!$C$41:$C$44)</f>
        <v>#REF!</v>
      </c>
      <c r="K379" s="90" t="e">
        <f>_xlfn.XLOOKUP(#REF!,Reinigungstage!$B$63:$B$66,Reinigungstage!$C$63:$C$66)</f>
        <v>#REF!</v>
      </c>
      <c r="L379" s="91">
        <f t="shared" si="43"/>
        <v>202.00666666666666</v>
      </c>
      <c r="M379" s="158">
        <f>_xlfn.XLOOKUP(E379,Kalkulationswerte!$B$3:$B$13,Kalkulationswerte!$E$3:$E$13)</f>
        <v>0</v>
      </c>
      <c r="N379" s="160" t="e">
        <f t="shared" si="44"/>
        <v>#DIV/0!</v>
      </c>
      <c r="O379" s="161">
        <f>_xlfn.XLOOKUP(E379,Kalkulationswerte!$B$3:$B$13,Kalkulationswerte!$F$3:$F$13)</f>
        <v>0</v>
      </c>
      <c r="P379" s="162" t="e">
        <f t="shared" si="45"/>
        <v>#DIV/0!</v>
      </c>
      <c r="Q379" s="92" t="e">
        <f t="shared" si="41"/>
        <v>#DIV/0!</v>
      </c>
      <c r="R379" s="92" t="e">
        <f t="shared" si="42"/>
        <v>#DIV/0!</v>
      </c>
    </row>
    <row r="380" spans="1:18" x14ac:dyDescent="0.25">
      <c r="A380" s="89" t="s">
        <v>414</v>
      </c>
      <c r="B380" s="167" t="s">
        <v>473</v>
      </c>
      <c r="C380" s="101" t="s">
        <v>182</v>
      </c>
      <c r="D380" s="89" t="s">
        <v>229</v>
      </c>
      <c r="E380" s="102" t="s">
        <v>678</v>
      </c>
      <c r="F380" s="103" t="s">
        <v>22</v>
      </c>
      <c r="G380" s="102" t="s">
        <v>12</v>
      </c>
      <c r="H380" s="157">
        <v>4.08</v>
      </c>
      <c r="I380" s="158">
        <f>(_xlfn.XLOOKUP(E380,Kalkulationswerte!$B$3:$B$13,Kalkulationswerte!$C$3:$C$13))-Reinigungstage!$J$18</f>
        <v>128.66666666666666</v>
      </c>
      <c r="J380" s="90" t="e">
        <f>_xlfn.XLOOKUP(#REF!,Reinigungstage!$B$41:$B$44,Reinigungstage!$C$41:$C$44)</f>
        <v>#REF!</v>
      </c>
      <c r="K380" s="90" t="e">
        <f>_xlfn.XLOOKUP(#REF!,Reinigungstage!$B$63:$B$66,Reinigungstage!$C$63:$C$66)</f>
        <v>#REF!</v>
      </c>
      <c r="L380" s="91">
        <f t="shared" si="43"/>
        <v>524.95999999999992</v>
      </c>
      <c r="M380" s="158">
        <f>_xlfn.XLOOKUP(E380,Kalkulationswerte!$B$3:$B$13,Kalkulationswerte!$E$3:$E$13)</f>
        <v>0</v>
      </c>
      <c r="N380" s="160" t="e">
        <f t="shared" si="44"/>
        <v>#DIV/0!</v>
      </c>
      <c r="O380" s="161">
        <f>_xlfn.XLOOKUP(E380,Kalkulationswerte!$B$3:$B$13,Kalkulationswerte!$F$3:$F$13)</f>
        <v>0</v>
      </c>
      <c r="P380" s="162" t="e">
        <f t="shared" si="45"/>
        <v>#DIV/0!</v>
      </c>
      <c r="Q380" s="92" t="e">
        <f t="shared" si="41"/>
        <v>#DIV/0!</v>
      </c>
      <c r="R380" s="92" t="e">
        <f t="shared" si="42"/>
        <v>#DIV/0!</v>
      </c>
    </row>
    <row r="381" spans="1:18" x14ac:dyDescent="0.25">
      <c r="A381" s="89" t="s">
        <v>414</v>
      </c>
      <c r="B381" s="167" t="s">
        <v>473</v>
      </c>
      <c r="C381" s="101" t="s">
        <v>310</v>
      </c>
      <c r="D381" s="89" t="s">
        <v>472</v>
      </c>
      <c r="E381" s="102" t="s">
        <v>678</v>
      </c>
      <c r="F381" s="103" t="s">
        <v>22</v>
      </c>
      <c r="G381" s="102" t="s">
        <v>12</v>
      </c>
      <c r="H381" s="157">
        <v>1.58</v>
      </c>
      <c r="I381" s="158">
        <f>(_xlfn.XLOOKUP(E381,Kalkulationswerte!$B$3:$B$13,Kalkulationswerte!$C$3:$C$13))-Reinigungstage!$J$18</f>
        <v>128.66666666666666</v>
      </c>
      <c r="J381" s="90" t="e">
        <f>_xlfn.XLOOKUP(#REF!,Reinigungstage!$B$41:$B$44,Reinigungstage!$C$41:$C$44)</f>
        <v>#REF!</v>
      </c>
      <c r="K381" s="90" t="e">
        <f>_xlfn.XLOOKUP(#REF!,Reinigungstage!$B$63:$B$66,Reinigungstage!$C$63:$C$66)</f>
        <v>#REF!</v>
      </c>
      <c r="L381" s="91">
        <f t="shared" si="43"/>
        <v>203.29333333333332</v>
      </c>
      <c r="M381" s="158">
        <f>_xlfn.XLOOKUP(E381,Kalkulationswerte!$B$3:$B$13,Kalkulationswerte!$E$3:$E$13)</f>
        <v>0</v>
      </c>
      <c r="N381" s="160" t="e">
        <f t="shared" si="44"/>
        <v>#DIV/0!</v>
      </c>
      <c r="O381" s="161">
        <f>_xlfn.XLOOKUP(E381,Kalkulationswerte!$B$3:$B$13,Kalkulationswerte!$F$3:$F$13)</f>
        <v>0</v>
      </c>
      <c r="P381" s="162" t="e">
        <f t="shared" si="45"/>
        <v>#DIV/0!</v>
      </c>
      <c r="Q381" s="92" t="e">
        <f t="shared" si="41"/>
        <v>#DIV/0!</v>
      </c>
      <c r="R381" s="92" t="e">
        <f t="shared" si="42"/>
        <v>#DIV/0!</v>
      </c>
    </row>
    <row r="382" spans="1:18" x14ac:dyDescent="0.25">
      <c r="A382" s="89" t="s">
        <v>414</v>
      </c>
      <c r="B382" s="167" t="s">
        <v>473</v>
      </c>
      <c r="C382" s="101" t="s">
        <v>311</v>
      </c>
      <c r="D382" s="89" t="s">
        <v>471</v>
      </c>
      <c r="E382" s="102" t="s">
        <v>678</v>
      </c>
      <c r="F382" s="103" t="s">
        <v>22</v>
      </c>
      <c r="G382" s="102" t="s">
        <v>12</v>
      </c>
      <c r="H382" s="157">
        <v>6.91</v>
      </c>
      <c r="I382" s="158">
        <f>(_xlfn.XLOOKUP(E382,Kalkulationswerte!$B$3:$B$13,Kalkulationswerte!$C$3:$C$13))-Reinigungstage!$J$18</f>
        <v>128.66666666666666</v>
      </c>
      <c r="J382" s="90" t="e">
        <f>_xlfn.XLOOKUP(#REF!,Reinigungstage!$B$41:$B$44,Reinigungstage!$C$41:$C$44)</f>
        <v>#REF!</v>
      </c>
      <c r="K382" s="90" t="e">
        <f>_xlfn.XLOOKUP(#REF!,Reinigungstage!$B$63:$B$66,Reinigungstage!$C$63:$C$66)</f>
        <v>#REF!</v>
      </c>
      <c r="L382" s="91">
        <f t="shared" si="43"/>
        <v>889.08666666666659</v>
      </c>
      <c r="M382" s="158">
        <f>_xlfn.XLOOKUP(E382,Kalkulationswerte!$B$3:$B$13,Kalkulationswerte!$E$3:$E$13)</f>
        <v>0</v>
      </c>
      <c r="N382" s="160" t="e">
        <f t="shared" si="44"/>
        <v>#DIV/0!</v>
      </c>
      <c r="O382" s="161">
        <f>_xlfn.XLOOKUP(E382,Kalkulationswerte!$B$3:$B$13,Kalkulationswerte!$F$3:$F$13)</f>
        <v>0</v>
      </c>
      <c r="P382" s="162" t="e">
        <f t="shared" si="45"/>
        <v>#DIV/0!</v>
      </c>
      <c r="Q382" s="92" t="e">
        <f t="shared" si="41"/>
        <v>#DIV/0!</v>
      </c>
      <c r="R382" s="92" t="e">
        <f t="shared" si="42"/>
        <v>#DIV/0!</v>
      </c>
    </row>
    <row r="383" spans="1:18" x14ac:dyDescent="0.25">
      <c r="A383" s="89" t="s">
        <v>414</v>
      </c>
      <c r="B383" s="167" t="s">
        <v>473</v>
      </c>
      <c r="C383" s="101" t="s">
        <v>393</v>
      </c>
      <c r="D383" s="89" t="s">
        <v>224</v>
      </c>
      <c r="E383" s="102" t="s">
        <v>675</v>
      </c>
      <c r="F383" s="103" t="s">
        <v>22</v>
      </c>
      <c r="G383" s="102" t="s">
        <v>15</v>
      </c>
      <c r="H383" s="157">
        <v>125.39</v>
      </c>
      <c r="I383" s="158">
        <f>(_xlfn.XLOOKUP(E383,Kalkulationswerte!$B$3:$B$13,Kalkulationswerte!$C$3:$C$13))-62</f>
        <v>39.066666666666677</v>
      </c>
      <c r="J383" s="90" t="e">
        <f>_xlfn.XLOOKUP(#REF!,Reinigungstage!$B$41:$B$44,Reinigungstage!$C$41:$C$44)</f>
        <v>#REF!</v>
      </c>
      <c r="K383" s="90" t="e">
        <f>_xlfn.XLOOKUP(#REF!,Reinigungstage!$B$63:$B$66,Reinigungstage!$C$63:$C$66)</f>
        <v>#REF!</v>
      </c>
      <c r="L383" s="91">
        <f t="shared" si="43"/>
        <v>4898.5693333333347</v>
      </c>
      <c r="M383" s="158">
        <f>_xlfn.XLOOKUP(E383,Kalkulationswerte!$B$3:$B$13,Kalkulationswerte!$E$3:$E$13)</f>
        <v>0</v>
      </c>
      <c r="N383" s="160" t="e">
        <f t="shared" si="44"/>
        <v>#DIV/0!</v>
      </c>
      <c r="O383" s="161">
        <f>_xlfn.XLOOKUP(E383,Kalkulationswerte!$B$3:$B$13,Kalkulationswerte!$F$3:$F$13)</f>
        <v>0</v>
      </c>
      <c r="P383" s="162" t="e">
        <f t="shared" si="45"/>
        <v>#DIV/0!</v>
      </c>
      <c r="Q383" s="92" t="e">
        <f t="shared" si="41"/>
        <v>#DIV/0!</v>
      </c>
      <c r="R383" s="92" t="e">
        <f t="shared" si="42"/>
        <v>#DIV/0!</v>
      </c>
    </row>
    <row r="384" spans="1:18" x14ac:dyDescent="0.25">
      <c r="A384" s="89" t="s">
        <v>414</v>
      </c>
      <c r="B384" s="167" t="s">
        <v>480</v>
      </c>
      <c r="C384" s="101" t="s">
        <v>340</v>
      </c>
      <c r="D384" s="89" t="s">
        <v>82</v>
      </c>
      <c r="E384" s="102" t="s">
        <v>684</v>
      </c>
      <c r="F384" s="103" t="s">
        <v>22</v>
      </c>
      <c r="G384" s="102" t="s">
        <v>220</v>
      </c>
      <c r="H384" s="157">
        <v>19.829999999999998</v>
      </c>
      <c r="I384" s="158">
        <f>(_xlfn.XLOOKUP(E384,Kalkulationswerte!$B$3:$B$13,Kalkulationswerte!$C$3:$C$13))-Reinigungstage!$J$18</f>
        <v>128.66666666666666</v>
      </c>
      <c r="J384" s="90" t="e">
        <f>_xlfn.XLOOKUP(#REF!,Reinigungstage!$B$41:$B$44,Reinigungstage!$C$41:$C$44)</f>
        <v>#REF!</v>
      </c>
      <c r="K384" s="90" t="e">
        <f>_xlfn.XLOOKUP(#REF!,Reinigungstage!$B$63:$B$66,Reinigungstage!$C$63:$C$66)</f>
        <v>#REF!</v>
      </c>
      <c r="L384" s="91">
        <f t="shared" si="43"/>
        <v>2551.4599999999996</v>
      </c>
      <c r="M384" s="158">
        <f>_xlfn.XLOOKUP(E384,Kalkulationswerte!$B$3:$B$13,Kalkulationswerte!$E$3:$E$13)</f>
        <v>0</v>
      </c>
      <c r="N384" s="160" t="e">
        <f t="shared" si="44"/>
        <v>#DIV/0!</v>
      </c>
      <c r="O384" s="161">
        <f>_xlfn.XLOOKUP(E384,Kalkulationswerte!$B$3:$B$13,Kalkulationswerte!$F$3:$F$13)</f>
        <v>0</v>
      </c>
      <c r="P384" s="162" t="e">
        <f t="shared" si="45"/>
        <v>#DIV/0!</v>
      </c>
      <c r="Q384" s="92" t="e">
        <f t="shared" si="41"/>
        <v>#DIV/0!</v>
      </c>
      <c r="R384" s="92" t="e">
        <f t="shared" si="42"/>
        <v>#DIV/0!</v>
      </c>
    </row>
    <row r="385" spans="1:18" x14ac:dyDescent="0.25">
      <c r="A385" s="89" t="s">
        <v>414</v>
      </c>
      <c r="B385" s="167" t="s">
        <v>480</v>
      </c>
      <c r="C385" s="101" t="s">
        <v>341</v>
      </c>
      <c r="D385" s="89" t="s">
        <v>106</v>
      </c>
      <c r="E385" s="102" t="s">
        <v>684</v>
      </c>
      <c r="F385" s="103" t="s">
        <v>22</v>
      </c>
      <c r="G385" s="102" t="s">
        <v>220</v>
      </c>
      <c r="H385" s="157">
        <v>19.88</v>
      </c>
      <c r="I385" s="158">
        <f>(_xlfn.XLOOKUP(E385,Kalkulationswerte!$B$3:$B$13,Kalkulationswerte!$C$3:$C$13))-Reinigungstage!$J$18</f>
        <v>128.66666666666666</v>
      </c>
      <c r="J385" s="90" t="e">
        <f>_xlfn.XLOOKUP(#REF!,Reinigungstage!$B$41:$B$44,Reinigungstage!$C$41:$C$44)</f>
        <v>#REF!</v>
      </c>
      <c r="K385" s="90" t="e">
        <f>_xlfn.XLOOKUP(#REF!,Reinigungstage!$B$63:$B$66,Reinigungstage!$C$63:$C$66)</f>
        <v>#REF!</v>
      </c>
      <c r="L385" s="91">
        <f t="shared" si="43"/>
        <v>2557.893333333333</v>
      </c>
      <c r="M385" s="158">
        <f>_xlfn.XLOOKUP(E385,Kalkulationswerte!$B$3:$B$13,Kalkulationswerte!$E$3:$E$13)</f>
        <v>0</v>
      </c>
      <c r="N385" s="160" t="e">
        <f t="shared" si="44"/>
        <v>#DIV/0!</v>
      </c>
      <c r="O385" s="161">
        <f>_xlfn.XLOOKUP(E385,Kalkulationswerte!$B$3:$B$13,Kalkulationswerte!$F$3:$F$13)</f>
        <v>0</v>
      </c>
      <c r="P385" s="162" t="e">
        <f t="shared" si="45"/>
        <v>#DIV/0!</v>
      </c>
      <c r="Q385" s="92" t="e">
        <f t="shared" si="41"/>
        <v>#DIV/0!</v>
      </c>
      <c r="R385" s="92" t="e">
        <f t="shared" si="42"/>
        <v>#DIV/0!</v>
      </c>
    </row>
    <row r="386" spans="1:18" x14ac:dyDescent="0.25">
      <c r="A386" s="89" t="s">
        <v>414</v>
      </c>
      <c r="B386" s="167" t="s">
        <v>480</v>
      </c>
      <c r="C386" s="101" t="s">
        <v>342</v>
      </c>
      <c r="D386" s="89" t="s">
        <v>153</v>
      </c>
      <c r="E386" s="102" t="s">
        <v>687</v>
      </c>
      <c r="F386" s="103" t="s">
        <v>22</v>
      </c>
      <c r="G386" s="102" t="s">
        <v>10</v>
      </c>
      <c r="H386" s="157">
        <v>114.8</v>
      </c>
      <c r="I386" s="158">
        <f>(_xlfn.XLOOKUP(E386,Kalkulationswerte!$B$3:$B$13,Kalkulationswerte!$C$3:$C$13))-Reinigungstage!$J$18</f>
        <v>128.66666666666666</v>
      </c>
      <c r="J386" s="90" t="e">
        <f>_xlfn.XLOOKUP(#REF!,Reinigungstage!$B$41:$B$44,Reinigungstage!$C$41:$C$44)</f>
        <v>#REF!</v>
      </c>
      <c r="K386" s="90" t="e">
        <f>_xlfn.XLOOKUP(#REF!,Reinigungstage!$B$63:$B$66,Reinigungstage!$C$63:$C$66)</f>
        <v>#REF!</v>
      </c>
      <c r="L386" s="91">
        <f t="shared" si="43"/>
        <v>14770.933333333332</v>
      </c>
      <c r="M386" s="158">
        <f>_xlfn.XLOOKUP(E386,Kalkulationswerte!$B$3:$B$13,Kalkulationswerte!$E$3:$E$13)</f>
        <v>0</v>
      </c>
      <c r="N386" s="160" t="e">
        <f t="shared" si="44"/>
        <v>#DIV/0!</v>
      </c>
      <c r="O386" s="161">
        <f>_xlfn.XLOOKUP(E386,Kalkulationswerte!$B$3:$B$13,Kalkulationswerte!$F$3:$F$13)</f>
        <v>0</v>
      </c>
      <c r="P386" s="162" t="e">
        <f t="shared" si="45"/>
        <v>#DIV/0!</v>
      </c>
      <c r="Q386" s="92" t="e">
        <f t="shared" si="41"/>
        <v>#DIV/0!</v>
      </c>
      <c r="R386" s="92" t="e">
        <f t="shared" si="42"/>
        <v>#DIV/0!</v>
      </c>
    </row>
    <row r="387" spans="1:18" x14ac:dyDescent="0.25">
      <c r="A387" s="89" t="s">
        <v>414</v>
      </c>
      <c r="B387" s="167" t="s">
        <v>480</v>
      </c>
      <c r="C387" s="101" t="s">
        <v>343</v>
      </c>
      <c r="D387" s="89" t="s">
        <v>104</v>
      </c>
      <c r="E387" s="102" t="s">
        <v>687</v>
      </c>
      <c r="F387" s="103" t="s">
        <v>22</v>
      </c>
      <c r="G387" s="102" t="s">
        <v>10</v>
      </c>
      <c r="H387" s="157">
        <v>125.88</v>
      </c>
      <c r="I387" s="158">
        <f>(_xlfn.XLOOKUP(E387,Kalkulationswerte!$B$3:$B$13,Kalkulationswerte!$C$3:$C$13))-Reinigungstage!$J$18</f>
        <v>128.66666666666666</v>
      </c>
      <c r="J387" s="90" t="e">
        <f>_xlfn.XLOOKUP(#REF!,Reinigungstage!$B$41:$B$44,Reinigungstage!$C$41:$C$44)</f>
        <v>#REF!</v>
      </c>
      <c r="K387" s="90" t="e">
        <f>_xlfn.XLOOKUP(#REF!,Reinigungstage!$B$63:$B$66,Reinigungstage!$C$63:$C$66)</f>
        <v>#REF!</v>
      </c>
      <c r="L387" s="91">
        <f t="shared" si="43"/>
        <v>16196.559999999998</v>
      </c>
      <c r="M387" s="158">
        <f>_xlfn.XLOOKUP(E387,Kalkulationswerte!$B$3:$B$13,Kalkulationswerte!$E$3:$E$13)</f>
        <v>0</v>
      </c>
      <c r="N387" s="160" t="e">
        <f t="shared" si="44"/>
        <v>#DIV/0!</v>
      </c>
      <c r="O387" s="161">
        <f>_xlfn.XLOOKUP(E387,Kalkulationswerte!$B$3:$B$13,Kalkulationswerte!$F$3:$F$13)</f>
        <v>0</v>
      </c>
      <c r="P387" s="162" t="e">
        <f t="shared" si="45"/>
        <v>#DIV/0!</v>
      </c>
      <c r="Q387" s="92" t="e">
        <f t="shared" si="41"/>
        <v>#DIV/0!</v>
      </c>
      <c r="R387" s="92" t="e">
        <f t="shared" si="42"/>
        <v>#DIV/0!</v>
      </c>
    </row>
    <row r="388" spans="1:18" x14ac:dyDescent="0.25">
      <c r="A388" s="89" t="s">
        <v>414</v>
      </c>
      <c r="B388" s="167" t="s">
        <v>480</v>
      </c>
      <c r="C388" s="101" t="s">
        <v>344</v>
      </c>
      <c r="D388" s="89" t="s">
        <v>184</v>
      </c>
      <c r="E388" s="102" t="s">
        <v>682</v>
      </c>
      <c r="F388" s="103" t="s">
        <v>22</v>
      </c>
      <c r="G388" s="102" t="s">
        <v>10</v>
      </c>
      <c r="H388" s="157">
        <v>32.479999999999997</v>
      </c>
      <c r="I388" s="158">
        <f>(_xlfn.XLOOKUP(E388,Kalkulationswerte!$B$3:$B$13,Kalkulationswerte!$C$3:$C$13))-Reinigungstage!$J$18</f>
        <v>128.66666666666666</v>
      </c>
      <c r="J388" s="90" t="e">
        <f>_xlfn.XLOOKUP(#REF!,Reinigungstage!$B$41:$B$44,Reinigungstage!$C$41:$C$44)</f>
        <v>#REF!</v>
      </c>
      <c r="K388" s="90" t="e">
        <f>_xlfn.XLOOKUP(#REF!,Reinigungstage!$B$63:$B$66,Reinigungstage!$C$63:$C$66)</f>
        <v>#REF!</v>
      </c>
      <c r="L388" s="91">
        <f t="shared" si="43"/>
        <v>4179.0933333333323</v>
      </c>
      <c r="M388" s="158">
        <f>_xlfn.XLOOKUP(E388,Kalkulationswerte!$B$3:$B$13,Kalkulationswerte!$E$3:$E$13)</f>
        <v>0</v>
      </c>
      <c r="N388" s="160" t="e">
        <f t="shared" si="44"/>
        <v>#DIV/0!</v>
      </c>
      <c r="O388" s="161">
        <f>_xlfn.XLOOKUP(E388,Kalkulationswerte!$B$3:$B$13,Kalkulationswerte!$F$3:$F$13)</f>
        <v>0</v>
      </c>
      <c r="P388" s="162" t="e">
        <f t="shared" si="45"/>
        <v>#DIV/0!</v>
      </c>
      <c r="Q388" s="92" t="e">
        <f t="shared" si="41"/>
        <v>#DIV/0!</v>
      </c>
      <c r="R388" s="92" t="e">
        <f t="shared" si="42"/>
        <v>#DIV/0!</v>
      </c>
    </row>
    <row r="389" spans="1:18" x14ac:dyDescent="0.25">
      <c r="A389" s="89" t="s">
        <v>414</v>
      </c>
      <c r="B389" s="167" t="s">
        <v>480</v>
      </c>
      <c r="C389" s="101" t="s">
        <v>345</v>
      </c>
      <c r="D389" s="89" t="s">
        <v>458</v>
      </c>
      <c r="E389" s="102" t="s">
        <v>677</v>
      </c>
      <c r="F389" s="103" t="s">
        <v>22</v>
      </c>
      <c r="G389" s="102" t="s">
        <v>10</v>
      </c>
      <c r="H389" s="157">
        <v>52.94</v>
      </c>
      <c r="I389" s="158">
        <f>(_xlfn.XLOOKUP(E389,Kalkulationswerte!$B$3:$B$13,Kalkulationswerte!$C$3:$C$13))-Reinigungstage!$J$18</f>
        <v>128.66666666666666</v>
      </c>
      <c r="J389" s="90" t="e">
        <f>_xlfn.XLOOKUP(#REF!,Reinigungstage!$B$41:$B$44,Reinigungstage!$C$41:$C$44)</f>
        <v>#REF!</v>
      </c>
      <c r="K389" s="90" t="e">
        <f>_xlfn.XLOOKUP(#REF!,Reinigungstage!$B$63:$B$66,Reinigungstage!$C$63:$C$66)</f>
        <v>#REF!</v>
      </c>
      <c r="L389" s="91">
        <f t="shared" si="43"/>
        <v>6811.6133333333328</v>
      </c>
      <c r="M389" s="158">
        <f>_xlfn.XLOOKUP(E389,Kalkulationswerte!$B$3:$B$13,Kalkulationswerte!$E$3:$E$13)</f>
        <v>0</v>
      </c>
      <c r="N389" s="160" t="e">
        <f t="shared" si="44"/>
        <v>#DIV/0!</v>
      </c>
      <c r="O389" s="161">
        <f>_xlfn.XLOOKUP(E389,Kalkulationswerte!$B$3:$B$13,Kalkulationswerte!$F$3:$F$13)</f>
        <v>0</v>
      </c>
      <c r="P389" s="162" t="e">
        <f t="shared" si="45"/>
        <v>#DIV/0!</v>
      </c>
      <c r="Q389" s="92" t="e">
        <f t="shared" ref="Q389:Q452" si="46">((H389/M389)*J389)*O389</f>
        <v>#DIV/0!</v>
      </c>
      <c r="R389" s="92" t="e">
        <f t="shared" ref="R389:R452" si="47">((H389/M389)*K389)*O389</f>
        <v>#DIV/0!</v>
      </c>
    </row>
    <row r="390" spans="1:18" x14ac:dyDescent="0.25">
      <c r="A390" s="89" t="s">
        <v>414</v>
      </c>
      <c r="B390" s="167" t="s">
        <v>480</v>
      </c>
      <c r="C390" s="101" t="s">
        <v>346</v>
      </c>
      <c r="D390" s="89" t="s">
        <v>139</v>
      </c>
      <c r="E390" s="102" t="s">
        <v>677</v>
      </c>
      <c r="F390" s="103" t="s">
        <v>22</v>
      </c>
      <c r="G390" s="102" t="s">
        <v>10</v>
      </c>
      <c r="H390" s="157">
        <v>50.3</v>
      </c>
      <c r="I390" s="158">
        <f>(_xlfn.XLOOKUP(E390,Kalkulationswerte!$B$3:$B$13,Kalkulationswerte!$C$3:$C$13))-Reinigungstage!$J$18</f>
        <v>128.66666666666666</v>
      </c>
      <c r="J390" s="90" t="e">
        <f>_xlfn.XLOOKUP(#REF!,Reinigungstage!$B$41:$B$44,Reinigungstage!$C$41:$C$44)</f>
        <v>#REF!</v>
      </c>
      <c r="K390" s="90" t="e">
        <f>_xlfn.XLOOKUP(#REF!,Reinigungstage!$B$63:$B$66,Reinigungstage!$C$63:$C$66)</f>
        <v>#REF!</v>
      </c>
      <c r="L390" s="91">
        <f t="shared" si="43"/>
        <v>6471.9333333333325</v>
      </c>
      <c r="M390" s="158">
        <f>_xlfn.XLOOKUP(E390,Kalkulationswerte!$B$3:$B$13,Kalkulationswerte!$E$3:$E$13)</f>
        <v>0</v>
      </c>
      <c r="N390" s="160" t="e">
        <f t="shared" si="44"/>
        <v>#DIV/0!</v>
      </c>
      <c r="O390" s="161">
        <f>_xlfn.XLOOKUP(E390,Kalkulationswerte!$B$3:$B$13,Kalkulationswerte!$F$3:$F$13)</f>
        <v>0</v>
      </c>
      <c r="P390" s="162" t="e">
        <f t="shared" si="45"/>
        <v>#DIV/0!</v>
      </c>
      <c r="Q390" s="92" t="e">
        <f t="shared" si="46"/>
        <v>#DIV/0!</v>
      </c>
      <c r="R390" s="92" t="e">
        <f t="shared" si="47"/>
        <v>#DIV/0!</v>
      </c>
    </row>
    <row r="391" spans="1:18" x14ac:dyDescent="0.25">
      <c r="A391" s="89" t="s">
        <v>414</v>
      </c>
      <c r="B391" s="167" t="s">
        <v>480</v>
      </c>
      <c r="C391" s="101" t="s">
        <v>188</v>
      </c>
      <c r="D391" s="89" t="s">
        <v>459</v>
      </c>
      <c r="E391" s="102" t="s">
        <v>677</v>
      </c>
      <c r="F391" s="103" t="s">
        <v>22</v>
      </c>
      <c r="G391" s="102" t="s">
        <v>10</v>
      </c>
      <c r="H391" s="157">
        <v>52.09</v>
      </c>
      <c r="I391" s="158">
        <f>(_xlfn.XLOOKUP(E391,Kalkulationswerte!$B$3:$B$13,Kalkulationswerte!$C$3:$C$13))-Reinigungstage!$J$18</f>
        <v>128.66666666666666</v>
      </c>
      <c r="J391" s="90" t="e">
        <f>_xlfn.XLOOKUP(#REF!,Reinigungstage!$B$41:$B$44,Reinigungstage!$C$41:$C$44)</f>
        <v>#REF!</v>
      </c>
      <c r="K391" s="90" t="e">
        <f>_xlfn.XLOOKUP(#REF!,Reinigungstage!$B$63:$B$66,Reinigungstage!$C$63:$C$66)</f>
        <v>#REF!</v>
      </c>
      <c r="L391" s="91">
        <f t="shared" si="43"/>
        <v>6702.2466666666669</v>
      </c>
      <c r="M391" s="158">
        <f>_xlfn.XLOOKUP(E391,Kalkulationswerte!$B$3:$B$13,Kalkulationswerte!$E$3:$E$13)</f>
        <v>0</v>
      </c>
      <c r="N391" s="160" t="e">
        <f t="shared" si="44"/>
        <v>#DIV/0!</v>
      </c>
      <c r="O391" s="161">
        <f>_xlfn.XLOOKUP(E391,Kalkulationswerte!$B$3:$B$13,Kalkulationswerte!$F$3:$F$13)</f>
        <v>0</v>
      </c>
      <c r="P391" s="162" t="e">
        <f t="shared" si="45"/>
        <v>#DIV/0!</v>
      </c>
      <c r="Q391" s="92" t="e">
        <f t="shared" si="46"/>
        <v>#DIV/0!</v>
      </c>
      <c r="R391" s="92" t="e">
        <f t="shared" si="47"/>
        <v>#DIV/0!</v>
      </c>
    </row>
    <row r="392" spans="1:18" x14ac:dyDescent="0.25">
      <c r="A392" s="89" t="s">
        <v>414</v>
      </c>
      <c r="B392" s="167" t="s">
        <v>480</v>
      </c>
      <c r="C392" s="101" t="s">
        <v>190</v>
      </c>
      <c r="D392" s="89" t="s">
        <v>461</v>
      </c>
      <c r="E392" s="102" t="s">
        <v>677</v>
      </c>
      <c r="F392" s="103" t="s">
        <v>22</v>
      </c>
      <c r="G392" s="102" t="s">
        <v>10</v>
      </c>
      <c r="H392" s="157">
        <v>79.400000000000006</v>
      </c>
      <c r="I392" s="158">
        <f>(_xlfn.XLOOKUP(E392,Kalkulationswerte!$B$3:$B$13,Kalkulationswerte!$C$3:$C$13))-Reinigungstage!$J$18</f>
        <v>128.66666666666666</v>
      </c>
      <c r="J392" s="90" t="e">
        <f>_xlfn.XLOOKUP(#REF!,Reinigungstage!$B$41:$B$44,Reinigungstage!$C$41:$C$44)</f>
        <v>#REF!</v>
      </c>
      <c r="K392" s="90" t="e">
        <f>_xlfn.XLOOKUP(#REF!,Reinigungstage!$B$63:$B$66,Reinigungstage!$C$63:$C$66)</f>
        <v>#REF!</v>
      </c>
      <c r="L392" s="91">
        <f t="shared" si="43"/>
        <v>10216.133333333333</v>
      </c>
      <c r="M392" s="158">
        <f>_xlfn.XLOOKUP(E392,Kalkulationswerte!$B$3:$B$13,Kalkulationswerte!$E$3:$E$13)</f>
        <v>0</v>
      </c>
      <c r="N392" s="160" t="e">
        <f t="shared" si="44"/>
        <v>#DIV/0!</v>
      </c>
      <c r="O392" s="161">
        <f>_xlfn.XLOOKUP(E392,Kalkulationswerte!$B$3:$B$13,Kalkulationswerte!$F$3:$F$13)</f>
        <v>0</v>
      </c>
      <c r="P392" s="162" t="e">
        <f t="shared" si="45"/>
        <v>#DIV/0!</v>
      </c>
      <c r="Q392" s="92" t="e">
        <f t="shared" si="46"/>
        <v>#DIV/0!</v>
      </c>
      <c r="R392" s="92" t="e">
        <f t="shared" si="47"/>
        <v>#DIV/0!</v>
      </c>
    </row>
    <row r="393" spans="1:18" x14ac:dyDescent="0.25">
      <c r="A393" s="89" t="s">
        <v>414</v>
      </c>
      <c r="B393" s="167" t="s">
        <v>480</v>
      </c>
      <c r="C393" s="101" t="s">
        <v>191</v>
      </c>
      <c r="D393" s="89" t="s">
        <v>448</v>
      </c>
      <c r="E393" s="102" t="s">
        <v>677</v>
      </c>
      <c r="F393" s="103" t="s">
        <v>22</v>
      </c>
      <c r="G393" s="102" t="s">
        <v>10</v>
      </c>
      <c r="H393" s="157">
        <v>25.5</v>
      </c>
      <c r="I393" s="158">
        <f>(_xlfn.XLOOKUP(E393,Kalkulationswerte!$B$3:$B$13,Kalkulationswerte!$C$3:$C$13))-Reinigungstage!$J$18</f>
        <v>128.66666666666666</v>
      </c>
      <c r="J393" s="90" t="e">
        <f>_xlfn.XLOOKUP(#REF!,Reinigungstage!$B$41:$B$44,Reinigungstage!$C$41:$C$44)</f>
        <v>#REF!</v>
      </c>
      <c r="K393" s="90" t="e">
        <f>_xlfn.XLOOKUP(#REF!,Reinigungstage!$B$63:$B$66,Reinigungstage!$C$63:$C$66)</f>
        <v>#REF!</v>
      </c>
      <c r="L393" s="91">
        <f t="shared" si="43"/>
        <v>3280.9999999999995</v>
      </c>
      <c r="M393" s="158">
        <f>_xlfn.XLOOKUP(E393,Kalkulationswerte!$B$3:$B$13,Kalkulationswerte!$E$3:$E$13)</f>
        <v>0</v>
      </c>
      <c r="N393" s="160" t="e">
        <f t="shared" si="44"/>
        <v>#DIV/0!</v>
      </c>
      <c r="O393" s="161">
        <f>_xlfn.XLOOKUP(E393,Kalkulationswerte!$B$3:$B$13,Kalkulationswerte!$F$3:$F$13)</f>
        <v>0</v>
      </c>
      <c r="P393" s="162" t="e">
        <f t="shared" si="45"/>
        <v>#DIV/0!</v>
      </c>
      <c r="Q393" s="92" t="e">
        <f t="shared" si="46"/>
        <v>#DIV/0!</v>
      </c>
      <c r="R393" s="92" t="e">
        <f t="shared" si="47"/>
        <v>#DIV/0!</v>
      </c>
    </row>
    <row r="394" spans="1:18" x14ac:dyDescent="0.25">
      <c r="A394" s="89" t="s">
        <v>414</v>
      </c>
      <c r="B394" s="167" t="s">
        <v>480</v>
      </c>
      <c r="C394" s="101" t="s">
        <v>192</v>
      </c>
      <c r="D394" s="89" t="s">
        <v>462</v>
      </c>
      <c r="E394" s="102" t="s">
        <v>677</v>
      </c>
      <c r="F394" s="103" t="s">
        <v>22</v>
      </c>
      <c r="G394" s="102" t="s">
        <v>10</v>
      </c>
      <c r="H394" s="157">
        <v>52.51</v>
      </c>
      <c r="I394" s="158">
        <f>(_xlfn.XLOOKUP(E394,Kalkulationswerte!$B$3:$B$13,Kalkulationswerte!$C$3:$C$13))-Reinigungstage!$J$18</f>
        <v>128.66666666666666</v>
      </c>
      <c r="J394" s="90" t="e">
        <f>_xlfn.XLOOKUP(#REF!,Reinigungstage!$B$41:$B$44,Reinigungstage!$C$41:$C$44)</f>
        <v>#REF!</v>
      </c>
      <c r="K394" s="90" t="e">
        <f>_xlfn.XLOOKUP(#REF!,Reinigungstage!$B$63:$B$66,Reinigungstage!$C$63:$C$66)</f>
        <v>#REF!</v>
      </c>
      <c r="L394" s="91">
        <f t="shared" si="43"/>
        <v>6756.286666666666</v>
      </c>
      <c r="M394" s="158">
        <f>_xlfn.XLOOKUP(E394,Kalkulationswerte!$B$3:$B$13,Kalkulationswerte!$E$3:$E$13)</f>
        <v>0</v>
      </c>
      <c r="N394" s="160" t="e">
        <f t="shared" si="44"/>
        <v>#DIV/0!</v>
      </c>
      <c r="O394" s="161">
        <f>_xlfn.XLOOKUP(E394,Kalkulationswerte!$B$3:$B$13,Kalkulationswerte!$F$3:$F$13)</f>
        <v>0</v>
      </c>
      <c r="P394" s="162" t="e">
        <f t="shared" si="45"/>
        <v>#DIV/0!</v>
      </c>
      <c r="Q394" s="92" t="e">
        <f t="shared" si="46"/>
        <v>#DIV/0!</v>
      </c>
      <c r="R394" s="92" t="e">
        <f t="shared" si="47"/>
        <v>#DIV/0!</v>
      </c>
    </row>
    <row r="395" spans="1:18" x14ac:dyDescent="0.25">
      <c r="A395" s="89" t="s">
        <v>414</v>
      </c>
      <c r="B395" s="167" t="s">
        <v>480</v>
      </c>
      <c r="C395" s="101" t="s">
        <v>194</v>
      </c>
      <c r="D395" s="89" t="s">
        <v>463</v>
      </c>
      <c r="E395" s="102" t="s">
        <v>677</v>
      </c>
      <c r="F395" s="103" t="s">
        <v>22</v>
      </c>
      <c r="G395" s="102" t="s">
        <v>10</v>
      </c>
      <c r="H395" s="157">
        <v>52.29</v>
      </c>
      <c r="I395" s="158">
        <f>(_xlfn.XLOOKUP(E395,Kalkulationswerte!$B$3:$B$13,Kalkulationswerte!$C$3:$C$13))-Reinigungstage!$J$18</f>
        <v>128.66666666666666</v>
      </c>
      <c r="J395" s="90" t="e">
        <f>_xlfn.XLOOKUP(#REF!,Reinigungstage!$B$41:$B$44,Reinigungstage!$C$41:$C$44)</f>
        <v>#REF!</v>
      </c>
      <c r="K395" s="90" t="e">
        <f>_xlfn.XLOOKUP(#REF!,Reinigungstage!$B$63:$B$66,Reinigungstage!$C$63:$C$66)</f>
        <v>#REF!</v>
      </c>
      <c r="L395" s="91">
        <f t="shared" si="43"/>
        <v>6727.98</v>
      </c>
      <c r="M395" s="158">
        <f>_xlfn.XLOOKUP(E395,Kalkulationswerte!$B$3:$B$13,Kalkulationswerte!$E$3:$E$13)</f>
        <v>0</v>
      </c>
      <c r="N395" s="160" t="e">
        <f t="shared" si="44"/>
        <v>#DIV/0!</v>
      </c>
      <c r="O395" s="161">
        <f>_xlfn.XLOOKUP(E395,Kalkulationswerte!$B$3:$B$13,Kalkulationswerte!$F$3:$F$13)</f>
        <v>0</v>
      </c>
      <c r="P395" s="162" t="e">
        <f t="shared" si="45"/>
        <v>#DIV/0!</v>
      </c>
      <c r="Q395" s="92" t="e">
        <f t="shared" si="46"/>
        <v>#DIV/0!</v>
      </c>
      <c r="R395" s="92" t="e">
        <f t="shared" si="47"/>
        <v>#DIV/0!</v>
      </c>
    </row>
    <row r="396" spans="1:18" x14ac:dyDescent="0.25">
      <c r="A396" s="89" t="s">
        <v>414</v>
      </c>
      <c r="B396" s="167" t="s">
        <v>480</v>
      </c>
      <c r="C396" s="101" t="s">
        <v>195</v>
      </c>
      <c r="D396" s="89" t="s">
        <v>464</v>
      </c>
      <c r="E396" s="102" t="s">
        <v>677</v>
      </c>
      <c r="F396" s="103" t="s">
        <v>22</v>
      </c>
      <c r="G396" s="102" t="s">
        <v>10</v>
      </c>
      <c r="H396" s="157">
        <v>52.73</v>
      </c>
      <c r="I396" s="158">
        <f>(_xlfn.XLOOKUP(E396,Kalkulationswerte!$B$3:$B$13,Kalkulationswerte!$C$3:$C$13))-Reinigungstage!$J$18</f>
        <v>128.66666666666666</v>
      </c>
      <c r="J396" s="90" t="e">
        <f>_xlfn.XLOOKUP(#REF!,Reinigungstage!$B$41:$B$44,Reinigungstage!$C$41:$C$44)</f>
        <v>#REF!</v>
      </c>
      <c r="K396" s="90" t="e">
        <f>_xlfn.XLOOKUP(#REF!,Reinigungstage!$B$63:$B$66,Reinigungstage!$C$63:$C$66)</f>
        <v>#REF!</v>
      </c>
      <c r="L396" s="91">
        <f t="shared" si="43"/>
        <v>6784.5933333333323</v>
      </c>
      <c r="M396" s="158">
        <f>_xlfn.XLOOKUP(E396,Kalkulationswerte!$B$3:$B$13,Kalkulationswerte!$E$3:$E$13)</f>
        <v>0</v>
      </c>
      <c r="N396" s="160" t="e">
        <f t="shared" si="44"/>
        <v>#DIV/0!</v>
      </c>
      <c r="O396" s="161">
        <f>_xlfn.XLOOKUP(E396,Kalkulationswerte!$B$3:$B$13,Kalkulationswerte!$F$3:$F$13)</f>
        <v>0</v>
      </c>
      <c r="P396" s="162" t="e">
        <f t="shared" si="45"/>
        <v>#DIV/0!</v>
      </c>
      <c r="Q396" s="92" t="e">
        <f t="shared" si="46"/>
        <v>#DIV/0!</v>
      </c>
      <c r="R396" s="92" t="e">
        <f t="shared" si="47"/>
        <v>#DIV/0!</v>
      </c>
    </row>
    <row r="397" spans="1:18" x14ac:dyDescent="0.25">
      <c r="A397" s="89" t="s">
        <v>414</v>
      </c>
      <c r="B397" s="167" t="s">
        <v>480</v>
      </c>
      <c r="C397" s="101" t="s">
        <v>196</v>
      </c>
      <c r="D397" s="89" t="s">
        <v>189</v>
      </c>
      <c r="E397" s="102" t="s">
        <v>678</v>
      </c>
      <c r="F397" s="103" t="s">
        <v>22</v>
      </c>
      <c r="G397" s="102" t="s">
        <v>12</v>
      </c>
      <c r="H397" s="157">
        <v>5.43</v>
      </c>
      <c r="I397" s="158">
        <f>(_xlfn.XLOOKUP(E397,Kalkulationswerte!$B$3:$B$13,Kalkulationswerte!$C$3:$C$13))-Reinigungstage!$J$18</f>
        <v>128.66666666666666</v>
      </c>
      <c r="J397" s="90" t="e">
        <f>_xlfn.XLOOKUP(#REF!,Reinigungstage!$B$41:$B$44,Reinigungstage!$C$41:$C$44)</f>
        <v>#REF!</v>
      </c>
      <c r="K397" s="90" t="e">
        <f>_xlfn.XLOOKUP(#REF!,Reinigungstage!$B$63:$B$66,Reinigungstage!$C$63:$C$66)</f>
        <v>#REF!</v>
      </c>
      <c r="L397" s="91">
        <f t="shared" si="43"/>
        <v>698.66</v>
      </c>
      <c r="M397" s="158">
        <f>_xlfn.XLOOKUP(E397,Kalkulationswerte!$B$3:$B$13,Kalkulationswerte!$E$3:$E$13)</f>
        <v>0</v>
      </c>
      <c r="N397" s="160" t="e">
        <f t="shared" si="44"/>
        <v>#DIV/0!</v>
      </c>
      <c r="O397" s="161">
        <f>_xlfn.XLOOKUP(E397,Kalkulationswerte!$B$3:$B$13,Kalkulationswerte!$F$3:$F$13)</f>
        <v>0</v>
      </c>
      <c r="P397" s="162" t="e">
        <f t="shared" si="45"/>
        <v>#DIV/0!</v>
      </c>
      <c r="Q397" s="92" t="e">
        <f t="shared" si="46"/>
        <v>#DIV/0!</v>
      </c>
      <c r="R397" s="92" t="e">
        <f t="shared" si="47"/>
        <v>#DIV/0!</v>
      </c>
    </row>
    <row r="398" spans="1:18" x14ac:dyDescent="0.25">
      <c r="A398" s="89" t="s">
        <v>414</v>
      </c>
      <c r="B398" s="167" t="s">
        <v>480</v>
      </c>
      <c r="C398" s="101" t="s">
        <v>197</v>
      </c>
      <c r="D398" s="89" t="s">
        <v>186</v>
      </c>
      <c r="E398" s="102" t="s">
        <v>678</v>
      </c>
      <c r="F398" s="103" t="s">
        <v>22</v>
      </c>
      <c r="G398" s="102" t="s">
        <v>12</v>
      </c>
      <c r="H398" s="157">
        <v>8.3699999999999992</v>
      </c>
      <c r="I398" s="158">
        <f>(_xlfn.XLOOKUP(E398,Kalkulationswerte!$B$3:$B$13,Kalkulationswerte!$C$3:$C$13))-Reinigungstage!$J$18</f>
        <v>128.66666666666666</v>
      </c>
      <c r="J398" s="90" t="e">
        <f>_xlfn.XLOOKUP(#REF!,Reinigungstage!$B$41:$B$44,Reinigungstage!$C$41:$C$44)</f>
        <v>#REF!</v>
      </c>
      <c r="K398" s="90" t="e">
        <f>_xlfn.XLOOKUP(#REF!,Reinigungstage!$B$63:$B$66,Reinigungstage!$C$63:$C$66)</f>
        <v>#REF!</v>
      </c>
      <c r="L398" s="91">
        <f t="shared" si="43"/>
        <v>1076.9399999999998</v>
      </c>
      <c r="M398" s="158">
        <f>_xlfn.XLOOKUP(E398,Kalkulationswerte!$B$3:$B$13,Kalkulationswerte!$E$3:$E$13)</f>
        <v>0</v>
      </c>
      <c r="N398" s="160" t="e">
        <f t="shared" si="44"/>
        <v>#DIV/0!</v>
      </c>
      <c r="O398" s="161">
        <f>_xlfn.XLOOKUP(E398,Kalkulationswerte!$B$3:$B$13,Kalkulationswerte!$F$3:$F$13)</f>
        <v>0</v>
      </c>
      <c r="P398" s="162" t="e">
        <f t="shared" si="45"/>
        <v>#DIV/0!</v>
      </c>
      <c r="Q398" s="92" t="e">
        <f t="shared" si="46"/>
        <v>#DIV/0!</v>
      </c>
      <c r="R398" s="92" t="e">
        <f t="shared" si="47"/>
        <v>#DIV/0!</v>
      </c>
    </row>
    <row r="399" spans="1:18" x14ac:dyDescent="0.25">
      <c r="A399" s="89" t="s">
        <v>414</v>
      </c>
      <c r="B399" s="167" t="s">
        <v>480</v>
      </c>
      <c r="C399" s="101" t="s">
        <v>347</v>
      </c>
      <c r="D399" s="89" t="s">
        <v>247</v>
      </c>
      <c r="E399" s="102" t="s">
        <v>678</v>
      </c>
      <c r="F399" s="103" t="s">
        <v>22</v>
      </c>
      <c r="G399" s="102" t="s">
        <v>12</v>
      </c>
      <c r="H399" s="157">
        <v>5.73</v>
      </c>
      <c r="I399" s="158">
        <f>(_xlfn.XLOOKUP(E399,Kalkulationswerte!$B$3:$B$13,Kalkulationswerte!$C$3:$C$13))-Reinigungstage!$J$18</f>
        <v>128.66666666666666</v>
      </c>
      <c r="J399" s="90" t="e">
        <f>_xlfn.XLOOKUP(#REF!,Reinigungstage!$B$41:$B$44,Reinigungstage!$C$41:$C$44)</f>
        <v>#REF!</v>
      </c>
      <c r="K399" s="90" t="e">
        <f>_xlfn.XLOOKUP(#REF!,Reinigungstage!$B$63:$B$66,Reinigungstage!$C$63:$C$66)</f>
        <v>#REF!</v>
      </c>
      <c r="L399" s="91">
        <f t="shared" si="43"/>
        <v>737.26</v>
      </c>
      <c r="M399" s="158">
        <f>_xlfn.XLOOKUP(E399,Kalkulationswerte!$B$3:$B$13,Kalkulationswerte!$E$3:$E$13)</f>
        <v>0</v>
      </c>
      <c r="N399" s="160" t="e">
        <f t="shared" si="44"/>
        <v>#DIV/0!</v>
      </c>
      <c r="O399" s="161">
        <f>_xlfn.XLOOKUP(E399,Kalkulationswerte!$B$3:$B$13,Kalkulationswerte!$F$3:$F$13)</f>
        <v>0</v>
      </c>
      <c r="P399" s="162" t="e">
        <f t="shared" si="45"/>
        <v>#DIV/0!</v>
      </c>
      <c r="Q399" s="92" t="e">
        <f t="shared" si="46"/>
        <v>#DIV/0!</v>
      </c>
      <c r="R399" s="92" t="e">
        <f t="shared" si="47"/>
        <v>#DIV/0!</v>
      </c>
    </row>
    <row r="400" spans="1:18" x14ac:dyDescent="0.25">
      <c r="A400" s="89" t="s">
        <v>414</v>
      </c>
      <c r="B400" s="167" t="s">
        <v>480</v>
      </c>
      <c r="C400" s="101" t="s">
        <v>348</v>
      </c>
      <c r="D400" s="89" t="s">
        <v>185</v>
      </c>
      <c r="E400" s="102" t="s">
        <v>678</v>
      </c>
      <c r="F400" s="103" t="s">
        <v>22</v>
      </c>
      <c r="G400" s="102" t="s">
        <v>12</v>
      </c>
      <c r="H400" s="157">
        <v>8.7799999999999994</v>
      </c>
      <c r="I400" s="158">
        <f>(_xlfn.XLOOKUP(E400,Kalkulationswerte!$B$3:$B$13,Kalkulationswerte!$C$3:$C$13))-Reinigungstage!$J$18</f>
        <v>128.66666666666666</v>
      </c>
      <c r="J400" s="90" t="e">
        <f>_xlfn.XLOOKUP(#REF!,Reinigungstage!$B$41:$B$44,Reinigungstage!$C$41:$C$44)</f>
        <v>#REF!</v>
      </c>
      <c r="K400" s="90" t="e">
        <f>_xlfn.XLOOKUP(#REF!,Reinigungstage!$B$63:$B$66,Reinigungstage!$C$63:$C$66)</f>
        <v>#REF!</v>
      </c>
      <c r="L400" s="91">
        <f t="shared" si="43"/>
        <v>1129.6933333333332</v>
      </c>
      <c r="M400" s="158">
        <f>_xlfn.XLOOKUP(E400,Kalkulationswerte!$B$3:$B$13,Kalkulationswerte!$E$3:$E$13)</f>
        <v>0</v>
      </c>
      <c r="N400" s="160" t="e">
        <f t="shared" si="44"/>
        <v>#DIV/0!</v>
      </c>
      <c r="O400" s="161">
        <f>_xlfn.XLOOKUP(E400,Kalkulationswerte!$B$3:$B$13,Kalkulationswerte!$F$3:$F$13)</f>
        <v>0</v>
      </c>
      <c r="P400" s="162" t="e">
        <f t="shared" si="45"/>
        <v>#DIV/0!</v>
      </c>
      <c r="Q400" s="92" t="e">
        <f t="shared" si="46"/>
        <v>#DIV/0!</v>
      </c>
      <c r="R400" s="92" t="e">
        <f t="shared" si="47"/>
        <v>#DIV/0!</v>
      </c>
    </row>
    <row r="401" spans="1:18" x14ac:dyDescent="0.25">
      <c r="A401" s="89" t="s">
        <v>414</v>
      </c>
      <c r="B401" s="167" t="s">
        <v>480</v>
      </c>
      <c r="C401" s="101" t="s">
        <v>349</v>
      </c>
      <c r="D401" s="89" t="s">
        <v>313</v>
      </c>
      <c r="E401" s="102" t="s">
        <v>677</v>
      </c>
      <c r="F401" s="103" t="s">
        <v>22</v>
      </c>
      <c r="G401" s="102" t="s">
        <v>10</v>
      </c>
      <c r="H401" s="157">
        <v>11.17</v>
      </c>
      <c r="I401" s="158">
        <f>(_xlfn.XLOOKUP(E401,Kalkulationswerte!$B$3:$B$13,Kalkulationswerte!$C$3:$C$13))-Reinigungstage!$J$18</f>
        <v>128.66666666666666</v>
      </c>
      <c r="J401" s="90" t="e">
        <f>_xlfn.XLOOKUP(#REF!,Reinigungstage!$B$41:$B$44,Reinigungstage!$C$41:$C$44)</f>
        <v>#REF!</v>
      </c>
      <c r="K401" s="90" t="e">
        <f>_xlfn.XLOOKUP(#REF!,Reinigungstage!$B$63:$B$66,Reinigungstage!$C$63:$C$66)</f>
        <v>#REF!</v>
      </c>
      <c r="L401" s="91">
        <f t="shared" si="43"/>
        <v>1437.2066666666665</v>
      </c>
      <c r="M401" s="158">
        <f>_xlfn.XLOOKUP(E401,Kalkulationswerte!$B$3:$B$13,Kalkulationswerte!$E$3:$E$13)</f>
        <v>0</v>
      </c>
      <c r="N401" s="160" t="e">
        <f t="shared" si="44"/>
        <v>#DIV/0!</v>
      </c>
      <c r="O401" s="161">
        <f>_xlfn.XLOOKUP(E401,Kalkulationswerte!$B$3:$B$13,Kalkulationswerte!$F$3:$F$13)</f>
        <v>0</v>
      </c>
      <c r="P401" s="162" t="e">
        <f t="shared" si="45"/>
        <v>#DIV/0!</v>
      </c>
      <c r="Q401" s="92" t="e">
        <f t="shared" si="46"/>
        <v>#DIV/0!</v>
      </c>
      <c r="R401" s="92" t="e">
        <f t="shared" si="47"/>
        <v>#DIV/0!</v>
      </c>
    </row>
    <row r="402" spans="1:18" x14ac:dyDescent="0.25">
      <c r="A402" s="89" t="s">
        <v>414</v>
      </c>
      <c r="B402" s="167" t="s">
        <v>480</v>
      </c>
      <c r="C402" s="101" t="s">
        <v>350</v>
      </c>
      <c r="D402" s="89" t="s">
        <v>314</v>
      </c>
      <c r="E402" s="102" t="s">
        <v>677</v>
      </c>
      <c r="F402" s="103" t="s">
        <v>22</v>
      </c>
      <c r="G402" s="102" t="s">
        <v>10</v>
      </c>
      <c r="H402" s="157">
        <v>9.5500000000000007</v>
      </c>
      <c r="I402" s="158">
        <f>(_xlfn.XLOOKUP(E402,Kalkulationswerte!$B$3:$B$13,Kalkulationswerte!$C$3:$C$13))-Reinigungstage!$J$18</f>
        <v>128.66666666666666</v>
      </c>
      <c r="J402" s="90" t="e">
        <f>_xlfn.XLOOKUP(#REF!,Reinigungstage!$B$41:$B$44,Reinigungstage!$C$41:$C$44)</f>
        <v>#REF!</v>
      </c>
      <c r="K402" s="90" t="e">
        <f>_xlfn.XLOOKUP(#REF!,Reinigungstage!$B$63:$B$66,Reinigungstage!$C$63:$C$66)</f>
        <v>#REF!</v>
      </c>
      <c r="L402" s="91">
        <f t="shared" si="43"/>
        <v>1228.7666666666667</v>
      </c>
      <c r="M402" s="158">
        <f>_xlfn.XLOOKUP(E402,Kalkulationswerte!$B$3:$B$13,Kalkulationswerte!$E$3:$E$13)</f>
        <v>0</v>
      </c>
      <c r="N402" s="160" t="e">
        <f t="shared" si="44"/>
        <v>#DIV/0!</v>
      </c>
      <c r="O402" s="161">
        <f>_xlfn.XLOOKUP(E402,Kalkulationswerte!$B$3:$B$13,Kalkulationswerte!$F$3:$F$13)</f>
        <v>0</v>
      </c>
      <c r="P402" s="162" t="e">
        <f t="shared" si="45"/>
        <v>#DIV/0!</v>
      </c>
      <c r="Q402" s="92" t="e">
        <f t="shared" si="46"/>
        <v>#DIV/0!</v>
      </c>
      <c r="R402" s="92" t="e">
        <f t="shared" si="47"/>
        <v>#DIV/0!</v>
      </c>
    </row>
    <row r="403" spans="1:18" x14ac:dyDescent="0.25">
      <c r="A403" s="89" t="s">
        <v>414</v>
      </c>
      <c r="B403" s="167" t="s">
        <v>480</v>
      </c>
      <c r="C403" s="101" t="s">
        <v>351</v>
      </c>
      <c r="D403" s="89" t="s">
        <v>475</v>
      </c>
      <c r="E403" s="102" t="s">
        <v>677</v>
      </c>
      <c r="F403" s="103" t="s">
        <v>22</v>
      </c>
      <c r="G403" s="102" t="s">
        <v>10</v>
      </c>
      <c r="H403" s="157">
        <v>75.61</v>
      </c>
      <c r="I403" s="158">
        <f>(_xlfn.XLOOKUP(E403,Kalkulationswerte!$B$3:$B$13,Kalkulationswerte!$C$3:$C$13))-Reinigungstage!$J$18</f>
        <v>128.66666666666666</v>
      </c>
      <c r="J403" s="90" t="e">
        <f>_xlfn.XLOOKUP(#REF!,Reinigungstage!$B$41:$B$44,Reinigungstage!$C$41:$C$44)</f>
        <v>#REF!</v>
      </c>
      <c r="K403" s="90" t="e">
        <f>_xlfn.XLOOKUP(#REF!,Reinigungstage!$B$63:$B$66,Reinigungstage!$C$63:$C$66)</f>
        <v>#REF!</v>
      </c>
      <c r="L403" s="91">
        <f t="shared" si="43"/>
        <v>9728.4866666666658</v>
      </c>
      <c r="M403" s="158">
        <f>_xlfn.XLOOKUP(E403,Kalkulationswerte!$B$3:$B$13,Kalkulationswerte!$E$3:$E$13)</f>
        <v>0</v>
      </c>
      <c r="N403" s="160" t="e">
        <f t="shared" si="44"/>
        <v>#DIV/0!</v>
      </c>
      <c r="O403" s="161">
        <f>_xlfn.XLOOKUP(E403,Kalkulationswerte!$B$3:$B$13,Kalkulationswerte!$F$3:$F$13)</f>
        <v>0</v>
      </c>
      <c r="P403" s="162" t="e">
        <f t="shared" si="45"/>
        <v>#DIV/0!</v>
      </c>
      <c r="Q403" s="92" t="e">
        <f t="shared" si="46"/>
        <v>#DIV/0!</v>
      </c>
      <c r="R403" s="92" t="e">
        <f t="shared" si="47"/>
        <v>#DIV/0!</v>
      </c>
    </row>
    <row r="404" spans="1:18" x14ac:dyDescent="0.25">
      <c r="A404" s="89" t="s">
        <v>414</v>
      </c>
      <c r="B404" s="167" t="s">
        <v>480</v>
      </c>
      <c r="C404" s="101" t="s">
        <v>352</v>
      </c>
      <c r="D404" s="89" t="s">
        <v>449</v>
      </c>
      <c r="E404" s="102" t="s">
        <v>677</v>
      </c>
      <c r="F404" s="103" t="s">
        <v>22</v>
      </c>
      <c r="G404" s="102" t="s">
        <v>10</v>
      </c>
      <c r="H404" s="157">
        <v>22.25</v>
      </c>
      <c r="I404" s="158">
        <f>(_xlfn.XLOOKUP(E404,Kalkulationswerte!$B$3:$B$13,Kalkulationswerte!$C$3:$C$13))-Reinigungstage!$J$18</f>
        <v>128.66666666666666</v>
      </c>
      <c r="J404" s="90" t="e">
        <f>_xlfn.XLOOKUP(#REF!,Reinigungstage!$B$41:$B$44,Reinigungstage!$C$41:$C$44)</f>
        <v>#REF!</v>
      </c>
      <c r="K404" s="90" t="e">
        <f>_xlfn.XLOOKUP(#REF!,Reinigungstage!$B$63:$B$66,Reinigungstage!$C$63:$C$66)</f>
        <v>#REF!</v>
      </c>
      <c r="L404" s="91">
        <f t="shared" si="43"/>
        <v>2862.833333333333</v>
      </c>
      <c r="M404" s="158">
        <f>_xlfn.XLOOKUP(E404,Kalkulationswerte!$B$3:$B$13,Kalkulationswerte!$E$3:$E$13)</f>
        <v>0</v>
      </c>
      <c r="N404" s="160" t="e">
        <f t="shared" si="44"/>
        <v>#DIV/0!</v>
      </c>
      <c r="O404" s="161">
        <f>_xlfn.XLOOKUP(E404,Kalkulationswerte!$B$3:$B$13,Kalkulationswerte!$F$3:$F$13)</f>
        <v>0</v>
      </c>
      <c r="P404" s="162" t="e">
        <f t="shared" si="45"/>
        <v>#DIV/0!</v>
      </c>
      <c r="Q404" s="92" t="e">
        <f t="shared" si="46"/>
        <v>#DIV/0!</v>
      </c>
      <c r="R404" s="92" t="e">
        <f t="shared" si="47"/>
        <v>#DIV/0!</v>
      </c>
    </row>
    <row r="405" spans="1:18" x14ac:dyDescent="0.25">
      <c r="A405" s="89" t="s">
        <v>414</v>
      </c>
      <c r="B405" s="167" t="s">
        <v>480</v>
      </c>
      <c r="C405" s="101" t="s">
        <v>353</v>
      </c>
      <c r="D405" s="89" t="s">
        <v>315</v>
      </c>
      <c r="E405" s="102" t="s">
        <v>677</v>
      </c>
      <c r="F405" s="103" t="s">
        <v>22</v>
      </c>
      <c r="G405" s="102" t="s">
        <v>10</v>
      </c>
      <c r="H405" s="157">
        <v>9.73</v>
      </c>
      <c r="I405" s="158">
        <f>(_xlfn.XLOOKUP(E405,Kalkulationswerte!$B$3:$B$13,Kalkulationswerte!$C$3:$C$13))-Reinigungstage!$J$18</f>
        <v>128.66666666666666</v>
      </c>
      <c r="J405" s="90" t="e">
        <f>_xlfn.XLOOKUP(#REF!,Reinigungstage!$B$41:$B$44,Reinigungstage!$C$41:$C$44)</f>
        <v>#REF!</v>
      </c>
      <c r="K405" s="90" t="e">
        <f>_xlfn.XLOOKUP(#REF!,Reinigungstage!$B$63:$B$66,Reinigungstage!$C$63:$C$66)</f>
        <v>#REF!</v>
      </c>
      <c r="L405" s="91">
        <f t="shared" si="43"/>
        <v>1251.9266666666667</v>
      </c>
      <c r="M405" s="158">
        <f>_xlfn.XLOOKUP(E405,Kalkulationswerte!$B$3:$B$13,Kalkulationswerte!$E$3:$E$13)</f>
        <v>0</v>
      </c>
      <c r="N405" s="160" t="e">
        <f t="shared" si="44"/>
        <v>#DIV/0!</v>
      </c>
      <c r="O405" s="161">
        <f>_xlfn.XLOOKUP(E405,Kalkulationswerte!$B$3:$B$13,Kalkulationswerte!$F$3:$F$13)</f>
        <v>0</v>
      </c>
      <c r="P405" s="162" t="e">
        <f t="shared" si="45"/>
        <v>#DIV/0!</v>
      </c>
      <c r="Q405" s="92" t="e">
        <f t="shared" si="46"/>
        <v>#DIV/0!</v>
      </c>
      <c r="R405" s="92" t="e">
        <f t="shared" si="47"/>
        <v>#DIV/0!</v>
      </c>
    </row>
    <row r="406" spans="1:18" x14ac:dyDescent="0.25">
      <c r="A406" s="89" t="s">
        <v>414</v>
      </c>
      <c r="B406" s="167" t="s">
        <v>480</v>
      </c>
      <c r="C406" s="101" t="s">
        <v>354</v>
      </c>
      <c r="D406" s="89" t="s">
        <v>467</v>
      </c>
      <c r="E406" s="102" t="s">
        <v>677</v>
      </c>
      <c r="F406" s="103" t="s">
        <v>22</v>
      </c>
      <c r="G406" s="102" t="s">
        <v>10</v>
      </c>
      <c r="H406" s="169">
        <v>11.52</v>
      </c>
      <c r="I406" s="158">
        <f>(_xlfn.XLOOKUP(E406,Kalkulationswerte!$B$3:$B$13,Kalkulationswerte!$C$3:$C$13))-Reinigungstage!$J$18</f>
        <v>128.66666666666666</v>
      </c>
      <c r="J406" s="90" t="e">
        <f>_xlfn.XLOOKUP(#REF!,Reinigungstage!$B$41:$B$44,Reinigungstage!$C$41:$C$44)</f>
        <v>#REF!</v>
      </c>
      <c r="K406" s="90" t="e">
        <f>_xlfn.XLOOKUP(#REF!,Reinigungstage!$B$63:$B$66,Reinigungstage!$C$63:$C$66)</f>
        <v>#REF!</v>
      </c>
      <c r="L406" s="91">
        <f t="shared" si="43"/>
        <v>1482.2399999999998</v>
      </c>
      <c r="M406" s="158">
        <f>_xlfn.XLOOKUP(E406,Kalkulationswerte!$B$3:$B$13,Kalkulationswerte!$E$3:$E$13)</f>
        <v>0</v>
      </c>
      <c r="N406" s="160" t="e">
        <f t="shared" si="44"/>
        <v>#DIV/0!</v>
      </c>
      <c r="O406" s="161">
        <f>_xlfn.XLOOKUP(E406,Kalkulationswerte!$B$3:$B$13,Kalkulationswerte!$F$3:$F$13)</f>
        <v>0</v>
      </c>
      <c r="P406" s="162" t="e">
        <f t="shared" si="45"/>
        <v>#DIV/0!</v>
      </c>
      <c r="Q406" s="92" t="e">
        <f t="shared" si="46"/>
        <v>#DIV/0!</v>
      </c>
      <c r="R406" s="92" t="e">
        <f t="shared" si="47"/>
        <v>#DIV/0!</v>
      </c>
    </row>
    <row r="407" spans="1:18" x14ac:dyDescent="0.25">
      <c r="A407" s="89" t="s">
        <v>827</v>
      </c>
      <c r="B407" s="167" t="s">
        <v>8</v>
      </c>
      <c r="C407" s="101" t="s">
        <v>75</v>
      </c>
      <c r="D407" s="89" t="s">
        <v>231</v>
      </c>
      <c r="E407" s="102" t="s">
        <v>684</v>
      </c>
      <c r="F407" s="103" t="s">
        <v>22</v>
      </c>
      <c r="G407" s="102" t="s">
        <v>10</v>
      </c>
      <c r="H407" s="156">
        <v>13.5</v>
      </c>
      <c r="I407" s="158">
        <f>_xlfn.XLOOKUP(E407,Kalkulationswerte!$B$3:$B$13,Kalkulationswerte!$C$3:$C$13)</f>
        <v>190.66666666666666</v>
      </c>
      <c r="J407" s="90" t="e">
        <f>_xlfn.XLOOKUP(#REF!,Reinigungstage!$B$41:$B$44,Reinigungstage!$C$41:$C$44)</f>
        <v>#REF!</v>
      </c>
      <c r="K407" s="90" t="e">
        <f>_xlfn.XLOOKUP(#REF!,Reinigungstage!$B$63:$B$66,Reinigungstage!$C$63:$C$66)</f>
        <v>#REF!</v>
      </c>
      <c r="L407" s="91">
        <f t="shared" si="43"/>
        <v>2574</v>
      </c>
      <c r="M407" s="158">
        <f>_xlfn.XLOOKUP(E407,Kalkulationswerte!$B$3:$B$13,Kalkulationswerte!$E$3:$E$13)</f>
        <v>0</v>
      </c>
      <c r="N407" s="160" t="e">
        <f t="shared" si="44"/>
        <v>#DIV/0!</v>
      </c>
      <c r="O407" s="161">
        <f>_xlfn.XLOOKUP(E407,Kalkulationswerte!$B$3:$B$13,Kalkulationswerte!$F$3:$F$13)</f>
        <v>0</v>
      </c>
      <c r="P407" s="162" t="e">
        <f t="shared" si="45"/>
        <v>#DIV/0!</v>
      </c>
      <c r="Q407" s="105" t="e">
        <f t="shared" si="46"/>
        <v>#DIV/0!</v>
      </c>
      <c r="R407" s="105" t="e">
        <f t="shared" si="47"/>
        <v>#DIV/0!</v>
      </c>
    </row>
    <row r="408" spans="1:18" x14ac:dyDescent="0.25">
      <c r="A408" s="89" t="s">
        <v>827</v>
      </c>
      <c r="B408" s="167" t="s">
        <v>8</v>
      </c>
      <c r="C408" s="101" t="s">
        <v>76</v>
      </c>
      <c r="D408" s="89" t="s">
        <v>234</v>
      </c>
      <c r="E408" s="102" t="s">
        <v>696</v>
      </c>
      <c r="F408" s="103" t="s">
        <v>136</v>
      </c>
      <c r="G408" s="102" t="s">
        <v>220</v>
      </c>
      <c r="H408" s="156">
        <v>2.2999999999999998</v>
      </c>
      <c r="I408" s="158">
        <f>_xlfn.XLOOKUP(E408,Kalkulationswerte!$B$3:$B$13,Kalkulationswerte!$C$3:$C$13)</f>
        <v>0</v>
      </c>
      <c r="J408" s="90" t="e">
        <f>_xlfn.XLOOKUP(#REF!,Reinigungstage!$B$41:$B$44,Reinigungstage!$C$41:$C$44)</f>
        <v>#REF!</v>
      </c>
      <c r="K408" s="90" t="e">
        <f>_xlfn.XLOOKUP(#REF!,Reinigungstage!$B$63:$B$66,Reinigungstage!$C$63:$C$66)</f>
        <v>#REF!</v>
      </c>
      <c r="L408" s="91">
        <f t="shared" si="43"/>
        <v>0</v>
      </c>
      <c r="M408" s="158">
        <f>_xlfn.XLOOKUP(E408,Kalkulationswerte!$B$3:$B$13,Kalkulationswerte!$E$3:$E$13)</f>
        <v>0</v>
      </c>
      <c r="N408" s="160">
        <v>0</v>
      </c>
      <c r="O408" s="161">
        <v>0</v>
      </c>
      <c r="P408" s="162">
        <f t="shared" si="45"/>
        <v>0</v>
      </c>
      <c r="Q408" s="105" t="e">
        <f t="shared" si="46"/>
        <v>#DIV/0!</v>
      </c>
      <c r="R408" s="105" t="e">
        <f t="shared" si="47"/>
        <v>#DIV/0!</v>
      </c>
    </row>
    <row r="409" spans="1:18" x14ac:dyDescent="0.25">
      <c r="A409" s="89" t="s">
        <v>827</v>
      </c>
      <c r="B409" s="167" t="s">
        <v>8</v>
      </c>
      <c r="C409" s="101" t="s">
        <v>77</v>
      </c>
      <c r="D409" s="89" t="s">
        <v>413</v>
      </c>
      <c r="E409" s="102" t="s">
        <v>675</v>
      </c>
      <c r="F409" s="103" t="s">
        <v>22</v>
      </c>
      <c r="G409" s="102" t="s">
        <v>10</v>
      </c>
      <c r="H409" s="156">
        <v>12.63</v>
      </c>
      <c r="I409" s="158">
        <f>_xlfn.XLOOKUP(E409,Kalkulationswerte!$B$3:$B$13,Kalkulationswerte!$C$3:$C$13)</f>
        <v>101.06666666666668</v>
      </c>
      <c r="J409" s="90" t="e">
        <f>_xlfn.XLOOKUP(#REF!,Reinigungstage!$B$41:$B$44,Reinigungstage!$C$41:$C$44)</f>
        <v>#REF!</v>
      </c>
      <c r="K409" s="90" t="e">
        <f>_xlfn.XLOOKUP(#REF!,Reinigungstage!$B$63:$B$66,Reinigungstage!$C$63:$C$66)</f>
        <v>#REF!</v>
      </c>
      <c r="L409" s="91">
        <f t="shared" si="43"/>
        <v>1276.4720000000002</v>
      </c>
      <c r="M409" s="158">
        <f>_xlfn.XLOOKUP(E409,Kalkulationswerte!$B$3:$B$13,Kalkulationswerte!$E$3:$E$13)</f>
        <v>0</v>
      </c>
      <c r="N409" s="160" t="e">
        <f t="shared" si="44"/>
        <v>#DIV/0!</v>
      </c>
      <c r="O409" s="161">
        <f>_xlfn.XLOOKUP(E409,Kalkulationswerte!$B$3:$B$13,Kalkulationswerte!$F$3:$F$13)</f>
        <v>0</v>
      </c>
      <c r="P409" s="162" t="e">
        <f t="shared" si="45"/>
        <v>#DIV/0!</v>
      </c>
      <c r="Q409" s="105" t="e">
        <f t="shared" si="46"/>
        <v>#DIV/0!</v>
      </c>
      <c r="R409" s="105" t="e">
        <f t="shared" si="47"/>
        <v>#DIV/0!</v>
      </c>
    </row>
    <row r="410" spans="1:18" x14ac:dyDescent="0.25">
      <c r="A410" s="89" t="s">
        <v>827</v>
      </c>
      <c r="B410" s="167" t="s">
        <v>8</v>
      </c>
      <c r="C410" s="101" t="s">
        <v>79</v>
      </c>
      <c r="D410" s="89" t="s">
        <v>481</v>
      </c>
      <c r="E410" s="102" t="s">
        <v>696</v>
      </c>
      <c r="F410" s="104" t="s">
        <v>136</v>
      </c>
      <c r="G410" s="102" t="s">
        <v>10</v>
      </c>
      <c r="H410" s="156">
        <v>8.98</v>
      </c>
      <c r="I410" s="158">
        <f>_xlfn.XLOOKUP(E410,Kalkulationswerte!$B$3:$B$13,Kalkulationswerte!$C$3:$C$13)</f>
        <v>0</v>
      </c>
      <c r="J410" s="90" t="e">
        <f>_xlfn.XLOOKUP(#REF!,Reinigungstage!$B$41:$B$44,Reinigungstage!$C$41:$C$44)</f>
        <v>#REF!</v>
      </c>
      <c r="K410" s="90" t="e">
        <f>_xlfn.XLOOKUP(#REF!,Reinigungstage!$B$63:$B$66,Reinigungstage!$C$63:$C$66)</f>
        <v>#REF!</v>
      </c>
      <c r="L410" s="91">
        <f t="shared" si="43"/>
        <v>0</v>
      </c>
      <c r="M410" s="158">
        <f>_xlfn.XLOOKUP(E410,Kalkulationswerte!$B$3:$B$13,Kalkulationswerte!$E$3:$E$13)</f>
        <v>0</v>
      </c>
      <c r="N410" s="160">
        <f>I410</f>
        <v>0</v>
      </c>
      <c r="O410" s="161">
        <f>_xlfn.XLOOKUP(E410,Kalkulationswerte!$B$3:$B$13,Kalkulationswerte!$F$3:$F$13)</f>
        <v>0</v>
      </c>
      <c r="P410" s="162">
        <f t="shared" si="45"/>
        <v>0</v>
      </c>
      <c r="Q410" s="105" t="e">
        <f t="shared" si="46"/>
        <v>#DIV/0!</v>
      </c>
      <c r="R410" s="105" t="e">
        <f t="shared" si="47"/>
        <v>#DIV/0!</v>
      </c>
    </row>
    <row r="411" spans="1:18" x14ac:dyDescent="0.25">
      <c r="A411" s="89" t="s">
        <v>827</v>
      </c>
      <c r="B411" s="167" t="s">
        <v>8</v>
      </c>
      <c r="C411" s="101" t="s">
        <v>81</v>
      </c>
      <c r="D411" s="89" t="s">
        <v>90</v>
      </c>
      <c r="E411" s="102" t="s">
        <v>678</v>
      </c>
      <c r="F411" s="104" t="s">
        <v>22</v>
      </c>
      <c r="G411" s="102" t="s">
        <v>12</v>
      </c>
      <c r="H411" s="156">
        <v>6.91</v>
      </c>
      <c r="I411" s="158">
        <f>_xlfn.XLOOKUP(E411,Kalkulationswerte!$B$3:$B$13,Kalkulationswerte!$C$3:$C$13)</f>
        <v>190.66666666666666</v>
      </c>
      <c r="J411" s="90" t="e">
        <f>_xlfn.XLOOKUP(#REF!,Reinigungstage!$B$41:$B$44,Reinigungstage!$C$41:$C$44)</f>
        <v>#REF!</v>
      </c>
      <c r="K411" s="90" t="e">
        <f>_xlfn.XLOOKUP(#REF!,Reinigungstage!$B$63:$B$66,Reinigungstage!$C$63:$C$66)</f>
        <v>#REF!</v>
      </c>
      <c r="L411" s="91">
        <f t="shared" si="43"/>
        <v>1317.5066666666667</v>
      </c>
      <c r="M411" s="158">
        <f>_xlfn.XLOOKUP(E411,Kalkulationswerte!$B$3:$B$13,Kalkulationswerte!$E$3:$E$13)</f>
        <v>0</v>
      </c>
      <c r="N411" s="160" t="e">
        <f t="shared" si="44"/>
        <v>#DIV/0!</v>
      </c>
      <c r="O411" s="161">
        <f>_xlfn.XLOOKUP(E411,Kalkulationswerte!$B$3:$B$13,Kalkulationswerte!$F$3:$F$13)</f>
        <v>0</v>
      </c>
      <c r="P411" s="162" t="e">
        <f t="shared" si="45"/>
        <v>#DIV/0!</v>
      </c>
      <c r="Q411" s="105" t="e">
        <f t="shared" si="46"/>
        <v>#DIV/0!</v>
      </c>
      <c r="R411" s="105" t="e">
        <f t="shared" si="47"/>
        <v>#DIV/0!</v>
      </c>
    </row>
    <row r="412" spans="1:18" x14ac:dyDescent="0.25">
      <c r="A412" s="89" t="s">
        <v>827</v>
      </c>
      <c r="B412" s="167" t="s">
        <v>8</v>
      </c>
      <c r="C412" s="101" t="s">
        <v>83</v>
      </c>
      <c r="D412" s="89" t="s">
        <v>232</v>
      </c>
      <c r="E412" s="102" t="s">
        <v>696</v>
      </c>
      <c r="F412" s="104" t="s">
        <v>136</v>
      </c>
      <c r="G412" s="102" t="s">
        <v>12</v>
      </c>
      <c r="H412" s="156">
        <v>19.84</v>
      </c>
      <c r="I412" s="158">
        <f>_xlfn.XLOOKUP(E412,Kalkulationswerte!$B$3:$B$13,Kalkulationswerte!$C$3:$C$13)</f>
        <v>0</v>
      </c>
      <c r="J412" s="90" t="e">
        <f>_xlfn.XLOOKUP(#REF!,Reinigungstage!$B$41:$B$44,Reinigungstage!$C$41:$C$44)</f>
        <v>#REF!</v>
      </c>
      <c r="K412" s="90" t="e">
        <f>_xlfn.XLOOKUP(#REF!,Reinigungstage!$B$63:$B$66,Reinigungstage!$C$63:$C$66)</f>
        <v>#REF!</v>
      </c>
      <c r="L412" s="91">
        <f t="shared" si="43"/>
        <v>0</v>
      </c>
      <c r="M412" s="158">
        <f>_xlfn.XLOOKUP(E412,Kalkulationswerte!$B$3:$B$13,Kalkulationswerte!$E$3:$E$13)</f>
        <v>0</v>
      </c>
      <c r="N412" s="160">
        <f>I412</f>
        <v>0</v>
      </c>
      <c r="O412" s="161">
        <f>_xlfn.XLOOKUP(E412,Kalkulationswerte!$B$3:$B$13,Kalkulationswerte!$F$3:$F$13)</f>
        <v>0</v>
      </c>
      <c r="P412" s="162">
        <f t="shared" si="45"/>
        <v>0</v>
      </c>
      <c r="Q412" s="105" t="e">
        <f t="shared" si="46"/>
        <v>#DIV/0!</v>
      </c>
      <c r="R412" s="105" t="e">
        <f t="shared" si="47"/>
        <v>#DIV/0!</v>
      </c>
    </row>
    <row r="413" spans="1:18" x14ac:dyDescent="0.25">
      <c r="A413" s="89" t="s">
        <v>827</v>
      </c>
      <c r="B413" s="167" t="s">
        <v>8</v>
      </c>
      <c r="C413" s="101" t="s">
        <v>85</v>
      </c>
      <c r="D413" s="89" t="s">
        <v>482</v>
      </c>
      <c r="E413" s="102" t="s">
        <v>687</v>
      </c>
      <c r="F413" s="104" t="s">
        <v>22</v>
      </c>
      <c r="G413" s="102" t="s">
        <v>12</v>
      </c>
      <c r="H413" s="156">
        <v>20.95</v>
      </c>
      <c r="I413" s="158">
        <f>_xlfn.XLOOKUP(E413,Kalkulationswerte!$B$3:$B$13,Kalkulationswerte!$C$3:$C$13)</f>
        <v>190.66666666666666</v>
      </c>
      <c r="J413" s="90" t="e">
        <f>_xlfn.XLOOKUP(#REF!,Reinigungstage!$B$41:$B$44,Reinigungstage!$C$41:$C$44)</f>
        <v>#REF!</v>
      </c>
      <c r="K413" s="90" t="e">
        <f>_xlfn.XLOOKUP(#REF!,Reinigungstage!$B$63:$B$66,Reinigungstage!$C$63:$C$66)</f>
        <v>#REF!</v>
      </c>
      <c r="L413" s="91">
        <f t="shared" si="43"/>
        <v>3994.4666666666662</v>
      </c>
      <c r="M413" s="158">
        <f>_xlfn.XLOOKUP(E413,Kalkulationswerte!$B$3:$B$13,Kalkulationswerte!$E$3:$E$13)</f>
        <v>0</v>
      </c>
      <c r="N413" s="160" t="e">
        <f t="shared" si="44"/>
        <v>#DIV/0!</v>
      </c>
      <c r="O413" s="161">
        <f>_xlfn.XLOOKUP(E413,Kalkulationswerte!$B$3:$B$13,Kalkulationswerte!$F$3:$F$13)</f>
        <v>0</v>
      </c>
      <c r="P413" s="162" t="e">
        <f t="shared" si="45"/>
        <v>#DIV/0!</v>
      </c>
      <c r="Q413" s="105" t="e">
        <f t="shared" si="46"/>
        <v>#DIV/0!</v>
      </c>
      <c r="R413" s="105" t="e">
        <f t="shared" si="47"/>
        <v>#DIV/0!</v>
      </c>
    </row>
    <row r="414" spans="1:18" x14ac:dyDescent="0.25">
      <c r="A414" s="89" t="s">
        <v>827</v>
      </c>
      <c r="B414" s="167" t="s">
        <v>8</v>
      </c>
      <c r="C414" s="101" t="s">
        <v>87</v>
      </c>
      <c r="D414" s="89" t="s">
        <v>90</v>
      </c>
      <c r="E414" s="102" t="s">
        <v>678</v>
      </c>
      <c r="F414" s="104" t="s">
        <v>22</v>
      </c>
      <c r="G414" s="102" t="s">
        <v>12</v>
      </c>
      <c r="H414" s="156">
        <v>4.3099999999999996</v>
      </c>
      <c r="I414" s="158">
        <f>_xlfn.XLOOKUP(E414,Kalkulationswerte!$B$3:$B$13,Kalkulationswerte!$C$3:$C$13)</f>
        <v>190.66666666666666</v>
      </c>
      <c r="J414" s="90" t="e">
        <f>_xlfn.XLOOKUP(#REF!,Reinigungstage!$B$41:$B$44,Reinigungstage!$C$41:$C$44)</f>
        <v>#REF!</v>
      </c>
      <c r="K414" s="90" t="e">
        <f>_xlfn.XLOOKUP(#REF!,Reinigungstage!$B$63:$B$66,Reinigungstage!$C$63:$C$66)</f>
        <v>#REF!</v>
      </c>
      <c r="L414" s="91">
        <f t="shared" si="43"/>
        <v>821.7733333333332</v>
      </c>
      <c r="M414" s="158">
        <f>_xlfn.XLOOKUP(E414,Kalkulationswerte!$B$3:$B$13,Kalkulationswerte!$E$3:$E$13)</f>
        <v>0</v>
      </c>
      <c r="N414" s="160" t="e">
        <f t="shared" si="44"/>
        <v>#DIV/0!</v>
      </c>
      <c r="O414" s="161">
        <f>_xlfn.XLOOKUP(E414,Kalkulationswerte!$B$3:$B$13,Kalkulationswerte!$F$3:$F$13)</f>
        <v>0</v>
      </c>
      <c r="P414" s="162" t="e">
        <f t="shared" si="45"/>
        <v>#DIV/0!</v>
      </c>
      <c r="Q414" s="105" t="e">
        <f t="shared" si="46"/>
        <v>#DIV/0!</v>
      </c>
      <c r="R414" s="105" t="e">
        <f t="shared" si="47"/>
        <v>#DIV/0!</v>
      </c>
    </row>
    <row r="415" spans="1:18" x14ac:dyDescent="0.25">
      <c r="A415" s="89" t="s">
        <v>827</v>
      </c>
      <c r="B415" s="167" t="s">
        <v>8</v>
      </c>
      <c r="C415" s="101" t="s">
        <v>89</v>
      </c>
      <c r="D415" s="89" t="s">
        <v>483</v>
      </c>
      <c r="E415" s="102" t="s">
        <v>696</v>
      </c>
      <c r="F415" s="104" t="s">
        <v>136</v>
      </c>
      <c r="G415" s="102" t="s">
        <v>10</v>
      </c>
      <c r="H415" s="156">
        <v>7.01</v>
      </c>
      <c r="I415" s="158">
        <f>_xlfn.XLOOKUP(E415,Kalkulationswerte!$B$3:$B$13,Kalkulationswerte!$C$3:$C$13)</f>
        <v>0</v>
      </c>
      <c r="J415" s="90" t="e">
        <f>_xlfn.XLOOKUP(#REF!,Reinigungstage!$B$41:$B$44,Reinigungstage!$C$41:$C$44)</f>
        <v>#REF!</v>
      </c>
      <c r="K415" s="90" t="e">
        <f>_xlfn.XLOOKUP(#REF!,Reinigungstage!$B$63:$B$66,Reinigungstage!$C$63:$C$66)</f>
        <v>#REF!</v>
      </c>
      <c r="L415" s="91">
        <f t="shared" si="43"/>
        <v>0</v>
      </c>
      <c r="M415" s="158">
        <f>_xlfn.XLOOKUP(E415,Kalkulationswerte!$B$3:$B$13,Kalkulationswerte!$E$3:$E$13)</f>
        <v>0</v>
      </c>
      <c r="N415" s="160">
        <f t="shared" ref="N415:N417" si="48">I415</f>
        <v>0</v>
      </c>
      <c r="O415" s="161">
        <f>_xlfn.XLOOKUP(E415,Kalkulationswerte!$B$3:$B$13,Kalkulationswerte!$F$3:$F$13)</f>
        <v>0</v>
      </c>
      <c r="P415" s="162">
        <f t="shared" si="45"/>
        <v>0</v>
      </c>
      <c r="Q415" s="105" t="e">
        <f t="shared" si="46"/>
        <v>#DIV/0!</v>
      </c>
      <c r="R415" s="105" t="e">
        <f t="shared" si="47"/>
        <v>#DIV/0!</v>
      </c>
    </row>
    <row r="416" spans="1:18" x14ac:dyDescent="0.25">
      <c r="A416" s="89" t="s">
        <v>827</v>
      </c>
      <c r="B416" s="167" t="s">
        <v>8</v>
      </c>
      <c r="C416" s="101" t="s">
        <v>92</v>
      </c>
      <c r="D416" s="89" t="s">
        <v>484</v>
      </c>
      <c r="E416" s="102" t="s">
        <v>696</v>
      </c>
      <c r="F416" s="104" t="s">
        <v>136</v>
      </c>
      <c r="G416" s="102" t="s">
        <v>10</v>
      </c>
      <c r="H416" s="156">
        <v>4.37</v>
      </c>
      <c r="I416" s="158">
        <f>_xlfn.XLOOKUP(E416,Kalkulationswerte!$B$3:$B$13,Kalkulationswerte!$C$3:$C$13)</f>
        <v>0</v>
      </c>
      <c r="J416" s="90" t="e">
        <f>_xlfn.XLOOKUP(#REF!,Reinigungstage!$B$41:$B$44,Reinigungstage!$C$41:$C$44)</f>
        <v>#REF!</v>
      </c>
      <c r="K416" s="90" t="e">
        <f>_xlfn.XLOOKUP(#REF!,Reinigungstage!$B$63:$B$66,Reinigungstage!$C$63:$C$66)</f>
        <v>#REF!</v>
      </c>
      <c r="L416" s="91">
        <f t="shared" si="43"/>
        <v>0</v>
      </c>
      <c r="M416" s="158">
        <f>_xlfn.XLOOKUP(E416,Kalkulationswerte!$B$3:$B$13,Kalkulationswerte!$E$3:$E$13)</f>
        <v>0</v>
      </c>
      <c r="N416" s="160">
        <f t="shared" si="48"/>
        <v>0</v>
      </c>
      <c r="O416" s="161">
        <f>_xlfn.XLOOKUP(E416,Kalkulationswerte!$B$3:$B$13,Kalkulationswerte!$F$3:$F$13)</f>
        <v>0</v>
      </c>
      <c r="P416" s="162">
        <f t="shared" si="45"/>
        <v>0</v>
      </c>
      <c r="Q416" s="105" t="e">
        <f t="shared" si="46"/>
        <v>#DIV/0!</v>
      </c>
      <c r="R416" s="105" t="e">
        <f t="shared" si="47"/>
        <v>#DIV/0!</v>
      </c>
    </row>
    <row r="417" spans="1:18" x14ac:dyDescent="0.25">
      <c r="A417" s="89" t="s">
        <v>827</v>
      </c>
      <c r="B417" s="167" t="s">
        <v>8</v>
      </c>
      <c r="C417" s="101" t="s">
        <v>93</v>
      </c>
      <c r="D417" s="89" t="s">
        <v>485</v>
      </c>
      <c r="E417" s="102" t="s">
        <v>696</v>
      </c>
      <c r="F417" s="104" t="s">
        <v>136</v>
      </c>
      <c r="G417" s="102" t="s">
        <v>10</v>
      </c>
      <c r="H417" s="156">
        <v>7.6</v>
      </c>
      <c r="I417" s="158">
        <f>_xlfn.XLOOKUP(E417,Kalkulationswerte!$B$3:$B$13,Kalkulationswerte!$C$3:$C$13)</f>
        <v>0</v>
      </c>
      <c r="J417" s="90" t="e">
        <f>_xlfn.XLOOKUP(#REF!,Reinigungstage!$B$41:$B$44,Reinigungstage!$C$41:$C$44)</f>
        <v>#REF!</v>
      </c>
      <c r="K417" s="90" t="e">
        <f>_xlfn.XLOOKUP(#REF!,Reinigungstage!$B$63:$B$66,Reinigungstage!$C$63:$C$66)</f>
        <v>#REF!</v>
      </c>
      <c r="L417" s="91">
        <f t="shared" si="43"/>
        <v>0</v>
      </c>
      <c r="M417" s="158">
        <f>_xlfn.XLOOKUP(E417,Kalkulationswerte!$B$3:$B$13,Kalkulationswerte!$E$3:$E$13)</f>
        <v>0</v>
      </c>
      <c r="N417" s="160">
        <f t="shared" si="48"/>
        <v>0</v>
      </c>
      <c r="O417" s="161">
        <f>_xlfn.XLOOKUP(E417,Kalkulationswerte!$B$3:$B$13,Kalkulationswerte!$F$3:$F$13)</f>
        <v>0</v>
      </c>
      <c r="P417" s="162">
        <f t="shared" si="45"/>
        <v>0</v>
      </c>
      <c r="Q417" s="105" t="e">
        <f t="shared" si="46"/>
        <v>#DIV/0!</v>
      </c>
      <c r="R417" s="105" t="e">
        <f t="shared" si="47"/>
        <v>#DIV/0!</v>
      </c>
    </row>
    <row r="418" spans="1:18" x14ac:dyDescent="0.25">
      <c r="A418" s="89" t="s">
        <v>827</v>
      </c>
      <c r="B418" s="167" t="s">
        <v>8</v>
      </c>
      <c r="C418" s="101" t="s">
        <v>95</v>
      </c>
      <c r="D418" s="89" t="s">
        <v>233</v>
      </c>
      <c r="E418" s="102" t="s">
        <v>682</v>
      </c>
      <c r="F418" s="104" t="s">
        <v>22</v>
      </c>
      <c r="G418" s="102" t="s">
        <v>10</v>
      </c>
      <c r="H418" s="156">
        <v>57.08</v>
      </c>
      <c r="I418" s="158">
        <f>_xlfn.XLOOKUP(E418,Kalkulationswerte!$B$3:$B$13,Kalkulationswerte!$C$3:$C$13)</f>
        <v>190.66666666666666</v>
      </c>
      <c r="J418" s="90" t="e">
        <f>_xlfn.XLOOKUP(#REF!,Reinigungstage!$B$41:$B$44,Reinigungstage!$C$41:$C$44)</f>
        <v>#REF!</v>
      </c>
      <c r="K418" s="90" t="e">
        <f>_xlfn.XLOOKUP(#REF!,Reinigungstage!$B$63:$B$66,Reinigungstage!$C$63:$C$66)</f>
        <v>#REF!</v>
      </c>
      <c r="L418" s="91">
        <f t="shared" si="43"/>
        <v>10883.253333333332</v>
      </c>
      <c r="M418" s="158">
        <f>_xlfn.XLOOKUP(E418,Kalkulationswerte!$B$3:$B$13,Kalkulationswerte!$E$3:$E$13)</f>
        <v>0</v>
      </c>
      <c r="N418" s="160" t="e">
        <f t="shared" si="44"/>
        <v>#DIV/0!</v>
      </c>
      <c r="O418" s="161">
        <f>_xlfn.XLOOKUP(E418,Kalkulationswerte!$B$3:$B$13,Kalkulationswerte!$F$3:$F$13)</f>
        <v>0</v>
      </c>
      <c r="P418" s="162" t="e">
        <f t="shared" si="45"/>
        <v>#DIV/0!</v>
      </c>
      <c r="Q418" s="105" t="e">
        <f t="shared" si="46"/>
        <v>#DIV/0!</v>
      </c>
      <c r="R418" s="105" t="e">
        <f t="shared" si="47"/>
        <v>#DIV/0!</v>
      </c>
    </row>
    <row r="419" spans="1:18" x14ac:dyDescent="0.25">
      <c r="A419" s="89" t="s">
        <v>827</v>
      </c>
      <c r="B419" s="167" t="s">
        <v>8</v>
      </c>
      <c r="C419" s="101" t="s">
        <v>97</v>
      </c>
      <c r="D419" s="89" t="s">
        <v>486</v>
      </c>
      <c r="E419" s="102" t="s">
        <v>689</v>
      </c>
      <c r="F419" s="104" t="s">
        <v>22</v>
      </c>
      <c r="G419" s="102" t="s">
        <v>12</v>
      </c>
      <c r="H419" s="156">
        <v>95.32</v>
      </c>
      <c r="I419" s="158">
        <f>_xlfn.XLOOKUP(E419,Kalkulationswerte!$B$3:$B$13,Kalkulationswerte!$C$3:$C$13)</f>
        <v>190.66666666666666</v>
      </c>
      <c r="J419" s="90" t="e">
        <f>_xlfn.XLOOKUP(#REF!,Reinigungstage!$B$41:$B$44,Reinigungstage!$C$41:$C$44)</f>
        <v>#REF!</v>
      </c>
      <c r="K419" s="90" t="e">
        <f>_xlfn.XLOOKUP(#REF!,Reinigungstage!$B$63:$B$66,Reinigungstage!$C$63:$C$66)</f>
        <v>#REF!</v>
      </c>
      <c r="L419" s="91">
        <f t="shared" ref="L419:L482" si="49">I419*H419</f>
        <v>18174.346666666665</v>
      </c>
      <c r="M419" s="158">
        <f>_xlfn.XLOOKUP(E419,Kalkulationswerte!$B$3:$B$13,Kalkulationswerte!$E$3:$E$13)</f>
        <v>0</v>
      </c>
      <c r="N419" s="160" t="e">
        <f t="shared" ref="N419:N482" si="50">L419/M419</f>
        <v>#DIV/0!</v>
      </c>
      <c r="O419" s="161">
        <f>_xlfn.XLOOKUP(E419,Kalkulationswerte!$B$3:$B$13,Kalkulationswerte!$F$3:$F$13)</f>
        <v>0</v>
      </c>
      <c r="P419" s="162" t="e">
        <f t="shared" ref="P419:P482" si="51">O419*N419</f>
        <v>#DIV/0!</v>
      </c>
      <c r="Q419" s="105" t="e">
        <f t="shared" si="46"/>
        <v>#DIV/0!</v>
      </c>
      <c r="R419" s="105" t="e">
        <f t="shared" si="47"/>
        <v>#DIV/0!</v>
      </c>
    </row>
    <row r="420" spans="1:18" x14ac:dyDescent="0.25">
      <c r="A420" s="89" t="s">
        <v>827</v>
      </c>
      <c r="B420" s="167" t="s">
        <v>8</v>
      </c>
      <c r="C420" s="101" t="s">
        <v>99</v>
      </c>
      <c r="D420" s="89" t="s">
        <v>487</v>
      </c>
      <c r="E420" s="102" t="s">
        <v>696</v>
      </c>
      <c r="F420" s="104" t="s">
        <v>136</v>
      </c>
      <c r="G420" s="102" t="s">
        <v>10</v>
      </c>
      <c r="H420" s="156">
        <v>8.73</v>
      </c>
      <c r="I420" s="158">
        <f>_xlfn.XLOOKUP(E420,Kalkulationswerte!$B$3:$B$13,Kalkulationswerte!$C$3:$C$13)</f>
        <v>0</v>
      </c>
      <c r="J420" s="90" t="e">
        <f>_xlfn.XLOOKUP(#REF!,Reinigungstage!$B$41:$B$44,Reinigungstage!$C$41:$C$44)</f>
        <v>#REF!</v>
      </c>
      <c r="K420" s="90" t="e">
        <f>_xlfn.XLOOKUP(#REF!,Reinigungstage!$B$63:$B$66,Reinigungstage!$C$63:$C$66)</f>
        <v>#REF!</v>
      </c>
      <c r="L420" s="91">
        <f t="shared" si="49"/>
        <v>0</v>
      </c>
      <c r="M420" s="158">
        <f>_xlfn.XLOOKUP(E420,Kalkulationswerte!$B$3:$B$13,Kalkulationswerte!$E$3:$E$13)</f>
        <v>0</v>
      </c>
      <c r="N420" s="160">
        <f>I420</f>
        <v>0</v>
      </c>
      <c r="O420" s="161">
        <f>_xlfn.XLOOKUP(E420,Kalkulationswerte!$B$3:$B$13,Kalkulationswerte!$F$3:$F$13)</f>
        <v>0</v>
      </c>
      <c r="P420" s="162">
        <f t="shared" si="51"/>
        <v>0</v>
      </c>
      <c r="Q420" s="105" t="e">
        <f t="shared" si="46"/>
        <v>#DIV/0!</v>
      </c>
      <c r="R420" s="105" t="e">
        <f t="shared" si="47"/>
        <v>#DIV/0!</v>
      </c>
    </row>
    <row r="421" spans="1:18" x14ac:dyDescent="0.25">
      <c r="A421" s="89" t="s">
        <v>827</v>
      </c>
      <c r="B421" s="167" t="s">
        <v>8</v>
      </c>
      <c r="C421" s="101" t="s">
        <v>101</v>
      </c>
      <c r="D421" s="89" t="s">
        <v>489</v>
      </c>
      <c r="E421" s="102" t="s">
        <v>682</v>
      </c>
      <c r="F421" s="104" t="s">
        <v>22</v>
      </c>
      <c r="G421" s="102" t="s">
        <v>10</v>
      </c>
      <c r="H421" s="156">
        <v>18.13</v>
      </c>
      <c r="I421" s="158">
        <f>_xlfn.XLOOKUP(E421,Kalkulationswerte!$B$3:$B$13,Kalkulationswerte!$C$3:$C$13)</f>
        <v>190.66666666666666</v>
      </c>
      <c r="J421" s="90" t="e">
        <f>_xlfn.XLOOKUP(#REF!,Reinigungstage!$B$41:$B$44,Reinigungstage!$C$41:$C$44)</f>
        <v>#REF!</v>
      </c>
      <c r="K421" s="90" t="e">
        <f>_xlfn.XLOOKUP(#REF!,Reinigungstage!$B$63:$B$66,Reinigungstage!$C$63:$C$66)</f>
        <v>#REF!</v>
      </c>
      <c r="L421" s="91">
        <f t="shared" si="49"/>
        <v>3456.7866666666664</v>
      </c>
      <c r="M421" s="158">
        <f>_xlfn.XLOOKUP(E421,Kalkulationswerte!$B$3:$B$13,Kalkulationswerte!$E$3:$E$13)</f>
        <v>0</v>
      </c>
      <c r="N421" s="160" t="e">
        <f t="shared" si="50"/>
        <v>#DIV/0!</v>
      </c>
      <c r="O421" s="161">
        <f>_xlfn.XLOOKUP(E421,Kalkulationswerte!$B$3:$B$13,Kalkulationswerte!$F$3:$F$13)</f>
        <v>0</v>
      </c>
      <c r="P421" s="162" t="e">
        <f t="shared" si="51"/>
        <v>#DIV/0!</v>
      </c>
      <c r="Q421" s="105" t="e">
        <f t="shared" si="46"/>
        <v>#DIV/0!</v>
      </c>
      <c r="R421" s="105" t="e">
        <f t="shared" si="47"/>
        <v>#DIV/0!</v>
      </c>
    </row>
    <row r="422" spans="1:18" x14ac:dyDescent="0.25">
      <c r="A422" s="89" t="s">
        <v>827</v>
      </c>
      <c r="B422" s="167" t="s">
        <v>8</v>
      </c>
      <c r="C422" s="101" t="s">
        <v>102</v>
      </c>
      <c r="D422" s="89" t="s">
        <v>488</v>
      </c>
      <c r="E422" s="102" t="s">
        <v>687</v>
      </c>
      <c r="F422" s="104" t="s">
        <v>22</v>
      </c>
      <c r="G422" s="102" t="s">
        <v>12</v>
      </c>
      <c r="H422" s="156">
        <v>9.8699999999999992</v>
      </c>
      <c r="I422" s="158">
        <f>_xlfn.XLOOKUP(E422,Kalkulationswerte!$B$3:$B$13,Kalkulationswerte!$C$3:$C$13)</f>
        <v>190.66666666666666</v>
      </c>
      <c r="J422" s="90" t="e">
        <f>_xlfn.XLOOKUP(#REF!,Reinigungstage!$B$41:$B$44,Reinigungstage!$C$41:$C$44)</f>
        <v>#REF!</v>
      </c>
      <c r="K422" s="90" t="e">
        <f>_xlfn.XLOOKUP(#REF!,Reinigungstage!$B$63:$B$66,Reinigungstage!$C$63:$C$66)</f>
        <v>#REF!</v>
      </c>
      <c r="L422" s="91">
        <f t="shared" si="49"/>
        <v>1881.8799999999997</v>
      </c>
      <c r="M422" s="158">
        <f>_xlfn.XLOOKUP(E422,Kalkulationswerte!$B$3:$B$13,Kalkulationswerte!$E$3:$E$13)</f>
        <v>0</v>
      </c>
      <c r="N422" s="160" t="e">
        <f t="shared" si="50"/>
        <v>#DIV/0!</v>
      </c>
      <c r="O422" s="161">
        <f>_xlfn.XLOOKUP(E422,Kalkulationswerte!$B$3:$B$13,Kalkulationswerte!$F$3:$F$13)</f>
        <v>0</v>
      </c>
      <c r="P422" s="162" t="e">
        <f t="shared" si="51"/>
        <v>#DIV/0!</v>
      </c>
      <c r="Q422" s="105" t="e">
        <f t="shared" si="46"/>
        <v>#DIV/0!</v>
      </c>
      <c r="R422" s="105" t="e">
        <f t="shared" si="47"/>
        <v>#DIV/0!</v>
      </c>
    </row>
    <row r="423" spans="1:18" x14ac:dyDescent="0.25">
      <c r="A423" s="89" t="s">
        <v>827</v>
      </c>
      <c r="B423" s="167" t="s">
        <v>8</v>
      </c>
      <c r="C423" s="101" t="s">
        <v>74</v>
      </c>
      <c r="D423" s="89" t="s">
        <v>490</v>
      </c>
      <c r="E423" s="102" t="s">
        <v>682</v>
      </c>
      <c r="F423" s="104" t="s">
        <v>22</v>
      </c>
      <c r="G423" s="102" t="s">
        <v>10</v>
      </c>
      <c r="H423" s="156">
        <v>29.49</v>
      </c>
      <c r="I423" s="158">
        <f>_xlfn.XLOOKUP(E423,Kalkulationswerte!$B$3:$B$13,Kalkulationswerte!$C$3:$C$13)</f>
        <v>190.66666666666666</v>
      </c>
      <c r="J423" s="90" t="e">
        <f>_xlfn.XLOOKUP(#REF!,Reinigungstage!$B$41:$B$44,Reinigungstage!$C$41:$C$44)</f>
        <v>#REF!</v>
      </c>
      <c r="K423" s="90" t="e">
        <f>_xlfn.XLOOKUP(#REF!,Reinigungstage!$B$63:$B$66,Reinigungstage!$C$63:$C$66)</f>
        <v>#REF!</v>
      </c>
      <c r="L423" s="91">
        <f t="shared" si="49"/>
        <v>5622.7599999999993</v>
      </c>
      <c r="M423" s="158">
        <f>_xlfn.XLOOKUP(E423,Kalkulationswerte!$B$3:$B$13,Kalkulationswerte!$E$3:$E$13)</f>
        <v>0</v>
      </c>
      <c r="N423" s="160" t="e">
        <f t="shared" si="50"/>
        <v>#DIV/0!</v>
      </c>
      <c r="O423" s="161">
        <f>_xlfn.XLOOKUP(E423,Kalkulationswerte!$B$3:$B$13,Kalkulationswerte!$F$3:$F$13)</f>
        <v>0</v>
      </c>
      <c r="P423" s="162" t="e">
        <f t="shared" si="51"/>
        <v>#DIV/0!</v>
      </c>
      <c r="Q423" s="105" t="e">
        <f t="shared" si="46"/>
        <v>#DIV/0!</v>
      </c>
      <c r="R423" s="105" t="e">
        <f t="shared" si="47"/>
        <v>#DIV/0!</v>
      </c>
    </row>
    <row r="424" spans="1:18" x14ac:dyDescent="0.25">
      <c r="A424" s="89" t="s">
        <v>827</v>
      </c>
      <c r="B424" s="167" t="s">
        <v>8</v>
      </c>
      <c r="C424" s="101" t="s">
        <v>105</v>
      </c>
      <c r="D424" s="89" t="s">
        <v>491</v>
      </c>
      <c r="E424" s="102" t="s">
        <v>682</v>
      </c>
      <c r="F424" s="104" t="s">
        <v>22</v>
      </c>
      <c r="G424" s="102" t="s">
        <v>10</v>
      </c>
      <c r="H424" s="156">
        <v>54.06</v>
      </c>
      <c r="I424" s="158">
        <f>_xlfn.XLOOKUP(E424,Kalkulationswerte!$B$3:$B$13,Kalkulationswerte!$C$3:$C$13)</f>
        <v>190.66666666666666</v>
      </c>
      <c r="J424" s="90" t="e">
        <f>_xlfn.XLOOKUP(#REF!,Reinigungstage!$B$41:$B$44,Reinigungstage!$C$41:$C$44)</f>
        <v>#REF!</v>
      </c>
      <c r="K424" s="90" t="e">
        <f>_xlfn.XLOOKUP(#REF!,Reinigungstage!$B$63:$B$66,Reinigungstage!$C$63:$C$66)</f>
        <v>#REF!</v>
      </c>
      <c r="L424" s="91">
        <f t="shared" si="49"/>
        <v>10307.44</v>
      </c>
      <c r="M424" s="158">
        <f>_xlfn.XLOOKUP(E424,Kalkulationswerte!$B$3:$B$13,Kalkulationswerte!$E$3:$E$13)</f>
        <v>0</v>
      </c>
      <c r="N424" s="160" t="e">
        <f t="shared" si="50"/>
        <v>#DIV/0!</v>
      </c>
      <c r="O424" s="161">
        <f>_xlfn.XLOOKUP(E424,Kalkulationswerte!$B$3:$B$13,Kalkulationswerte!$F$3:$F$13)</f>
        <v>0</v>
      </c>
      <c r="P424" s="162" t="e">
        <f t="shared" si="51"/>
        <v>#DIV/0!</v>
      </c>
      <c r="Q424" s="105" t="e">
        <f t="shared" si="46"/>
        <v>#DIV/0!</v>
      </c>
      <c r="R424" s="105" t="e">
        <f t="shared" si="47"/>
        <v>#DIV/0!</v>
      </c>
    </row>
    <row r="425" spans="1:18" x14ac:dyDescent="0.25">
      <c r="A425" s="89" t="s">
        <v>827</v>
      </c>
      <c r="B425" s="167" t="s">
        <v>8</v>
      </c>
      <c r="C425" s="101" t="s">
        <v>107</v>
      </c>
      <c r="D425" s="89" t="s">
        <v>492</v>
      </c>
      <c r="E425" s="102" t="s">
        <v>678</v>
      </c>
      <c r="F425" s="104" t="s">
        <v>22</v>
      </c>
      <c r="G425" s="102" t="s">
        <v>12</v>
      </c>
      <c r="H425" s="156">
        <v>21.37</v>
      </c>
      <c r="I425" s="158">
        <f>_xlfn.XLOOKUP(E425,Kalkulationswerte!$B$3:$B$13,Kalkulationswerte!$C$3:$C$13)</f>
        <v>190.66666666666666</v>
      </c>
      <c r="J425" s="90" t="e">
        <f>_xlfn.XLOOKUP(#REF!,Reinigungstage!$B$41:$B$44,Reinigungstage!$C$41:$C$44)</f>
        <v>#REF!</v>
      </c>
      <c r="K425" s="90" t="e">
        <f>_xlfn.XLOOKUP(#REF!,Reinigungstage!$B$63:$B$66,Reinigungstage!$C$63:$C$66)</f>
        <v>#REF!</v>
      </c>
      <c r="L425" s="91">
        <f t="shared" si="49"/>
        <v>4074.5466666666666</v>
      </c>
      <c r="M425" s="158">
        <f>_xlfn.XLOOKUP(E425,Kalkulationswerte!$B$3:$B$13,Kalkulationswerte!$E$3:$E$13)</f>
        <v>0</v>
      </c>
      <c r="N425" s="160" t="e">
        <f t="shared" si="50"/>
        <v>#DIV/0!</v>
      </c>
      <c r="O425" s="161">
        <f>_xlfn.XLOOKUP(E425,Kalkulationswerte!$B$3:$B$13,Kalkulationswerte!$F$3:$F$13)</f>
        <v>0</v>
      </c>
      <c r="P425" s="162" t="e">
        <f t="shared" si="51"/>
        <v>#DIV/0!</v>
      </c>
      <c r="Q425" s="105" t="e">
        <f t="shared" si="46"/>
        <v>#DIV/0!</v>
      </c>
      <c r="R425" s="105" t="e">
        <f t="shared" si="47"/>
        <v>#DIV/0!</v>
      </c>
    </row>
    <row r="426" spans="1:18" x14ac:dyDescent="0.25">
      <c r="A426" s="89" t="s">
        <v>827</v>
      </c>
      <c r="B426" s="167" t="s">
        <v>8</v>
      </c>
      <c r="C426" s="101" t="s">
        <v>109</v>
      </c>
      <c r="D426" s="89" t="s">
        <v>493</v>
      </c>
      <c r="E426" s="102" t="s">
        <v>682</v>
      </c>
      <c r="F426" s="104" t="s">
        <v>22</v>
      </c>
      <c r="G426" s="102" t="s">
        <v>10</v>
      </c>
      <c r="H426" s="156">
        <v>49.44</v>
      </c>
      <c r="I426" s="158">
        <f>_xlfn.XLOOKUP(E426,Kalkulationswerte!$B$3:$B$13,Kalkulationswerte!$C$3:$C$13)</f>
        <v>190.66666666666666</v>
      </c>
      <c r="J426" s="90" t="e">
        <f>_xlfn.XLOOKUP(#REF!,Reinigungstage!$B$41:$B$44,Reinigungstage!$C$41:$C$44)</f>
        <v>#REF!</v>
      </c>
      <c r="K426" s="90" t="e">
        <f>_xlfn.XLOOKUP(#REF!,Reinigungstage!$B$63:$B$66,Reinigungstage!$C$63:$C$66)</f>
        <v>#REF!</v>
      </c>
      <c r="L426" s="91">
        <f t="shared" si="49"/>
        <v>9426.56</v>
      </c>
      <c r="M426" s="158">
        <f>_xlfn.XLOOKUP(E426,Kalkulationswerte!$B$3:$B$13,Kalkulationswerte!$E$3:$E$13)</f>
        <v>0</v>
      </c>
      <c r="N426" s="160" t="e">
        <f t="shared" si="50"/>
        <v>#DIV/0!</v>
      </c>
      <c r="O426" s="161">
        <f>_xlfn.XLOOKUP(E426,Kalkulationswerte!$B$3:$B$13,Kalkulationswerte!$F$3:$F$13)</f>
        <v>0</v>
      </c>
      <c r="P426" s="162" t="e">
        <f t="shared" si="51"/>
        <v>#DIV/0!</v>
      </c>
      <c r="Q426" s="105" t="e">
        <f t="shared" si="46"/>
        <v>#DIV/0!</v>
      </c>
      <c r="R426" s="105" t="e">
        <f t="shared" si="47"/>
        <v>#DIV/0!</v>
      </c>
    </row>
    <row r="427" spans="1:18" x14ac:dyDescent="0.25">
      <c r="A427" s="89" t="s">
        <v>827</v>
      </c>
      <c r="B427" s="167" t="s">
        <v>8</v>
      </c>
      <c r="C427" s="101" t="s">
        <v>111</v>
      </c>
      <c r="D427" s="89" t="s">
        <v>494</v>
      </c>
      <c r="E427" s="102" t="s">
        <v>682</v>
      </c>
      <c r="F427" s="104" t="s">
        <v>22</v>
      </c>
      <c r="G427" s="102" t="s">
        <v>10</v>
      </c>
      <c r="H427" s="156">
        <v>29.35</v>
      </c>
      <c r="I427" s="158">
        <f>_xlfn.XLOOKUP(E427,Kalkulationswerte!$B$3:$B$13,Kalkulationswerte!$C$3:$C$13)</f>
        <v>190.66666666666666</v>
      </c>
      <c r="J427" s="90" t="e">
        <f>_xlfn.XLOOKUP(#REF!,Reinigungstage!$B$41:$B$44,Reinigungstage!$C$41:$C$44)</f>
        <v>#REF!</v>
      </c>
      <c r="K427" s="90" t="e">
        <f>_xlfn.XLOOKUP(#REF!,Reinigungstage!$B$63:$B$66,Reinigungstage!$C$63:$C$66)</f>
        <v>#REF!</v>
      </c>
      <c r="L427" s="91">
        <f t="shared" si="49"/>
        <v>5596.0666666666666</v>
      </c>
      <c r="M427" s="158">
        <f>_xlfn.XLOOKUP(E427,Kalkulationswerte!$B$3:$B$13,Kalkulationswerte!$E$3:$E$13)</f>
        <v>0</v>
      </c>
      <c r="N427" s="160" t="e">
        <f t="shared" si="50"/>
        <v>#DIV/0!</v>
      </c>
      <c r="O427" s="161">
        <f>_xlfn.XLOOKUP(E427,Kalkulationswerte!$B$3:$B$13,Kalkulationswerte!$F$3:$F$13)</f>
        <v>0</v>
      </c>
      <c r="P427" s="162" t="e">
        <f t="shared" si="51"/>
        <v>#DIV/0!</v>
      </c>
      <c r="Q427" s="105" t="e">
        <f t="shared" si="46"/>
        <v>#DIV/0!</v>
      </c>
      <c r="R427" s="105" t="e">
        <f t="shared" si="47"/>
        <v>#DIV/0!</v>
      </c>
    </row>
    <row r="428" spans="1:18" x14ac:dyDescent="0.25">
      <c r="A428" s="89" t="s">
        <v>827</v>
      </c>
      <c r="B428" s="167" t="s">
        <v>8</v>
      </c>
      <c r="C428" s="101" t="s">
        <v>113</v>
      </c>
      <c r="D428" s="89" t="s">
        <v>13</v>
      </c>
      <c r="E428" s="102" t="s">
        <v>687</v>
      </c>
      <c r="F428" s="104" t="s">
        <v>22</v>
      </c>
      <c r="G428" s="102" t="s">
        <v>12</v>
      </c>
      <c r="H428" s="156">
        <v>29.34</v>
      </c>
      <c r="I428" s="158">
        <f>_xlfn.XLOOKUP(E428,Kalkulationswerte!$B$3:$B$13,Kalkulationswerte!$C$3:$C$13)</f>
        <v>190.66666666666666</v>
      </c>
      <c r="J428" s="90" t="e">
        <f>_xlfn.XLOOKUP(#REF!,Reinigungstage!$B$41:$B$44,Reinigungstage!$C$41:$C$44)</f>
        <v>#REF!</v>
      </c>
      <c r="K428" s="90" t="e">
        <f>_xlfn.XLOOKUP(#REF!,Reinigungstage!$B$63:$B$66,Reinigungstage!$C$63:$C$66)</f>
        <v>#REF!</v>
      </c>
      <c r="L428" s="91">
        <f t="shared" si="49"/>
        <v>5594.16</v>
      </c>
      <c r="M428" s="158">
        <f>_xlfn.XLOOKUP(E428,Kalkulationswerte!$B$3:$B$13,Kalkulationswerte!$E$3:$E$13)</f>
        <v>0</v>
      </c>
      <c r="N428" s="160" t="e">
        <f t="shared" si="50"/>
        <v>#DIV/0!</v>
      </c>
      <c r="O428" s="161">
        <f>_xlfn.XLOOKUP(E428,Kalkulationswerte!$B$3:$B$13,Kalkulationswerte!$F$3:$F$13)</f>
        <v>0</v>
      </c>
      <c r="P428" s="162" t="e">
        <f t="shared" si="51"/>
        <v>#DIV/0!</v>
      </c>
      <c r="Q428" s="105" t="e">
        <f t="shared" si="46"/>
        <v>#DIV/0!</v>
      </c>
      <c r="R428" s="105" t="e">
        <f t="shared" si="47"/>
        <v>#DIV/0!</v>
      </c>
    </row>
    <row r="429" spans="1:18" x14ac:dyDescent="0.25">
      <c r="A429" s="89" t="s">
        <v>827</v>
      </c>
      <c r="B429" s="167" t="s">
        <v>14</v>
      </c>
      <c r="C429" s="101" t="s">
        <v>301</v>
      </c>
      <c r="D429" s="89" t="s">
        <v>231</v>
      </c>
      <c r="E429" s="102" t="s">
        <v>684</v>
      </c>
      <c r="F429" s="104" t="s">
        <v>22</v>
      </c>
      <c r="G429" s="102" t="s">
        <v>10</v>
      </c>
      <c r="H429" s="156">
        <v>14.54</v>
      </c>
      <c r="I429" s="158">
        <f>_xlfn.XLOOKUP(E429,Kalkulationswerte!$B$3:$B$13,Kalkulationswerte!$C$3:$C$13)</f>
        <v>190.66666666666666</v>
      </c>
      <c r="J429" s="90" t="e">
        <f>_xlfn.XLOOKUP(#REF!,Reinigungstage!$B$41:$B$44,Reinigungstage!$C$41:$C$44)</f>
        <v>#REF!</v>
      </c>
      <c r="K429" s="90" t="e">
        <f>_xlfn.XLOOKUP(#REF!,Reinigungstage!$B$63:$B$66,Reinigungstage!$C$63:$C$66)</f>
        <v>#REF!</v>
      </c>
      <c r="L429" s="91">
        <f t="shared" si="49"/>
        <v>2772.2933333333331</v>
      </c>
      <c r="M429" s="158">
        <f>_xlfn.XLOOKUP(E429,Kalkulationswerte!$B$3:$B$13,Kalkulationswerte!$E$3:$E$13)</f>
        <v>0</v>
      </c>
      <c r="N429" s="160" t="e">
        <f t="shared" si="50"/>
        <v>#DIV/0!</v>
      </c>
      <c r="O429" s="161">
        <f>_xlfn.XLOOKUP(E429,Kalkulationswerte!$B$3:$B$13,Kalkulationswerte!$F$3:$F$13)</f>
        <v>0</v>
      </c>
      <c r="P429" s="162" t="e">
        <f t="shared" si="51"/>
        <v>#DIV/0!</v>
      </c>
      <c r="Q429" s="105" t="e">
        <f t="shared" si="46"/>
        <v>#DIV/0!</v>
      </c>
      <c r="R429" s="105" t="e">
        <f t="shared" si="47"/>
        <v>#DIV/0!</v>
      </c>
    </row>
    <row r="430" spans="1:18" x14ac:dyDescent="0.25">
      <c r="A430" s="89" t="s">
        <v>827</v>
      </c>
      <c r="B430" s="167" t="s">
        <v>14</v>
      </c>
      <c r="C430" s="101" t="s">
        <v>302</v>
      </c>
      <c r="D430" s="89" t="s">
        <v>234</v>
      </c>
      <c r="E430" s="102" t="s">
        <v>696</v>
      </c>
      <c r="F430" s="104" t="s">
        <v>136</v>
      </c>
      <c r="G430" s="102" t="s">
        <v>220</v>
      </c>
      <c r="H430" s="156">
        <v>2.2999999999999998</v>
      </c>
      <c r="I430" s="158">
        <f>_xlfn.XLOOKUP(E430,Kalkulationswerte!$B$3:$B$13,Kalkulationswerte!$C$3:$C$13)</f>
        <v>0</v>
      </c>
      <c r="J430" s="90" t="e">
        <f>_xlfn.XLOOKUP(#REF!,Reinigungstage!$B$41:$B$44,Reinigungstage!$C$41:$C$44)</f>
        <v>#REF!</v>
      </c>
      <c r="K430" s="90" t="e">
        <f>_xlfn.XLOOKUP(#REF!,Reinigungstage!$B$63:$B$66,Reinigungstage!$C$63:$C$66)</f>
        <v>#REF!</v>
      </c>
      <c r="L430" s="91">
        <f t="shared" si="49"/>
        <v>0</v>
      </c>
      <c r="M430" s="158">
        <f>_xlfn.XLOOKUP(E430,Kalkulationswerte!$B$3:$B$13,Kalkulationswerte!$E$3:$E$13)</f>
        <v>0</v>
      </c>
      <c r="N430" s="160">
        <v>0</v>
      </c>
      <c r="O430" s="161">
        <f>_xlfn.XLOOKUP(E430,Kalkulationswerte!$B$3:$B$13,Kalkulationswerte!$F$3:$F$13)</f>
        <v>0</v>
      </c>
      <c r="P430" s="162">
        <f t="shared" si="51"/>
        <v>0</v>
      </c>
      <c r="Q430" s="105" t="e">
        <f t="shared" si="46"/>
        <v>#DIV/0!</v>
      </c>
      <c r="R430" s="105" t="e">
        <f t="shared" si="47"/>
        <v>#DIV/0!</v>
      </c>
    </row>
    <row r="431" spans="1:18" x14ac:dyDescent="0.25">
      <c r="A431" s="89" t="s">
        <v>827</v>
      </c>
      <c r="B431" s="167" t="s">
        <v>14</v>
      </c>
      <c r="C431" s="101" t="s">
        <v>303</v>
      </c>
      <c r="D431" s="89" t="s">
        <v>489</v>
      </c>
      <c r="E431" s="102" t="s">
        <v>682</v>
      </c>
      <c r="F431" s="104" t="s">
        <v>22</v>
      </c>
      <c r="G431" s="102" t="s">
        <v>10</v>
      </c>
      <c r="H431" s="156">
        <v>29.42</v>
      </c>
      <c r="I431" s="158">
        <f>_xlfn.XLOOKUP(E431,Kalkulationswerte!$B$3:$B$13,Kalkulationswerte!$C$3:$C$13)</f>
        <v>190.66666666666666</v>
      </c>
      <c r="J431" s="90" t="e">
        <f>_xlfn.XLOOKUP(#REF!,Reinigungstage!$B$41:$B$44,Reinigungstage!$C$41:$C$44)</f>
        <v>#REF!</v>
      </c>
      <c r="K431" s="90" t="e">
        <f>_xlfn.XLOOKUP(#REF!,Reinigungstage!$B$63:$B$66,Reinigungstage!$C$63:$C$66)</f>
        <v>#REF!</v>
      </c>
      <c r="L431" s="91">
        <f t="shared" si="49"/>
        <v>5609.413333333333</v>
      </c>
      <c r="M431" s="158">
        <f>_xlfn.XLOOKUP(E431,Kalkulationswerte!$B$3:$B$13,Kalkulationswerte!$E$3:$E$13)</f>
        <v>0</v>
      </c>
      <c r="N431" s="160" t="e">
        <f t="shared" si="50"/>
        <v>#DIV/0!</v>
      </c>
      <c r="O431" s="161">
        <f>_xlfn.XLOOKUP(E431,Kalkulationswerte!$B$3:$B$13,Kalkulationswerte!$F$3:$F$13)</f>
        <v>0</v>
      </c>
      <c r="P431" s="162" t="e">
        <f t="shared" si="51"/>
        <v>#DIV/0!</v>
      </c>
      <c r="Q431" s="105" t="e">
        <f t="shared" si="46"/>
        <v>#DIV/0!</v>
      </c>
      <c r="R431" s="105" t="e">
        <f t="shared" si="47"/>
        <v>#DIV/0!</v>
      </c>
    </row>
    <row r="432" spans="1:18" x14ac:dyDescent="0.25">
      <c r="A432" s="89" t="s">
        <v>827</v>
      </c>
      <c r="B432" s="167" t="s">
        <v>14</v>
      </c>
      <c r="C432" s="101" t="s">
        <v>304</v>
      </c>
      <c r="D432" s="89" t="s">
        <v>153</v>
      </c>
      <c r="E432" s="102" t="s">
        <v>687</v>
      </c>
      <c r="F432" s="104" t="s">
        <v>22</v>
      </c>
      <c r="G432" s="102" t="s">
        <v>12</v>
      </c>
      <c r="H432" s="156">
        <v>17.13</v>
      </c>
      <c r="I432" s="158">
        <f>_xlfn.XLOOKUP(E432,Kalkulationswerte!$B$3:$B$13,Kalkulationswerte!$C$3:$C$13)</f>
        <v>190.66666666666666</v>
      </c>
      <c r="J432" s="90" t="e">
        <f>_xlfn.XLOOKUP(#REF!,Reinigungstage!$B$41:$B$44,Reinigungstage!$C$41:$C$44)</f>
        <v>#REF!</v>
      </c>
      <c r="K432" s="90" t="e">
        <f>_xlfn.XLOOKUP(#REF!,Reinigungstage!$B$63:$B$66,Reinigungstage!$C$63:$C$66)</f>
        <v>#REF!</v>
      </c>
      <c r="L432" s="91">
        <f t="shared" si="49"/>
        <v>3266.1199999999994</v>
      </c>
      <c r="M432" s="158">
        <f>_xlfn.XLOOKUP(E432,Kalkulationswerte!$B$3:$B$13,Kalkulationswerte!$E$3:$E$13)</f>
        <v>0</v>
      </c>
      <c r="N432" s="160" t="e">
        <f t="shared" si="50"/>
        <v>#DIV/0!</v>
      </c>
      <c r="O432" s="161">
        <f>_xlfn.XLOOKUP(E432,Kalkulationswerte!$B$3:$B$13,Kalkulationswerte!$F$3:$F$13)</f>
        <v>0</v>
      </c>
      <c r="P432" s="162" t="e">
        <f t="shared" si="51"/>
        <v>#DIV/0!</v>
      </c>
      <c r="Q432" s="105" t="e">
        <f t="shared" si="46"/>
        <v>#DIV/0!</v>
      </c>
      <c r="R432" s="105" t="e">
        <f t="shared" si="47"/>
        <v>#DIV/0!</v>
      </c>
    </row>
    <row r="433" spans="1:18" x14ac:dyDescent="0.25">
      <c r="A433" s="89" t="s">
        <v>827</v>
      </c>
      <c r="B433" s="167" t="s">
        <v>14</v>
      </c>
      <c r="C433" s="101" t="s">
        <v>305</v>
      </c>
      <c r="D433" s="89" t="s">
        <v>104</v>
      </c>
      <c r="E433" s="102" t="s">
        <v>687</v>
      </c>
      <c r="F433" s="104" t="s">
        <v>22</v>
      </c>
      <c r="G433" s="102" t="s">
        <v>12</v>
      </c>
      <c r="H433" s="156">
        <v>15.76</v>
      </c>
      <c r="I433" s="158">
        <f>_xlfn.XLOOKUP(E433,Kalkulationswerte!$B$3:$B$13,Kalkulationswerte!$C$3:$C$13)</f>
        <v>190.66666666666666</v>
      </c>
      <c r="J433" s="90" t="e">
        <f>_xlfn.XLOOKUP(#REF!,Reinigungstage!$B$41:$B$44,Reinigungstage!$C$41:$C$44)</f>
        <v>#REF!</v>
      </c>
      <c r="K433" s="90" t="e">
        <f>_xlfn.XLOOKUP(#REF!,Reinigungstage!$B$63:$B$66,Reinigungstage!$C$63:$C$66)</f>
        <v>#REF!</v>
      </c>
      <c r="L433" s="91">
        <f t="shared" si="49"/>
        <v>3004.9066666666663</v>
      </c>
      <c r="M433" s="158">
        <f>_xlfn.XLOOKUP(E433,Kalkulationswerte!$B$3:$B$13,Kalkulationswerte!$E$3:$E$13)</f>
        <v>0</v>
      </c>
      <c r="N433" s="160" t="e">
        <f t="shared" si="50"/>
        <v>#DIV/0!</v>
      </c>
      <c r="O433" s="161">
        <f>_xlfn.XLOOKUP(E433,Kalkulationswerte!$B$3:$B$13,Kalkulationswerte!$F$3:$F$13)</f>
        <v>0</v>
      </c>
      <c r="P433" s="162" t="e">
        <f t="shared" si="51"/>
        <v>#DIV/0!</v>
      </c>
      <c r="Q433" s="105" t="e">
        <f t="shared" si="46"/>
        <v>#DIV/0!</v>
      </c>
      <c r="R433" s="105" t="e">
        <f t="shared" si="47"/>
        <v>#DIV/0!</v>
      </c>
    </row>
    <row r="434" spans="1:18" x14ac:dyDescent="0.25">
      <c r="A434" s="89" t="s">
        <v>827</v>
      </c>
      <c r="B434" s="167" t="s">
        <v>14</v>
      </c>
      <c r="C434" s="101" t="s">
        <v>306</v>
      </c>
      <c r="D434" s="89" t="s">
        <v>183</v>
      </c>
      <c r="E434" s="102" t="s">
        <v>692</v>
      </c>
      <c r="F434" s="104" t="s">
        <v>22</v>
      </c>
      <c r="G434" s="102" t="s">
        <v>10</v>
      </c>
      <c r="H434" s="156">
        <v>9.91</v>
      </c>
      <c r="I434" s="158">
        <f>_xlfn.XLOOKUP(E434,Kalkulationswerte!$B$3:$B$13,Kalkulationswerte!$C$3:$C$13)</f>
        <v>190.66666666666666</v>
      </c>
      <c r="J434" s="90" t="e">
        <f>_xlfn.XLOOKUP(#REF!,Reinigungstage!$B$41:$B$44,Reinigungstage!$C$41:$C$44)</f>
        <v>#REF!</v>
      </c>
      <c r="K434" s="90" t="e">
        <f>_xlfn.XLOOKUP(#REF!,Reinigungstage!$B$63:$B$66,Reinigungstage!$C$63:$C$66)</f>
        <v>#REF!</v>
      </c>
      <c r="L434" s="91">
        <f t="shared" si="49"/>
        <v>1889.5066666666667</v>
      </c>
      <c r="M434" s="158">
        <f>_xlfn.XLOOKUP(E434,Kalkulationswerte!$B$3:$B$13,Kalkulationswerte!$E$3:$E$13)</f>
        <v>0</v>
      </c>
      <c r="N434" s="160" t="e">
        <f t="shared" si="50"/>
        <v>#DIV/0!</v>
      </c>
      <c r="O434" s="161">
        <f>_xlfn.XLOOKUP(E434,Kalkulationswerte!$B$3:$B$13,Kalkulationswerte!$F$3:$F$13)</f>
        <v>0</v>
      </c>
      <c r="P434" s="162" t="e">
        <f t="shared" si="51"/>
        <v>#DIV/0!</v>
      </c>
      <c r="Q434" s="105" t="e">
        <f t="shared" si="46"/>
        <v>#DIV/0!</v>
      </c>
      <c r="R434" s="105" t="e">
        <f t="shared" si="47"/>
        <v>#DIV/0!</v>
      </c>
    </row>
    <row r="435" spans="1:18" x14ac:dyDescent="0.25">
      <c r="A435" s="89" t="s">
        <v>827</v>
      </c>
      <c r="B435" s="167" t="s">
        <v>14</v>
      </c>
      <c r="C435" s="101" t="s">
        <v>307</v>
      </c>
      <c r="D435" s="89" t="s">
        <v>490</v>
      </c>
      <c r="E435" s="102" t="s">
        <v>682</v>
      </c>
      <c r="F435" s="104" t="s">
        <v>22</v>
      </c>
      <c r="G435" s="102" t="s">
        <v>10</v>
      </c>
      <c r="H435" s="156">
        <v>29.69</v>
      </c>
      <c r="I435" s="158">
        <f>_xlfn.XLOOKUP(E435,Kalkulationswerte!$B$3:$B$13,Kalkulationswerte!$C$3:$C$13)</f>
        <v>190.66666666666666</v>
      </c>
      <c r="J435" s="90" t="e">
        <f>_xlfn.XLOOKUP(#REF!,Reinigungstage!$B$41:$B$44,Reinigungstage!$C$41:$C$44)</f>
        <v>#REF!</v>
      </c>
      <c r="K435" s="90" t="e">
        <f>_xlfn.XLOOKUP(#REF!,Reinigungstage!$B$63:$B$66,Reinigungstage!$C$63:$C$66)</f>
        <v>#REF!</v>
      </c>
      <c r="L435" s="91">
        <f t="shared" si="49"/>
        <v>5660.8933333333334</v>
      </c>
      <c r="M435" s="158">
        <f>_xlfn.XLOOKUP(E435,Kalkulationswerte!$B$3:$B$13,Kalkulationswerte!$E$3:$E$13)</f>
        <v>0</v>
      </c>
      <c r="N435" s="160" t="e">
        <f t="shared" si="50"/>
        <v>#DIV/0!</v>
      </c>
      <c r="O435" s="161">
        <f>_xlfn.XLOOKUP(E435,Kalkulationswerte!$B$3:$B$13,Kalkulationswerte!$F$3:$F$13)</f>
        <v>0</v>
      </c>
      <c r="P435" s="162" t="e">
        <f t="shared" si="51"/>
        <v>#DIV/0!</v>
      </c>
      <c r="Q435" s="105" t="e">
        <f t="shared" si="46"/>
        <v>#DIV/0!</v>
      </c>
      <c r="R435" s="105" t="e">
        <f t="shared" si="47"/>
        <v>#DIV/0!</v>
      </c>
    </row>
    <row r="436" spans="1:18" x14ac:dyDescent="0.25">
      <c r="A436" s="89" t="s">
        <v>827</v>
      </c>
      <c r="B436" s="167" t="s">
        <v>14</v>
      </c>
      <c r="C436" s="101" t="s">
        <v>308</v>
      </c>
      <c r="D436" s="89" t="s">
        <v>491</v>
      </c>
      <c r="E436" s="102" t="s">
        <v>682</v>
      </c>
      <c r="F436" s="104" t="s">
        <v>22</v>
      </c>
      <c r="G436" s="102" t="s">
        <v>10</v>
      </c>
      <c r="H436" s="156">
        <v>61.55</v>
      </c>
      <c r="I436" s="158">
        <f>_xlfn.XLOOKUP(E436,Kalkulationswerte!$B$3:$B$13,Kalkulationswerte!$C$3:$C$13)</f>
        <v>190.66666666666666</v>
      </c>
      <c r="J436" s="90" t="e">
        <f>_xlfn.XLOOKUP(#REF!,Reinigungstage!$B$41:$B$44,Reinigungstage!$C$41:$C$44)</f>
        <v>#REF!</v>
      </c>
      <c r="K436" s="90" t="e">
        <f>_xlfn.XLOOKUP(#REF!,Reinigungstage!$B$63:$B$66,Reinigungstage!$C$63:$C$66)</f>
        <v>#REF!</v>
      </c>
      <c r="L436" s="91">
        <f t="shared" si="49"/>
        <v>11735.533333333333</v>
      </c>
      <c r="M436" s="158">
        <f>_xlfn.XLOOKUP(E436,Kalkulationswerte!$B$3:$B$13,Kalkulationswerte!$E$3:$E$13)</f>
        <v>0</v>
      </c>
      <c r="N436" s="160" t="e">
        <f t="shared" si="50"/>
        <v>#DIV/0!</v>
      </c>
      <c r="O436" s="161">
        <f>_xlfn.XLOOKUP(E436,Kalkulationswerte!$B$3:$B$13,Kalkulationswerte!$F$3:$F$13)</f>
        <v>0</v>
      </c>
      <c r="P436" s="162" t="e">
        <f t="shared" si="51"/>
        <v>#DIV/0!</v>
      </c>
      <c r="Q436" s="105" t="e">
        <f t="shared" si="46"/>
        <v>#DIV/0!</v>
      </c>
      <c r="R436" s="105" t="e">
        <f t="shared" si="47"/>
        <v>#DIV/0!</v>
      </c>
    </row>
    <row r="437" spans="1:18" x14ac:dyDescent="0.25">
      <c r="A437" s="89" t="s">
        <v>827</v>
      </c>
      <c r="B437" s="167" t="s">
        <v>14</v>
      </c>
      <c r="C437" s="101" t="s">
        <v>309</v>
      </c>
      <c r="D437" s="89" t="s">
        <v>239</v>
      </c>
      <c r="E437" s="102" t="s">
        <v>696</v>
      </c>
      <c r="F437" s="104" t="s">
        <v>136</v>
      </c>
      <c r="G437" s="102" t="s">
        <v>495</v>
      </c>
      <c r="H437" s="156">
        <v>56.83</v>
      </c>
      <c r="I437" s="158">
        <f>_xlfn.XLOOKUP(E437,Kalkulationswerte!$B$3:$B$13,Kalkulationswerte!$C$3:$C$13)</f>
        <v>0</v>
      </c>
      <c r="J437" s="90" t="e">
        <f>_xlfn.XLOOKUP(#REF!,Reinigungstage!$B$41:$B$44,Reinigungstage!$C$41:$C$44)</f>
        <v>#REF!</v>
      </c>
      <c r="K437" s="90" t="e">
        <f>_xlfn.XLOOKUP(#REF!,Reinigungstage!$B$63:$B$66,Reinigungstage!$C$63:$C$66)</f>
        <v>#REF!</v>
      </c>
      <c r="L437" s="91">
        <f t="shared" si="49"/>
        <v>0</v>
      </c>
      <c r="M437" s="158">
        <f>_xlfn.XLOOKUP(E437,Kalkulationswerte!$B$3:$B$13,Kalkulationswerte!$E$3:$E$13)</f>
        <v>0</v>
      </c>
      <c r="N437" s="160">
        <f>I437</f>
        <v>0</v>
      </c>
      <c r="O437" s="161">
        <f>_xlfn.XLOOKUP(E437,Kalkulationswerte!$B$3:$B$13,Kalkulationswerte!$F$3:$F$13)</f>
        <v>0</v>
      </c>
      <c r="P437" s="162">
        <f t="shared" si="51"/>
        <v>0</v>
      </c>
      <c r="Q437" s="105" t="e">
        <f t="shared" si="46"/>
        <v>#DIV/0!</v>
      </c>
      <c r="R437" s="105" t="e">
        <f t="shared" si="47"/>
        <v>#DIV/0!</v>
      </c>
    </row>
    <row r="438" spans="1:18" x14ac:dyDescent="0.25">
      <c r="A438" s="89" t="s">
        <v>827</v>
      </c>
      <c r="B438" s="167" t="s">
        <v>14</v>
      </c>
      <c r="C438" s="101" t="s">
        <v>142</v>
      </c>
      <c r="D438" s="89" t="s">
        <v>492</v>
      </c>
      <c r="E438" s="102" t="s">
        <v>678</v>
      </c>
      <c r="F438" s="104" t="s">
        <v>22</v>
      </c>
      <c r="G438" s="102" t="s">
        <v>12</v>
      </c>
      <c r="H438" s="156">
        <v>20.84</v>
      </c>
      <c r="I438" s="158">
        <f>_xlfn.XLOOKUP(E438,Kalkulationswerte!$B$3:$B$13,Kalkulationswerte!$C$3:$C$13)</f>
        <v>190.66666666666666</v>
      </c>
      <c r="J438" s="90" t="e">
        <f>_xlfn.XLOOKUP(#REF!,Reinigungstage!$B$41:$B$44,Reinigungstage!$C$41:$C$44)</f>
        <v>#REF!</v>
      </c>
      <c r="K438" s="90" t="e">
        <f>_xlfn.XLOOKUP(#REF!,Reinigungstage!$B$63:$B$66,Reinigungstage!$C$63:$C$66)</f>
        <v>#REF!</v>
      </c>
      <c r="L438" s="91">
        <f t="shared" si="49"/>
        <v>3973.4933333333329</v>
      </c>
      <c r="M438" s="158">
        <f>_xlfn.XLOOKUP(E438,Kalkulationswerte!$B$3:$B$13,Kalkulationswerte!$E$3:$E$13)</f>
        <v>0</v>
      </c>
      <c r="N438" s="160" t="e">
        <f t="shared" si="50"/>
        <v>#DIV/0!</v>
      </c>
      <c r="O438" s="161">
        <f>_xlfn.XLOOKUP(E438,Kalkulationswerte!$B$3:$B$13,Kalkulationswerte!$F$3:$F$13)</f>
        <v>0</v>
      </c>
      <c r="P438" s="162" t="e">
        <f t="shared" si="51"/>
        <v>#DIV/0!</v>
      </c>
      <c r="Q438" s="105" t="e">
        <f t="shared" si="46"/>
        <v>#DIV/0!</v>
      </c>
      <c r="R438" s="105" t="e">
        <f t="shared" si="47"/>
        <v>#DIV/0!</v>
      </c>
    </row>
    <row r="439" spans="1:18" x14ac:dyDescent="0.25">
      <c r="A439" s="89" t="s">
        <v>827</v>
      </c>
      <c r="B439" s="167" t="s">
        <v>14</v>
      </c>
      <c r="C439" s="101" t="s">
        <v>144</v>
      </c>
      <c r="D439" s="89" t="s">
        <v>493</v>
      </c>
      <c r="E439" s="102" t="s">
        <v>682</v>
      </c>
      <c r="F439" s="104" t="s">
        <v>22</v>
      </c>
      <c r="G439" s="102" t="s">
        <v>10</v>
      </c>
      <c r="H439" s="156">
        <v>49.34</v>
      </c>
      <c r="I439" s="158">
        <f>_xlfn.XLOOKUP(E439,Kalkulationswerte!$B$3:$B$13,Kalkulationswerte!$C$3:$C$13)</f>
        <v>190.66666666666666</v>
      </c>
      <c r="J439" s="90" t="e">
        <f>_xlfn.XLOOKUP(#REF!,Reinigungstage!$B$41:$B$44,Reinigungstage!$C$41:$C$44)</f>
        <v>#REF!</v>
      </c>
      <c r="K439" s="90" t="e">
        <f>_xlfn.XLOOKUP(#REF!,Reinigungstage!$B$63:$B$66,Reinigungstage!$C$63:$C$66)</f>
        <v>#REF!</v>
      </c>
      <c r="L439" s="91">
        <f t="shared" si="49"/>
        <v>9407.4933333333338</v>
      </c>
      <c r="M439" s="158">
        <f>_xlfn.XLOOKUP(E439,Kalkulationswerte!$B$3:$B$13,Kalkulationswerte!$E$3:$E$13)</f>
        <v>0</v>
      </c>
      <c r="N439" s="160" t="e">
        <f t="shared" si="50"/>
        <v>#DIV/0!</v>
      </c>
      <c r="O439" s="161">
        <f>_xlfn.XLOOKUP(E439,Kalkulationswerte!$B$3:$B$13,Kalkulationswerte!$F$3:$F$13)</f>
        <v>0</v>
      </c>
      <c r="P439" s="162" t="e">
        <f t="shared" si="51"/>
        <v>#DIV/0!</v>
      </c>
      <c r="Q439" s="105" t="e">
        <f t="shared" si="46"/>
        <v>#DIV/0!</v>
      </c>
      <c r="R439" s="105" t="e">
        <f t="shared" si="47"/>
        <v>#DIV/0!</v>
      </c>
    </row>
    <row r="440" spans="1:18" x14ac:dyDescent="0.25">
      <c r="A440" s="89" t="s">
        <v>257</v>
      </c>
      <c r="B440" s="167" t="s">
        <v>8</v>
      </c>
      <c r="C440" s="101" t="s">
        <v>75</v>
      </c>
      <c r="D440" s="89" t="s">
        <v>234</v>
      </c>
      <c r="E440" s="102" t="s">
        <v>684</v>
      </c>
      <c r="F440" s="104" t="s">
        <v>22</v>
      </c>
      <c r="G440" s="102" t="s">
        <v>220</v>
      </c>
      <c r="H440" s="156">
        <v>2.2999999999999998</v>
      </c>
      <c r="I440" s="158">
        <f>_xlfn.XLOOKUP(E440,Kalkulationswerte!$B$3:$B$13,Kalkulationswerte!$C$3:$C$13)</f>
        <v>190.66666666666666</v>
      </c>
      <c r="J440" s="90" t="e">
        <f>_xlfn.XLOOKUP(#REF!,Reinigungstage!$B$41:$B$44,Reinigungstage!$C$41:$C$44)</f>
        <v>#REF!</v>
      </c>
      <c r="K440" s="90" t="e">
        <f>_xlfn.XLOOKUP(#REF!,Reinigungstage!$B$63:$B$66,Reinigungstage!$C$63:$C$66)</f>
        <v>#REF!</v>
      </c>
      <c r="L440" s="91">
        <f t="shared" si="49"/>
        <v>438.5333333333333</v>
      </c>
      <c r="M440" s="158">
        <f>_xlfn.XLOOKUP(E440,Kalkulationswerte!$B$3:$B$13,Kalkulationswerte!$E$3:$E$13)</f>
        <v>0</v>
      </c>
      <c r="N440" s="160" t="e">
        <f t="shared" si="50"/>
        <v>#DIV/0!</v>
      </c>
      <c r="O440" s="161">
        <f>_xlfn.XLOOKUP(E440,Kalkulationswerte!$B$3:$B$13,Kalkulationswerte!$F$3:$F$13)</f>
        <v>0</v>
      </c>
      <c r="P440" s="162" t="e">
        <f t="shared" si="51"/>
        <v>#DIV/0!</v>
      </c>
      <c r="Q440" s="94" t="e">
        <f t="shared" si="46"/>
        <v>#DIV/0!</v>
      </c>
      <c r="R440" s="94" t="e">
        <f t="shared" si="47"/>
        <v>#DIV/0!</v>
      </c>
    </row>
    <row r="441" spans="1:18" x14ac:dyDescent="0.25">
      <c r="A441" s="89" t="s">
        <v>257</v>
      </c>
      <c r="B441" s="167" t="s">
        <v>8</v>
      </c>
      <c r="C441" s="101" t="s">
        <v>76</v>
      </c>
      <c r="D441" s="89" t="s">
        <v>500</v>
      </c>
      <c r="E441" s="102" t="s">
        <v>687</v>
      </c>
      <c r="F441" s="104" t="s">
        <v>22</v>
      </c>
      <c r="G441" s="102" t="s">
        <v>10</v>
      </c>
      <c r="H441" s="156">
        <v>17.12</v>
      </c>
      <c r="I441" s="158">
        <f>_xlfn.XLOOKUP(E441,Kalkulationswerte!$B$3:$B$13,Kalkulationswerte!$C$3:$C$13)</f>
        <v>190.66666666666666</v>
      </c>
      <c r="J441" s="90" t="e">
        <f>_xlfn.XLOOKUP(#REF!,Reinigungstage!$B$41:$B$44,Reinigungstage!$C$41:$C$44)</f>
        <v>#REF!</v>
      </c>
      <c r="K441" s="90" t="e">
        <f>_xlfn.XLOOKUP(#REF!,Reinigungstage!$B$63:$B$66,Reinigungstage!$C$63:$C$66)</f>
        <v>#REF!</v>
      </c>
      <c r="L441" s="91">
        <f t="shared" si="49"/>
        <v>3264.2133333333331</v>
      </c>
      <c r="M441" s="158">
        <f>_xlfn.XLOOKUP(E441,Kalkulationswerte!$B$3:$B$13,Kalkulationswerte!$E$3:$E$13)</f>
        <v>0</v>
      </c>
      <c r="N441" s="160" t="e">
        <f t="shared" si="50"/>
        <v>#DIV/0!</v>
      </c>
      <c r="O441" s="161">
        <f>_xlfn.XLOOKUP(E441,Kalkulationswerte!$B$3:$B$13,Kalkulationswerte!$F$3:$F$13)</f>
        <v>0</v>
      </c>
      <c r="P441" s="162" t="e">
        <f t="shared" si="51"/>
        <v>#DIV/0!</v>
      </c>
      <c r="Q441" s="94" t="e">
        <f t="shared" si="46"/>
        <v>#DIV/0!</v>
      </c>
      <c r="R441" s="94" t="e">
        <f t="shared" si="47"/>
        <v>#DIV/0!</v>
      </c>
    </row>
    <row r="442" spans="1:18" x14ac:dyDescent="0.25">
      <c r="A442" s="89" t="s">
        <v>257</v>
      </c>
      <c r="B442" s="167" t="s">
        <v>8</v>
      </c>
      <c r="C442" s="101" t="s">
        <v>77</v>
      </c>
      <c r="D442" s="89" t="s">
        <v>228</v>
      </c>
      <c r="E442" s="102" t="s">
        <v>687</v>
      </c>
      <c r="F442" s="104" t="s">
        <v>22</v>
      </c>
      <c r="G442" s="102" t="s">
        <v>10</v>
      </c>
      <c r="H442" s="156">
        <v>60.73</v>
      </c>
      <c r="I442" s="158">
        <f>_xlfn.XLOOKUP(E442,Kalkulationswerte!$B$3:$B$13,Kalkulationswerte!$C$3:$C$13)</f>
        <v>190.66666666666666</v>
      </c>
      <c r="J442" s="90" t="e">
        <f>_xlfn.XLOOKUP(#REF!,Reinigungstage!$B$41:$B$44,Reinigungstage!$C$41:$C$44)</f>
        <v>#REF!</v>
      </c>
      <c r="K442" s="90" t="e">
        <f>_xlfn.XLOOKUP(#REF!,Reinigungstage!$B$63:$B$66,Reinigungstage!$C$63:$C$66)</f>
        <v>#REF!</v>
      </c>
      <c r="L442" s="91">
        <f t="shared" si="49"/>
        <v>11579.186666666665</v>
      </c>
      <c r="M442" s="158">
        <f>_xlfn.XLOOKUP(E442,Kalkulationswerte!$B$3:$B$13,Kalkulationswerte!$E$3:$E$13)</f>
        <v>0</v>
      </c>
      <c r="N442" s="160" t="e">
        <f t="shared" si="50"/>
        <v>#DIV/0!</v>
      </c>
      <c r="O442" s="161">
        <f>_xlfn.XLOOKUP(E442,Kalkulationswerte!$B$3:$B$13,Kalkulationswerte!$F$3:$F$13)</f>
        <v>0</v>
      </c>
      <c r="P442" s="162" t="e">
        <f t="shared" si="51"/>
        <v>#DIV/0!</v>
      </c>
      <c r="Q442" s="94" t="e">
        <f t="shared" si="46"/>
        <v>#DIV/0!</v>
      </c>
      <c r="R442" s="94" t="e">
        <f t="shared" si="47"/>
        <v>#DIV/0!</v>
      </c>
    </row>
    <row r="443" spans="1:18" x14ac:dyDescent="0.25">
      <c r="A443" s="89" t="s">
        <v>257</v>
      </c>
      <c r="B443" s="167" t="s">
        <v>8</v>
      </c>
      <c r="C443" s="101" t="s">
        <v>79</v>
      </c>
      <c r="D443" s="89" t="s">
        <v>451</v>
      </c>
      <c r="E443" s="102" t="s">
        <v>696</v>
      </c>
      <c r="F443" s="104" t="s">
        <v>136</v>
      </c>
      <c r="G443" s="102" t="s">
        <v>10</v>
      </c>
      <c r="H443" s="156">
        <v>4.2699999999999996</v>
      </c>
      <c r="I443" s="158">
        <f>_xlfn.XLOOKUP(E443,Kalkulationswerte!$B$3:$B$13,Kalkulationswerte!$C$3:$C$13)</f>
        <v>0</v>
      </c>
      <c r="J443" s="90" t="e">
        <f>_xlfn.XLOOKUP(#REF!,Reinigungstage!$B$41:$B$44,Reinigungstage!$C$41:$C$44)</f>
        <v>#REF!</v>
      </c>
      <c r="K443" s="90" t="e">
        <f>_xlfn.XLOOKUP(#REF!,Reinigungstage!$B$63:$B$66,Reinigungstage!$C$63:$C$66)</f>
        <v>#REF!</v>
      </c>
      <c r="L443" s="91">
        <f t="shared" si="49"/>
        <v>0</v>
      </c>
      <c r="M443" s="158">
        <f>_xlfn.XLOOKUP(E443,Kalkulationswerte!$B$3:$B$13,Kalkulationswerte!$E$3:$E$13)</f>
        <v>0</v>
      </c>
      <c r="N443" s="160">
        <f>I443</f>
        <v>0</v>
      </c>
      <c r="O443" s="161">
        <f>_xlfn.XLOOKUP(E443,Kalkulationswerte!$B$3:$B$13,Kalkulationswerte!$F$3:$F$13)</f>
        <v>0</v>
      </c>
      <c r="P443" s="162">
        <f t="shared" si="51"/>
        <v>0</v>
      </c>
      <c r="Q443" s="94" t="e">
        <f t="shared" si="46"/>
        <v>#DIV/0!</v>
      </c>
      <c r="R443" s="94" t="e">
        <f t="shared" si="47"/>
        <v>#DIV/0!</v>
      </c>
    </row>
    <row r="444" spans="1:18" x14ac:dyDescent="0.25">
      <c r="A444" s="89" t="s">
        <v>257</v>
      </c>
      <c r="B444" s="167" t="s">
        <v>8</v>
      </c>
      <c r="C444" s="101" t="s">
        <v>81</v>
      </c>
      <c r="D444" s="89" t="s">
        <v>633</v>
      </c>
      <c r="E444" s="102" t="s">
        <v>693</v>
      </c>
      <c r="F444" s="104" t="s">
        <v>22</v>
      </c>
      <c r="G444" s="102" t="s">
        <v>10</v>
      </c>
      <c r="H444" s="156">
        <v>43.44</v>
      </c>
      <c r="I444" s="158">
        <f>_xlfn.XLOOKUP(E444,Kalkulationswerte!$B$3:$B$13,Kalkulationswerte!$C$3:$C$13)</f>
        <v>190.66666666666666</v>
      </c>
      <c r="J444" s="90" t="e">
        <f>_xlfn.XLOOKUP(#REF!,Reinigungstage!$B$41:$B$44,Reinigungstage!$C$41:$C$44)</f>
        <v>#REF!</v>
      </c>
      <c r="K444" s="90" t="e">
        <f>_xlfn.XLOOKUP(#REF!,Reinigungstage!$B$63:$B$66,Reinigungstage!$C$63:$C$66)</f>
        <v>#REF!</v>
      </c>
      <c r="L444" s="91">
        <f t="shared" si="49"/>
        <v>8282.56</v>
      </c>
      <c r="M444" s="158">
        <f>_xlfn.XLOOKUP(E444,Kalkulationswerte!$B$3:$B$13,Kalkulationswerte!$E$3:$E$13)</f>
        <v>0</v>
      </c>
      <c r="N444" s="160" t="e">
        <f t="shared" si="50"/>
        <v>#DIV/0!</v>
      </c>
      <c r="O444" s="161">
        <f>_xlfn.XLOOKUP(E444,Kalkulationswerte!$B$3:$B$13,Kalkulationswerte!$F$3:$F$13)</f>
        <v>0</v>
      </c>
      <c r="P444" s="162" t="e">
        <f t="shared" si="51"/>
        <v>#DIV/0!</v>
      </c>
      <c r="Q444" s="94" t="e">
        <f t="shared" si="46"/>
        <v>#DIV/0!</v>
      </c>
      <c r="R444" s="94" t="e">
        <f t="shared" si="47"/>
        <v>#DIV/0!</v>
      </c>
    </row>
    <row r="445" spans="1:18" x14ac:dyDescent="0.25">
      <c r="A445" s="89" t="s">
        <v>257</v>
      </c>
      <c r="B445" s="167" t="s">
        <v>8</v>
      </c>
      <c r="C445" s="101" t="s">
        <v>83</v>
      </c>
      <c r="D445" s="89" t="s">
        <v>501</v>
      </c>
      <c r="E445" s="102" t="s">
        <v>696</v>
      </c>
      <c r="F445" s="104" t="s">
        <v>136</v>
      </c>
      <c r="G445" s="102" t="s">
        <v>10</v>
      </c>
      <c r="H445" s="156">
        <v>19.78</v>
      </c>
      <c r="I445" s="158">
        <f>_xlfn.XLOOKUP(E445,Kalkulationswerte!$B$3:$B$13,Kalkulationswerte!$C$3:$C$13)</f>
        <v>0</v>
      </c>
      <c r="J445" s="90" t="e">
        <f>_xlfn.XLOOKUP(#REF!,Reinigungstage!$B$41:$B$44,Reinigungstage!$C$41:$C$44)</f>
        <v>#REF!</v>
      </c>
      <c r="K445" s="90" t="e">
        <f>_xlfn.XLOOKUP(#REF!,Reinigungstage!$B$63:$B$66,Reinigungstage!$C$63:$C$66)</f>
        <v>#REF!</v>
      </c>
      <c r="L445" s="91">
        <f t="shared" si="49"/>
        <v>0</v>
      </c>
      <c r="M445" s="158">
        <f>_xlfn.XLOOKUP(E445,Kalkulationswerte!$B$3:$B$13,Kalkulationswerte!$E$3:$E$13)</f>
        <v>0</v>
      </c>
      <c r="N445" s="160">
        <f>I445</f>
        <v>0</v>
      </c>
      <c r="O445" s="161">
        <f>_xlfn.XLOOKUP(E445,Kalkulationswerte!$B$3:$B$13,Kalkulationswerte!$F$3:$F$13)</f>
        <v>0</v>
      </c>
      <c r="P445" s="162">
        <f t="shared" si="51"/>
        <v>0</v>
      </c>
      <c r="Q445" s="94" t="e">
        <f t="shared" si="46"/>
        <v>#DIV/0!</v>
      </c>
      <c r="R445" s="94" t="e">
        <f t="shared" si="47"/>
        <v>#DIV/0!</v>
      </c>
    </row>
    <row r="446" spans="1:18" x14ac:dyDescent="0.25">
      <c r="A446" s="89" t="s">
        <v>257</v>
      </c>
      <c r="B446" s="167" t="s">
        <v>8</v>
      </c>
      <c r="C446" s="101" t="s">
        <v>85</v>
      </c>
      <c r="D446" s="89" t="s">
        <v>517</v>
      </c>
      <c r="E446" s="102" t="s">
        <v>675</v>
      </c>
      <c r="F446" s="104" t="s">
        <v>22</v>
      </c>
      <c r="G446" s="102" t="s">
        <v>10</v>
      </c>
      <c r="H446" s="156">
        <v>16.079999999999998</v>
      </c>
      <c r="I446" s="158">
        <f>_xlfn.XLOOKUP(E446,Kalkulationswerte!$B$3:$B$13,Kalkulationswerte!$C$3:$C$13)</f>
        <v>101.06666666666668</v>
      </c>
      <c r="J446" s="90" t="e">
        <f>_xlfn.XLOOKUP(#REF!,Reinigungstage!$B$41:$B$44,Reinigungstage!$C$41:$C$44)</f>
        <v>#REF!</v>
      </c>
      <c r="K446" s="90" t="e">
        <f>_xlfn.XLOOKUP(#REF!,Reinigungstage!$B$63:$B$66,Reinigungstage!$C$63:$C$66)</f>
        <v>#REF!</v>
      </c>
      <c r="L446" s="91">
        <f t="shared" si="49"/>
        <v>1625.152</v>
      </c>
      <c r="M446" s="158">
        <f>_xlfn.XLOOKUP(E446,Kalkulationswerte!$B$3:$B$13,Kalkulationswerte!$E$3:$E$13)</f>
        <v>0</v>
      </c>
      <c r="N446" s="160" t="e">
        <f t="shared" si="50"/>
        <v>#DIV/0!</v>
      </c>
      <c r="O446" s="161">
        <f>_xlfn.XLOOKUP(E446,Kalkulationswerte!$B$3:$B$13,Kalkulationswerte!$F$3:$F$13)</f>
        <v>0</v>
      </c>
      <c r="P446" s="162" t="e">
        <f t="shared" si="51"/>
        <v>#DIV/0!</v>
      </c>
      <c r="Q446" s="94" t="e">
        <f t="shared" si="46"/>
        <v>#DIV/0!</v>
      </c>
      <c r="R446" s="94" t="e">
        <f t="shared" si="47"/>
        <v>#DIV/0!</v>
      </c>
    </row>
    <row r="447" spans="1:18" x14ac:dyDescent="0.25">
      <c r="A447" s="89" t="s">
        <v>257</v>
      </c>
      <c r="B447" s="167" t="s">
        <v>8</v>
      </c>
      <c r="C447" s="101" t="s">
        <v>87</v>
      </c>
      <c r="D447" s="89" t="s">
        <v>153</v>
      </c>
      <c r="E447" s="102" t="s">
        <v>675</v>
      </c>
      <c r="F447" s="104" t="s">
        <v>22</v>
      </c>
      <c r="G447" s="102" t="s">
        <v>10</v>
      </c>
      <c r="H447" s="156">
        <v>5.9</v>
      </c>
      <c r="I447" s="158">
        <f>_xlfn.XLOOKUP(E447,Kalkulationswerte!$B$3:$B$13,Kalkulationswerte!$C$3:$C$13)</f>
        <v>101.06666666666668</v>
      </c>
      <c r="J447" s="90" t="e">
        <f>_xlfn.XLOOKUP(#REF!,Reinigungstage!$B$41:$B$44,Reinigungstage!$C$41:$C$44)</f>
        <v>#REF!</v>
      </c>
      <c r="K447" s="90" t="e">
        <f>_xlfn.XLOOKUP(#REF!,Reinigungstage!$B$63:$B$66,Reinigungstage!$C$63:$C$66)</f>
        <v>#REF!</v>
      </c>
      <c r="L447" s="91">
        <f t="shared" si="49"/>
        <v>596.29333333333341</v>
      </c>
      <c r="M447" s="158">
        <f>_xlfn.XLOOKUP(E447,Kalkulationswerte!$B$3:$B$13,Kalkulationswerte!$E$3:$E$13)</f>
        <v>0</v>
      </c>
      <c r="N447" s="160" t="e">
        <f t="shared" si="50"/>
        <v>#DIV/0!</v>
      </c>
      <c r="O447" s="161">
        <f>_xlfn.XLOOKUP(E447,Kalkulationswerte!$B$3:$B$13,Kalkulationswerte!$F$3:$F$13)</f>
        <v>0</v>
      </c>
      <c r="P447" s="162" t="e">
        <f t="shared" si="51"/>
        <v>#DIV/0!</v>
      </c>
      <c r="Q447" s="94" t="e">
        <f t="shared" si="46"/>
        <v>#DIV/0!</v>
      </c>
      <c r="R447" s="94" t="e">
        <f t="shared" si="47"/>
        <v>#DIV/0!</v>
      </c>
    </row>
    <row r="448" spans="1:18" x14ac:dyDescent="0.25">
      <c r="A448" s="89" t="s">
        <v>257</v>
      </c>
      <c r="B448" s="167" t="s">
        <v>8</v>
      </c>
      <c r="C448" s="101" t="s">
        <v>89</v>
      </c>
      <c r="D448" s="89" t="s">
        <v>502</v>
      </c>
      <c r="E448" s="102" t="s">
        <v>675</v>
      </c>
      <c r="F448" s="104" t="s">
        <v>22</v>
      </c>
      <c r="G448" s="102" t="s">
        <v>10</v>
      </c>
      <c r="H448" s="156">
        <v>13.81</v>
      </c>
      <c r="I448" s="158">
        <f>_xlfn.XLOOKUP(E448,Kalkulationswerte!$B$3:$B$13,Kalkulationswerte!$C$3:$C$13)</f>
        <v>101.06666666666668</v>
      </c>
      <c r="J448" s="90" t="e">
        <f>_xlfn.XLOOKUP(#REF!,Reinigungstage!$B$41:$B$44,Reinigungstage!$C$41:$C$44)</f>
        <v>#REF!</v>
      </c>
      <c r="K448" s="90" t="e">
        <f>_xlfn.XLOOKUP(#REF!,Reinigungstage!$B$63:$B$66,Reinigungstage!$C$63:$C$66)</f>
        <v>#REF!</v>
      </c>
      <c r="L448" s="91">
        <f t="shared" si="49"/>
        <v>1395.7306666666668</v>
      </c>
      <c r="M448" s="158">
        <f>_xlfn.XLOOKUP(E448,Kalkulationswerte!$B$3:$B$13,Kalkulationswerte!$E$3:$E$13)</f>
        <v>0</v>
      </c>
      <c r="N448" s="160" t="e">
        <f t="shared" si="50"/>
        <v>#DIV/0!</v>
      </c>
      <c r="O448" s="161">
        <f>_xlfn.XLOOKUP(E448,Kalkulationswerte!$B$3:$B$13,Kalkulationswerte!$F$3:$F$13)</f>
        <v>0</v>
      </c>
      <c r="P448" s="162" t="e">
        <f t="shared" si="51"/>
        <v>#DIV/0!</v>
      </c>
      <c r="Q448" s="94" t="e">
        <f t="shared" si="46"/>
        <v>#DIV/0!</v>
      </c>
      <c r="R448" s="94" t="e">
        <f t="shared" si="47"/>
        <v>#DIV/0!</v>
      </c>
    </row>
    <row r="449" spans="1:18" x14ac:dyDescent="0.25">
      <c r="A449" s="89" t="s">
        <v>257</v>
      </c>
      <c r="B449" s="167" t="s">
        <v>8</v>
      </c>
      <c r="C449" s="101" t="s">
        <v>92</v>
      </c>
      <c r="D449" s="89" t="s">
        <v>503</v>
      </c>
      <c r="E449" s="102" t="s">
        <v>687</v>
      </c>
      <c r="F449" s="104" t="s">
        <v>22</v>
      </c>
      <c r="G449" s="102" t="s">
        <v>10</v>
      </c>
      <c r="H449" s="156">
        <v>16.22</v>
      </c>
      <c r="I449" s="158">
        <f>_xlfn.XLOOKUP(E449,Kalkulationswerte!$B$3:$B$13,Kalkulationswerte!$C$3:$C$13)</f>
        <v>190.66666666666666</v>
      </c>
      <c r="J449" s="90" t="e">
        <f>_xlfn.XLOOKUP(#REF!,Reinigungstage!$B$41:$B$44,Reinigungstage!$C$41:$C$44)</f>
        <v>#REF!</v>
      </c>
      <c r="K449" s="90" t="e">
        <f>_xlfn.XLOOKUP(#REF!,Reinigungstage!$B$63:$B$66,Reinigungstage!$C$63:$C$66)</f>
        <v>#REF!</v>
      </c>
      <c r="L449" s="91">
        <f t="shared" si="49"/>
        <v>3092.6133333333328</v>
      </c>
      <c r="M449" s="158">
        <f>_xlfn.XLOOKUP(E449,Kalkulationswerte!$B$3:$B$13,Kalkulationswerte!$E$3:$E$13)</f>
        <v>0</v>
      </c>
      <c r="N449" s="160" t="e">
        <f t="shared" si="50"/>
        <v>#DIV/0!</v>
      </c>
      <c r="O449" s="161">
        <f>_xlfn.XLOOKUP(E449,Kalkulationswerte!$B$3:$B$13,Kalkulationswerte!$F$3:$F$13)</f>
        <v>0</v>
      </c>
      <c r="P449" s="162" t="e">
        <f t="shared" si="51"/>
        <v>#DIV/0!</v>
      </c>
      <c r="Q449" s="94" t="e">
        <f t="shared" si="46"/>
        <v>#DIV/0!</v>
      </c>
      <c r="R449" s="94" t="e">
        <f t="shared" si="47"/>
        <v>#DIV/0!</v>
      </c>
    </row>
    <row r="450" spans="1:18" x14ac:dyDescent="0.25">
      <c r="A450" s="89" t="s">
        <v>257</v>
      </c>
      <c r="B450" s="167" t="s">
        <v>8</v>
      </c>
      <c r="C450" s="101" t="s">
        <v>93</v>
      </c>
      <c r="D450" s="89" t="s">
        <v>504</v>
      </c>
      <c r="E450" s="102" t="s">
        <v>682</v>
      </c>
      <c r="F450" s="104" t="s">
        <v>22</v>
      </c>
      <c r="G450" s="102" t="s">
        <v>10</v>
      </c>
      <c r="H450" s="156">
        <v>36.020000000000003</v>
      </c>
      <c r="I450" s="158">
        <f>_xlfn.XLOOKUP(E450,Kalkulationswerte!$B$3:$B$13,Kalkulationswerte!$C$3:$C$13)</f>
        <v>190.66666666666666</v>
      </c>
      <c r="J450" s="90" t="e">
        <f>_xlfn.XLOOKUP(#REF!,Reinigungstage!$B$41:$B$44,Reinigungstage!$C$41:$C$44)</f>
        <v>#REF!</v>
      </c>
      <c r="K450" s="90" t="e">
        <f>_xlfn.XLOOKUP(#REF!,Reinigungstage!$B$63:$B$66,Reinigungstage!$C$63:$C$66)</f>
        <v>#REF!</v>
      </c>
      <c r="L450" s="91">
        <f t="shared" si="49"/>
        <v>6867.8133333333335</v>
      </c>
      <c r="M450" s="158">
        <f>_xlfn.XLOOKUP(E450,Kalkulationswerte!$B$3:$B$13,Kalkulationswerte!$E$3:$E$13)</f>
        <v>0</v>
      </c>
      <c r="N450" s="160" t="e">
        <f t="shared" si="50"/>
        <v>#DIV/0!</v>
      </c>
      <c r="O450" s="161">
        <f>_xlfn.XLOOKUP(E450,Kalkulationswerte!$B$3:$B$13,Kalkulationswerte!$F$3:$F$13)</f>
        <v>0</v>
      </c>
      <c r="P450" s="162" t="e">
        <f t="shared" si="51"/>
        <v>#DIV/0!</v>
      </c>
      <c r="Q450" s="94" t="e">
        <f t="shared" si="46"/>
        <v>#DIV/0!</v>
      </c>
      <c r="R450" s="94" t="e">
        <f t="shared" si="47"/>
        <v>#DIV/0!</v>
      </c>
    </row>
    <row r="451" spans="1:18" x14ac:dyDescent="0.25">
      <c r="A451" s="89" t="s">
        <v>257</v>
      </c>
      <c r="B451" s="167" t="s">
        <v>8</v>
      </c>
      <c r="C451" s="101" t="s">
        <v>95</v>
      </c>
      <c r="D451" s="89" t="s">
        <v>509</v>
      </c>
      <c r="E451" s="102" t="s">
        <v>678</v>
      </c>
      <c r="F451" s="104" t="s">
        <v>22</v>
      </c>
      <c r="G451" s="102" t="s">
        <v>12</v>
      </c>
      <c r="H451" s="156">
        <v>27.68</v>
      </c>
      <c r="I451" s="158">
        <f>_xlfn.XLOOKUP(E451,Kalkulationswerte!$B$3:$B$13,Kalkulationswerte!$C$3:$C$13)</f>
        <v>190.66666666666666</v>
      </c>
      <c r="J451" s="90" t="e">
        <f>_xlfn.XLOOKUP(#REF!,Reinigungstage!$B$41:$B$44,Reinigungstage!$C$41:$C$44)</f>
        <v>#REF!</v>
      </c>
      <c r="K451" s="90" t="e">
        <f>_xlfn.XLOOKUP(#REF!,Reinigungstage!$B$63:$B$66,Reinigungstage!$C$63:$C$66)</f>
        <v>#REF!</v>
      </c>
      <c r="L451" s="91">
        <f t="shared" si="49"/>
        <v>5277.6533333333327</v>
      </c>
      <c r="M451" s="158">
        <f>_xlfn.XLOOKUP(E451,Kalkulationswerte!$B$3:$B$13,Kalkulationswerte!$E$3:$E$13)</f>
        <v>0</v>
      </c>
      <c r="N451" s="160" t="e">
        <f t="shared" si="50"/>
        <v>#DIV/0!</v>
      </c>
      <c r="O451" s="161">
        <f>_xlfn.XLOOKUP(E451,Kalkulationswerte!$B$3:$B$13,Kalkulationswerte!$F$3:$F$13)</f>
        <v>0</v>
      </c>
      <c r="P451" s="162" t="e">
        <f t="shared" si="51"/>
        <v>#DIV/0!</v>
      </c>
      <c r="Q451" s="94" t="e">
        <f t="shared" si="46"/>
        <v>#DIV/0!</v>
      </c>
      <c r="R451" s="94" t="e">
        <f t="shared" si="47"/>
        <v>#DIV/0!</v>
      </c>
    </row>
    <row r="452" spans="1:18" x14ac:dyDescent="0.25">
      <c r="A452" s="89" t="s">
        <v>257</v>
      </c>
      <c r="B452" s="167" t="s">
        <v>8</v>
      </c>
      <c r="C452" s="101" t="s">
        <v>97</v>
      </c>
      <c r="D452" s="89" t="s">
        <v>506</v>
      </c>
      <c r="E452" s="102" t="s">
        <v>682</v>
      </c>
      <c r="F452" s="104" t="s">
        <v>22</v>
      </c>
      <c r="G452" s="102" t="s">
        <v>10</v>
      </c>
      <c r="H452" s="156">
        <v>35.799999999999997</v>
      </c>
      <c r="I452" s="158">
        <f>_xlfn.XLOOKUP(E452,Kalkulationswerte!$B$3:$B$13,Kalkulationswerte!$C$3:$C$13)</f>
        <v>190.66666666666666</v>
      </c>
      <c r="J452" s="90" t="e">
        <f>_xlfn.XLOOKUP(#REF!,Reinigungstage!$B$41:$B$44,Reinigungstage!$C$41:$C$44)</f>
        <v>#REF!</v>
      </c>
      <c r="K452" s="90" t="e">
        <f>_xlfn.XLOOKUP(#REF!,Reinigungstage!$B$63:$B$66,Reinigungstage!$C$63:$C$66)</f>
        <v>#REF!</v>
      </c>
      <c r="L452" s="91">
        <f t="shared" si="49"/>
        <v>6825.8666666666659</v>
      </c>
      <c r="M452" s="158">
        <f>_xlfn.XLOOKUP(E452,Kalkulationswerte!$B$3:$B$13,Kalkulationswerte!$E$3:$E$13)</f>
        <v>0</v>
      </c>
      <c r="N452" s="160" t="e">
        <f t="shared" si="50"/>
        <v>#DIV/0!</v>
      </c>
      <c r="O452" s="161">
        <f>_xlfn.XLOOKUP(E452,Kalkulationswerte!$B$3:$B$13,Kalkulationswerte!$F$3:$F$13)</f>
        <v>0</v>
      </c>
      <c r="P452" s="162" t="e">
        <f t="shared" si="51"/>
        <v>#DIV/0!</v>
      </c>
      <c r="Q452" s="94" t="e">
        <f t="shared" si="46"/>
        <v>#DIV/0!</v>
      </c>
      <c r="R452" s="94" t="e">
        <f t="shared" si="47"/>
        <v>#DIV/0!</v>
      </c>
    </row>
    <row r="453" spans="1:18" x14ac:dyDescent="0.25">
      <c r="A453" s="89" t="s">
        <v>257</v>
      </c>
      <c r="B453" s="167" t="s">
        <v>8</v>
      </c>
      <c r="C453" s="101" t="s">
        <v>99</v>
      </c>
      <c r="D453" s="89" t="s">
        <v>507</v>
      </c>
      <c r="E453" s="102" t="s">
        <v>682</v>
      </c>
      <c r="F453" s="104" t="s">
        <v>22</v>
      </c>
      <c r="G453" s="102" t="s">
        <v>10</v>
      </c>
      <c r="H453" s="156">
        <v>47.36</v>
      </c>
      <c r="I453" s="158">
        <f>_xlfn.XLOOKUP(E453,Kalkulationswerte!$B$3:$B$13,Kalkulationswerte!$C$3:$C$13)</f>
        <v>190.66666666666666</v>
      </c>
      <c r="J453" s="90" t="e">
        <f>_xlfn.XLOOKUP(#REF!,Reinigungstage!$B$41:$B$44,Reinigungstage!$C$41:$C$44)</f>
        <v>#REF!</v>
      </c>
      <c r="K453" s="90" t="e">
        <f>_xlfn.XLOOKUP(#REF!,Reinigungstage!$B$63:$B$66,Reinigungstage!$C$63:$C$66)</f>
        <v>#REF!</v>
      </c>
      <c r="L453" s="91">
        <f t="shared" si="49"/>
        <v>9029.9733333333334</v>
      </c>
      <c r="M453" s="158">
        <f>_xlfn.XLOOKUP(E453,Kalkulationswerte!$B$3:$B$13,Kalkulationswerte!$E$3:$E$13)</f>
        <v>0</v>
      </c>
      <c r="N453" s="160" t="e">
        <f t="shared" si="50"/>
        <v>#DIV/0!</v>
      </c>
      <c r="O453" s="161">
        <f>_xlfn.XLOOKUP(E453,Kalkulationswerte!$B$3:$B$13,Kalkulationswerte!$F$3:$F$13)</f>
        <v>0</v>
      </c>
      <c r="P453" s="162" t="e">
        <f t="shared" si="51"/>
        <v>#DIV/0!</v>
      </c>
      <c r="Q453" s="94" t="e">
        <f t="shared" ref="Q453:Q516" si="52">((H453/M453)*J453)*O453</f>
        <v>#DIV/0!</v>
      </c>
      <c r="R453" s="94" t="e">
        <f t="shared" ref="R453:R516" si="53">((H453/M453)*K453)*O453</f>
        <v>#DIV/0!</v>
      </c>
    </row>
    <row r="454" spans="1:18" x14ac:dyDescent="0.25">
      <c r="A454" s="89" t="s">
        <v>257</v>
      </c>
      <c r="B454" s="167" t="s">
        <v>8</v>
      </c>
      <c r="C454" s="101" t="s">
        <v>101</v>
      </c>
      <c r="D454" s="89" t="s">
        <v>508</v>
      </c>
      <c r="E454" s="102" t="s">
        <v>678</v>
      </c>
      <c r="F454" s="104" t="s">
        <v>22</v>
      </c>
      <c r="G454" s="102" t="s">
        <v>12</v>
      </c>
      <c r="H454" s="156">
        <v>9.92</v>
      </c>
      <c r="I454" s="158">
        <f>_xlfn.XLOOKUP(E454,Kalkulationswerte!$B$3:$B$13,Kalkulationswerte!$C$3:$C$13)</f>
        <v>190.66666666666666</v>
      </c>
      <c r="J454" s="90" t="e">
        <f>_xlfn.XLOOKUP(#REF!,Reinigungstage!$B$41:$B$44,Reinigungstage!$C$41:$C$44)</f>
        <v>#REF!</v>
      </c>
      <c r="K454" s="90" t="e">
        <f>_xlfn.XLOOKUP(#REF!,Reinigungstage!$B$63:$B$66,Reinigungstage!$C$63:$C$66)</f>
        <v>#REF!</v>
      </c>
      <c r="L454" s="91">
        <f t="shared" si="49"/>
        <v>1891.4133333333332</v>
      </c>
      <c r="M454" s="158">
        <f>_xlfn.XLOOKUP(E454,Kalkulationswerte!$B$3:$B$13,Kalkulationswerte!$E$3:$E$13)</f>
        <v>0</v>
      </c>
      <c r="N454" s="160" t="e">
        <f t="shared" si="50"/>
        <v>#DIV/0!</v>
      </c>
      <c r="O454" s="161">
        <f>_xlfn.XLOOKUP(E454,Kalkulationswerte!$B$3:$B$13,Kalkulationswerte!$F$3:$F$13)</f>
        <v>0</v>
      </c>
      <c r="P454" s="162" t="e">
        <f t="shared" si="51"/>
        <v>#DIV/0!</v>
      </c>
      <c r="Q454" s="94" t="e">
        <f t="shared" si="52"/>
        <v>#DIV/0!</v>
      </c>
      <c r="R454" s="94" t="e">
        <f t="shared" si="53"/>
        <v>#DIV/0!</v>
      </c>
    </row>
    <row r="455" spans="1:18" x14ac:dyDescent="0.25">
      <c r="A455" s="89" t="s">
        <v>257</v>
      </c>
      <c r="B455" s="167" t="s">
        <v>8</v>
      </c>
      <c r="C455" s="101" t="s">
        <v>102</v>
      </c>
      <c r="D455" s="89" t="s">
        <v>510</v>
      </c>
      <c r="E455" s="102" t="s">
        <v>687</v>
      </c>
      <c r="F455" s="104" t="s">
        <v>22</v>
      </c>
      <c r="G455" s="102" t="s">
        <v>10</v>
      </c>
      <c r="H455" s="156">
        <v>7.58</v>
      </c>
      <c r="I455" s="158">
        <f>_xlfn.XLOOKUP(E455,Kalkulationswerte!$B$3:$B$13,Kalkulationswerte!$C$3:$C$13)</f>
        <v>190.66666666666666</v>
      </c>
      <c r="J455" s="90" t="e">
        <f>_xlfn.XLOOKUP(#REF!,Reinigungstage!$B$41:$B$44,Reinigungstage!$C$41:$C$44)</f>
        <v>#REF!</v>
      </c>
      <c r="K455" s="90" t="e">
        <f>_xlfn.XLOOKUP(#REF!,Reinigungstage!$B$63:$B$66,Reinigungstage!$C$63:$C$66)</f>
        <v>#REF!</v>
      </c>
      <c r="L455" s="91">
        <f t="shared" si="49"/>
        <v>1445.2533333333333</v>
      </c>
      <c r="M455" s="158">
        <f>_xlfn.XLOOKUP(E455,Kalkulationswerte!$B$3:$B$13,Kalkulationswerte!$E$3:$E$13)</f>
        <v>0</v>
      </c>
      <c r="N455" s="160" t="e">
        <f t="shared" si="50"/>
        <v>#DIV/0!</v>
      </c>
      <c r="O455" s="161">
        <f>_xlfn.XLOOKUP(E455,Kalkulationswerte!$B$3:$B$13,Kalkulationswerte!$F$3:$F$13)</f>
        <v>0</v>
      </c>
      <c r="P455" s="162" t="e">
        <f t="shared" si="51"/>
        <v>#DIV/0!</v>
      </c>
      <c r="Q455" s="94" t="e">
        <f t="shared" si="52"/>
        <v>#DIV/0!</v>
      </c>
      <c r="R455" s="94" t="e">
        <f t="shared" si="53"/>
        <v>#DIV/0!</v>
      </c>
    </row>
    <row r="456" spans="1:18" x14ac:dyDescent="0.25">
      <c r="A456" s="89" t="s">
        <v>257</v>
      </c>
      <c r="B456" s="167" t="s">
        <v>8</v>
      </c>
      <c r="C456" s="101" t="s">
        <v>74</v>
      </c>
      <c r="D456" s="89" t="s">
        <v>104</v>
      </c>
      <c r="E456" s="102" t="s">
        <v>687</v>
      </c>
      <c r="F456" s="104" t="s">
        <v>22</v>
      </c>
      <c r="G456" s="102" t="s">
        <v>10</v>
      </c>
      <c r="H456" s="156">
        <v>27.35</v>
      </c>
      <c r="I456" s="158">
        <f>_xlfn.XLOOKUP(E456,Kalkulationswerte!$B$3:$B$13,Kalkulationswerte!$C$3:$C$13)</f>
        <v>190.66666666666666</v>
      </c>
      <c r="J456" s="90" t="e">
        <f>_xlfn.XLOOKUP(#REF!,Reinigungstage!$B$41:$B$44,Reinigungstage!$C$41:$C$44)</f>
        <v>#REF!</v>
      </c>
      <c r="K456" s="90" t="e">
        <f>_xlfn.XLOOKUP(#REF!,Reinigungstage!$B$63:$B$66,Reinigungstage!$C$63:$C$66)</f>
        <v>#REF!</v>
      </c>
      <c r="L456" s="91">
        <f t="shared" si="49"/>
        <v>5214.7333333333336</v>
      </c>
      <c r="M456" s="158">
        <f>_xlfn.XLOOKUP(E456,Kalkulationswerte!$B$3:$B$13,Kalkulationswerte!$E$3:$E$13)</f>
        <v>0</v>
      </c>
      <c r="N456" s="160" t="e">
        <f t="shared" si="50"/>
        <v>#DIV/0!</v>
      </c>
      <c r="O456" s="161">
        <f>_xlfn.XLOOKUP(E456,Kalkulationswerte!$B$3:$B$13,Kalkulationswerte!$F$3:$F$13)</f>
        <v>0</v>
      </c>
      <c r="P456" s="162" t="e">
        <f t="shared" si="51"/>
        <v>#DIV/0!</v>
      </c>
      <c r="Q456" s="94" t="e">
        <f t="shared" si="52"/>
        <v>#DIV/0!</v>
      </c>
      <c r="R456" s="94" t="e">
        <f t="shared" si="53"/>
        <v>#DIV/0!</v>
      </c>
    </row>
    <row r="457" spans="1:18" x14ac:dyDescent="0.25">
      <c r="A457" s="89" t="s">
        <v>257</v>
      </c>
      <c r="B457" s="167" t="s">
        <v>8</v>
      </c>
      <c r="C457" s="101" t="s">
        <v>105</v>
      </c>
      <c r="D457" s="89" t="s">
        <v>498</v>
      </c>
      <c r="E457" s="102" t="s">
        <v>696</v>
      </c>
      <c r="F457" s="104" t="s">
        <v>136</v>
      </c>
      <c r="G457" s="102" t="s">
        <v>10</v>
      </c>
      <c r="H457" s="156">
        <v>17.16</v>
      </c>
      <c r="I457" s="158">
        <f>_xlfn.XLOOKUP(E457,Kalkulationswerte!$B$3:$B$13,Kalkulationswerte!$C$3:$C$13)</f>
        <v>0</v>
      </c>
      <c r="J457" s="90" t="e">
        <f>_xlfn.XLOOKUP(#REF!,Reinigungstage!$B$41:$B$44,Reinigungstage!$C$41:$C$44)</f>
        <v>#REF!</v>
      </c>
      <c r="K457" s="90" t="e">
        <f>_xlfn.XLOOKUP(#REF!,Reinigungstage!$B$63:$B$66,Reinigungstage!$C$63:$C$66)</f>
        <v>#REF!</v>
      </c>
      <c r="L457" s="91">
        <f t="shared" si="49"/>
        <v>0</v>
      </c>
      <c r="M457" s="158">
        <f>_xlfn.XLOOKUP(E457,Kalkulationswerte!$B$3:$B$13,Kalkulationswerte!$E$3:$E$13)</f>
        <v>0</v>
      </c>
      <c r="N457" s="160">
        <f t="shared" ref="N457:N459" si="54">I457</f>
        <v>0</v>
      </c>
      <c r="O457" s="161">
        <f>_xlfn.XLOOKUP(E457,Kalkulationswerte!$B$3:$B$13,Kalkulationswerte!$F$3:$F$13)</f>
        <v>0</v>
      </c>
      <c r="P457" s="162">
        <f t="shared" si="51"/>
        <v>0</v>
      </c>
      <c r="Q457" s="94" t="e">
        <f t="shared" si="52"/>
        <v>#DIV/0!</v>
      </c>
      <c r="R457" s="94" t="e">
        <f t="shared" si="53"/>
        <v>#DIV/0!</v>
      </c>
    </row>
    <row r="458" spans="1:18" x14ac:dyDescent="0.25">
      <c r="A458" s="89" t="s">
        <v>257</v>
      </c>
      <c r="B458" s="167" t="s">
        <v>8</v>
      </c>
      <c r="C458" s="101" t="s">
        <v>107</v>
      </c>
      <c r="D458" s="89" t="s">
        <v>511</v>
      </c>
      <c r="E458" s="102" t="s">
        <v>696</v>
      </c>
      <c r="F458" s="104" t="s">
        <v>136</v>
      </c>
      <c r="G458" s="102" t="s">
        <v>10</v>
      </c>
      <c r="H458" s="156">
        <v>17.989999999999998</v>
      </c>
      <c r="I458" s="158">
        <f>_xlfn.XLOOKUP(E458,Kalkulationswerte!$B$3:$B$13,Kalkulationswerte!$C$3:$C$13)</f>
        <v>0</v>
      </c>
      <c r="J458" s="90" t="e">
        <f>_xlfn.XLOOKUP(#REF!,Reinigungstage!$B$41:$B$44,Reinigungstage!$C$41:$C$44)</f>
        <v>#REF!</v>
      </c>
      <c r="K458" s="90" t="e">
        <f>_xlfn.XLOOKUP(#REF!,Reinigungstage!$B$63:$B$66,Reinigungstage!$C$63:$C$66)</f>
        <v>#REF!</v>
      </c>
      <c r="L458" s="91">
        <f t="shared" si="49"/>
        <v>0</v>
      </c>
      <c r="M458" s="158">
        <f>_xlfn.XLOOKUP(E458,Kalkulationswerte!$B$3:$B$13,Kalkulationswerte!$E$3:$E$13)</f>
        <v>0</v>
      </c>
      <c r="N458" s="160">
        <f t="shared" si="54"/>
        <v>0</v>
      </c>
      <c r="O458" s="161">
        <f>_xlfn.XLOOKUP(E458,Kalkulationswerte!$B$3:$B$13,Kalkulationswerte!$F$3:$F$13)</f>
        <v>0</v>
      </c>
      <c r="P458" s="162">
        <f t="shared" si="51"/>
        <v>0</v>
      </c>
      <c r="Q458" s="94" t="e">
        <f t="shared" si="52"/>
        <v>#DIV/0!</v>
      </c>
      <c r="R458" s="94" t="e">
        <f t="shared" si="53"/>
        <v>#DIV/0!</v>
      </c>
    </row>
    <row r="459" spans="1:18" x14ac:dyDescent="0.25">
      <c r="A459" s="89" t="s">
        <v>257</v>
      </c>
      <c r="B459" s="167" t="s">
        <v>8</v>
      </c>
      <c r="C459" s="101" t="s">
        <v>109</v>
      </c>
      <c r="D459" s="89" t="s">
        <v>452</v>
      </c>
      <c r="E459" s="102" t="s">
        <v>696</v>
      </c>
      <c r="F459" s="104" t="s">
        <v>136</v>
      </c>
      <c r="G459" s="102" t="s">
        <v>10</v>
      </c>
      <c r="H459" s="156">
        <v>10.41</v>
      </c>
      <c r="I459" s="158">
        <f>_xlfn.XLOOKUP(E459,Kalkulationswerte!$B$3:$B$13,Kalkulationswerte!$C$3:$C$13)</f>
        <v>0</v>
      </c>
      <c r="J459" s="90" t="e">
        <f>_xlfn.XLOOKUP(#REF!,Reinigungstage!$B$41:$B$44,Reinigungstage!$C$41:$C$44)</f>
        <v>#REF!</v>
      </c>
      <c r="K459" s="90" t="e">
        <f>_xlfn.XLOOKUP(#REF!,Reinigungstage!$B$63:$B$66,Reinigungstage!$C$63:$C$66)</f>
        <v>#REF!</v>
      </c>
      <c r="L459" s="91">
        <f t="shared" si="49"/>
        <v>0</v>
      </c>
      <c r="M459" s="158">
        <f>_xlfn.XLOOKUP(E459,Kalkulationswerte!$B$3:$B$13,Kalkulationswerte!$E$3:$E$13)</f>
        <v>0</v>
      </c>
      <c r="N459" s="160">
        <f t="shared" si="54"/>
        <v>0</v>
      </c>
      <c r="O459" s="161">
        <f>_xlfn.XLOOKUP(E459,Kalkulationswerte!$B$3:$B$13,Kalkulationswerte!$F$3:$F$13)</f>
        <v>0</v>
      </c>
      <c r="P459" s="162">
        <f t="shared" si="51"/>
        <v>0</v>
      </c>
      <c r="Q459" s="94" t="e">
        <f t="shared" si="52"/>
        <v>#DIV/0!</v>
      </c>
      <c r="R459" s="94" t="e">
        <f t="shared" si="53"/>
        <v>#DIV/0!</v>
      </c>
    </row>
    <row r="460" spans="1:18" x14ac:dyDescent="0.25">
      <c r="A460" s="89" t="s">
        <v>257</v>
      </c>
      <c r="B460" s="167" t="s">
        <v>8</v>
      </c>
      <c r="C460" s="101" t="s">
        <v>111</v>
      </c>
      <c r="D460" s="89" t="s">
        <v>496</v>
      </c>
      <c r="E460" s="102" t="s">
        <v>678</v>
      </c>
      <c r="F460" s="104" t="s">
        <v>22</v>
      </c>
      <c r="G460" s="102" t="s">
        <v>12</v>
      </c>
      <c r="H460" s="156">
        <v>2.78</v>
      </c>
      <c r="I460" s="158">
        <f>_xlfn.XLOOKUP(E460,Kalkulationswerte!$B$3:$B$13,Kalkulationswerte!$C$3:$C$13)</f>
        <v>190.66666666666666</v>
      </c>
      <c r="J460" s="90" t="e">
        <f>_xlfn.XLOOKUP(#REF!,Reinigungstage!$B$41:$B$44,Reinigungstage!$C$41:$C$44)</f>
        <v>#REF!</v>
      </c>
      <c r="K460" s="90" t="e">
        <f>_xlfn.XLOOKUP(#REF!,Reinigungstage!$B$63:$B$66,Reinigungstage!$C$63:$C$66)</f>
        <v>#REF!</v>
      </c>
      <c r="L460" s="91">
        <f t="shared" si="49"/>
        <v>530.05333333333328</v>
      </c>
      <c r="M460" s="158">
        <f>_xlfn.XLOOKUP(E460,Kalkulationswerte!$B$3:$B$13,Kalkulationswerte!$E$3:$E$13)</f>
        <v>0</v>
      </c>
      <c r="N460" s="160" t="e">
        <f t="shared" si="50"/>
        <v>#DIV/0!</v>
      </c>
      <c r="O460" s="161">
        <f>_xlfn.XLOOKUP(E460,Kalkulationswerte!$B$3:$B$13,Kalkulationswerte!$F$3:$F$13)</f>
        <v>0</v>
      </c>
      <c r="P460" s="162" t="e">
        <f t="shared" si="51"/>
        <v>#DIV/0!</v>
      </c>
      <c r="Q460" s="94" t="e">
        <f t="shared" si="52"/>
        <v>#DIV/0!</v>
      </c>
      <c r="R460" s="94" t="e">
        <f t="shared" si="53"/>
        <v>#DIV/0!</v>
      </c>
    </row>
    <row r="461" spans="1:18" x14ac:dyDescent="0.25">
      <c r="A461" s="89" t="s">
        <v>257</v>
      </c>
      <c r="B461" s="167" t="s">
        <v>8</v>
      </c>
      <c r="C461" s="101" t="s">
        <v>113</v>
      </c>
      <c r="D461" s="89" t="s">
        <v>183</v>
      </c>
      <c r="E461" s="102" t="s">
        <v>692</v>
      </c>
      <c r="F461" s="104" t="s">
        <v>22</v>
      </c>
      <c r="G461" s="102" t="s">
        <v>10</v>
      </c>
      <c r="H461" s="156">
        <v>2.77</v>
      </c>
      <c r="I461" s="158">
        <f>_xlfn.XLOOKUP(E461,Kalkulationswerte!$B$3:$B$13,Kalkulationswerte!$C$3:$C$13)</f>
        <v>190.66666666666666</v>
      </c>
      <c r="J461" s="90" t="e">
        <f>_xlfn.XLOOKUP(#REF!,Reinigungstage!$B$41:$B$44,Reinigungstage!$C$41:$C$44)</f>
        <v>#REF!</v>
      </c>
      <c r="K461" s="90" t="e">
        <f>_xlfn.XLOOKUP(#REF!,Reinigungstage!$B$63:$B$66,Reinigungstage!$C$63:$C$66)</f>
        <v>#REF!</v>
      </c>
      <c r="L461" s="91">
        <f t="shared" si="49"/>
        <v>528.14666666666665</v>
      </c>
      <c r="M461" s="158">
        <f>_xlfn.XLOOKUP(E461,Kalkulationswerte!$B$3:$B$13,Kalkulationswerte!$E$3:$E$13)</f>
        <v>0</v>
      </c>
      <c r="N461" s="160" t="e">
        <f t="shared" si="50"/>
        <v>#DIV/0!</v>
      </c>
      <c r="O461" s="161">
        <f>_xlfn.XLOOKUP(E461,Kalkulationswerte!$B$3:$B$13,Kalkulationswerte!$F$3:$F$13)</f>
        <v>0</v>
      </c>
      <c r="P461" s="162" t="e">
        <f t="shared" si="51"/>
        <v>#DIV/0!</v>
      </c>
      <c r="Q461" s="94" t="e">
        <f t="shared" si="52"/>
        <v>#DIV/0!</v>
      </c>
      <c r="R461" s="94" t="e">
        <f t="shared" si="53"/>
        <v>#DIV/0!</v>
      </c>
    </row>
    <row r="462" spans="1:18" x14ac:dyDescent="0.25">
      <c r="A462" s="89" t="s">
        <v>257</v>
      </c>
      <c r="B462" s="167" t="s">
        <v>8</v>
      </c>
      <c r="C462" s="101" t="s">
        <v>115</v>
      </c>
      <c r="D462" s="89" t="s">
        <v>250</v>
      </c>
      <c r="E462" s="102" t="s">
        <v>696</v>
      </c>
      <c r="F462" s="104" t="s">
        <v>136</v>
      </c>
      <c r="G462" s="102" t="s">
        <v>12</v>
      </c>
      <c r="H462" s="156">
        <v>17.22</v>
      </c>
      <c r="I462" s="158">
        <f>_xlfn.XLOOKUP(E462,Kalkulationswerte!$B$3:$B$13,Kalkulationswerte!$C$3:$C$13)</f>
        <v>0</v>
      </c>
      <c r="J462" s="90" t="e">
        <f>_xlfn.XLOOKUP(#REF!,Reinigungstage!$B$41:$B$44,Reinigungstage!$C$41:$C$44)</f>
        <v>#REF!</v>
      </c>
      <c r="K462" s="90" t="e">
        <f>_xlfn.XLOOKUP(#REF!,Reinigungstage!$B$63:$B$66,Reinigungstage!$C$63:$C$66)</f>
        <v>#REF!</v>
      </c>
      <c r="L462" s="91">
        <f t="shared" si="49"/>
        <v>0</v>
      </c>
      <c r="M462" s="158">
        <f>_xlfn.XLOOKUP(E462,Kalkulationswerte!$B$3:$B$13,Kalkulationswerte!$E$3:$E$13)</f>
        <v>0</v>
      </c>
      <c r="N462" s="160">
        <f>I462</f>
        <v>0</v>
      </c>
      <c r="O462" s="161">
        <f>_xlfn.XLOOKUP(E462,Kalkulationswerte!$B$3:$B$13,Kalkulationswerte!$F$3:$F$13)</f>
        <v>0</v>
      </c>
      <c r="P462" s="162">
        <f t="shared" si="51"/>
        <v>0</v>
      </c>
      <c r="Q462" s="94" t="e">
        <f t="shared" si="52"/>
        <v>#DIV/0!</v>
      </c>
      <c r="R462" s="94" t="e">
        <f t="shared" si="53"/>
        <v>#DIV/0!</v>
      </c>
    </row>
    <row r="463" spans="1:18" x14ac:dyDescent="0.25">
      <c r="A463" s="89" t="s">
        <v>257</v>
      </c>
      <c r="B463" s="167" t="s">
        <v>8</v>
      </c>
      <c r="C463" s="101" t="s">
        <v>117</v>
      </c>
      <c r="D463" s="89" t="s">
        <v>512</v>
      </c>
      <c r="E463" s="102" t="s">
        <v>689</v>
      </c>
      <c r="F463" s="104" t="s">
        <v>22</v>
      </c>
      <c r="G463" s="102" t="s">
        <v>10</v>
      </c>
      <c r="H463" s="156">
        <v>85.57</v>
      </c>
      <c r="I463" s="158">
        <f>_xlfn.XLOOKUP(E463,Kalkulationswerte!$B$3:$B$13,Kalkulationswerte!$C$3:$C$13)</f>
        <v>190.66666666666666</v>
      </c>
      <c r="J463" s="90" t="e">
        <f>_xlfn.XLOOKUP(#REF!,Reinigungstage!$B$41:$B$44,Reinigungstage!$C$41:$C$44)</f>
        <v>#REF!</v>
      </c>
      <c r="K463" s="90" t="e">
        <f>_xlfn.XLOOKUP(#REF!,Reinigungstage!$B$63:$B$66,Reinigungstage!$C$63:$C$66)</f>
        <v>#REF!</v>
      </c>
      <c r="L463" s="91">
        <f t="shared" si="49"/>
        <v>16315.346666666665</v>
      </c>
      <c r="M463" s="158">
        <f>_xlfn.XLOOKUP(E463,Kalkulationswerte!$B$3:$B$13,Kalkulationswerte!$E$3:$E$13)</f>
        <v>0</v>
      </c>
      <c r="N463" s="160" t="e">
        <f t="shared" si="50"/>
        <v>#DIV/0!</v>
      </c>
      <c r="O463" s="161">
        <f>_xlfn.XLOOKUP(E463,Kalkulationswerte!$B$3:$B$13,Kalkulationswerte!$F$3:$F$13)</f>
        <v>0</v>
      </c>
      <c r="P463" s="162" t="e">
        <f t="shared" si="51"/>
        <v>#DIV/0!</v>
      </c>
      <c r="Q463" s="94" t="e">
        <f t="shared" si="52"/>
        <v>#DIV/0!</v>
      </c>
      <c r="R463" s="94" t="e">
        <f t="shared" si="53"/>
        <v>#DIV/0!</v>
      </c>
    </row>
    <row r="464" spans="1:18" x14ac:dyDescent="0.25">
      <c r="A464" s="89" t="s">
        <v>257</v>
      </c>
      <c r="B464" s="167" t="s">
        <v>8</v>
      </c>
      <c r="C464" s="101" t="s">
        <v>119</v>
      </c>
      <c r="D464" s="89" t="s">
        <v>499</v>
      </c>
      <c r="E464" s="102" t="s">
        <v>678</v>
      </c>
      <c r="F464" s="104" t="s">
        <v>22</v>
      </c>
      <c r="G464" s="102" t="s">
        <v>12</v>
      </c>
      <c r="H464" s="156">
        <v>3.32</v>
      </c>
      <c r="I464" s="158">
        <f>_xlfn.XLOOKUP(E464,Kalkulationswerte!$B$3:$B$13,Kalkulationswerte!$C$3:$C$13)</f>
        <v>190.66666666666666</v>
      </c>
      <c r="J464" s="90" t="e">
        <f>_xlfn.XLOOKUP(#REF!,Reinigungstage!$B$41:$B$44,Reinigungstage!$C$41:$C$44)</f>
        <v>#REF!</v>
      </c>
      <c r="K464" s="90" t="e">
        <f>_xlfn.XLOOKUP(#REF!,Reinigungstage!$B$63:$B$66,Reinigungstage!$C$63:$C$66)</f>
        <v>#REF!</v>
      </c>
      <c r="L464" s="91">
        <f t="shared" si="49"/>
        <v>633.01333333333332</v>
      </c>
      <c r="M464" s="158">
        <f>_xlfn.XLOOKUP(E464,Kalkulationswerte!$B$3:$B$13,Kalkulationswerte!$E$3:$E$13)</f>
        <v>0</v>
      </c>
      <c r="N464" s="160" t="e">
        <f t="shared" si="50"/>
        <v>#DIV/0!</v>
      </c>
      <c r="O464" s="161">
        <f>_xlfn.XLOOKUP(E464,Kalkulationswerte!$B$3:$B$13,Kalkulationswerte!$F$3:$F$13)</f>
        <v>0</v>
      </c>
      <c r="P464" s="162" t="e">
        <f t="shared" si="51"/>
        <v>#DIV/0!</v>
      </c>
      <c r="Q464" s="94" t="e">
        <f t="shared" si="52"/>
        <v>#DIV/0!</v>
      </c>
      <c r="R464" s="94" t="e">
        <f t="shared" si="53"/>
        <v>#DIV/0!</v>
      </c>
    </row>
    <row r="465" spans="1:18" x14ac:dyDescent="0.25">
      <c r="A465" s="89" t="s">
        <v>257</v>
      </c>
      <c r="B465" s="167" t="s">
        <v>8</v>
      </c>
      <c r="C465" s="101" t="s">
        <v>121</v>
      </c>
      <c r="D465" s="89" t="s">
        <v>513</v>
      </c>
      <c r="E465" s="102" t="s">
        <v>678</v>
      </c>
      <c r="F465" s="104" t="s">
        <v>22</v>
      </c>
      <c r="G465" s="102" t="s">
        <v>12</v>
      </c>
      <c r="H465" s="156">
        <v>2.52</v>
      </c>
      <c r="I465" s="158">
        <f>_xlfn.XLOOKUP(E465,Kalkulationswerte!$B$3:$B$13,Kalkulationswerte!$C$3:$C$13)</f>
        <v>190.66666666666666</v>
      </c>
      <c r="J465" s="90" t="e">
        <f>_xlfn.XLOOKUP(#REF!,Reinigungstage!$B$41:$B$44,Reinigungstage!$C$41:$C$44)</f>
        <v>#REF!</v>
      </c>
      <c r="K465" s="90" t="e">
        <f>_xlfn.XLOOKUP(#REF!,Reinigungstage!$B$63:$B$66,Reinigungstage!$C$63:$C$66)</f>
        <v>#REF!</v>
      </c>
      <c r="L465" s="91">
        <f t="shared" si="49"/>
        <v>480.47999999999996</v>
      </c>
      <c r="M465" s="158">
        <f>_xlfn.XLOOKUP(E465,Kalkulationswerte!$B$3:$B$13,Kalkulationswerte!$E$3:$E$13)</f>
        <v>0</v>
      </c>
      <c r="N465" s="160" t="e">
        <f t="shared" si="50"/>
        <v>#DIV/0!</v>
      </c>
      <c r="O465" s="161">
        <f>_xlfn.XLOOKUP(E465,Kalkulationswerte!$B$3:$B$13,Kalkulationswerte!$F$3:$F$13)</f>
        <v>0</v>
      </c>
      <c r="P465" s="162" t="e">
        <f t="shared" si="51"/>
        <v>#DIV/0!</v>
      </c>
      <c r="Q465" s="94" t="e">
        <f t="shared" si="52"/>
        <v>#DIV/0!</v>
      </c>
      <c r="R465" s="94" t="e">
        <f t="shared" si="53"/>
        <v>#DIV/0!</v>
      </c>
    </row>
    <row r="466" spans="1:18" x14ac:dyDescent="0.25">
      <c r="A466" s="89" t="s">
        <v>257</v>
      </c>
      <c r="B466" s="167" t="s">
        <v>8</v>
      </c>
      <c r="C466" s="101" t="s">
        <v>123</v>
      </c>
      <c r="D466" s="89" t="s">
        <v>11</v>
      </c>
      <c r="E466" s="102" t="s">
        <v>692</v>
      </c>
      <c r="F466" s="104" t="s">
        <v>22</v>
      </c>
      <c r="G466" s="102" t="s">
        <v>10</v>
      </c>
      <c r="H466" s="156">
        <v>30.72</v>
      </c>
      <c r="I466" s="158">
        <f>_xlfn.XLOOKUP(E466,Kalkulationswerte!$B$3:$B$13,Kalkulationswerte!$C$3:$C$13)</f>
        <v>190.66666666666666</v>
      </c>
      <c r="J466" s="90" t="e">
        <f>_xlfn.XLOOKUP(#REF!,Reinigungstage!$B$41:$B$44,Reinigungstage!$C$41:$C$44)</f>
        <v>#REF!</v>
      </c>
      <c r="K466" s="90" t="e">
        <f>_xlfn.XLOOKUP(#REF!,Reinigungstage!$B$63:$B$66,Reinigungstage!$C$63:$C$66)</f>
        <v>#REF!</v>
      </c>
      <c r="L466" s="91">
        <f t="shared" si="49"/>
        <v>5857.28</v>
      </c>
      <c r="M466" s="158">
        <f>_xlfn.XLOOKUP(E466,Kalkulationswerte!$B$3:$B$13,Kalkulationswerte!$E$3:$E$13)</f>
        <v>0</v>
      </c>
      <c r="N466" s="160" t="e">
        <f t="shared" si="50"/>
        <v>#DIV/0!</v>
      </c>
      <c r="O466" s="161">
        <f>_xlfn.XLOOKUP(E466,Kalkulationswerte!$B$3:$B$13,Kalkulationswerte!$F$3:$F$13)</f>
        <v>0</v>
      </c>
      <c r="P466" s="162" t="e">
        <f t="shared" si="51"/>
        <v>#DIV/0!</v>
      </c>
      <c r="Q466" s="94" t="e">
        <f t="shared" si="52"/>
        <v>#DIV/0!</v>
      </c>
      <c r="R466" s="94" t="e">
        <f t="shared" si="53"/>
        <v>#DIV/0!</v>
      </c>
    </row>
    <row r="467" spans="1:18" x14ac:dyDescent="0.25">
      <c r="A467" s="89" t="s">
        <v>257</v>
      </c>
      <c r="B467" s="167" t="s">
        <v>8</v>
      </c>
      <c r="C467" s="101" t="s">
        <v>125</v>
      </c>
      <c r="D467" s="89" t="s">
        <v>514</v>
      </c>
      <c r="E467" s="102" t="s">
        <v>678</v>
      </c>
      <c r="F467" s="104" t="s">
        <v>22</v>
      </c>
      <c r="G467" s="102" t="s">
        <v>12</v>
      </c>
      <c r="H467" s="156">
        <v>2.44</v>
      </c>
      <c r="I467" s="158">
        <f>_xlfn.XLOOKUP(E467,Kalkulationswerte!$B$3:$B$13,Kalkulationswerte!$C$3:$C$13)</f>
        <v>190.66666666666666</v>
      </c>
      <c r="J467" s="90" t="e">
        <f>_xlfn.XLOOKUP(#REF!,Reinigungstage!$B$41:$B$44,Reinigungstage!$C$41:$C$44)</f>
        <v>#REF!</v>
      </c>
      <c r="K467" s="90" t="e">
        <f>_xlfn.XLOOKUP(#REF!,Reinigungstage!$B$63:$B$66,Reinigungstage!$C$63:$C$66)</f>
        <v>#REF!</v>
      </c>
      <c r="L467" s="91">
        <f t="shared" si="49"/>
        <v>465.22666666666663</v>
      </c>
      <c r="M467" s="158">
        <f>_xlfn.XLOOKUP(E467,Kalkulationswerte!$B$3:$B$13,Kalkulationswerte!$E$3:$E$13)</f>
        <v>0</v>
      </c>
      <c r="N467" s="160" t="e">
        <f t="shared" si="50"/>
        <v>#DIV/0!</v>
      </c>
      <c r="O467" s="161">
        <f>_xlfn.XLOOKUP(E467,Kalkulationswerte!$B$3:$B$13,Kalkulationswerte!$F$3:$F$13)</f>
        <v>0</v>
      </c>
      <c r="P467" s="162" t="e">
        <f t="shared" si="51"/>
        <v>#DIV/0!</v>
      </c>
      <c r="Q467" s="94" t="e">
        <f t="shared" si="52"/>
        <v>#DIV/0!</v>
      </c>
      <c r="R467" s="94" t="e">
        <f t="shared" si="53"/>
        <v>#DIV/0!</v>
      </c>
    </row>
    <row r="468" spans="1:18" x14ac:dyDescent="0.25">
      <c r="A468" s="89" t="s">
        <v>257</v>
      </c>
      <c r="B468" s="167" t="s">
        <v>8</v>
      </c>
      <c r="C468" s="101" t="s">
        <v>128</v>
      </c>
      <c r="D468" s="89" t="s">
        <v>515</v>
      </c>
      <c r="E468" s="102" t="s">
        <v>682</v>
      </c>
      <c r="F468" s="104" t="s">
        <v>22</v>
      </c>
      <c r="G468" s="102" t="s">
        <v>10</v>
      </c>
      <c r="H468" s="156">
        <v>81.95</v>
      </c>
      <c r="I468" s="158">
        <f>_xlfn.XLOOKUP(E468,Kalkulationswerte!$B$3:$B$13,Kalkulationswerte!$C$3:$C$13)</f>
        <v>190.66666666666666</v>
      </c>
      <c r="J468" s="90" t="e">
        <f>_xlfn.XLOOKUP(#REF!,Reinigungstage!$B$41:$B$44,Reinigungstage!$C$41:$C$44)</f>
        <v>#REF!</v>
      </c>
      <c r="K468" s="90" t="e">
        <f>_xlfn.XLOOKUP(#REF!,Reinigungstage!$B$63:$B$66,Reinigungstage!$C$63:$C$66)</f>
        <v>#REF!</v>
      </c>
      <c r="L468" s="91">
        <f t="shared" si="49"/>
        <v>15625.133333333333</v>
      </c>
      <c r="M468" s="158">
        <f>_xlfn.XLOOKUP(E468,Kalkulationswerte!$B$3:$B$13,Kalkulationswerte!$E$3:$E$13)</f>
        <v>0</v>
      </c>
      <c r="N468" s="160" t="e">
        <f t="shared" si="50"/>
        <v>#DIV/0!</v>
      </c>
      <c r="O468" s="161">
        <f>_xlfn.XLOOKUP(E468,Kalkulationswerte!$B$3:$B$13,Kalkulationswerte!$F$3:$F$13)</f>
        <v>0</v>
      </c>
      <c r="P468" s="162" t="e">
        <f t="shared" si="51"/>
        <v>#DIV/0!</v>
      </c>
      <c r="Q468" s="94" t="e">
        <f t="shared" si="52"/>
        <v>#DIV/0!</v>
      </c>
      <c r="R468" s="94" t="e">
        <f t="shared" si="53"/>
        <v>#DIV/0!</v>
      </c>
    </row>
    <row r="469" spans="1:18" x14ac:dyDescent="0.25">
      <c r="A469" s="89" t="s">
        <v>257</v>
      </c>
      <c r="B469" s="167" t="s">
        <v>8</v>
      </c>
      <c r="C469" s="101" t="s">
        <v>130</v>
      </c>
      <c r="D469" s="89" t="s">
        <v>516</v>
      </c>
      <c r="E469" s="102" t="s">
        <v>675</v>
      </c>
      <c r="F469" s="104" t="s">
        <v>22</v>
      </c>
      <c r="G469" s="102" t="s">
        <v>10</v>
      </c>
      <c r="H469" s="156">
        <v>17.09</v>
      </c>
      <c r="I469" s="158">
        <f>_xlfn.XLOOKUP(E469,Kalkulationswerte!$B$3:$B$13,Kalkulationswerte!$C$3:$C$13)</f>
        <v>101.06666666666668</v>
      </c>
      <c r="J469" s="90" t="e">
        <f>_xlfn.XLOOKUP(#REF!,Reinigungstage!$B$41:$B$44,Reinigungstage!$C$41:$C$44)</f>
        <v>#REF!</v>
      </c>
      <c r="K469" s="90" t="e">
        <f>_xlfn.XLOOKUP(#REF!,Reinigungstage!$B$63:$B$66,Reinigungstage!$C$63:$C$66)</f>
        <v>#REF!</v>
      </c>
      <c r="L469" s="91">
        <f t="shared" si="49"/>
        <v>1727.2293333333334</v>
      </c>
      <c r="M469" s="158">
        <f>_xlfn.XLOOKUP(E469,Kalkulationswerte!$B$3:$B$13,Kalkulationswerte!$E$3:$E$13)</f>
        <v>0</v>
      </c>
      <c r="N469" s="160" t="e">
        <f t="shared" si="50"/>
        <v>#DIV/0!</v>
      </c>
      <c r="O469" s="161">
        <f>_xlfn.XLOOKUP(E469,Kalkulationswerte!$B$3:$B$13,Kalkulationswerte!$F$3:$F$13)</f>
        <v>0</v>
      </c>
      <c r="P469" s="162" t="e">
        <f t="shared" si="51"/>
        <v>#DIV/0!</v>
      </c>
      <c r="Q469" s="94" t="e">
        <f t="shared" si="52"/>
        <v>#DIV/0!</v>
      </c>
      <c r="R469" s="94" t="e">
        <f t="shared" si="53"/>
        <v>#DIV/0!</v>
      </c>
    </row>
    <row r="470" spans="1:18" x14ac:dyDescent="0.25">
      <c r="A470" s="89" t="s">
        <v>257</v>
      </c>
      <c r="B470" s="167" t="s">
        <v>8</v>
      </c>
      <c r="C470" s="101" t="s">
        <v>132</v>
      </c>
      <c r="D470" s="89" t="s">
        <v>518</v>
      </c>
      <c r="E470" s="102" t="s">
        <v>682</v>
      </c>
      <c r="F470" s="104" t="s">
        <v>22</v>
      </c>
      <c r="G470" s="102" t="s">
        <v>10</v>
      </c>
      <c r="H470" s="156">
        <v>39.049999999999997</v>
      </c>
      <c r="I470" s="158">
        <f>_xlfn.XLOOKUP(E470,Kalkulationswerte!$B$3:$B$13,Kalkulationswerte!$C$3:$C$13)</f>
        <v>190.66666666666666</v>
      </c>
      <c r="J470" s="90" t="e">
        <f>_xlfn.XLOOKUP(#REF!,Reinigungstage!$B$41:$B$44,Reinigungstage!$C$41:$C$44)</f>
        <v>#REF!</v>
      </c>
      <c r="K470" s="90" t="e">
        <f>_xlfn.XLOOKUP(#REF!,Reinigungstage!$B$63:$B$66,Reinigungstage!$C$63:$C$66)</f>
        <v>#REF!</v>
      </c>
      <c r="L470" s="91">
        <f t="shared" si="49"/>
        <v>7445.5333333333328</v>
      </c>
      <c r="M470" s="158">
        <f>_xlfn.XLOOKUP(E470,Kalkulationswerte!$B$3:$B$13,Kalkulationswerte!$E$3:$E$13)</f>
        <v>0</v>
      </c>
      <c r="N470" s="160" t="e">
        <f t="shared" si="50"/>
        <v>#DIV/0!</v>
      </c>
      <c r="O470" s="161">
        <f>_xlfn.XLOOKUP(E470,Kalkulationswerte!$B$3:$B$13,Kalkulationswerte!$F$3:$F$13)</f>
        <v>0</v>
      </c>
      <c r="P470" s="162" t="e">
        <f t="shared" si="51"/>
        <v>#DIV/0!</v>
      </c>
      <c r="Q470" s="94" t="e">
        <f t="shared" si="52"/>
        <v>#DIV/0!</v>
      </c>
      <c r="R470" s="94" t="e">
        <f t="shared" si="53"/>
        <v>#DIV/0!</v>
      </c>
    </row>
    <row r="471" spans="1:18" x14ac:dyDescent="0.25">
      <c r="A471" s="89" t="s">
        <v>257</v>
      </c>
      <c r="B471" s="167" t="s">
        <v>8</v>
      </c>
      <c r="C471" s="101" t="s">
        <v>134</v>
      </c>
      <c r="D471" s="89" t="s">
        <v>519</v>
      </c>
      <c r="E471" s="102" t="s">
        <v>678</v>
      </c>
      <c r="F471" s="104" t="s">
        <v>22</v>
      </c>
      <c r="G471" s="102" t="s">
        <v>12</v>
      </c>
      <c r="H471" s="156">
        <v>24.3</v>
      </c>
      <c r="I471" s="158">
        <f>_xlfn.XLOOKUP(E471,Kalkulationswerte!$B$3:$B$13,Kalkulationswerte!$C$3:$C$13)</f>
        <v>190.66666666666666</v>
      </c>
      <c r="J471" s="90" t="e">
        <f>_xlfn.XLOOKUP(#REF!,Reinigungstage!$B$41:$B$44,Reinigungstage!$C$41:$C$44)</f>
        <v>#REF!</v>
      </c>
      <c r="K471" s="90" t="e">
        <f>_xlfn.XLOOKUP(#REF!,Reinigungstage!$B$63:$B$66,Reinigungstage!$C$63:$C$66)</f>
        <v>#REF!</v>
      </c>
      <c r="L471" s="91">
        <f t="shared" si="49"/>
        <v>4633.2</v>
      </c>
      <c r="M471" s="158">
        <f>_xlfn.XLOOKUP(E471,Kalkulationswerte!$B$3:$B$13,Kalkulationswerte!$E$3:$E$13)</f>
        <v>0</v>
      </c>
      <c r="N471" s="160" t="e">
        <f t="shared" si="50"/>
        <v>#DIV/0!</v>
      </c>
      <c r="O471" s="161">
        <f>_xlfn.XLOOKUP(E471,Kalkulationswerte!$B$3:$B$13,Kalkulationswerte!$F$3:$F$13)</f>
        <v>0</v>
      </c>
      <c r="P471" s="162" t="e">
        <f t="shared" si="51"/>
        <v>#DIV/0!</v>
      </c>
      <c r="Q471" s="94" t="e">
        <f t="shared" si="52"/>
        <v>#DIV/0!</v>
      </c>
      <c r="R471" s="94" t="e">
        <f t="shared" si="53"/>
        <v>#DIV/0!</v>
      </c>
    </row>
    <row r="472" spans="1:18" x14ac:dyDescent="0.25">
      <c r="A472" s="89" t="s">
        <v>257</v>
      </c>
      <c r="B472" s="167" t="s">
        <v>8</v>
      </c>
      <c r="C472" s="101" t="s">
        <v>259</v>
      </c>
      <c r="D472" s="89" t="s">
        <v>520</v>
      </c>
      <c r="E472" s="102" t="s">
        <v>682</v>
      </c>
      <c r="F472" s="104" t="s">
        <v>22</v>
      </c>
      <c r="G472" s="102" t="s">
        <v>10</v>
      </c>
      <c r="H472" s="156">
        <v>39.92</v>
      </c>
      <c r="I472" s="158">
        <f>_xlfn.XLOOKUP(E472,Kalkulationswerte!$B$3:$B$13,Kalkulationswerte!$C$3:$C$13)</f>
        <v>190.66666666666666</v>
      </c>
      <c r="J472" s="90" t="e">
        <f>_xlfn.XLOOKUP(#REF!,Reinigungstage!$B$41:$B$44,Reinigungstage!$C$41:$C$44)</f>
        <v>#REF!</v>
      </c>
      <c r="K472" s="90" t="e">
        <f>_xlfn.XLOOKUP(#REF!,Reinigungstage!$B$63:$B$66,Reinigungstage!$C$63:$C$66)</f>
        <v>#REF!</v>
      </c>
      <c r="L472" s="91">
        <f t="shared" si="49"/>
        <v>7611.413333333333</v>
      </c>
      <c r="M472" s="158">
        <f>_xlfn.XLOOKUP(E472,Kalkulationswerte!$B$3:$B$13,Kalkulationswerte!$E$3:$E$13)</f>
        <v>0</v>
      </c>
      <c r="N472" s="160" t="e">
        <f t="shared" si="50"/>
        <v>#DIV/0!</v>
      </c>
      <c r="O472" s="161">
        <f>_xlfn.XLOOKUP(E472,Kalkulationswerte!$B$3:$B$13,Kalkulationswerte!$F$3:$F$13)</f>
        <v>0</v>
      </c>
      <c r="P472" s="162" t="e">
        <f t="shared" si="51"/>
        <v>#DIV/0!</v>
      </c>
      <c r="Q472" s="94" t="e">
        <f t="shared" si="52"/>
        <v>#DIV/0!</v>
      </c>
      <c r="R472" s="94" t="e">
        <f t="shared" si="53"/>
        <v>#DIV/0!</v>
      </c>
    </row>
    <row r="473" spans="1:18" x14ac:dyDescent="0.25">
      <c r="A473" s="89" t="s">
        <v>257</v>
      </c>
      <c r="B473" s="167" t="s">
        <v>8</v>
      </c>
      <c r="C473" s="101" t="s">
        <v>260</v>
      </c>
      <c r="D473" s="89" t="s">
        <v>295</v>
      </c>
      <c r="E473" s="102" t="s">
        <v>678</v>
      </c>
      <c r="F473" s="104" t="s">
        <v>22</v>
      </c>
      <c r="G473" s="102" t="s">
        <v>12</v>
      </c>
      <c r="H473" s="156">
        <v>6.07</v>
      </c>
      <c r="I473" s="158">
        <f>_xlfn.XLOOKUP(E473,Kalkulationswerte!$B$3:$B$13,Kalkulationswerte!$C$3:$C$13)</f>
        <v>190.66666666666666</v>
      </c>
      <c r="J473" s="90" t="e">
        <f>_xlfn.XLOOKUP(#REF!,Reinigungstage!$B$41:$B$44,Reinigungstage!$C$41:$C$44)</f>
        <v>#REF!</v>
      </c>
      <c r="K473" s="90" t="e">
        <f>_xlfn.XLOOKUP(#REF!,Reinigungstage!$B$63:$B$66,Reinigungstage!$C$63:$C$66)</f>
        <v>#REF!</v>
      </c>
      <c r="L473" s="91">
        <f t="shared" si="49"/>
        <v>1157.3466666666666</v>
      </c>
      <c r="M473" s="158">
        <f>_xlfn.XLOOKUP(E473,Kalkulationswerte!$B$3:$B$13,Kalkulationswerte!$E$3:$E$13)</f>
        <v>0</v>
      </c>
      <c r="N473" s="160" t="e">
        <f t="shared" si="50"/>
        <v>#DIV/0!</v>
      </c>
      <c r="O473" s="161">
        <f>_xlfn.XLOOKUP(E473,Kalkulationswerte!$B$3:$B$13,Kalkulationswerte!$F$3:$F$13)</f>
        <v>0</v>
      </c>
      <c r="P473" s="162" t="e">
        <f t="shared" si="51"/>
        <v>#DIV/0!</v>
      </c>
      <c r="Q473" s="94" t="e">
        <f t="shared" si="52"/>
        <v>#DIV/0!</v>
      </c>
      <c r="R473" s="94" t="e">
        <f t="shared" si="53"/>
        <v>#DIV/0!</v>
      </c>
    </row>
    <row r="474" spans="1:18" x14ac:dyDescent="0.25">
      <c r="A474" s="89" t="s">
        <v>257</v>
      </c>
      <c r="B474" s="167" t="s">
        <v>8</v>
      </c>
      <c r="C474" s="101" t="s">
        <v>261</v>
      </c>
      <c r="D474" s="89" t="s">
        <v>521</v>
      </c>
      <c r="E474" s="102" t="s">
        <v>696</v>
      </c>
      <c r="F474" s="104" t="s">
        <v>136</v>
      </c>
      <c r="G474" s="102" t="s">
        <v>10</v>
      </c>
      <c r="H474" s="156">
        <v>4.7300000000000004</v>
      </c>
      <c r="I474" s="158">
        <f>_xlfn.XLOOKUP(E474,Kalkulationswerte!$B$3:$B$13,Kalkulationswerte!$C$3:$C$13)</f>
        <v>0</v>
      </c>
      <c r="J474" s="90" t="e">
        <f>_xlfn.XLOOKUP(#REF!,Reinigungstage!$B$41:$B$44,Reinigungstage!$C$41:$C$44)</f>
        <v>#REF!</v>
      </c>
      <c r="K474" s="90" t="e">
        <f>_xlfn.XLOOKUP(#REF!,Reinigungstage!$B$63:$B$66,Reinigungstage!$C$63:$C$66)</f>
        <v>#REF!</v>
      </c>
      <c r="L474" s="91">
        <f t="shared" si="49"/>
        <v>0</v>
      </c>
      <c r="M474" s="158">
        <f>_xlfn.XLOOKUP(E474,Kalkulationswerte!$B$3:$B$13,Kalkulationswerte!$E$3:$E$13)</f>
        <v>0</v>
      </c>
      <c r="N474" s="160">
        <f t="shared" ref="N474:N476" si="55">I474</f>
        <v>0</v>
      </c>
      <c r="O474" s="161">
        <f>_xlfn.XLOOKUP(E474,Kalkulationswerte!$B$3:$B$13,Kalkulationswerte!$F$3:$F$13)</f>
        <v>0</v>
      </c>
      <c r="P474" s="162">
        <f t="shared" si="51"/>
        <v>0</v>
      </c>
      <c r="Q474" s="94" t="e">
        <f t="shared" si="52"/>
        <v>#DIV/0!</v>
      </c>
      <c r="R474" s="94" t="e">
        <f t="shared" si="53"/>
        <v>#DIV/0!</v>
      </c>
    </row>
    <row r="475" spans="1:18" x14ac:dyDescent="0.25">
      <c r="A475" s="89" t="s">
        <v>257</v>
      </c>
      <c r="B475" s="167" t="s">
        <v>8</v>
      </c>
      <c r="C475" s="101" t="s">
        <v>262</v>
      </c>
      <c r="D475" s="89" t="s">
        <v>522</v>
      </c>
      <c r="E475" s="102" t="s">
        <v>696</v>
      </c>
      <c r="F475" s="104" t="s">
        <v>136</v>
      </c>
      <c r="G475" s="102" t="s">
        <v>10</v>
      </c>
      <c r="H475" s="156">
        <v>5.76</v>
      </c>
      <c r="I475" s="158">
        <f>_xlfn.XLOOKUP(E475,Kalkulationswerte!$B$3:$B$13,Kalkulationswerte!$C$3:$C$13)</f>
        <v>0</v>
      </c>
      <c r="J475" s="90" t="e">
        <f>_xlfn.XLOOKUP(#REF!,Reinigungstage!$B$41:$B$44,Reinigungstage!$C$41:$C$44)</f>
        <v>#REF!</v>
      </c>
      <c r="K475" s="90" t="e">
        <f>_xlfn.XLOOKUP(#REF!,Reinigungstage!$B$63:$B$66,Reinigungstage!$C$63:$C$66)</f>
        <v>#REF!</v>
      </c>
      <c r="L475" s="91">
        <f t="shared" si="49"/>
        <v>0</v>
      </c>
      <c r="M475" s="158">
        <f>_xlfn.XLOOKUP(E475,Kalkulationswerte!$B$3:$B$13,Kalkulationswerte!$E$3:$E$13)</f>
        <v>0</v>
      </c>
      <c r="N475" s="160">
        <f t="shared" si="55"/>
        <v>0</v>
      </c>
      <c r="O475" s="161">
        <f>_xlfn.XLOOKUP(E475,Kalkulationswerte!$B$3:$B$13,Kalkulationswerte!$F$3:$F$13)</f>
        <v>0</v>
      </c>
      <c r="P475" s="162">
        <f t="shared" si="51"/>
        <v>0</v>
      </c>
      <c r="Q475" s="94" t="e">
        <f t="shared" si="52"/>
        <v>#DIV/0!</v>
      </c>
      <c r="R475" s="94" t="e">
        <f t="shared" si="53"/>
        <v>#DIV/0!</v>
      </c>
    </row>
    <row r="476" spans="1:18" x14ac:dyDescent="0.25">
      <c r="A476" s="89" t="s">
        <v>257</v>
      </c>
      <c r="B476" s="167" t="s">
        <v>14</v>
      </c>
      <c r="C476" s="101" t="s">
        <v>301</v>
      </c>
      <c r="D476" s="89" t="s">
        <v>234</v>
      </c>
      <c r="E476" s="102" t="s">
        <v>696</v>
      </c>
      <c r="F476" s="104" t="s">
        <v>136</v>
      </c>
      <c r="G476" s="102" t="s">
        <v>220</v>
      </c>
      <c r="H476" s="156">
        <v>2.2999999999999998</v>
      </c>
      <c r="I476" s="158">
        <f>_xlfn.XLOOKUP(E476,Kalkulationswerte!$B$3:$B$13,Kalkulationswerte!$C$3:$C$13)</f>
        <v>0</v>
      </c>
      <c r="J476" s="90" t="e">
        <f>_xlfn.XLOOKUP(#REF!,Reinigungstage!$B$41:$B$44,Reinigungstage!$C$41:$C$44)</f>
        <v>#REF!</v>
      </c>
      <c r="K476" s="90" t="e">
        <f>_xlfn.XLOOKUP(#REF!,Reinigungstage!$B$63:$B$66,Reinigungstage!$C$63:$C$66)</f>
        <v>#REF!</v>
      </c>
      <c r="L476" s="91">
        <f t="shared" si="49"/>
        <v>0</v>
      </c>
      <c r="M476" s="158">
        <f>_xlfn.XLOOKUP(E476,Kalkulationswerte!$B$3:$B$13,Kalkulationswerte!$E$3:$E$13)</f>
        <v>0</v>
      </c>
      <c r="N476" s="160">
        <f t="shared" si="55"/>
        <v>0</v>
      </c>
      <c r="O476" s="161">
        <f>_xlfn.XLOOKUP(E476,Kalkulationswerte!$B$3:$B$13,Kalkulationswerte!$F$3:$F$13)</f>
        <v>0</v>
      </c>
      <c r="P476" s="162">
        <f t="shared" si="51"/>
        <v>0</v>
      </c>
      <c r="Q476" s="94" t="e">
        <f t="shared" si="52"/>
        <v>#DIV/0!</v>
      </c>
      <c r="R476" s="94" t="e">
        <f t="shared" si="53"/>
        <v>#DIV/0!</v>
      </c>
    </row>
    <row r="477" spans="1:18" x14ac:dyDescent="0.25">
      <c r="A477" s="89" t="s">
        <v>257</v>
      </c>
      <c r="B477" s="167" t="s">
        <v>14</v>
      </c>
      <c r="C477" s="101" t="s">
        <v>302</v>
      </c>
      <c r="D477" s="89" t="s">
        <v>523</v>
      </c>
      <c r="E477" s="102" t="s">
        <v>684</v>
      </c>
      <c r="F477" s="104" t="s">
        <v>22</v>
      </c>
      <c r="G477" s="102" t="s">
        <v>220</v>
      </c>
      <c r="H477" s="156">
        <v>14.33</v>
      </c>
      <c r="I477" s="158">
        <f>_xlfn.XLOOKUP(E477,Kalkulationswerte!$B$3:$B$13,Kalkulationswerte!$C$3:$C$13)</f>
        <v>190.66666666666666</v>
      </c>
      <c r="J477" s="90" t="e">
        <f>_xlfn.XLOOKUP(#REF!,Reinigungstage!$B$41:$B$44,Reinigungstage!$C$41:$C$44)</f>
        <v>#REF!</v>
      </c>
      <c r="K477" s="90" t="e">
        <f>_xlfn.XLOOKUP(#REF!,Reinigungstage!$B$63:$B$66,Reinigungstage!$C$63:$C$66)</f>
        <v>#REF!</v>
      </c>
      <c r="L477" s="91">
        <f t="shared" si="49"/>
        <v>2732.2533333333331</v>
      </c>
      <c r="M477" s="158">
        <f>_xlfn.XLOOKUP(E477,Kalkulationswerte!$B$3:$B$13,Kalkulationswerte!$E$3:$E$13)</f>
        <v>0</v>
      </c>
      <c r="N477" s="160" t="e">
        <f t="shared" si="50"/>
        <v>#DIV/0!</v>
      </c>
      <c r="O477" s="161">
        <f>_xlfn.XLOOKUP(E477,Kalkulationswerte!$B$3:$B$13,Kalkulationswerte!$F$3:$F$13)</f>
        <v>0</v>
      </c>
      <c r="P477" s="162" t="e">
        <f t="shared" si="51"/>
        <v>#DIV/0!</v>
      </c>
      <c r="Q477" s="94" t="e">
        <f t="shared" si="52"/>
        <v>#DIV/0!</v>
      </c>
      <c r="R477" s="94" t="e">
        <f t="shared" si="53"/>
        <v>#DIV/0!</v>
      </c>
    </row>
    <row r="478" spans="1:18" x14ac:dyDescent="0.25">
      <c r="A478" s="151" t="s">
        <v>257</v>
      </c>
      <c r="B478" s="168" t="s">
        <v>14</v>
      </c>
      <c r="C478" s="101" t="s">
        <v>303</v>
      </c>
      <c r="D478" s="151" t="s">
        <v>524</v>
      </c>
      <c r="E478" s="102" t="s">
        <v>687</v>
      </c>
      <c r="F478" s="155" t="s">
        <v>22</v>
      </c>
      <c r="G478" s="102" t="s">
        <v>10</v>
      </c>
      <c r="H478" s="156">
        <v>66.680000000000007</v>
      </c>
      <c r="I478" s="159">
        <f>_xlfn.XLOOKUP(E478,Kalkulationswerte!$B$3:$B$13,Kalkulationswerte!$C$3:$C$13)</f>
        <v>190.66666666666666</v>
      </c>
      <c r="J478" s="153" t="e">
        <f>_xlfn.XLOOKUP(#REF!,Reinigungstage!$B$41:$B$44,Reinigungstage!$C$41:$C$44)</f>
        <v>#REF!</v>
      </c>
      <c r="K478" s="153" t="e">
        <f>_xlfn.XLOOKUP(#REF!,Reinigungstage!$B$63:$B$66,Reinigungstage!$C$63:$C$66)</f>
        <v>#REF!</v>
      </c>
      <c r="L478" s="154">
        <f t="shared" si="49"/>
        <v>12713.653333333334</v>
      </c>
      <c r="M478" s="159">
        <f>_xlfn.XLOOKUP(E478,Kalkulationswerte!$B$3:$B$13,Kalkulationswerte!$E$3:$E$13)</f>
        <v>0</v>
      </c>
      <c r="N478" s="163" t="e">
        <f t="shared" si="50"/>
        <v>#DIV/0!</v>
      </c>
      <c r="O478" s="164">
        <f>_xlfn.XLOOKUP(E478,Kalkulationswerte!$B$3:$B$13,Kalkulationswerte!$F$3:$F$13)</f>
        <v>0</v>
      </c>
      <c r="P478" s="165" t="e">
        <f t="shared" si="51"/>
        <v>#DIV/0!</v>
      </c>
      <c r="Q478" s="94" t="e">
        <f t="shared" si="52"/>
        <v>#DIV/0!</v>
      </c>
      <c r="R478" s="94" t="e">
        <f t="shared" si="53"/>
        <v>#DIV/0!</v>
      </c>
    </row>
    <row r="479" spans="1:18" x14ac:dyDescent="0.25">
      <c r="A479" s="89" t="s">
        <v>257</v>
      </c>
      <c r="B479" s="167" t="s">
        <v>14</v>
      </c>
      <c r="C479" s="101" t="s">
        <v>304</v>
      </c>
      <c r="D479" s="89" t="s">
        <v>525</v>
      </c>
      <c r="E479" s="102" t="s">
        <v>687</v>
      </c>
      <c r="F479" s="104" t="s">
        <v>22</v>
      </c>
      <c r="G479" s="102" t="s">
        <v>10</v>
      </c>
      <c r="H479" s="156">
        <v>6.83</v>
      </c>
      <c r="I479" s="158">
        <f>_xlfn.XLOOKUP(E479,Kalkulationswerte!$B$3:$B$13,Kalkulationswerte!$C$3:$C$13)</f>
        <v>190.66666666666666</v>
      </c>
      <c r="J479" s="90" t="e">
        <f>_xlfn.XLOOKUP(#REF!,Reinigungstage!$B$41:$B$44,Reinigungstage!$C$41:$C$44)</f>
        <v>#REF!</v>
      </c>
      <c r="K479" s="90" t="e">
        <f>_xlfn.XLOOKUP(#REF!,Reinigungstage!$B$63:$B$66,Reinigungstage!$C$63:$C$66)</f>
        <v>#REF!</v>
      </c>
      <c r="L479" s="91">
        <f t="shared" si="49"/>
        <v>1302.2533333333333</v>
      </c>
      <c r="M479" s="158">
        <f>_xlfn.XLOOKUP(E479,Kalkulationswerte!$B$3:$B$13,Kalkulationswerte!$E$3:$E$13)</f>
        <v>0</v>
      </c>
      <c r="N479" s="160" t="e">
        <f t="shared" si="50"/>
        <v>#DIV/0!</v>
      </c>
      <c r="O479" s="161">
        <f>_xlfn.XLOOKUP(E479,Kalkulationswerte!$B$3:$B$13,Kalkulationswerte!$F$3:$F$13)</f>
        <v>0</v>
      </c>
      <c r="P479" s="162" t="e">
        <f t="shared" si="51"/>
        <v>#DIV/0!</v>
      </c>
      <c r="Q479" s="94" t="e">
        <f t="shared" si="52"/>
        <v>#DIV/0!</v>
      </c>
      <c r="R479" s="94" t="e">
        <f t="shared" si="53"/>
        <v>#DIV/0!</v>
      </c>
    </row>
    <row r="480" spans="1:18" x14ac:dyDescent="0.25">
      <c r="A480" s="89" t="s">
        <v>257</v>
      </c>
      <c r="B480" s="167" t="s">
        <v>14</v>
      </c>
      <c r="C480" s="101" t="s">
        <v>305</v>
      </c>
      <c r="D480" s="89" t="s">
        <v>526</v>
      </c>
      <c r="E480" s="102" t="s">
        <v>696</v>
      </c>
      <c r="F480" s="104" t="s">
        <v>136</v>
      </c>
      <c r="G480" s="102" t="s">
        <v>10</v>
      </c>
      <c r="H480" s="156">
        <v>4.0199999999999996</v>
      </c>
      <c r="I480" s="158">
        <f>_xlfn.XLOOKUP(E480,Kalkulationswerte!$B$3:$B$13,Kalkulationswerte!$C$3:$C$13)</f>
        <v>0</v>
      </c>
      <c r="J480" s="90" t="e">
        <f>_xlfn.XLOOKUP(#REF!,Reinigungstage!$B$41:$B$44,Reinigungstage!$C$41:$C$44)</f>
        <v>#REF!</v>
      </c>
      <c r="K480" s="90" t="e">
        <f>_xlfn.XLOOKUP(#REF!,Reinigungstage!$B$63:$B$66,Reinigungstage!$C$63:$C$66)</f>
        <v>#REF!</v>
      </c>
      <c r="L480" s="91">
        <f t="shared" si="49"/>
        <v>0</v>
      </c>
      <c r="M480" s="158">
        <f>_xlfn.XLOOKUP(E480,Kalkulationswerte!$B$3:$B$13,Kalkulationswerte!$E$3:$E$13)</f>
        <v>0</v>
      </c>
      <c r="N480" s="160">
        <f>I480</f>
        <v>0</v>
      </c>
      <c r="O480" s="161">
        <f>_xlfn.XLOOKUP(E480,Kalkulationswerte!$B$3:$B$13,Kalkulationswerte!$F$3:$F$13)</f>
        <v>0</v>
      </c>
      <c r="P480" s="162">
        <f t="shared" si="51"/>
        <v>0</v>
      </c>
      <c r="Q480" s="94" t="e">
        <f t="shared" si="52"/>
        <v>#DIV/0!</v>
      </c>
      <c r="R480" s="94" t="e">
        <f t="shared" si="53"/>
        <v>#DIV/0!</v>
      </c>
    </row>
    <row r="481" spans="1:18" x14ac:dyDescent="0.25">
      <c r="A481" s="89" t="s">
        <v>257</v>
      </c>
      <c r="B481" s="167" t="s">
        <v>14</v>
      </c>
      <c r="C481" s="101" t="s">
        <v>306</v>
      </c>
      <c r="D481" s="89" t="s">
        <v>90</v>
      </c>
      <c r="E481" s="102" t="s">
        <v>678</v>
      </c>
      <c r="F481" s="104" t="s">
        <v>22</v>
      </c>
      <c r="G481" s="102" t="s">
        <v>12</v>
      </c>
      <c r="H481" s="156">
        <v>2.85</v>
      </c>
      <c r="I481" s="158">
        <f>_xlfn.XLOOKUP(E481,Kalkulationswerte!$B$3:$B$13,Kalkulationswerte!$C$3:$C$13)</f>
        <v>190.66666666666666</v>
      </c>
      <c r="J481" s="90" t="e">
        <f>_xlfn.XLOOKUP(#REF!,Reinigungstage!$B$41:$B$44,Reinigungstage!$C$41:$C$44)</f>
        <v>#REF!</v>
      </c>
      <c r="K481" s="90" t="e">
        <f>_xlfn.XLOOKUP(#REF!,Reinigungstage!$B$63:$B$66,Reinigungstage!$C$63:$C$66)</f>
        <v>#REF!</v>
      </c>
      <c r="L481" s="91">
        <f t="shared" si="49"/>
        <v>543.4</v>
      </c>
      <c r="M481" s="158">
        <f>_xlfn.XLOOKUP(E481,Kalkulationswerte!$B$3:$B$13,Kalkulationswerte!$E$3:$E$13)</f>
        <v>0</v>
      </c>
      <c r="N481" s="160" t="e">
        <f t="shared" si="50"/>
        <v>#DIV/0!</v>
      </c>
      <c r="O481" s="161">
        <f>_xlfn.XLOOKUP(E481,Kalkulationswerte!$B$3:$B$13,Kalkulationswerte!$F$3:$F$13)</f>
        <v>0</v>
      </c>
      <c r="P481" s="162" t="e">
        <f t="shared" si="51"/>
        <v>#DIV/0!</v>
      </c>
      <c r="Q481" s="94" t="e">
        <f t="shared" si="52"/>
        <v>#DIV/0!</v>
      </c>
      <c r="R481" s="94" t="e">
        <f t="shared" si="53"/>
        <v>#DIV/0!</v>
      </c>
    </row>
    <row r="482" spans="1:18" x14ac:dyDescent="0.25">
      <c r="A482" s="89" t="s">
        <v>257</v>
      </c>
      <c r="B482" s="167" t="s">
        <v>14</v>
      </c>
      <c r="C482" s="101" t="s">
        <v>307</v>
      </c>
      <c r="D482" s="89" t="s">
        <v>11</v>
      </c>
      <c r="E482" s="102" t="s">
        <v>692</v>
      </c>
      <c r="F482" s="104" t="s">
        <v>22</v>
      </c>
      <c r="G482" s="102" t="s">
        <v>10</v>
      </c>
      <c r="H482" s="156">
        <v>31</v>
      </c>
      <c r="I482" s="158">
        <f>_xlfn.XLOOKUP(E482,Kalkulationswerte!$B$3:$B$13,Kalkulationswerte!$C$3:$C$13)</f>
        <v>190.66666666666666</v>
      </c>
      <c r="J482" s="90" t="e">
        <f>_xlfn.XLOOKUP(#REF!,Reinigungstage!$B$41:$B$44,Reinigungstage!$C$41:$C$44)</f>
        <v>#REF!</v>
      </c>
      <c r="K482" s="90" t="e">
        <f>_xlfn.XLOOKUP(#REF!,Reinigungstage!$B$63:$B$66,Reinigungstage!$C$63:$C$66)</f>
        <v>#REF!</v>
      </c>
      <c r="L482" s="91">
        <f t="shared" si="49"/>
        <v>5910.6666666666661</v>
      </c>
      <c r="M482" s="158">
        <f>_xlfn.XLOOKUP(E482,Kalkulationswerte!$B$3:$B$13,Kalkulationswerte!$E$3:$E$13)</f>
        <v>0</v>
      </c>
      <c r="N482" s="160" t="e">
        <f t="shared" si="50"/>
        <v>#DIV/0!</v>
      </c>
      <c r="O482" s="161">
        <f>_xlfn.XLOOKUP(E482,Kalkulationswerte!$B$3:$B$13,Kalkulationswerte!$F$3:$F$13)</f>
        <v>0</v>
      </c>
      <c r="P482" s="162" t="e">
        <f t="shared" si="51"/>
        <v>#DIV/0!</v>
      </c>
      <c r="Q482" s="94" t="e">
        <f t="shared" si="52"/>
        <v>#DIV/0!</v>
      </c>
      <c r="R482" s="94" t="e">
        <f t="shared" si="53"/>
        <v>#DIV/0!</v>
      </c>
    </row>
    <row r="483" spans="1:18" x14ac:dyDescent="0.25">
      <c r="A483" s="89" t="s">
        <v>257</v>
      </c>
      <c r="B483" s="167" t="s">
        <v>14</v>
      </c>
      <c r="C483" s="101" t="s">
        <v>308</v>
      </c>
      <c r="D483" s="89" t="s">
        <v>504</v>
      </c>
      <c r="E483" s="102" t="s">
        <v>682</v>
      </c>
      <c r="F483" s="104" t="s">
        <v>22</v>
      </c>
      <c r="G483" s="102" t="s">
        <v>10</v>
      </c>
      <c r="H483" s="156">
        <v>82.09</v>
      </c>
      <c r="I483" s="158">
        <f>_xlfn.XLOOKUP(E483,Kalkulationswerte!$B$3:$B$13,Kalkulationswerte!$C$3:$C$13)</f>
        <v>190.66666666666666</v>
      </c>
      <c r="J483" s="90" t="e">
        <f>_xlfn.XLOOKUP(#REF!,Reinigungstage!$B$41:$B$44,Reinigungstage!$C$41:$C$44)</f>
        <v>#REF!</v>
      </c>
      <c r="K483" s="90" t="e">
        <f>_xlfn.XLOOKUP(#REF!,Reinigungstage!$B$63:$B$66,Reinigungstage!$C$63:$C$66)</f>
        <v>#REF!</v>
      </c>
      <c r="L483" s="91">
        <f t="shared" ref="L483:L546" si="56">I483*H483</f>
        <v>15651.826666666666</v>
      </c>
      <c r="M483" s="158">
        <f>_xlfn.XLOOKUP(E483,Kalkulationswerte!$B$3:$B$13,Kalkulationswerte!$E$3:$E$13)</f>
        <v>0</v>
      </c>
      <c r="N483" s="160" t="e">
        <f t="shared" ref="N483:N545" si="57">L483/M483</f>
        <v>#DIV/0!</v>
      </c>
      <c r="O483" s="161">
        <f>_xlfn.XLOOKUP(E483,Kalkulationswerte!$B$3:$B$13,Kalkulationswerte!$F$3:$F$13)</f>
        <v>0</v>
      </c>
      <c r="P483" s="162" t="e">
        <f t="shared" ref="P483:P546" si="58">O483*N483</f>
        <v>#DIV/0!</v>
      </c>
      <c r="Q483" s="94" t="e">
        <f t="shared" si="52"/>
        <v>#DIV/0!</v>
      </c>
      <c r="R483" s="94" t="e">
        <f t="shared" si="53"/>
        <v>#DIV/0!</v>
      </c>
    </row>
    <row r="484" spans="1:18" x14ac:dyDescent="0.25">
      <c r="A484" s="89" t="s">
        <v>257</v>
      </c>
      <c r="B484" s="167" t="s">
        <v>14</v>
      </c>
      <c r="C484" s="101" t="s">
        <v>309</v>
      </c>
      <c r="D484" s="89" t="s">
        <v>238</v>
      </c>
      <c r="E484" s="102" t="s">
        <v>675</v>
      </c>
      <c r="F484" s="104" t="s">
        <v>22</v>
      </c>
      <c r="G484" s="102" t="s">
        <v>10</v>
      </c>
      <c r="H484" s="156">
        <v>17.09</v>
      </c>
      <c r="I484" s="158">
        <f>_xlfn.XLOOKUP(E484,Kalkulationswerte!$B$3:$B$13,Kalkulationswerte!$C$3:$C$13)</f>
        <v>101.06666666666668</v>
      </c>
      <c r="J484" s="90" t="e">
        <f>_xlfn.XLOOKUP(#REF!,Reinigungstage!$B$41:$B$44,Reinigungstage!$C$41:$C$44)</f>
        <v>#REF!</v>
      </c>
      <c r="K484" s="90" t="e">
        <f>_xlfn.XLOOKUP(#REF!,Reinigungstage!$B$63:$B$66,Reinigungstage!$C$63:$C$66)</f>
        <v>#REF!</v>
      </c>
      <c r="L484" s="91">
        <f t="shared" si="56"/>
        <v>1727.2293333333334</v>
      </c>
      <c r="M484" s="158">
        <f>_xlfn.XLOOKUP(E484,Kalkulationswerte!$B$3:$B$13,Kalkulationswerte!$E$3:$E$13)</f>
        <v>0</v>
      </c>
      <c r="N484" s="160" t="e">
        <f t="shared" si="57"/>
        <v>#DIV/0!</v>
      </c>
      <c r="O484" s="161">
        <f>_xlfn.XLOOKUP(E484,Kalkulationswerte!$B$3:$B$13,Kalkulationswerte!$F$3:$F$13)</f>
        <v>0</v>
      </c>
      <c r="P484" s="162" t="e">
        <f t="shared" si="58"/>
        <v>#DIV/0!</v>
      </c>
      <c r="Q484" s="94" t="e">
        <f t="shared" si="52"/>
        <v>#DIV/0!</v>
      </c>
      <c r="R484" s="94" t="e">
        <f t="shared" si="53"/>
        <v>#DIV/0!</v>
      </c>
    </row>
    <row r="485" spans="1:18" x14ac:dyDescent="0.25">
      <c r="A485" s="89" t="s">
        <v>257</v>
      </c>
      <c r="B485" s="167" t="s">
        <v>14</v>
      </c>
      <c r="C485" s="101" t="s">
        <v>142</v>
      </c>
      <c r="D485" s="89" t="s">
        <v>506</v>
      </c>
      <c r="E485" s="102" t="s">
        <v>682</v>
      </c>
      <c r="F485" s="104" t="s">
        <v>22</v>
      </c>
      <c r="G485" s="102" t="s">
        <v>10</v>
      </c>
      <c r="H485" s="156">
        <v>39.270000000000003</v>
      </c>
      <c r="I485" s="158">
        <f>_xlfn.XLOOKUP(E485,Kalkulationswerte!$B$3:$B$13,Kalkulationswerte!$C$3:$C$13)</f>
        <v>190.66666666666666</v>
      </c>
      <c r="J485" s="90" t="e">
        <f>_xlfn.XLOOKUP(#REF!,Reinigungstage!$B$41:$B$44,Reinigungstage!$C$41:$C$44)</f>
        <v>#REF!</v>
      </c>
      <c r="K485" s="90" t="e">
        <f>_xlfn.XLOOKUP(#REF!,Reinigungstage!$B$63:$B$66,Reinigungstage!$C$63:$C$66)</f>
        <v>#REF!</v>
      </c>
      <c r="L485" s="91">
        <f t="shared" si="56"/>
        <v>7487.4800000000005</v>
      </c>
      <c r="M485" s="158">
        <f>_xlfn.XLOOKUP(E485,Kalkulationswerte!$B$3:$B$13,Kalkulationswerte!$E$3:$E$13)</f>
        <v>0</v>
      </c>
      <c r="N485" s="160" t="e">
        <f t="shared" si="57"/>
        <v>#DIV/0!</v>
      </c>
      <c r="O485" s="161">
        <f>_xlfn.XLOOKUP(E485,Kalkulationswerte!$B$3:$B$13,Kalkulationswerte!$F$3:$F$13)</f>
        <v>0</v>
      </c>
      <c r="P485" s="162" t="e">
        <f t="shared" si="58"/>
        <v>#DIV/0!</v>
      </c>
      <c r="Q485" s="94" t="e">
        <f t="shared" si="52"/>
        <v>#DIV/0!</v>
      </c>
      <c r="R485" s="94" t="e">
        <f t="shared" si="53"/>
        <v>#DIV/0!</v>
      </c>
    </row>
    <row r="486" spans="1:18" x14ac:dyDescent="0.25">
      <c r="A486" s="89" t="s">
        <v>257</v>
      </c>
      <c r="B486" s="167" t="s">
        <v>14</v>
      </c>
      <c r="C486" s="101" t="s">
        <v>144</v>
      </c>
      <c r="D486" s="89" t="s">
        <v>505</v>
      </c>
      <c r="E486" s="102" t="s">
        <v>678</v>
      </c>
      <c r="F486" s="104" t="s">
        <v>22</v>
      </c>
      <c r="G486" s="102" t="s">
        <v>12</v>
      </c>
      <c r="H486" s="156">
        <v>24.45</v>
      </c>
      <c r="I486" s="158">
        <f>_xlfn.XLOOKUP(E486,Kalkulationswerte!$B$3:$B$13,Kalkulationswerte!$C$3:$C$13)</f>
        <v>190.66666666666666</v>
      </c>
      <c r="J486" s="90" t="e">
        <f>_xlfn.XLOOKUP(#REF!,Reinigungstage!$B$41:$B$44,Reinigungstage!$C$41:$C$44)</f>
        <v>#REF!</v>
      </c>
      <c r="K486" s="90" t="e">
        <f>_xlfn.XLOOKUP(#REF!,Reinigungstage!$B$63:$B$66,Reinigungstage!$C$63:$C$66)</f>
        <v>#REF!</v>
      </c>
      <c r="L486" s="91">
        <f t="shared" si="56"/>
        <v>4661.7999999999993</v>
      </c>
      <c r="M486" s="158">
        <f>_xlfn.XLOOKUP(E486,Kalkulationswerte!$B$3:$B$13,Kalkulationswerte!$E$3:$E$13)</f>
        <v>0</v>
      </c>
      <c r="N486" s="160" t="e">
        <f t="shared" si="57"/>
        <v>#DIV/0!</v>
      </c>
      <c r="O486" s="161">
        <f>_xlfn.XLOOKUP(E486,Kalkulationswerte!$B$3:$B$13,Kalkulationswerte!$F$3:$F$13)</f>
        <v>0</v>
      </c>
      <c r="P486" s="162" t="e">
        <f t="shared" si="58"/>
        <v>#DIV/0!</v>
      </c>
      <c r="Q486" s="94" t="e">
        <f t="shared" si="52"/>
        <v>#DIV/0!</v>
      </c>
      <c r="R486" s="94" t="e">
        <f t="shared" si="53"/>
        <v>#DIV/0!</v>
      </c>
    </row>
    <row r="487" spans="1:18" x14ac:dyDescent="0.25">
      <c r="A487" s="89" t="s">
        <v>257</v>
      </c>
      <c r="B487" s="167" t="s">
        <v>14</v>
      </c>
      <c r="C487" s="101" t="s">
        <v>146</v>
      </c>
      <c r="D487" s="89" t="s">
        <v>507</v>
      </c>
      <c r="E487" s="102" t="s">
        <v>682</v>
      </c>
      <c r="F487" s="104" t="s">
        <v>22</v>
      </c>
      <c r="G487" s="102" t="s">
        <v>10</v>
      </c>
      <c r="H487" s="170">
        <v>40.14</v>
      </c>
      <c r="I487" s="158">
        <f>_xlfn.XLOOKUP(E487,Kalkulationswerte!$B$3:$B$13,Kalkulationswerte!$C$3:$C$13)</f>
        <v>190.66666666666666</v>
      </c>
      <c r="J487" s="90" t="e">
        <f>_xlfn.XLOOKUP(#REF!,Reinigungstage!$B$41:$B$44,Reinigungstage!$C$41:$C$44)</f>
        <v>#REF!</v>
      </c>
      <c r="K487" s="90" t="e">
        <f>_xlfn.XLOOKUP(#REF!,Reinigungstage!$B$63:$B$66,Reinigungstage!$C$63:$C$66)</f>
        <v>#REF!</v>
      </c>
      <c r="L487" s="91">
        <f t="shared" si="56"/>
        <v>7653.36</v>
      </c>
      <c r="M487" s="158">
        <f>_xlfn.XLOOKUP(E487,Kalkulationswerte!$B$3:$B$13,Kalkulationswerte!$E$3:$E$13)</f>
        <v>0</v>
      </c>
      <c r="N487" s="160" t="e">
        <f t="shared" si="57"/>
        <v>#DIV/0!</v>
      </c>
      <c r="O487" s="161">
        <f>_xlfn.XLOOKUP(E487,Kalkulationswerte!$B$3:$B$13,Kalkulationswerte!$F$3:$F$13)</f>
        <v>0</v>
      </c>
      <c r="P487" s="162" t="e">
        <f t="shared" si="58"/>
        <v>#DIV/0!</v>
      </c>
      <c r="Q487" s="94" t="e">
        <f t="shared" si="52"/>
        <v>#DIV/0!</v>
      </c>
      <c r="R487" s="94" t="e">
        <f t="shared" si="53"/>
        <v>#DIV/0!</v>
      </c>
    </row>
    <row r="488" spans="1:18" x14ac:dyDescent="0.25">
      <c r="A488" s="89" t="s">
        <v>72</v>
      </c>
      <c r="B488" s="167" t="s">
        <v>8</v>
      </c>
      <c r="C488" s="101" t="s">
        <v>75</v>
      </c>
      <c r="D488" s="89" t="s">
        <v>227</v>
      </c>
      <c r="E488" s="102" t="s">
        <v>687</v>
      </c>
      <c r="F488" s="104" t="s">
        <v>22</v>
      </c>
      <c r="G488" s="102" t="s">
        <v>10</v>
      </c>
      <c r="H488" s="156">
        <v>153.55000000000001</v>
      </c>
      <c r="I488" s="158">
        <f>_xlfn.XLOOKUP(E488,Kalkulationswerte!$B$3:$B$13,Kalkulationswerte!$C$3:$C$13)</f>
        <v>190.66666666666666</v>
      </c>
      <c r="J488" s="90" t="e">
        <f>_xlfn.XLOOKUP(#REF!,Reinigungstage!$B$41:$B$44,Reinigungstage!$C$41:$C$44)</f>
        <v>#REF!</v>
      </c>
      <c r="K488" s="90" t="e">
        <f>_xlfn.XLOOKUP(#REF!,Reinigungstage!$B$63:$B$66,Reinigungstage!$C$63:$C$66)</f>
        <v>#REF!</v>
      </c>
      <c r="L488" s="91">
        <f t="shared" si="56"/>
        <v>29276.866666666669</v>
      </c>
      <c r="M488" s="158">
        <f>_xlfn.XLOOKUP(E488,Kalkulationswerte!$B$3:$B$13,Kalkulationswerte!$E$3:$E$13)</f>
        <v>0</v>
      </c>
      <c r="N488" s="160" t="e">
        <f t="shared" si="57"/>
        <v>#DIV/0!</v>
      </c>
      <c r="O488" s="161">
        <f>_xlfn.XLOOKUP(E488,Kalkulationswerte!$B$3:$B$13,Kalkulationswerte!$F$3:$F$13)</f>
        <v>0</v>
      </c>
      <c r="P488" s="162" t="e">
        <f t="shared" si="58"/>
        <v>#DIV/0!</v>
      </c>
      <c r="Q488" s="92" t="e">
        <f t="shared" si="52"/>
        <v>#DIV/0!</v>
      </c>
      <c r="R488" s="92" t="e">
        <f t="shared" si="53"/>
        <v>#DIV/0!</v>
      </c>
    </row>
    <row r="489" spans="1:18" x14ac:dyDescent="0.25">
      <c r="A489" s="89" t="s">
        <v>72</v>
      </c>
      <c r="B489" s="167" t="s">
        <v>8</v>
      </c>
      <c r="C489" s="101" t="s">
        <v>76</v>
      </c>
      <c r="D489" s="89" t="s">
        <v>91</v>
      </c>
      <c r="E489" s="102" t="s">
        <v>687</v>
      </c>
      <c r="F489" s="104" t="s">
        <v>22</v>
      </c>
      <c r="G489" s="102" t="s">
        <v>10</v>
      </c>
      <c r="H489" s="156">
        <v>38.380000000000003</v>
      </c>
      <c r="I489" s="158">
        <f>_xlfn.XLOOKUP(E489,Kalkulationswerte!$B$3:$B$13,Kalkulationswerte!$C$3:$C$13)</f>
        <v>190.66666666666666</v>
      </c>
      <c r="J489" s="90" t="e">
        <f>_xlfn.XLOOKUP(#REF!,Reinigungstage!$B$41:$B$44,Reinigungstage!$C$41:$C$44)</f>
        <v>#REF!</v>
      </c>
      <c r="K489" s="90" t="e">
        <f>_xlfn.XLOOKUP(#REF!,Reinigungstage!$B$63:$B$66,Reinigungstage!$C$63:$C$66)</f>
        <v>#REF!</v>
      </c>
      <c r="L489" s="91">
        <f t="shared" si="56"/>
        <v>7317.7866666666669</v>
      </c>
      <c r="M489" s="158">
        <f>_xlfn.XLOOKUP(E489,Kalkulationswerte!$B$3:$B$13,Kalkulationswerte!$E$3:$E$13)</f>
        <v>0</v>
      </c>
      <c r="N489" s="160" t="e">
        <f t="shared" si="57"/>
        <v>#DIV/0!</v>
      </c>
      <c r="O489" s="161">
        <f>_xlfn.XLOOKUP(E489,Kalkulationswerte!$B$3:$B$13,Kalkulationswerte!$F$3:$F$13)</f>
        <v>0</v>
      </c>
      <c r="P489" s="162" t="e">
        <f t="shared" si="58"/>
        <v>#DIV/0!</v>
      </c>
      <c r="Q489" s="92" t="e">
        <f t="shared" si="52"/>
        <v>#DIV/0!</v>
      </c>
      <c r="R489" s="92" t="e">
        <f t="shared" si="53"/>
        <v>#DIV/0!</v>
      </c>
    </row>
    <row r="490" spans="1:18" x14ac:dyDescent="0.25">
      <c r="A490" s="89" t="s">
        <v>72</v>
      </c>
      <c r="B490" s="167" t="s">
        <v>8</v>
      </c>
      <c r="C490" s="101" t="s">
        <v>77</v>
      </c>
      <c r="D490" s="89" t="s">
        <v>230</v>
      </c>
      <c r="E490" s="102" t="s">
        <v>678</v>
      </c>
      <c r="F490" s="104" t="s">
        <v>22</v>
      </c>
      <c r="G490" s="102" t="s">
        <v>12</v>
      </c>
      <c r="H490" s="156">
        <v>4.6399999999999997</v>
      </c>
      <c r="I490" s="158">
        <f>_xlfn.XLOOKUP(E490,Kalkulationswerte!$B$3:$B$13,Kalkulationswerte!$C$3:$C$13)</f>
        <v>190.66666666666666</v>
      </c>
      <c r="J490" s="90" t="e">
        <f>_xlfn.XLOOKUP(#REF!,Reinigungstage!$B$41:$B$44,Reinigungstage!$C$41:$C$44)</f>
        <v>#REF!</v>
      </c>
      <c r="K490" s="90" t="e">
        <f>_xlfn.XLOOKUP(#REF!,Reinigungstage!$B$63:$B$66,Reinigungstage!$C$63:$C$66)</f>
        <v>#REF!</v>
      </c>
      <c r="L490" s="91">
        <f t="shared" si="56"/>
        <v>884.69333333333327</v>
      </c>
      <c r="M490" s="158">
        <f>_xlfn.XLOOKUP(E490,Kalkulationswerte!$B$3:$B$13,Kalkulationswerte!$E$3:$E$13)</f>
        <v>0</v>
      </c>
      <c r="N490" s="160" t="e">
        <f t="shared" si="57"/>
        <v>#DIV/0!</v>
      </c>
      <c r="O490" s="161">
        <f>_xlfn.XLOOKUP(E490,Kalkulationswerte!$B$3:$B$13,Kalkulationswerte!$F$3:$F$13)</f>
        <v>0</v>
      </c>
      <c r="P490" s="162" t="e">
        <f t="shared" si="58"/>
        <v>#DIV/0!</v>
      </c>
      <c r="Q490" s="92" t="e">
        <f t="shared" si="52"/>
        <v>#DIV/0!</v>
      </c>
      <c r="R490" s="92" t="e">
        <f t="shared" si="53"/>
        <v>#DIV/0!</v>
      </c>
    </row>
    <row r="491" spans="1:18" x14ac:dyDescent="0.25">
      <c r="A491" s="89" t="s">
        <v>72</v>
      </c>
      <c r="B491" s="167" t="s">
        <v>8</v>
      </c>
      <c r="C491" s="101" t="s">
        <v>79</v>
      </c>
      <c r="D491" s="89" t="s">
        <v>527</v>
      </c>
      <c r="E491" s="102" t="s">
        <v>678</v>
      </c>
      <c r="F491" s="104" t="s">
        <v>22</v>
      </c>
      <c r="G491" s="102" t="s">
        <v>12</v>
      </c>
      <c r="H491" s="156">
        <v>5.32</v>
      </c>
      <c r="I491" s="158">
        <f>_xlfn.XLOOKUP(E491,Kalkulationswerte!$B$3:$B$13,Kalkulationswerte!$C$3:$C$13)</f>
        <v>190.66666666666666</v>
      </c>
      <c r="J491" s="90" t="e">
        <f>_xlfn.XLOOKUP(#REF!,Reinigungstage!$B$41:$B$44,Reinigungstage!$C$41:$C$44)</f>
        <v>#REF!</v>
      </c>
      <c r="K491" s="90" t="e">
        <f>_xlfn.XLOOKUP(#REF!,Reinigungstage!$B$63:$B$66,Reinigungstage!$C$63:$C$66)</f>
        <v>#REF!</v>
      </c>
      <c r="L491" s="91">
        <f t="shared" si="56"/>
        <v>1014.3466666666667</v>
      </c>
      <c r="M491" s="158">
        <f>_xlfn.XLOOKUP(E491,Kalkulationswerte!$B$3:$B$13,Kalkulationswerte!$E$3:$E$13)</f>
        <v>0</v>
      </c>
      <c r="N491" s="160" t="e">
        <f t="shared" si="57"/>
        <v>#DIV/0!</v>
      </c>
      <c r="O491" s="161">
        <f>_xlfn.XLOOKUP(E491,Kalkulationswerte!$B$3:$B$13,Kalkulationswerte!$F$3:$F$13)</f>
        <v>0</v>
      </c>
      <c r="P491" s="162" t="e">
        <f t="shared" si="58"/>
        <v>#DIV/0!</v>
      </c>
      <c r="Q491" s="92" t="e">
        <f t="shared" si="52"/>
        <v>#DIV/0!</v>
      </c>
      <c r="R491" s="92" t="e">
        <f t="shared" si="53"/>
        <v>#DIV/0!</v>
      </c>
    </row>
    <row r="492" spans="1:18" x14ac:dyDescent="0.25">
      <c r="A492" s="89" t="s">
        <v>72</v>
      </c>
      <c r="B492" s="167" t="s">
        <v>8</v>
      </c>
      <c r="C492" s="101" t="s">
        <v>81</v>
      </c>
      <c r="D492" s="89" t="s">
        <v>528</v>
      </c>
      <c r="E492" s="102" t="s">
        <v>678</v>
      </c>
      <c r="F492" s="104" t="s">
        <v>22</v>
      </c>
      <c r="G492" s="102" t="s">
        <v>12</v>
      </c>
      <c r="H492" s="156">
        <v>11.21</v>
      </c>
      <c r="I492" s="158">
        <f>_xlfn.XLOOKUP(E492,Kalkulationswerte!$B$3:$B$13,Kalkulationswerte!$C$3:$C$13)</f>
        <v>190.66666666666666</v>
      </c>
      <c r="J492" s="90" t="e">
        <f>_xlfn.XLOOKUP(#REF!,Reinigungstage!$B$41:$B$44,Reinigungstage!$C$41:$C$44)</f>
        <v>#REF!</v>
      </c>
      <c r="K492" s="90" t="e">
        <f>_xlfn.XLOOKUP(#REF!,Reinigungstage!$B$63:$B$66,Reinigungstage!$C$63:$C$66)</f>
        <v>#REF!</v>
      </c>
      <c r="L492" s="91">
        <f t="shared" si="56"/>
        <v>2137.3733333333334</v>
      </c>
      <c r="M492" s="158">
        <f>_xlfn.XLOOKUP(E492,Kalkulationswerte!$B$3:$B$13,Kalkulationswerte!$E$3:$E$13)</f>
        <v>0</v>
      </c>
      <c r="N492" s="160" t="e">
        <f t="shared" si="57"/>
        <v>#DIV/0!</v>
      </c>
      <c r="O492" s="161">
        <f>_xlfn.XLOOKUP(E492,Kalkulationswerte!$B$3:$B$13,Kalkulationswerte!$F$3:$F$13)</f>
        <v>0</v>
      </c>
      <c r="P492" s="162" t="e">
        <f t="shared" si="58"/>
        <v>#DIV/0!</v>
      </c>
      <c r="Q492" s="92" t="e">
        <f t="shared" si="52"/>
        <v>#DIV/0!</v>
      </c>
      <c r="R492" s="92" t="e">
        <f t="shared" si="53"/>
        <v>#DIV/0!</v>
      </c>
    </row>
    <row r="493" spans="1:18" x14ac:dyDescent="0.25">
      <c r="A493" s="89" t="s">
        <v>72</v>
      </c>
      <c r="B493" s="167" t="s">
        <v>8</v>
      </c>
      <c r="C493" s="101" t="s">
        <v>83</v>
      </c>
      <c r="D493" s="89" t="s">
        <v>470</v>
      </c>
      <c r="E493" s="102" t="s">
        <v>678</v>
      </c>
      <c r="F493" s="104" t="s">
        <v>22</v>
      </c>
      <c r="G493" s="102" t="s">
        <v>12</v>
      </c>
      <c r="H493" s="156">
        <v>5.2</v>
      </c>
      <c r="I493" s="158">
        <f>_xlfn.XLOOKUP(E493,Kalkulationswerte!$B$3:$B$13,Kalkulationswerte!$C$3:$C$13)</f>
        <v>190.66666666666666</v>
      </c>
      <c r="J493" s="90" t="e">
        <f>_xlfn.XLOOKUP(#REF!,Reinigungstage!$B$41:$B$44,Reinigungstage!$C$41:$C$44)</f>
        <v>#REF!</v>
      </c>
      <c r="K493" s="90" t="e">
        <f>_xlfn.XLOOKUP(#REF!,Reinigungstage!$B$63:$B$66,Reinigungstage!$C$63:$C$66)</f>
        <v>#REF!</v>
      </c>
      <c r="L493" s="91">
        <f t="shared" si="56"/>
        <v>991.4666666666667</v>
      </c>
      <c r="M493" s="158">
        <f>_xlfn.XLOOKUP(E493,Kalkulationswerte!$B$3:$B$13,Kalkulationswerte!$E$3:$E$13)</f>
        <v>0</v>
      </c>
      <c r="N493" s="160" t="e">
        <f t="shared" si="57"/>
        <v>#DIV/0!</v>
      </c>
      <c r="O493" s="161">
        <f>_xlfn.XLOOKUP(E493,Kalkulationswerte!$B$3:$B$13,Kalkulationswerte!$F$3:$F$13)</f>
        <v>0</v>
      </c>
      <c r="P493" s="162" t="e">
        <f t="shared" si="58"/>
        <v>#DIV/0!</v>
      </c>
      <c r="Q493" s="92" t="e">
        <f t="shared" si="52"/>
        <v>#DIV/0!</v>
      </c>
      <c r="R493" s="92" t="e">
        <f t="shared" si="53"/>
        <v>#DIV/0!</v>
      </c>
    </row>
    <row r="494" spans="1:18" x14ac:dyDescent="0.25">
      <c r="A494" s="89" t="s">
        <v>72</v>
      </c>
      <c r="B494" s="167" t="s">
        <v>8</v>
      </c>
      <c r="C494" s="101" t="s">
        <v>85</v>
      </c>
      <c r="D494" s="89" t="s">
        <v>229</v>
      </c>
      <c r="E494" s="102" t="s">
        <v>678</v>
      </c>
      <c r="F494" s="104" t="s">
        <v>22</v>
      </c>
      <c r="G494" s="102" t="s">
        <v>12</v>
      </c>
      <c r="H494" s="156">
        <v>10.96</v>
      </c>
      <c r="I494" s="158">
        <f>_xlfn.XLOOKUP(E494,Kalkulationswerte!$B$3:$B$13,Kalkulationswerte!$C$3:$C$13)</f>
        <v>190.66666666666666</v>
      </c>
      <c r="J494" s="90" t="e">
        <f>_xlfn.XLOOKUP(#REF!,Reinigungstage!$B$41:$B$44,Reinigungstage!$C$41:$C$44)</f>
        <v>#REF!</v>
      </c>
      <c r="K494" s="90" t="e">
        <f>_xlfn.XLOOKUP(#REF!,Reinigungstage!$B$63:$B$66,Reinigungstage!$C$63:$C$66)</f>
        <v>#REF!</v>
      </c>
      <c r="L494" s="91">
        <f t="shared" si="56"/>
        <v>2089.7066666666669</v>
      </c>
      <c r="M494" s="158">
        <f>_xlfn.XLOOKUP(E494,Kalkulationswerte!$B$3:$B$13,Kalkulationswerte!$E$3:$E$13)</f>
        <v>0</v>
      </c>
      <c r="N494" s="160" t="e">
        <f t="shared" si="57"/>
        <v>#DIV/0!</v>
      </c>
      <c r="O494" s="161">
        <f>_xlfn.XLOOKUP(E494,Kalkulationswerte!$B$3:$B$13,Kalkulationswerte!$F$3:$F$13)</f>
        <v>0</v>
      </c>
      <c r="P494" s="162" t="e">
        <f t="shared" si="58"/>
        <v>#DIV/0!</v>
      </c>
      <c r="Q494" s="92" t="e">
        <f t="shared" si="52"/>
        <v>#DIV/0!</v>
      </c>
      <c r="R494" s="92" t="e">
        <f t="shared" si="53"/>
        <v>#DIV/0!</v>
      </c>
    </row>
    <row r="495" spans="1:18" x14ac:dyDescent="0.25">
      <c r="A495" s="89" t="s">
        <v>72</v>
      </c>
      <c r="B495" s="167" t="s">
        <v>8</v>
      </c>
      <c r="C495" s="101" t="s">
        <v>87</v>
      </c>
      <c r="D495" s="89" t="s">
        <v>241</v>
      </c>
      <c r="E495" s="102" t="s">
        <v>696</v>
      </c>
      <c r="F495" s="104" t="s">
        <v>136</v>
      </c>
      <c r="G495" s="102" t="s">
        <v>10</v>
      </c>
      <c r="H495" s="156">
        <v>9.93</v>
      </c>
      <c r="I495" s="158">
        <f>_xlfn.XLOOKUP(E495,Kalkulationswerte!$B$3:$B$13,Kalkulationswerte!$C$3:$C$13)</f>
        <v>0</v>
      </c>
      <c r="J495" s="90" t="e">
        <f>_xlfn.XLOOKUP(#REF!,Reinigungstage!$B$41:$B$44,Reinigungstage!$C$41:$C$44)</f>
        <v>#REF!</v>
      </c>
      <c r="K495" s="90" t="e">
        <f>_xlfn.XLOOKUP(#REF!,Reinigungstage!$B$63:$B$66,Reinigungstage!$C$63:$C$66)</f>
        <v>#REF!</v>
      </c>
      <c r="L495" s="91">
        <f t="shared" si="56"/>
        <v>0</v>
      </c>
      <c r="M495" s="158">
        <f>_xlfn.XLOOKUP(E495,Kalkulationswerte!$B$3:$B$13,Kalkulationswerte!$E$3:$E$13)</f>
        <v>0</v>
      </c>
      <c r="N495" s="160">
        <f>I495</f>
        <v>0</v>
      </c>
      <c r="O495" s="161">
        <f>_xlfn.XLOOKUP(E495,Kalkulationswerte!$B$3:$B$13,Kalkulationswerte!$F$3:$F$13)</f>
        <v>0</v>
      </c>
      <c r="P495" s="162">
        <f t="shared" si="58"/>
        <v>0</v>
      </c>
      <c r="Q495" s="92" t="e">
        <f t="shared" si="52"/>
        <v>#DIV/0!</v>
      </c>
      <c r="R495" s="92" t="e">
        <f t="shared" si="53"/>
        <v>#DIV/0!</v>
      </c>
    </row>
    <row r="496" spans="1:18" x14ac:dyDescent="0.25">
      <c r="A496" s="89" t="s">
        <v>72</v>
      </c>
      <c r="B496" s="167" t="s">
        <v>8</v>
      </c>
      <c r="C496" s="101" t="s">
        <v>89</v>
      </c>
      <c r="D496" s="89" t="s">
        <v>413</v>
      </c>
      <c r="E496" s="102" t="s">
        <v>675</v>
      </c>
      <c r="F496" s="104" t="s">
        <v>22</v>
      </c>
      <c r="G496" s="102" t="s">
        <v>10</v>
      </c>
      <c r="H496" s="156">
        <v>15.81</v>
      </c>
      <c r="I496" s="158">
        <f>_xlfn.XLOOKUP(E496,Kalkulationswerte!$B$3:$B$13,Kalkulationswerte!$C$3:$C$13)</f>
        <v>101.06666666666668</v>
      </c>
      <c r="J496" s="90" t="e">
        <f>_xlfn.XLOOKUP(#REF!,Reinigungstage!$B$41:$B$44,Reinigungstage!$C$41:$C$44)</f>
        <v>#REF!</v>
      </c>
      <c r="K496" s="90" t="e">
        <f>_xlfn.XLOOKUP(#REF!,Reinigungstage!$B$63:$B$66,Reinigungstage!$C$63:$C$66)</f>
        <v>#REF!</v>
      </c>
      <c r="L496" s="91">
        <f t="shared" si="56"/>
        <v>1597.8640000000003</v>
      </c>
      <c r="M496" s="158">
        <f>_xlfn.XLOOKUP(E496,Kalkulationswerte!$B$3:$B$13,Kalkulationswerte!$E$3:$E$13)</f>
        <v>0</v>
      </c>
      <c r="N496" s="160" t="e">
        <f t="shared" si="57"/>
        <v>#DIV/0!</v>
      </c>
      <c r="O496" s="161">
        <f>_xlfn.XLOOKUP(E496,Kalkulationswerte!$B$3:$B$13,Kalkulationswerte!$F$3:$F$13)</f>
        <v>0</v>
      </c>
      <c r="P496" s="162" t="e">
        <f t="shared" si="58"/>
        <v>#DIV/0!</v>
      </c>
      <c r="Q496" s="92" t="e">
        <f t="shared" si="52"/>
        <v>#DIV/0!</v>
      </c>
      <c r="R496" s="92" t="e">
        <f t="shared" si="53"/>
        <v>#DIV/0!</v>
      </c>
    </row>
    <row r="497" spans="1:18" x14ac:dyDescent="0.25">
      <c r="A497" s="89" t="s">
        <v>72</v>
      </c>
      <c r="B497" s="167" t="s">
        <v>8</v>
      </c>
      <c r="C497" s="101" t="s">
        <v>92</v>
      </c>
      <c r="D497" s="89" t="s">
        <v>529</v>
      </c>
      <c r="E497" s="102" t="s">
        <v>696</v>
      </c>
      <c r="F497" s="104" t="s">
        <v>136</v>
      </c>
      <c r="G497" s="102" t="s">
        <v>220</v>
      </c>
      <c r="H497" s="156">
        <v>9.65</v>
      </c>
      <c r="I497" s="158">
        <f>_xlfn.XLOOKUP(E497,Kalkulationswerte!$B$3:$B$13,Kalkulationswerte!$C$3:$C$13)</f>
        <v>0</v>
      </c>
      <c r="J497" s="90" t="e">
        <f>_xlfn.XLOOKUP(#REF!,Reinigungstage!$B$41:$B$44,Reinigungstage!$C$41:$C$44)</f>
        <v>#REF!</v>
      </c>
      <c r="K497" s="90" t="e">
        <f>_xlfn.XLOOKUP(#REF!,Reinigungstage!$B$63:$B$66,Reinigungstage!$C$63:$C$66)</f>
        <v>#REF!</v>
      </c>
      <c r="L497" s="91">
        <f t="shared" si="56"/>
        <v>0</v>
      </c>
      <c r="M497" s="158">
        <f>_xlfn.XLOOKUP(E497,Kalkulationswerte!$B$3:$B$13,Kalkulationswerte!$E$3:$E$13)</f>
        <v>0</v>
      </c>
      <c r="N497" s="160">
        <f t="shared" ref="N497:N499" si="59">I497</f>
        <v>0</v>
      </c>
      <c r="O497" s="161">
        <f>_xlfn.XLOOKUP(E497,Kalkulationswerte!$B$3:$B$13,Kalkulationswerte!$F$3:$F$13)</f>
        <v>0</v>
      </c>
      <c r="P497" s="162">
        <f t="shared" si="58"/>
        <v>0</v>
      </c>
      <c r="Q497" s="92" t="e">
        <f t="shared" si="52"/>
        <v>#DIV/0!</v>
      </c>
      <c r="R497" s="92" t="e">
        <f t="shared" si="53"/>
        <v>#DIV/0!</v>
      </c>
    </row>
    <row r="498" spans="1:18" x14ac:dyDescent="0.25">
      <c r="A498" s="89" t="s">
        <v>72</v>
      </c>
      <c r="B498" s="167" t="s">
        <v>8</v>
      </c>
      <c r="C498" s="101" t="s">
        <v>93</v>
      </c>
      <c r="D498" s="89" t="s">
        <v>530</v>
      </c>
      <c r="E498" s="102" t="s">
        <v>696</v>
      </c>
      <c r="F498" s="104" t="s">
        <v>136</v>
      </c>
      <c r="G498" s="102" t="s">
        <v>10</v>
      </c>
      <c r="H498" s="156">
        <v>8.8000000000000007</v>
      </c>
      <c r="I498" s="158">
        <f>_xlfn.XLOOKUP(E498,Kalkulationswerte!$B$3:$B$13,Kalkulationswerte!$C$3:$C$13)</f>
        <v>0</v>
      </c>
      <c r="J498" s="90" t="e">
        <f>_xlfn.XLOOKUP(#REF!,Reinigungstage!$B$41:$B$44,Reinigungstage!$C$41:$C$44)</f>
        <v>#REF!</v>
      </c>
      <c r="K498" s="90" t="e">
        <f>_xlfn.XLOOKUP(#REF!,Reinigungstage!$B$63:$B$66,Reinigungstage!$C$63:$C$66)</f>
        <v>#REF!</v>
      </c>
      <c r="L498" s="91">
        <f t="shared" si="56"/>
        <v>0</v>
      </c>
      <c r="M498" s="158">
        <f>_xlfn.XLOOKUP(E498,Kalkulationswerte!$B$3:$B$13,Kalkulationswerte!$E$3:$E$13)</f>
        <v>0</v>
      </c>
      <c r="N498" s="160">
        <f t="shared" si="59"/>
        <v>0</v>
      </c>
      <c r="O498" s="161">
        <f>_xlfn.XLOOKUP(E498,Kalkulationswerte!$B$3:$B$13,Kalkulationswerte!$F$3:$F$13)</f>
        <v>0</v>
      </c>
      <c r="P498" s="162">
        <f t="shared" si="58"/>
        <v>0</v>
      </c>
      <c r="Q498" s="92" t="e">
        <f t="shared" si="52"/>
        <v>#DIV/0!</v>
      </c>
      <c r="R498" s="92" t="e">
        <f t="shared" si="53"/>
        <v>#DIV/0!</v>
      </c>
    </row>
    <row r="499" spans="1:18" x14ac:dyDescent="0.25">
      <c r="A499" s="89" t="s">
        <v>72</v>
      </c>
      <c r="B499" s="167" t="s">
        <v>8</v>
      </c>
      <c r="C499" s="101" t="s">
        <v>95</v>
      </c>
      <c r="D499" s="89" t="s">
        <v>531</v>
      </c>
      <c r="E499" s="102" t="s">
        <v>696</v>
      </c>
      <c r="F499" s="104" t="s">
        <v>136</v>
      </c>
      <c r="G499" s="102" t="s">
        <v>10</v>
      </c>
      <c r="H499" s="156">
        <v>41.29</v>
      </c>
      <c r="I499" s="158">
        <f>_xlfn.XLOOKUP(E499,Kalkulationswerte!$B$3:$B$13,Kalkulationswerte!$C$3:$C$13)</f>
        <v>0</v>
      </c>
      <c r="J499" s="90" t="e">
        <f>_xlfn.XLOOKUP(#REF!,Reinigungstage!$B$41:$B$44,Reinigungstage!$C$41:$C$44)</f>
        <v>#REF!</v>
      </c>
      <c r="K499" s="90" t="e">
        <f>_xlfn.XLOOKUP(#REF!,Reinigungstage!$B$63:$B$66,Reinigungstage!$C$63:$C$66)</f>
        <v>#REF!</v>
      </c>
      <c r="L499" s="91">
        <f t="shared" si="56"/>
        <v>0</v>
      </c>
      <c r="M499" s="158">
        <f>_xlfn.XLOOKUP(E499,Kalkulationswerte!$B$3:$B$13,Kalkulationswerte!$E$3:$E$13)</f>
        <v>0</v>
      </c>
      <c r="N499" s="160">
        <f t="shared" si="59"/>
        <v>0</v>
      </c>
      <c r="O499" s="161">
        <f>_xlfn.XLOOKUP(E499,Kalkulationswerte!$B$3:$B$13,Kalkulationswerte!$F$3:$F$13)</f>
        <v>0</v>
      </c>
      <c r="P499" s="162">
        <f t="shared" si="58"/>
        <v>0</v>
      </c>
      <c r="Q499" s="92" t="e">
        <f t="shared" si="52"/>
        <v>#DIV/0!</v>
      </c>
      <c r="R499" s="92" t="e">
        <f t="shared" si="53"/>
        <v>#DIV/0!</v>
      </c>
    </row>
    <row r="500" spans="1:18" x14ac:dyDescent="0.25">
      <c r="A500" s="89" t="s">
        <v>72</v>
      </c>
      <c r="B500" s="167" t="s">
        <v>8</v>
      </c>
      <c r="C500" s="101" t="s">
        <v>97</v>
      </c>
      <c r="D500" s="89" t="s">
        <v>532</v>
      </c>
      <c r="E500" s="102" t="s">
        <v>677</v>
      </c>
      <c r="F500" s="104" t="s">
        <v>22</v>
      </c>
      <c r="G500" s="102" t="s">
        <v>10</v>
      </c>
      <c r="H500" s="156">
        <v>8.8000000000000007</v>
      </c>
      <c r="I500" s="158">
        <f>_xlfn.XLOOKUP(E500,Kalkulationswerte!$B$3:$B$13,Kalkulationswerte!$C$3:$C$13)</f>
        <v>190.66666666666666</v>
      </c>
      <c r="J500" s="90" t="e">
        <f>_xlfn.XLOOKUP(#REF!,Reinigungstage!$B$41:$B$44,Reinigungstage!$C$41:$C$44)</f>
        <v>#REF!</v>
      </c>
      <c r="K500" s="90" t="e">
        <f>_xlfn.XLOOKUP(#REF!,Reinigungstage!$B$63:$B$66,Reinigungstage!$C$63:$C$66)</f>
        <v>#REF!</v>
      </c>
      <c r="L500" s="91">
        <f t="shared" si="56"/>
        <v>1677.8666666666668</v>
      </c>
      <c r="M500" s="158">
        <f>_xlfn.XLOOKUP(E500,Kalkulationswerte!$B$3:$B$13,Kalkulationswerte!$E$3:$E$13)</f>
        <v>0</v>
      </c>
      <c r="N500" s="160" t="e">
        <f t="shared" si="57"/>
        <v>#DIV/0!</v>
      </c>
      <c r="O500" s="161">
        <f>_xlfn.XLOOKUP(E500,Kalkulationswerte!$B$3:$B$13,Kalkulationswerte!$F$3:$F$13)</f>
        <v>0</v>
      </c>
      <c r="P500" s="162" t="e">
        <f t="shared" si="58"/>
        <v>#DIV/0!</v>
      </c>
      <c r="Q500" s="92" t="e">
        <f t="shared" si="52"/>
        <v>#DIV/0!</v>
      </c>
      <c r="R500" s="92" t="e">
        <f t="shared" si="53"/>
        <v>#DIV/0!</v>
      </c>
    </row>
    <row r="501" spans="1:18" x14ac:dyDescent="0.25">
      <c r="A501" s="89" t="s">
        <v>72</v>
      </c>
      <c r="B501" s="167" t="s">
        <v>8</v>
      </c>
      <c r="C501" s="101" t="s">
        <v>99</v>
      </c>
      <c r="D501" s="89" t="s">
        <v>483</v>
      </c>
      <c r="E501" s="102" t="s">
        <v>696</v>
      </c>
      <c r="F501" s="104" t="s">
        <v>136</v>
      </c>
      <c r="G501" s="102" t="s">
        <v>10</v>
      </c>
      <c r="H501" s="156">
        <v>6.43</v>
      </c>
      <c r="I501" s="158">
        <f>_xlfn.XLOOKUP(E501,Kalkulationswerte!$B$3:$B$13,Kalkulationswerte!$C$3:$C$13)</f>
        <v>0</v>
      </c>
      <c r="J501" s="90" t="e">
        <f>_xlfn.XLOOKUP(#REF!,Reinigungstage!$B$41:$B$44,Reinigungstage!$C$41:$C$44)</f>
        <v>#REF!</v>
      </c>
      <c r="K501" s="90" t="e">
        <f>_xlfn.XLOOKUP(#REF!,Reinigungstage!$B$63:$B$66,Reinigungstage!$C$63:$C$66)</f>
        <v>#REF!</v>
      </c>
      <c r="L501" s="91">
        <f t="shared" si="56"/>
        <v>0</v>
      </c>
      <c r="M501" s="158">
        <f>_xlfn.XLOOKUP(E501,Kalkulationswerte!$B$3:$B$13,Kalkulationswerte!$E$3:$E$13)</f>
        <v>0</v>
      </c>
      <c r="N501" s="160">
        <f t="shared" ref="N501:N502" si="60">I501</f>
        <v>0</v>
      </c>
      <c r="O501" s="161">
        <f>_xlfn.XLOOKUP(E501,Kalkulationswerte!$B$3:$B$13,Kalkulationswerte!$F$3:$F$13)</f>
        <v>0</v>
      </c>
      <c r="P501" s="162">
        <f t="shared" si="58"/>
        <v>0</v>
      </c>
      <c r="Q501" s="92" t="e">
        <f t="shared" si="52"/>
        <v>#DIV/0!</v>
      </c>
      <c r="R501" s="92" t="e">
        <f t="shared" si="53"/>
        <v>#DIV/0!</v>
      </c>
    </row>
    <row r="502" spans="1:18" x14ac:dyDescent="0.25">
      <c r="A502" s="89" t="s">
        <v>72</v>
      </c>
      <c r="B502" s="167" t="s">
        <v>8</v>
      </c>
      <c r="C502" s="101" t="s">
        <v>101</v>
      </c>
      <c r="D502" s="89" t="s">
        <v>533</v>
      </c>
      <c r="E502" s="102" t="s">
        <v>696</v>
      </c>
      <c r="F502" s="104" t="s">
        <v>136</v>
      </c>
      <c r="G502" s="102" t="s">
        <v>10</v>
      </c>
      <c r="H502" s="156">
        <v>41.18</v>
      </c>
      <c r="I502" s="158">
        <f>_xlfn.XLOOKUP(E502,Kalkulationswerte!$B$3:$B$13,Kalkulationswerte!$C$3:$C$13)</f>
        <v>0</v>
      </c>
      <c r="J502" s="90" t="e">
        <f>_xlfn.XLOOKUP(#REF!,Reinigungstage!$B$41:$B$44,Reinigungstage!$C$41:$C$44)</f>
        <v>#REF!</v>
      </c>
      <c r="K502" s="90" t="e">
        <f>_xlfn.XLOOKUP(#REF!,Reinigungstage!$B$63:$B$66,Reinigungstage!$C$63:$C$66)</f>
        <v>#REF!</v>
      </c>
      <c r="L502" s="91">
        <f t="shared" si="56"/>
        <v>0</v>
      </c>
      <c r="M502" s="158">
        <f>_xlfn.XLOOKUP(E502,Kalkulationswerte!$B$3:$B$13,Kalkulationswerte!$E$3:$E$13)</f>
        <v>0</v>
      </c>
      <c r="N502" s="160">
        <f t="shared" si="60"/>
        <v>0</v>
      </c>
      <c r="O502" s="161">
        <f>_xlfn.XLOOKUP(E502,Kalkulationswerte!$B$3:$B$13,Kalkulationswerte!$F$3:$F$13)</f>
        <v>0</v>
      </c>
      <c r="P502" s="162">
        <f t="shared" si="58"/>
        <v>0</v>
      </c>
      <c r="Q502" s="92" t="e">
        <f t="shared" si="52"/>
        <v>#DIV/0!</v>
      </c>
      <c r="R502" s="92" t="e">
        <f t="shared" si="53"/>
        <v>#DIV/0!</v>
      </c>
    </row>
    <row r="503" spans="1:18" x14ac:dyDescent="0.25">
      <c r="A503" s="89" t="s">
        <v>72</v>
      </c>
      <c r="B503" s="167" t="s">
        <v>8</v>
      </c>
      <c r="C503" s="101" t="s">
        <v>102</v>
      </c>
      <c r="D503" s="89" t="s">
        <v>534</v>
      </c>
      <c r="E503" s="102" t="s">
        <v>677</v>
      </c>
      <c r="F503" s="104" t="s">
        <v>22</v>
      </c>
      <c r="G503" s="102" t="s">
        <v>10</v>
      </c>
      <c r="H503" s="156">
        <v>14.47</v>
      </c>
      <c r="I503" s="158">
        <f>_xlfn.XLOOKUP(E503,Kalkulationswerte!$B$3:$B$13,Kalkulationswerte!$C$3:$C$13)</f>
        <v>190.66666666666666</v>
      </c>
      <c r="J503" s="90" t="e">
        <f>_xlfn.XLOOKUP(#REF!,Reinigungstage!$B$41:$B$44,Reinigungstage!$C$41:$C$44)</f>
        <v>#REF!</v>
      </c>
      <c r="K503" s="90" t="e">
        <f>_xlfn.XLOOKUP(#REF!,Reinigungstage!$B$63:$B$66,Reinigungstage!$C$63:$C$66)</f>
        <v>#REF!</v>
      </c>
      <c r="L503" s="91">
        <f t="shared" si="56"/>
        <v>2758.9466666666667</v>
      </c>
      <c r="M503" s="158">
        <f>_xlfn.XLOOKUP(E503,Kalkulationswerte!$B$3:$B$13,Kalkulationswerte!$E$3:$E$13)</f>
        <v>0</v>
      </c>
      <c r="N503" s="160" t="e">
        <f t="shared" si="57"/>
        <v>#DIV/0!</v>
      </c>
      <c r="O503" s="161">
        <f>_xlfn.XLOOKUP(E503,Kalkulationswerte!$B$3:$B$13,Kalkulationswerte!$F$3:$F$13)</f>
        <v>0</v>
      </c>
      <c r="P503" s="162" t="e">
        <f t="shared" si="58"/>
        <v>#DIV/0!</v>
      </c>
      <c r="Q503" s="92" t="e">
        <f t="shared" si="52"/>
        <v>#DIV/0!</v>
      </c>
      <c r="R503" s="92" t="e">
        <f t="shared" si="53"/>
        <v>#DIV/0!</v>
      </c>
    </row>
    <row r="504" spans="1:18" x14ac:dyDescent="0.25">
      <c r="A504" s="89" t="s">
        <v>72</v>
      </c>
      <c r="B504" s="167" t="s">
        <v>8</v>
      </c>
      <c r="C504" s="101" t="s">
        <v>74</v>
      </c>
      <c r="D504" s="89" t="s">
        <v>535</v>
      </c>
      <c r="E504" s="102" t="s">
        <v>696</v>
      </c>
      <c r="F504" s="104" t="s">
        <v>136</v>
      </c>
      <c r="G504" s="102" t="s">
        <v>10</v>
      </c>
      <c r="H504" s="156">
        <v>41.36</v>
      </c>
      <c r="I504" s="158">
        <f>_xlfn.XLOOKUP(E504,Kalkulationswerte!$B$3:$B$13,Kalkulationswerte!$C$3:$C$13)</f>
        <v>0</v>
      </c>
      <c r="J504" s="90" t="e">
        <f>_xlfn.XLOOKUP(#REF!,Reinigungstage!$B$41:$B$44,Reinigungstage!$C$41:$C$44)</f>
        <v>#REF!</v>
      </c>
      <c r="K504" s="90" t="e">
        <f>_xlfn.XLOOKUP(#REF!,Reinigungstage!$B$63:$B$66,Reinigungstage!$C$63:$C$66)</f>
        <v>#REF!</v>
      </c>
      <c r="L504" s="91">
        <f t="shared" si="56"/>
        <v>0</v>
      </c>
      <c r="M504" s="158">
        <f>_xlfn.XLOOKUP(E504,Kalkulationswerte!$B$3:$B$13,Kalkulationswerte!$E$3:$E$13)</f>
        <v>0</v>
      </c>
      <c r="N504" s="160">
        <f t="shared" ref="N504:N505" si="61">I504</f>
        <v>0</v>
      </c>
      <c r="O504" s="161">
        <f>_xlfn.XLOOKUP(E504,Kalkulationswerte!$B$3:$B$13,Kalkulationswerte!$F$3:$F$13)</f>
        <v>0</v>
      </c>
      <c r="P504" s="162">
        <f t="shared" si="58"/>
        <v>0</v>
      </c>
      <c r="Q504" s="92" t="e">
        <f t="shared" si="52"/>
        <v>#DIV/0!</v>
      </c>
      <c r="R504" s="92" t="e">
        <f t="shared" si="53"/>
        <v>#DIV/0!</v>
      </c>
    </row>
    <row r="505" spans="1:18" x14ac:dyDescent="0.25">
      <c r="A505" s="89" t="s">
        <v>72</v>
      </c>
      <c r="B505" s="167" t="s">
        <v>8</v>
      </c>
      <c r="C505" s="101" t="s">
        <v>105</v>
      </c>
      <c r="D505" s="89" t="s">
        <v>536</v>
      </c>
      <c r="E505" s="102" t="s">
        <v>696</v>
      </c>
      <c r="F505" s="104" t="s">
        <v>136</v>
      </c>
      <c r="G505" s="102" t="s">
        <v>10</v>
      </c>
      <c r="H505" s="156">
        <v>8.7799999999999994</v>
      </c>
      <c r="I505" s="158">
        <f>_xlfn.XLOOKUP(E505,Kalkulationswerte!$B$3:$B$13,Kalkulationswerte!$C$3:$C$13)</f>
        <v>0</v>
      </c>
      <c r="J505" s="90" t="e">
        <f>_xlfn.XLOOKUP(#REF!,Reinigungstage!$B$41:$B$44,Reinigungstage!$C$41:$C$44)</f>
        <v>#REF!</v>
      </c>
      <c r="K505" s="90" t="e">
        <f>_xlfn.XLOOKUP(#REF!,Reinigungstage!$B$63:$B$66,Reinigungstage!$C$63:$C$66)</f>
        <v>#REF!</v>
      </c>
      <c r="L505" s="91">
        <f t="shared" si="56"/>
        <v>0</v>
      </c>
      <c r="M505" s="158">
        <f>_xlfn.XLOOKUP(E505,Kalkulationswerte!$B$3:$B$13,Kalkulationswerte!$E$3:$E$13)</f>
        <v>0</v>
      </c>
      <c r="N505" s="160">
        <f t="shared" si="61"/>
        <v>0</v>
      </c>
      <c r="O505" s="161">
        <f>_xlfn.XLOOKUP(E505,Kalkulationswerte!$B$3:$B$13,Kalkulationswerte!$F$3:$F$13)</f>
        <v>0</v>
      </c>
      <c r="P505" s="162">
        <f t="shared" si="58"/>
        <v>0</v>
      </c>
      <c r="Q505" s="92" t="e">
        <f t="shared" si="52"/>
        <v>#DIV/0!</v>
      </c>
      <c r="R505" s="92" t="e">
        <f t="shared" si="53"/>
        <v>#DIV/0!</v>
      </c>
    </row>
    <row r="506" spans="1:18" x14ac:dyDescent="0.25">
      <c r="A506" s="89" t="s">
        <v>72</v>
      </c>
      <c r="B506" s="167" t="s">
        <v>8</v>
      </c>
      <c r="C506" s="101" t="s">
        <v>107</v>
      </c>
      <c r="D506" s="89" t="s">
        <v>13</v>
      </c>
      <c r="E506" s="102" t="s">
        <v>687</v>
      </c>
      <c r="F506" s="104" t="s">
        <v>22</v>
      </c>
      <c r="G506" s="102" t="s">
        <v>10</v>
      </c>
      <c r="H506" s="156">
        <v>123.63</v>
      </c>
      <c r="I506" s="158">
        <f>_xlfn.XLOOKUP(E506,Kalkulationswerte!$B$3:$B$13,Kalkulationswerte!$C$3:$C$13)</f>
        <v>190.66666666666666</v>
      </c>
      <c r="J506" s="90" t="e">
        <f>_xlfn.XLOOKUP(#REF!,Reinigungstage!$B$41:$B$44,Reinigungstage!$C$41:$C$44)</f>
        <v>#REF!</v>
      </c>
      <c r="K506" s="90" t="e">
        <f>_xlfn.XLOOKUP(#REF!,Reinigungstage!$B$63:$B$66,Reinigungstage!$C$63:$C$66)</f>
        <v>#REF!</v>
      </c>
      <c r="L506" s="91">
        <f t="shared" si="56"/>
        <v>23572.12</v>
      </c>
      <c r="M506" s="158">
        <f>_xlfn.XLOOKUP(E506,Kalkulationswerte!$B$3:$B$13,Kalkulationswerte!$E$3:$E$13)</f>
        <v>0</v>
      </c>
      <c r="N506" s="160" t="e">
        <f t="shared" si="57"/>
        <v>#DIV/0!</v>
      </c>
      <c r="O506" s="161">
        <f>_xlfn.XLOOKUP(E506,Kalkulationswerte!$B$3:$B$13,Kalkulationswerte!$F$3:$F$13)</f>
        <v>0</v>
      </c>
      <c r="P506" s="162" t="e">
        <f t="shared" si="58"/>
        <v>#DIV/0!</v>
      </c>
      <c r="Q506" s="92" t="e">
        <f t="shared" si="52"/>
        <v>#DIV/0!</v>
      </c>
      <c r="R506" s="92" t="e">
        <f t="shared" si="53"/>
        <v>#DIV/0!</v>
      </c>
    </row>
    <row r="507" spans="1:18" x14ac:dyDescent="0.25">
      <c r="A507" s="89" t="s">
        <v>72</v>
      </c>
      <c r="B507" s="167" t="s">
        <v>8</v>
      </c>
      <c r="C507" s="101" t="s">
        <v>109</v>
      </c>
      <c r="D507" s="89" t="s">
        <v>537</v>
      </c>
      <c r="E507" s="102" t="s">
        <v>678</v>
      </c>
      <c r="F507" s="104" t="s">
        <v>22</v>
      </c>
      <c r="G507" s="102" t="s">
        <v>12</v>
      </c>
      <c r="H507" s="156">
        <v>12.72</v>
      </c>
      <c r="I507" s="158">
        <f>_xlfn.XLOOKUP(E507,Kalkulationswerte!$B$3:$B$13,Kalkulationswerte!$C$3:$C$13)</f>
        <v>190.66666666666666</v>
      </c>
      <c r="J507" s="90" t="e">
        <f>_xlfn.XLOOKUP(#REF!,Reinigungstage!$B$41:$B$44,Reinigungstage!$C$41:$C$44)</f>
        <v>#REF!</v>
      </c>
      <c r="K507" s="90" t="e">
        <f>_xlfn.XLOOKUP(#REF!,Reinigungstage!$B$63:$B$66,Reinigungstage!$C$63:$C$66)</f>
        <v>#REF!</v>
      </c>
      <c r="L507" s="91">
        <f t="shared" si="56"/>
        <v>2425.2800000000002</v>
      </c>
      <c r="M507" s="158">
        <f>_xlfn.XLOOKUP(E507,Kalkulationswerte!$B$3:$B$13,Kalkulationswerte!$E$3:$E$13)</f>
        <v>0</v>
      </c>
      <c r="N507" s="160" t="e">
        <f t="shared" si="57"/>
        <v>#DIV/0!</v>
      </c>
      <c r="O507" s="161">
        <f>_xlfn.XLOOKUP(E507,Kalkulationswerte!$B$3:$B$13,Kalkulationswerte!$F$3:$F$13)</f>
        <v>0</v>
      </c>
      <c r="P507" s="162" t="e">
        <f t="shared" si="58"/>
        <v>#DIV/0!</v>
      </c>
      <c r="Q507" s="92" t="e">
        <f t="shared" si="52"/>
        <v>#DIV/0!</v>
      </c>
      <c r="R507" s="92" t="e">
        <f t="shared" si="53"/>
        <v>#DIV/0!</v>
      </c>
    </row>
    <row r="508" spans="1:18" x14ac:dyDescent="0.25">
      <c r="A508" s="89" t="s">
        <v>72</v>
      </c>
      <c r="B508" s="167" t="s">
        <v>8</v>
      </c>
      <c r="C508" s="101" t="s">
        <v>111</v>
      </c>
      <c r="D508" s="89" t="s">
        <v>496</v>
      </c>
      <c r="E508" s="102" t="s">
        <v>678</v>
      </c>
      <c r="F508" s="104" t="s">
        <v>22</v>
      </c>
      <c r="G508" s="102" t="s">
        <v>12</v>
      </c>
      <c r="H508" s="156">
        <v>5.0199999999999996</v>
      </c>
      <c r="I508" s="158">
        <f>_xlfn.XLOOKUP(E508,Kalkulationswerte!$B$3:$B$13,Kalkulationswerte!$C$3:$C$13)</f>
        <v>190.66666666666666</v>
      </c>
      <c r="J508" s="90" t="e">
        <f>_xlfn.XLOOKUP(#REF!,Reinigungstage!$B$41:$B$44,Reinigungstage!$C$41:$C$44)</f>
        <v>#REF!</v>
      </c>
      <c r="K508" s="90" t="e">
        <f>_xlfn.XLOOKUP(#REF!,Reinigungstage!$B$63:$B$66,Reinigungstage!$C$63:$C$66)</f>
        <v>#REF!</v>
      </c>
      <c r="L508" s="91">
        <f t="shared" si="56"/>
        <v>957.14666666666653</v>
      </c>
      <c r="M508" s="158">
        <f>_xlfn.XLOOKUP(E508,Kalkulationswerte!$B$3:$B$13,Kalkulationswerte!$E$3:$E$13)</f>
        <v>0</v>
      </c>
      <c r="N508" s="160" t="e">
        <f t="shared" si="57"/>
        <v>#DIV/0!</v>
      </c>
      <c r="O508" s="161">
        <f>_xlfn.XLOOKUP(E508,Kalkulationswerte!$B$3:$B$13,Kalkulationswerte!$F$3:$F$13)</f>
        <v>0</v>
      </c>
      <c r="P508" s="162" t="e">
        <f t="shared" si="58"/>
        <v>#DIV/0!</v>
      </c>
      <c r="Q508" s="92" t="e">
        <f t="shared" si="52"/>
        <v>#DIV/0!</v>
      </c>
      <c r="R508" s="92" t="e">
        <f t="shared" si="53"/>
        <v>#DIV/0!</v>
      </c>
    </row>
    <row r="509" spans="1:18" x14ac:dyDescent="0.25">
      <c r="A509" s="89" t="s">
        <v>72</v>
      </c>
      <c r="B509" s="167" t="s">
        <v>8</v>
      </c>
      <c r="C509" s="101" t="s">
        <v>113</v>
      </c>
      <c r="D509" s="89" t="s">
        <v>538</v>
      </c>
      <c r="E509" s="102" t="s">
        <v>692</v>
      </c>
      <c r="F509" s="104" t="s">
        <v>22</v>
      </c>
      <c r="G509" s="102" t="s">
        <v>10</v>
      </c>
      <c r="H509" s="156">
        <v>18.96</v>
      </c>
      <c r="I509" s="158">
        <f>_xlfn.XLOOKUP(E509,Kalkulationswerte!$B$3:$B$13,Kalkulationswerte!$C$3:$C$13)</f>
        <v>190.66666666666666</v>
      </c>
      <c r="J509" s="90" t="e">
        <f>_xlfn.XLOOKUP(#REF!,Reinigungstage!$B$41:$B$44,Reinigungstage!$C$41:$C$44)</f>
        <v>#REF!</v>
      </c>
      <c r="K509" s="90" t="e">
        <f>_xlfn.XLOOKUP(#REF!,Reinigungstage!$B$63:$B$66,Reinigungstage!$C$63:$C$66)</f>
        <v>#REF!</v>
      </c>
      <c r="L509" s="91">
        <f t="shared" si="56"/>
        <v>3615.04</v>
      </c>
      <c r="M509" s="158">
        <f>_xlfn.XLOOKUP(E509,Kalkulationswerte!$B$3:$B$13,Kalkulationswerte!$E$3:$E$13)</f>
        <v>0</v>
      </c>
      <c r="N509" s="160" t="e">
        <f t="shared" si="57"/>
        <v>#DIV/0!</v>
      </c>
      <c r="O509" s="161">
        <f>_xlfn.XLOOKUP(E509,Kalkulationswerte!$B$3:$B$13,Kalkulationswerte!$F$3:$F$13)</f>
        <v>0</v>
      </c>
      <c r="P509" s="162" t="e">
        <f t="shared" si="58"/>
        <v>#DIV/0!</v>
      </c>
      <c r="Q509" s="92" t="e">
        <f t="shared" si="52"/>
        <v>#DIV/0!</v>
      </c>
      <c r="R509" s="92" t="e">
        <f t="shared" si="53"/>
        <v>#DIV/0!</v>
      </c>
    </row>
    <row r="510" spans="1:18" x14ac:dyDescent="0.25">
      <c r="A510" s="89" t="s">
        <v>72</v>
      </c>
      <c r="B510" s="167" t="s">
        <v>8</v>
      </c>
      <c r="C510" s="101" t="s">
        <v>115</v>
      </c>
      <c r="D510" s="89" t="s">
        <v>539</v>
      </c>
      <c r="E510" s="102" t="s">
        <v>678</v>
      </c>
      <c r="F510" s="104" t="s">
        <v>22</v>
      </c>
      <c r="G510" s="102" t="s">
        <v>12</v>
      </c>
      <c r="H510" s="156">
        <v>5.05</v>
      </c>
      <c r="I510" s="158">
        <f>_xlfn.XLOOKUP(E510,Kalkulationswerte!$B$3:$B$13,Kalkulationswerte!$C$3:$C$13)</f>
        <v>190.66666666666666</v>
      </c>
      <c r="J510" s="90" t="e">
        <f>_xlfn.XLOOKUP(#REF!,Reinigungstage!$B$41:$B$44,Reinigungstage!$C$41:$C$44)</f>
        <v>#REF!</v>
      </c>
      <c r="K510" s="90" t="e">
        <f>_xlfn.XLOOKUP(#REF!,Reinigungstage!$B$63:$B$66,Reinigungstage!$C$63:$C$66)</f>
        <v>#REF!</v>
      </c>
      <c r="L510" s="91">
        <f t="shared" si="56"/>
        <v>962.86666666666656</v>
      </c>
      <c r="M510" s="158">
        <f>_xlfn.XLOOKUP(E510,Kalkulationswerte!$B$3:$B$13,Kalkulationswerte!$E$3:$E$13)</f>
        <v>0</v>
      </c>
      <c r="N510" s="160" t="e">
        <f t="shared" si="57"/>
        <v>#DIV/0!</v>
      </c>
      <c r="O510" s="161">
        <f>_xlfn.XLOOKUP(E510,Kalkulationswerte!$B$3:$B$13,Kalkulationswerte!$F$3:$F$13)</f>
        <v>0</v>
      </c>
      <c r="P510" s="162" t="e">
        <f t="shared" si="58"/>
        <v>#DIV/0!</v>
      </c>
      <c r="Q510" s="92" t="e">
        <f t="shared" si="52"/>
        <v>#DIV/0!</v>
      </c>
      <c r="R510" s="92" t="e">
        <f t="shared" si="53"/>
        <v>#DIV/0!</v>
      </c>
    </row>
    <row r="511" spans="1:18" x14ac:dyDescent="0.25">
      <c r="A511" s="89" t="s">
        <v>72</v>
      </c>
      <c r="B511" s="167" t="s">
        <v>8</v>
      </c>
      <c r="C511" s="101" t="s">
        <v>117</v>
      </c>
      <c r="D511" s="89" t="s">
        <v>499</v>
      </c>
      <c r="E511" s="102" t="s">
        <v>678</v>
      </c>
      <c r="F511" s="104" t="s">
        <v>22</v>
      </c>
      <c r="G511" s="102" t="s">
        <v>12</v>
      </c>
      <c r="H511" s="156">
        <v>11.91</v>
      </c>
      <c r="I511" s="158">
        <f>_xlfn.XLOOKUP(E511,Kalkulationswerte!$B$3:$B$13,Kalkulationswerte!$C$3:$C$13)</f>
        <v>190.66666666666666</v>
      </c>
      <c r="J511" s="90" t="e">
        <f>_xlfn.XLOOKUP(#REF!,Reinigungstage!$B$41:$B$44,Reinigungstage!$C$41:$C$44)</f>
        <v>#REF!</v>
      </c>
      <c r="K511" s="90" t="e">
        <f>_xlfn.XLOOKUP(#REF!,Reinigungstage!$B$63:$B$66,Reinigungstage!$C$63:$C$66)</f>
        <v>#REF!</v>
      </c>
      <c r="L511" s="91">
        <f t="shared" si="56"/>
        <v>2270.8399999999997</v>
      </c>
      <c r="M511" s="158">
        <f>_xlfn.XLOOKUP(E511,Kalkulationswerte!$B$3:$B$13,Kalkulationswerte!$E$3:$E$13)</f>
        <v>0</v>
      </c>
      <c r="N511" s="160" t="e">
        <f t="shared" si="57"/>
        <v>#DIV/0!</v>
      </c>
      <c r="O511" s="161">
        <f>_xlfn.XLOOKUP(E511,Kalkulationswerte!$B$3:$B$13,Kalkulationswerte!$F$3:$F$13)</f>
        <v>0</v>
      </c>
      <c r="P511" s="162" t="e">
        <f t="shared" si="58"/>
        <v>#DIV/0!</v>
      </c>
      <c r="Q511" s="92" t="e">
        <f t="shared" si="52"/>
        <v>#DIV/0!</v>
      </c>
      <c r="R511" s="92" t="e">
        <f t="shared" si="53"/>
        <v>#DIV/0!</v>
      </c>
    </row>
    <row r="512" spans="1:18" x14ac:dyDescent="0.25">
      <c r="A512" s="89" t="s">
        <v>72</v>
      </c>
      <c r="B512" s="167" t="s">
        <v>8</v>
      </c>
      <c r="C512" s="101" t="s">
        <v>119</v>
      </c>
      <c r="D512" s="89" t="s">
        <v>540</v>
      </c>
      <c r="E512" s="102" t="s">
        <v>692</v>
      </c>
      <c r="F512" s="104" t="s">
        <v>22</v>
      </c>
      <c r="G512" s="102" t="s">
        <v>10</v>
      </c>
      <c r="H512" s="156">
        <v>18.32</v>
      </c>
      <c r="I512" s="158">
        <f>_xlfn.XLOOKUP(E512,Kalkulationswerte!$B$3:$B$13,Kalkulationswerte!$C$3:$C$13)</f>
        <v>190.66666666666666</v>
      </c>
      <c r="J512" s="90" t="e">
        <f>_xlfn.XLOOKUP(#REF!,Reinigungstage!$B$41:$B$44,Reinigungstage!$C$41:$C$44)</f>
        <v>#REF!</v>
      </c>
      <c r="K512" s="90" t="e">
        <f>_xlfn.XLOOKUP(#REF!,Reinigungstage!$B$63:$B$66,Reinigungstage!$C$63:$C$66)</f>
        <v>#REF!</v>
      </c>
      <c r="L512" s="91">
        <f t="shared" si="56"/>
        <v>3493.0133333333333</v>
      </c>
      <c r="M512" s="158">
        <f>_xlfn.XLOOKUP(E512,Kalkulationswerte!$B$3:$B$13,Kalkulationswerte!$E$3:$E$13)</f>
        <v>0</v>
      </c>
      <c r="N512" s="160" t="e">
        <f t="shared" si="57"/>
        <v>#DIV/0!</v>
      </c>
      <c r="O512" s="161">
        <f>_xlfn.XLOOKUP(E512,Kalkulationswerte!$B$3:$B$13,Kalkulationswerte!$F$3:$F$13)</f>
        <v>0</v>
      </c>
      <c r="P512" s="162" t="e">
        <f t="shared" si="58"/>
        <v>#DIV/0!</v>
      </c>
      <c r="Q512" s="92" t="e">
        <f t="shared" si="52"/>
        <v>#DIV/0!</v>
      </c>
      <c r="R512" s="92" t="e">
        <f t="shared" si="53"/>
        <v>#DIV/0!</v>
      </c>
    </row>
    <row r="513" spans="1:18" x14ac:dyDescent="0.25">
      <c r="A513" s="89" t="s">
        <v>72</v>
      </c>
      <c r="B513" s="167" t="s">
        <v>8</v>
      </c>
      <c r="C513" s="101" t="s">
        <v>121</v>
      </c>
      <c r="D513" s="89" t="s">
        <v>541</v>
      </c>
      <c r="E513" s="102" t="s">
        <v>678</v>
      </c>
      <c r="F513" s="104" t="s">
        <v>22</v>
      </c>
      <c r="G513" s="102" t="s">
        <v>12</v>
      </c>
      <c r="H513" s="156">
        <v>10.33</v>
      </c>
      <c r="I513" s="158">
        <f>_xlfn.XLOOKUP(E513,Kalkulationswerte!$B$3:$B$13,Kalkulationswerte!$C$3:$C$13)</f>
        <v>190.66666666666666</v>
      </c>
      <c r="J513" s="90" t="e">
        <f>_xlfn.XLOOKUP(#REF!,Reinigungstage!$B$41:$B$44,Reinigungstage!$C$41:$C$44)</f>
        <v>#REF!</v>
      </c>
      <c r="K513" s="90" t="e">
        <f>_xlfn.XLOOKUP(#REF!,Reinigungstage!$B$63:$B$66,Reinigungstage!$C$63:$C$66)</f>
        <v>#REF!</v>
      </c>
      <c r="L513" s="91">
        <f t="shared" si="56"/>
        <v>1969.5866666666666</v>
      </c>
      <c r="M513" s="158">
        <f>_xlfn.XLOOKUP(E513,Kalkulationswerte!$B$3:$B$13,Kalkulationswerte!$E$3:$E$13)</f>
        <v>0</v>
      </c>
      <c r="N513" s="160" t="e">
        <f t="shared" si="57"/>
        <v>#DIV/0!</v>
      </c>
      <c r="O513" s="161">
        <f>_xlfn.XLOOKUP(E513,Kalkulationswerte!$B$3:$B$13,Kalkulationswerte!$F$3:$F$13)</f>
        <v>0</v>
      </c>
      <c r="P513" s="162" t="e">
        <f t="shared" si="58"/>
        <v>#DIV/0!</v>
      </c>
      <c r="Q513" s="92" t="e">
        <f t="shared" si="52"/>
        <v>#DIV/0!</v>
      </c>
      <c r="R513" s="92" t="e">
        <f t="shared" si="53"/>
        <v>#DIV/0!</v>
      </c>
    </row>
    <row r="514" spans="1:18" x14ac:dyDescent="0.25">
      <c r="A514" s="89" t="s">
        <v>72</v>
      </c>
      <c r="B514" s="167" t="s">
        <v>8</v>
      </c>
      <c r="C514" s="101" t="s">
        <v>123</v>
      </c>
      <c r="D514" s="89" t="s">
        <v>513</v>
      </c>
      <c r="E514" s="102" t="s">
        <v>678</v>
      </c>
      <c r="F514" s="104" t="s">
        <v>22</v>
      </c>
      <c r="G514" s="102" t="s">
        <v>12</v>
      </c>
      <c r="H514" s="156">
        <v>2.81</v>
      </c>
      <c r="I514" s="158">
        <f>_xlfn.XLOOKUP(E514,Kalkulationswerte!$B$3:$B$13,Kalkulationswerte!$C$3:$C$13)</f>
        <v>190.66666666666666</v>
      </c>
      <c r="J514" s="90" t="e">
        <f>_xlfn.XLOOKUP(#REF!,Reinigungstage!$B$41:$B$44,Reinigungstage!$C$41:$C$44)</f>
        <v>#REF!</v>
      </c>
      <c r="K514" s="90" t="e">
        <f>_xlfn.XLOOKUP(#REF!,Reinigungstage!$B$63:$B$66,Reinigungstage!$C$63:$C$66)</f>
        <v>#REF!</v>
      </c>
      <c r="L514" s="91">
        <f t="shared" si="56"/>
        <v>535.77333333333331</v>
      </c>
      <c r="M514" s="158">
        <f>_xlfn.XLOOKUP(E514,Kalkulationswerte!$B$3:$B$13,Kalkulationswerte!$E$3:$E$13)</f>
        <v>0</v>
      </c>
      <c r="N514" s="160" t="e">
        <f t="shared" si="57"/>
        <v>#DIV/0!</v>
      </c>
      <c r="O514" s="161">
        <f>_xlfn.XLOOKUP(E514,Kalkulationswerte!$B$3:$B$13,Kalkulationswerte!$F$3:$F$13)</f>
        <v>0</v>
      </c>
      <c r="P514" s="162" t="e">
        <f t="shared" si="58"/>
        <v>#DIV/0!</v>
      </c>
      <c r="Q514" s="92" t="e">
        <f t="shared" si="52"/>
        <v>#DIV/0!</v>
      </c>
      <c r="R514" s="92" t="e">
        <f t="shared" si="53"/>
        <v>#DIV/0!</v>
      </c>
    </row>
    <row r="515" spans="1:18" x14ac:dyDescent="0.25">
      <c r="A515" s="89" t="s">
        <v>72</v>
      </c>
      <c r="B515" s="167" t="s">
        <v>8</v>
      </c>
      <c r="C515" s="101" t="s">
        <v>125</v>
      </c>
      <c r="D515" s="89" t="s">
        <v>543</v>
      </c>
      <c r="E515" s="102" t="s">
        <v>678</v>
      </c>
      <c r="F515" s="104" t="s">
        <v>22</v>
      </c>
      <c r="G515" s="102" t="s">
        <v>12</v>
      </c>
      <c r="H515" s="156">
        <v>4.29</v>
      </c>
      <c r="I515" s="158">
        <f>_xlfn.XLOOKUP(E515,Kalkulationswerte!$B$3:$B$13,Kalkulationswerte!$C$3:$C$13)</f>
        <v>190.66666666666666</v>
      </c>
      <c r="J515" s="90" t="e">
        <f>_xlfn.XLOOKUP(#REF!,Reinigungstage!$B$41:$B$44,Reinigungstage!$C$41:$C$44)</f>
        <v>#REF!</v>
      </c>
      <c r="K515" s="90" t="e">
        <f>_xlfn.XLOOKUP(#REF!,Reinigungstage!$B$63:$B$66,Reinigungstage!$C$63:$C$66)</f>
        <v>#REF!</v>
      </c>
      <c r="L515" s="91">
        <f t="shared" si="56"/>
        <v>817.95999999999992</v>
      </c>
      <c r="M515" s="158">
        <f>_xlfn.XLOOKUP(E515,Kalkulationswerte!$B$3:$B$13,Kalkulationswerte!$E$3:$E$13)</f>
        <v>0</v>
      </c>
      <c r="N515" s="160" t="e">
        <f t="shared" si="57"/>
        <v>#DIV/0!</v>
      </c>
      <c r="O515" s="161">
        <f>_xlfn.XLOOKUP(E515,Kalkulationswerte!$B$3:$B$13,Kalkulationswerte!$F$3:$F$13)</f>
        <v>0</v>
      </c>
      <c r="P515" s="162" t="e">
        <f t="shared" si="58"/>
        <v>#DIV/0!</v>
      </c>
      <c r="Q515" s="92" t="e">
        <f t="shared" si="52"/>
        <v>#DIV/0!</v>
      </c>
      <c r="R515" s="92" t="e">
        <f t="shared" si="53"/>
        <v>#DIV/0!</v>
      </c>
    </row>
    <row r="516" spans="1:18" x14ac:dyDescent="0.25">
      <c r="A516" s="89" t="s">
        <v>72</v>
      </c>
      <c r="B516" s="167" t="s">
        <v>8</v>
      </c>
      <c r="C516" s="101" t="s">
        <v>128</v>
      </c>
      <c r="D516" s="89" t="s">
        <v>542</v>
      </c>
      <c r="E516" s="102" t="s">
        <v>692</v>
      </c>
      <c r="F516" s="104" t="s">
        <v>22</v>
      </c>
      <c r="G516" s="102" t="s">
        <v>10</v>
      </c>
      <c r="H516" s="156">
        <v>18.510000000000002</v>
      </c>
      <c r="I516" s="158">
        <f>_xlfn.XLOOKUP(E516,Kalkulationswerte!$B$3:$B$13,Kalkulationswerte!$C$3:$C$13)</f>
        <v>190.66666666666666</v>
      </c>
      <c r="J516" s="90" t="e">
        <f>_xlfn.XLOOKUP(#REF!,Reinigungstage!$B$41:$B$44,Reinigungstage!$C$41:$C$44)</f>
        <v>#REF!</v>
      </c>
      <c r="K516" s="90" t="e">
        <f>_xlfn.XLOOKUP(#REF!,Reinigungstage!$B$63:$B$66,Reinigungstage!$C$63:$C$66)</f>
        <v>#REF!</v>
      </c>
      <c r="L516" s="91">
        <f t="shared" si="56"/>
        <v>3529.2400000000002</v>
      </c>
      <c r="M516" s="158">
        <f>_xlfn.XLOOKUP(E516,Kalkulationswerte!$B$3:$B$13,Kalkulationswerte!$E$3:$E$13)</f>
        <v>0</v>
      </c>
      <c r="N516" s="160" t="e">
        <f t="shared" si="57"/>
        <v>#DIV/0!</v>
      </c>
      <c r="O516" s="161">
        <f>_xlfn.XLOOKUP(E516,Kalkulationswerte!$B$3:$B$13,Kalkulationswerte!$F$3:$F$13)</f>
        <v>0</v>
      </c>
      <c r="P516" s="162" t="e">
        <f t="shared" si="58"/>
        <v>#DIV/0!</v>
      </c>
      <c r="Q516" s="92" t="e">
        <f t="shared" si="52"/>
        <v>#DIV/0!</v>
      </c>
      <c r="R516" s="92" t="e">
        <f t="shared" si="53"/>
        <v>#DIV/0!</v>
      </c>
    </row>
    <row r="517" spans="1:18" x14ac:dyDescent="0.25">
      <c r="A517" s="89" t="s">
        <v>72</v>
      </c>
      <c r="B517" s="167" t="s">
        <v>8</v>
      </c>
      <c r="C517" s="101" t="s">
        <v>130</v>
      </c>
      <c r="D517" s="89" t="s">
        <v>544</v>
      </c>
      <c r="E517" s="102" t="s">
        <v>678</v>
      </c>
      <c r="F517" s="104" t="s">
        <v>22</v>
      </c>
      <c r="G517" s="102" t="s">
        <v>12</v>
      </c>
      <c r="H517" s="156">
        <v>4.3</v>
      </c>
      <c r="I517" s="158">
        <f>_xlfn.XLOOKUP(E517,Kalkulationswerte!$B$3:$B$13,Kalkulationswerte!$C$3:$C$13)</f>
        <v>190.66666666666666</v>
      </c>
      <c r="J517" s="90" t="e">
        <f>_xlfn.XLOOKUP(#REF!,Reinigungstage!$B$41:$B$44,Reinigungstage!$C$41:$C$44)</f>
        <v>#REF!</v>
      </c>
      <c r="K517" s="90" t="e">
        <f>_xlfn.XLOOKUP(#REF!,Reinigungstage!$B$63:$B$66,Reinigungstage!$C$63:$C$66)</f>
        <v>#REF!</v>
      </c>
      <c r="L517" s="91">
        <f t="shared" si="56"/>
        <v>819.86666666666656</v>
      </c>
      <c r="M517" s="158">
        <f>_xlfn.XLOOKUP(E517,Kalkulationswerte!$B$3:$B$13,Kalkulationswerte!$E$3:$E$13)</f>
        <v>0</v>
      </c>
      <c r="N517" s="160" t="e">
        <f t="shared" si="57"/>
        <v>#DIV/0!</v>
      </c>
      <c r="O517" s="161">
        <f>_xlfn.XLOOKUP(E517,Kalkulationswerte!$B$3:$B$13,Kalkulationswerte!$F$3:$F$13)</f>
        <v>0</v>
      </c>
      <c r="P517" s="162" t="e">
        <f t="shared" si="58"/>
        <v>#DIV/0!</v>
      </c>
      <c r="Q517" s="92" t="e">
        <f t="shared" ref="Q517:Q580" si="62">((H517/M517)*J517)*O517</f>
        <v>#DIV/0!</v>
      </c>
      <c r="R517" s="92" t="e">
        <f t="shared" ref="R517:R580" si="63">((H517/M517)*K517)*O517</f>
        <v>#DIV/0!</v>
      </c>
    </row>
    <row r="518" spans="1:18" x14ac:dyDescent="0.25">
      <c r="A518" s="89" t="s">
        <v>72</v>
      </c>
      <c r="B518" s="167" t="s">
        <v>8</v>
      </c>
      <c r="C518" s="101" t="s">
        <v>132</v>
      </c>
      <c r="D518" s="89" t="s">
        <v>514</v>
      </c>
      <c r="E518" s="102" t="s">
        <v>678</v>
      </c>
      <c r="F518" s="104" t="s">
        <v>22</v>
      </c>
      <c r="G518" s="102" t="s">
        <v>12</v>
      </c>
      <c r="H518" s="156">
        <v>2.77</v>
      </c>
      <c r="I518" s="158">
        <f>_xlfn.XLOOKUP(E518,Kalkulationswerte!$B$3:$B$13,Kalkulationswerte!$C$3:$C$13)</f>
        <v>190.66666666666666</v>
      </c>
      <c r="J518" s="90" t="e">
        <f>_xlfn.XLOOKUP(#REF!,Reinigungstage!$B$41:$B$44,Reinigungstage!$C$41:$C$44)</f>
        <v>#REF!</v>
      </c>
      <c r="K518" s="90" t="e">
        <f>_xlfn.XLOOKUP(#REF!,Reinigungstage!$B$63:$B$66,Reinigungstage!$C$63:$C$66)</f>
        <v>#REF!</v>
      </c>
      <c r="L518" s="91">
        <f t="shared" si="56"/>
        <v>528.14666666666665</v>
      </c>
      <c r="M518" s="158">
        <f>_xlfn.XLOOKUP(E518,Kalkulationswerte!$B$3:$B$13,Kalkulationswerte!$E$3:$E$13)</f>
        <v>0</v>
      </c>
      <c r="N518" s="160" t="e">
        <f t="shared" si="57"/>
        <v>#DIV/0!</v>
      </c>
      <c r="O518" s="161">
        <f>_xlfn.XLOOKUP(E518,Kalkulationswerte!$B$3:$B$13,Kalkulationswerte!$F$3:$F$13)</f>
        <v>0</v>
      </c>
      <c r="P518" s="162" t="e">
        <f t="shared" si="58"/>
        <v>#DIV/0!</v>
      </c>
      <c r="Q518" s="92" t="e">
        <f t="shared" si="62"/>
        <v>#DIV/0!</v>
      </c>
      <c r="R518" s="92" t="e">
        <f t="shared" si="63"/>
        <v>#DIV/0!</v>
      </c>
    </row>
    <row r="519" spans="1:18" x14ac:dyDescent="0.25">
      <c r="A519" s="89" t="s">
        <v>72</v>
      </c>
      <c r="B519" s="167" t="s">
        <v>8</v>
      </c>
      <c r="C519" s="101" t="s">
        <v>134</v>
      </c>
      <c r="D519" s="89" t="s">
        <v>545</v>
      </c>
      <c r="E519" s="102" t="s">
        <v>678</v>
      </c>
      <c r="F519" s="104" t="s">
        <v>22</v>
      </c>
      <c r="G519" s="102" t="s">
        <v>12</v>
      </c>
      <c r="H519" s="156">
        <v>10.31</v>
      </c>
      <c r="I519" s="158">
        <f>_xlfn.XLOOKUP(E519,Kalkulationswerte!$B$3:$B$13,Kalkulationswerte!$C$3:$C$13)</f>
        <v>190.66666666666666</v>
      </c>
      <c r="J519" s="90" t="e">
        <f>_xlfn.XLOOKUP(#REF!,Reinigungstage!$B$41:$B$44,Reinigungstage!$C$41:$C$44)</f>
        <v>#REF!</v>
      </c>
      <c r="K519" s="90" t="e">
        <f>_xlfn.XLOOKUP(#REF!,Reinigungstage!$B$63:$B$66,Reinigungstage!$C$63:$C$66)</f>
        <v>#REF!</v>
      </c>
      <c r="L519" s="91">
        <f t="shared" si="56"/>
        <v>1965.7733333333333</v>
      </c>
      <c r="M519" s="158">
        <f>_xlfn.XLOOKUP(E519,Kalkulationswerte!$B$3:$B$13,Kalkulationswerte!$E$3:$E$13)</f>
        <v>0</v>
      </c>
      <c r="N519" s="160" t="e">
        <f t="shared" si="57"/>
        <v>#DIV/0!</v>
      </c>
      <c r="O519" s="161">
        <f>_xlfn.XLOOKUP(E519,Kalkulationswerte!$B$3:$B$13,Kalkulationswerte!$F$3:$F$13)</f>
        <v>0</v>
      </c>
      <c r="P519" s="162" t="e">
        <f t="shared" si="58"/>
        <v>#DIV/0!</v>
      </c>
      <c r="Q519" s="92" t="e">
        <f t="shared" si="62"/>
        <v>#DIV/0!</v>
      </c>
      <c r="R519" s="92" t="e">
        <f t="shared" si="63"/>
        <v>#DIV/0!</v>
      </c>
    </row>
    <row r="520" spans="1:18" x14ac:dyDescent="0.25">
      <c r="A520" s="89" t="s">
        <v>72</v>
      </c>
      <c r="B520" s="167" t="s">
        <v>8</v>
      </c>
      <c r="C520" s="101" t="s">
        <v>259</v>
      </c>
      <c r="D520" s="89" t="s">
        <v>546</v>
      </c>
      <c r="E520" s="102" t="s">
        <v>692</v>
      </c>
      <c r="F520" s="104" t="s">
        <v>22</v>
      </c>
      <c r="G520" s="102" t="s">
        <v>10</v>
      </c>
      <c r="H520" s="156">
        <v>18.47</v>
      </c>
      <c r="I520" s="158">
        <f>_xlfn.XLOOKUP(E520,Kalkulationswerte!$B$3:$B$13,Kalkulationswerte!$C$3:$C$13)</f>
        <v>190.66666666666666</v>
      </c>
      <c r="J520" s="90" t="e">
        <f>_xlfn.XLOOKUP(#REF!,Reinigungstage!$B$41:$B$44,Reinigungstage!$C$41:$C$44)</f>
        <v>#REF!</v>
      </c>
      <c r="K520" s="90" t="e">
        <f>_xlfn.XLOOKUP(#REF!,Reinigungstage!$B$63:$B$66,Reinigungstage!$C$63:$C$66)</f>
        <v>#REF!</v>
      </c>
      <c r="L520" s="91">
        <f t="shared" si="56"/>
        <v>3521.6133333333328</v>
      </c>
      <c r="M520" s="158">
        <f>_xlfn.XLOOKUP(E520,Kalkulationswerte!$B$3:$B$13,Kalkulationswerte!$E$3:$E$13)</f>
        <v>0</v>
      </c>
      <c r="N520" s="160" t="e">
        <f t="shared" si="57"/>
        <v>#DIV/0!</v>
      </c>
      <c r="O520" s="161">
        <f>_xlfn.XLOOKUP(E520,Kalkulationswerte!$B$3:$B$13,Kalkulationswerte!$F$3:$F$13)</f>
        <v>0</v>
      </c>
      <c r="P520" s="162" t="e">
        <f t="shared" si="58"/>
        <v>#DIV/0!</v>
      </c>
      <c r="Q520" s="92" t="e">
        <f t="shared" si="62"/>
        <v>#DIV/0!</v>
      </c>
      <c r="R520" s="92" t="e">
        <f t="shared" si="63"/>
        <v>#DIV/0!</v>
      </c>
    </row>
    <row r="521" spans="1:18" x14ac:dyDescent="0.25">
      <c r="A521" s="89" t="s">
        <v>72</v>
      </c>
      <c r="B521" s="167" t="s">
        <v>8</v>
      </c>
      <c r="C521" s="101" t="s">
        <v>260</v>
      </c>
      <c r="D521" s="89" t="s">
        <v>547</v>
      </c>
      <c r="E521" s="102" t="s">
        <v>678</v>
      </c>
      <c r="F521" s="104" t="s">
        <v>22</v>
      </c>
      <c r="G521" s="102" t="s">
        <v>12</v>
      </c>
      <c r="H521" s="156">
        <v>9.73</v>
      </c>
      <c r="I521" s="158">
        <f>_xlfn.XLOOKUP(E521,Kalkulationswerte!$B$3:$B$13,Kalkulationswerte!$C$3:$C$13)</f>
        <v>190.66666666666666</v>
      </c>
      <c r="J521" s="90" t="e">
        <f>_xlfn.XLOOKUP(#REF!,Reinigungstage!$B$41:$B$44,Reinigungstage!$C$41:$C$44)</f>
        <v>#REF!</v>
      </c>
      <c r="K521" s="90" t="e">
        <f>_xlfn.XLOOKUP(#REF!,Reinigungstage!$B$63:$B$66,Reinigungstage!$C$63:$C$66)</f>
        <v>#REF!</v>
      </c>
      <c r="L521" s="91">
        <f t="shared" si="56"/>
        <v>1855.1866666666667</v>
      </c>
      <c r="M521" s="158">
        <f>_xlfn.XLOOKUP(E521,Kalkulationswerte!$B$3:$B$13,Kalkulationswerte!$E$3:$E$13)</f>
        <v>0</v>
      </c>
      <c r="N521" s="160" t="e">
        <f t="shared" si="57"/>
        <v>#DIV/0!</v>
      </c>
      <c r="O521" s="161">
        <f>_xlfn.XLOOKUP(E521,Kalkulationswerte!$B$3:$B$13,Kalkulationswerte!$F$3:$F$13)</f>
        <v>0</v>
      </c>
      <c r="P521" s="162" t="e">
        <f t="shared" si="58"/>
        <v>#DIV/0!</v>
      </c>
      <c r="Q521" s="92" t="e">
        <f t="shared" si="62"/>
        <v>#DIV/0!</v>
      </c>
      <c r="R521" s="92" t="e">
        <f t="shared" si="63"/>
        <v>#DIV/0!</v>
      </c>
    </row>
    <row r="522" spans="1:18" x14ac:dyDescent="0.25">
      <c r="A522" s="89" t="s">
        <v>72</v>
      </c>
      <c r="B522" s="167" t="s">
        <v>8</v>
      </c>
      <c r="C522" s="101" t="s">
        <v>261</v>
      </c>
      <c r="D522" s="89" t="s">
        <v>548</v>
      </c>
      <c r="E522" s="102" t="s">
        <v>678</v>
      </c>
      <c r="F522" s="104" t="s">
        <v>22</v>
      </c>
      <c r="G522" s="102" t="s">
        <v>12</v>
      </c>
      <c r="H522" s="156">
        <v>2.77</v>
      </c>
      <c r="I522" s="158">
        <f>_xlfn.XLOOKUP(E522,Kalkulationswerte!$B$3:$B$13,Kalkulationswerte!$C$3:$C$13)</f>
        <v>190.66666666666666</v>
      </c>
      <c r="J522" s="90" t="e">
        <f>_xlfn.XLOOKUP(#REF!,Reinigungstage!$B$41:$B$44,Reinigungstage!$C$41:$C$44)</f>
        <v>#REF!</v>
      </c>
      <c r="K522" s="90" t="e">
        <f>_xlfn.XLOOKUP(#REF!,Reinigungstage!$B$63:$B$66,Reinigungstage!$C$63:$C$66)</f>
        <v>#REF!</v>
      </c>
      <c r="L522" s="91">
        <f t="shared" si="56"/>
        <v>528.14666666666665</v>
      </c>
      <c r="M522" s="158">
        <f>_xlfn.XLOOKUP(E522,Kalkulationswerte!$B$3:$B$13,Kalkulationswerte!$E$3:$E$13)</f>
        <v>0</v>
      </c>
      <c r="N522" s="160" t="e">
        <f t="shared" si="57"/>
        <v>#DIV/0!</v>
      </c>
      <c r="O522" s="161">
        <f>_xlfn.XLOOKUP(E522,Kalkulationswerte!$B$3:$B$13,Kalkulationswerte!$F$3:$F$13)</f>
        <v>0</v>
      </c>
      <c r="P522" s="162" t="e">
        <f t="shared" si="58"/>
        <v>#DIV/0!</v>
      </c>
      <c r="Q522" s="92" t="e">
        <f t="shared" si="62"/>
        <v>#DIV/0!</v>
      </c>
      <c r="R522" s="92" t="e">
        <f t="shared" si="63"/>
        <v>#DIV/0!</v>
      </c>
    </row>
    <row r="523" spans="1:18" x14ac:dyDescent="0.25">
      <c r="A523" s="89" t="s">
        <v>72</v>
      </c>
      <c r="B523" s="167" t="s">
        <v>8</v>
      </c>
      <c r="C523" s="101" t="s">
        <v>262</v>
      </c>
      <c r="D523" s="89" t="s">
        <v>550</v>
      </c>
      <c r="E523" s="102" t="s">
        <v>678</v>
      </c>
      <c r="F523" s="104" t="s">
        <v>22</v>
      </c>
      <c r="G523" s="102" t="s">
        <v>12</v>
      </c>
      <c r="H523" s="156">
        <v>4.28</v>
      </c>
      <c r="I523" s="158">
        <f>_xlfn.XLOOKUP(E523,Kalkulationswerte!$B$3:$B$13,Kalkulationswerte!$C$3:$C$13)</f>
        <v>190.66666666666666</v>
      </c>
      <c r="J523" s="90" t="e">
        <f>_xlfn.XLOOKUP(#REF!,Reinigungstage!$B$41:$B$44,Reinigungstage!$C$41:$C$44)</f>
        <v>#REF!</v>
      </c>
      <c r="K523" s="90" t="e">
        <f>_xlfn.XLOOKUP(#REF!,Reinigungstage!$B$63:$B$66,Reinigungstage!$C$63:$C$66)</f>
        <v>#REF!</v>
      </c>
      <c r="L523" s="91">
        <f t="shared" si="56"/>
        <v>816.05333333333328</v>
      </c>
      <c r="M523" s="158">
        <f>_xlfn.XLOOKUP(E523,Kalkulationswerte!$B$3:$B$13,Kalkulationswerte!$E$3:$E$13)</f>
        <v>0</v>
      </c>
      <c r="N523" s="160" t="e">
        <f t="shared" si="57"/>
        <v>#DIV/0!</v>
      </c>
      <c r="O523" s="161">
        <f>_xlfn.XLOOKUP(E523,Kalkulationswerte!$B$3:$B$13,Kalkulationswerte!$F$3:$F$13)</f>
        <v>0</v>
      </c>
      <c r="P523" s="162" t="e">
        <f t="shared" si="58"/>
        <v>#DIV/0!</v>
      </c>
      <c r="Q523" s="92" t="e">
        <f t="shared" si="62"/>
        <v>#DIV/0!</v>
      </c>
      <c r="R523" s="92" t="e">
        <f t="shared" si="63"/>
        <v>#DIV/0!</v>
      </c>
    </row>
    <row r="524" spans="1:18" x14ac:dyDescent="0.25">
      <c r="A524" s="89" t="s">
        <v>72</v>
      </c>
      <c r="B524" s="167" t="s">
        <v>8</v>
      </c>
      <c r="C524" s="101" t="s">
        <v>263</v>
      </c>
      <c r="D524" s="89" t="s">
        <v>549</v>
      </c>
      <c r="E524" s="102" t="s">
        <v>692</v>
      </c>
      <c r="F524" s="104" t="s">
        <v>22</v>
      </c>
      <c r="G524" s="102" t="s">
        <v>10</v>
      </c>
      <c r="H524" s="156">
        <v>18.600000000000001</v>
      </c>
      <c r="I524" s="158">
        <f>_xlfn.XLOOKUP(E524,Kalkulationswerte!$B$3:$B$13,Kalkulationswerte!$C$3:$C$13)</f>
        <v>190.66666666666666</v>
      </c>
      <c r="J524" s="90" t="e">
        <f>_xlfn.XLOOKUP(#REF!,Reinigungstage!$B$41:$B$44,Reinigungstage!$C$41:$C$44)</f>
        <v>#REF!</v>
      </c>
      <c r="K524" s="90" t="e">
        <f>_xlfn.XLOOKUP(#REF!,Reinigungstage!$B$63:$B$66,Reinigungstage!$C$63:$C$66)</f>
        <v>#REF!</v>
      </c>
      <c r="L524" s="91">
        <f t="shared" si="56"/>
        <v>3546.4</v>
      </c>
      <c r="M524" s="158">
        <f>_xlfn.XLOOKUP(E524,Kalkulationswerte!$B$3:$B$13,Kalkulationswerte!$E$3:$E$13)</f>
        <v>0</v>
      </c>
      <c r="N524" s="160" t="e">
        <f t="shared" si="57"/>
        <v>#DIV/0!</v>
      </c>
      <c r="O524" s="161">
        <f>_xlfn.XLOOKUP(E524,Kalkulationswerte!$B$3:$B$13,Kalkulationswerte!$F$3:$F$13)</f>
        <v>0</v>
      </c>
      <c r="P524" s="162" t="e">
        <f t="shared" si="58"/>
        <v>#DIV/0!</v>
      </c>
      <c r="Q524" s="92" t="e">
        <f t="shared" si="62"/>
        <v>#DIV/0!</v>
      </c>
      <c r="R524" s="92" t="e">
        <f t="shared" si="63"/>
        <v>#DIV/0!</v>
      </c>
    </row>
    <row r="525" spans="1:18" x14ac:dyDescent="0.25">
      <c r="A525" s="89" t="s">
        <v>72</v>
      </c>
      <c r="B525" s="167" t="s">
        <v>8</v>
      </c>
      <c r="C525" s="101" t="s">
        <v>264</v>
      </c>
      <c r="D525" s="89" t="s">
        <v>551</v>
      </c>
      <c r="E525" s="102" t="s">
        <v>678</v>
      </c>
      <c r="F525" s="104" t="s">
        <v>22</v>
      </c>
      <c r="G525" s="102" t="s">
        <v>12</v>
      </c>
      <c r="H525" s="156">
        <v>4.3099999999999996</v>
      </c>
      <c r="I525" s="158">
        <f>_xlfn.XLOOKUP(E525,Kalkulationswerte!$B$3:$B$13,Kalkulationswerte!$C$3:$C$13)</f>
        <v>190.66666666666666</v>
      </c>
      <c r="J525" s="90" t="e">
        <f>_xlfn.XLOOKUP(#REF!,Reinigungstage!$B$41:$B$44,Reinigungstage!$C$41:$C$44)</f>
        <v>#REF!</v>
      </c>
      <c r="K525" s="90" t="e">
        <f>_xlfn.XLOOKUP(#REF!,Reinigungstage!$B$63:$B$66,Reinigungstage!$C$63:$C$66)</f>
        <v>#REF!</v>
      </c>
      <c r="L525" s="91">
        <f t="shared" si="56"/>
        <v>821.7733333333332</v>
      </c>
      <c r="M525" s="158">
        <f>_xlfn.XLOOKUP(E525,Kalkulationswerte!$B$3:$B$13,Kalkulationswerte!$E$3:$E$13)</f>
        <v>0</v>
      </c>
      <c r="N525" s="160" t="e">
        <f t="shared" si="57"/>
        <v>#DIV/0!</v>
      </c>
      <c r="O525" s="161">
        <f>_xlfn.XLOOKUP(E525,Kalkulationswerte!$B$3:$B$13,Kalkulationswerte!$F$3:$F$13)</f>
        <v>0</v>
      </c>
      <c r="P525" s="162" t="e">
        <f t="shared" si="58"/>
        <v>#DIV/0!</v>
      </c>
      <c r="Q525" s="92" t="e">
        <f t="shared" si="62"/>
        <v>#DIV/0!</v>
      </c>
      <c r="R525" s="92" t="e">
        <f t="shared" si="63"/>
        <v>#DIV/0!</v>
      </c>
    </row>
    <row r="526" spans="1:18" x14ac:dyDescent="0.25">
      <c r="A526" s="89" t="s">
        <v>72</v>
      </c>
      <c r="B526" s="167" t="s">
        <v>8</v>
      </c>
      <c r="C526" s="101" t="s">
        <v>265</v>
      </c>
      <c r="D526" s="89" t="s">
        <v>552</v>
      </c>
      <c r="E526" s="102" t="s">
        <v>678</v>
      </c>
      <c r="F526" s="104" t="s">
        <v>22</v>
      </c>
      <c r="G526" s="102" t="s">
        <v>12</v>
      </c>
      <c r="H526" s="156">
        <v>2.77</v>
      </c>
      <c r="I526" s="158">
        <f>_xlfn.XLOOKUP(E526,Kalkulationswerte!$B$3:$B$13,Kalkulationswerte!$C$3:$C$13)</f>
        <v>190.66666666666666</v>
      </c>
      <c r="J526" s="90" t="e">
        <f>_xlfn.XLOOKUP(#REF!,Reinigungstage!$B$41:$B$44,Reinigungstage!$C$41:$C$44)</f>
        <v>#REF!</v>
      </c>
      <c r="K526" s="90" t="e">
        <f>_xlfn.XLOOKUP(#REF!,Reinigungstage!$B$63:$B$66,Reinigungstage!$C$63:$C$66)</f>
        <v>#REF!</v>
      </c>
      <c r="L526" s="91">
        <f t="shared" si="56"/>
        <v>528.14666666666665</v>
      </c>
      <c r="M526" s="158">
        <f>_xlfn.XLOOKUP(E526,Kalkulationswerte!$B$3:$B$13,Kalkulationswerte!$E$3:$E$13)</f>
        <v>0</v>
      </c>
      <c r="N526" s="160" t="e">
        <f t="shared" si="57"/>
        <v>#DIV/0!</v>
      </c>
      <c r="O526" s="161">
        <f>_xlfn.XLOOKUP(E526,Kalkulationswerte!$B$3:$B$13,Kalkulationswerte!$F$3:$F$13)</f>
        <v>0</v>
      </c>
      <c r="P526" s="162" t="e">
        <f t="shared" si="58"/>
        <v>#DIV/0!</v>
      </c>
      <c r="Q526" s="92" t="e">
        <f t="shared" si="62"/>
        <v>#DIV/0!</v>
      </c>
      <c r="R526" s="92" t="e">
        <f t="shared" si="63"/>
        <v>#DIV/0!</v>
      </c>
    </row>
    <row r="527" spans="1:18" x14ac:dyDescent="0.25">
      <c r="A527" s="89" t="s">
        <v>72</v>
      </c>
      <c r="B527" s="167" t="s">
        <v>8</v>
      </c>
      <c r="C527" s="101" t="s">
        <v>266</v>
      </c>
      <c r="D527" s="89" t="s">
        <v>553</v>
      </c>
      <c r="E527" s="102" t="s">
        <v>678</v>
      </c>
      <c r="F527" s="104" t="s">
        <v>22</v>
      </c>
      <c r="G527" s="102" t="s">
        <v>12</v>
      </c>
      <c r="H527" s="156">
        <v>9.8699999999999992</v>
      </c>
      <c r="I527" s="158">
        <f>_xlfn.XLOOKUP(E527,Kalkulationswerte!$B$3:$B$13,Kalkulationswerte!$C$3:$C$13)</f>
        <v>190.66666666666666</v>
      </c>
      <c r="J527" s="90" t="e">
        <f>_xlfn.XLOOKUP(#REF!,Reinigungstage!$B$41:$B$44,Reinigungstage!$C$41:$C$44)</f>
        <v>#REF!</v>
      </c>
      <c r="K527" s="90" t="e">
        <f>_xlfn.XLOOKUP(#REF!,Reinigungstage!$B$63:$B$66,Reinigungstage!$C$63:$C$66)</f>
        <v>#REF!</v>
      </c>
      <c r="L527" s="91">
        <f t="shared" si="56"/>
        <v>1881.8799999999997</v>
      </c>
      <c r="M527" s="158">
        <f>_xlfn.XLOOKUP(E527,Kalkulationswerte!$B$3:$B$13,Kalkulationswerte!$E$3:$E$13)</f>
        <v>0</v>
      </c>
      <c r="N527" s="160" t="e">
        <f t="shared" si="57"/>
        <v>#DIV/0!</v>
      </c>
      <c r="O527" s="161">
        <f>_xlfn.XLOOKUP(E527,Kalkulationswerte!$B$3:$B$13,Kalkulationswerte!$F$3:$F$13)</f>
        <v>0</v>
      </c>
      <c r="P527" s="162" t="e">
        <f t="shared" si="58"/>
        <v>#DIV/0!</v>
      </c>
      <c r="Q527" s="92" t="e">
        <f t="shared" si="62"/>
        <v>#DIV/0!</v>
      </c>
      <c r="R527" s="92" t="e">
        <f t="shared" si="63"/>
        <v>#DIV/0!</v>
      </c>
    </row>
    <row r="528" spans="1:18" x14ac:dyDescent="0.25">
      <c r="A528" s="89" t="s">
        <v>72</v>
      </c>
      <c r="B528" s="167" t="s">
        <v>8</v>
      </c>
      <c r="C528" s="101" t="s">
        <v>267</v>
      </c>
      <c r="D528" s="89" t="s">
        <v>554</v>
      </c>
      <c r="E528" s="102" t="s">
        <v>692</v>
      </c>
      <c r="F528" s="104" t="s">
        <v>22</v>
      </c>
      <c r="G528" s="102" t="s">
        <v>10</v>
      </c>
      <c r="H528" s="156">
        <v>18.64</v>
      </c>
      <c r="I528" s="158">
        <f>_xlfn.XLOOKUP(E528,Kalkulationswerte!$B$3:$B$13,Kalkulationswerte!$C$3:$C$13)</f>
        <v>190.66666666666666</v>
      </c>
      <c r="J528" s="90" t="e">
        <f>_xlfn.XLOOKUP(#REF!,Reinigungstage!$B$41:$B$44,Reinigungstage!$C$41:$C$44)</f>
        <v>#REF!</v>
      </c>
      <c r="K528" s="90" t="e">
        <f>_xlfn.XLOOKUP(#REF!,Reinigungstage!$B$63:$B$66,Reinigungstage!$C$63:$C$66)</f>
        <v>#REF!</v>
      </c>
      <c r="L528" s="91">
        <f t="shared" si="56"/>
        <v>3554.0266666666666</v>
      </c>
      <c r="M528" s="158">
        <f>_xlfn.XLOOKUP(E528,Kalkulationswerte!$B$3:$B$13,Kalkulationswerte!$E$3:$E$13)</f>
        <v>0</v>
      </c>
      <c r="N528" s="160" t="e">
        <f t="shared" si="57"/>
        <v>#DIV/0!</v>
      </c>
      <c r="O528" s="161">
        <f>_xlfn.XLOOKUP(E528,Kalkulationswerte!$B$3:$B$13,Kalkulationswerte!$F$3:$F$13)</f>
        <v>0</v>
      </c>
      <c r="P528" s="162" t="e">
        <f t="shared" si="58"/>
        <v>#DIV/0!</v>
      </c>
      <c r="Q528" s="92" t="e">
        <f t="shared" si="62"/>
        <v>#DIV/0!</v>
      </c>
      <c r="R528" s="92" t="e">
        <f t="shared" si="63"/>
        <v>#DIV/0!</v>
      </c>
    </row>
    <row r="529" spans="1:18" x14ac:dyDescent="0.25">
      <c r="A529" s="89" t="s">
        <v>72</v>
      </c>
      <c r="B529" s="167" t="s">
        <v>8</v>
      </c>
      <c r="C529" s="101" t="s">
        <v>268</v>
      </c>
      <c r="D529" s="89" t="s">
        <v>484</v>
      </c>
      <c r="E529" s="102" t="s">
        <v>696</v>
      </c>
      <c r="F529" s="104" t="s">
        <v>136</v>
      </c>
      <c r="G529" s="102" t="s">
        <v>10</v>
      </c>
      <c r="H529" s="156">
        <v>7.1</v>
      </c>
      <c r="I529" s="158">
        <f>_xlfn.XLOOKUP(E529,Kalkulationswerte!$B$3:$B$13,Kalkulationswerte!$C$3:$C$13)</f>
        <v>0</v>
      </c>
      <c r="J529" s="90" t="e">
        <f>_xlfn.XLOOKUP(#REF!,Reinigungstage!$B$41:$B$44,Reinigungstage!$C$41:$C$44)</f>
        <v>#REF!</v>
      </c>
      <c r="K529" s="90" t="e">
        <f>_xlfn.XLOOKUP(#REF!,Reinigungstage!$B$63:$B$66,Reinigungstage!$C$63:$C$66)</f>
        <v>#REF!</v>
      </c>
      <c r="L529" s="91">
        <f t="shared" si="56"/>
        <v>0</v>
      </c>
      <c r="M529" s="158">
        <f>_xlfn.XLOOKUP(E529,Kalkulationswerte!$B$3:$B$13,Kalkulationswerte!$E$3:$E$13)</f>
        <v>0</v>
      </c>
      <c r="N529" s="160">
        <f t="shared" ref="N529:N532" si="64">I529</f>
        <v>0</v>
      </c>
      <c r="O529" s="161">
        <f>_xlfn.XLOOKUP(E529,Kalkulationswerte!$B$3:$B$13,Kalkulationswerte!$F$3:$F$13)</f>
        <v>0</v>
      </c>
      <c r="P529" s="162">
        <f t="shared" si="58"/>
        <v>0</v>
      </c>
      <c r="Q529" s="92" t="e">
        <f t="shared" si="62"/>
        <v>#DIV/0!</v>
      </c>
      <c r="R529" s="92" t="e">
        <f t="shared" si="63"/>
        <v>#DIV/0!</v>
      </c>
    </row>
    <row r="530" spans="1:18" x14ac:dyDescent="0.25">
      <c r="A530" s="89" t="s">
        <v>72</v>
      </c>
      <c r="B530" s="167" t="s">
        <v>8</v>
      </c>
      <c r="C530" s="101" t="s">
        <v>269</v>
      </c>
      <c r="D530" s="89" t="s">
        <v>555</v>
      </c>
      <c r="E530" s="102" t="s">
        <v>696</v>
      </c>
      <c r="F530" s="104" t="s">
        <v>136</v>
      </c>
      <c r="G530" s="102" t="s">
        <v>10</v>
      </c>
      <c r="H530" s="156">
        <v>17.66</v>
      </c>
      <c r="I530" s="158">
        <f>_xlfn.XLOOKUP(E530,Kalkulationswerte!$B$3:$B$13,Kalkulationswerte!$C$3:$C$13)</f>
        <v>0</v>
      </c>
      <c r="J530" s="90" t="e">
        <f>_xlfn.XLOOKUP(#REF!,Reinigungstage!$B$41:$B$44,Reinigungstage!$C$41:$C$44)</f>
        <v>#REF!</v>
      </c>
      <c r="K530" s="90" t="e">
        <f>_xlfn.XLOOKUP(#REF!,Reinigungstage!$B$63:$B$66,Reinigungstage!$C$63:$C$66)</f>
        <v>#REF!</v>
      </c>
      <c r="L530" s="91">
        <f t="shared" si="56"/>
        <v>0</v>
      </c>
      <c r="M530" s="158">
        <f>_xlfn.XLOOKUP(E530,Kalkulationswerte!$B$3:$B$13,Kalkulationswerte!$E$3:$E$13)</f>
        <v>0</v>
      </c>
      <c r="N530" s="160">
        <f t="shared" si="64"/>
        <v>0</v>
      </c>
      <c r="O530" s="161">
        <f>_xlfn.XLOOKUP(E530,Kalkulationswerte!$B$3:$B$13,Kalkulationswerte!$F$3:$F$13)</f>
        <v>0</v>
      </c>
      <c r="P530" s="162">
        <f t="shared" si="58"/>
        <v>0</v>
      </c>
      <c r="Q530" s="92" t="e">
        <f t="shared" si="62"/>
        <v>#DIV/0!</v>
      </c>
      <c r="R530" s="92" t="e">
        <f t="shared" si="63"/>
        <v>#DIV/0!</v>
      </c>
    </row>
    <row r="531" spans="1:18" x14ac:dyDescent="0.25">
      <c r="A531" s="89" t="s">
        <v>72</v>
      </c>
      <c r="B531" s="167" t="s">
        <v>8</v>
      </c>
      <c r="C531" s="101" t="s">
        <v>270</v>
      </c>
      <c r="D531" s="89" t="s">
        <v>556</v>
      </c>
      <c r="E531" s="102" t="s">
        <v>693</v>
      </c>
      <c r="F531" s="104" t="s">
        <v>22</v>
      </c>
      <c r="G531" s="102" t="s">
        <v>10</v>
      </c>
      <c r="H531" s="156">
        <v>66.39</v>
      </c>
      <c r="I531" s="158">
        <f>_xlfn.XLOOKUP(E531,Kalkulationswerte!$B$3:$B$13,Kalkulationswerte!$C$3:$C$13)</f>
        <v>190.66666666666666</v>
      </c>
      <c r="J531" s="90" t="e">
        <f>_xlfn.XLOOKUP(#REF!,Reinigungstage!$B$41:$B$44,Reinigungstage!$C$41:$C$44)</f>
        <v>#REF!</v>
      </c>
      <c r="K531" s="90" t="e">
        <f>_xlfn.XLOOKUP(#REF!,Reinigungstage!$B$63:$B$66,Reinigungstage!$C$63:$C$66)</f>
        <v>#REF!</v>
      </c>
      <c r="L531" s="91">
        <f t="shared" si="56"/>
        <v>12658.359999999999</v>
      </c>
      <c r="M531" s="158">
        <f>_xlfn.XLOOKUP(E531,Kalkulationswerte!$B$3:$B$13,Kalkulationswerte!$E$3:$E$13)</f>
        <v>0</v>
      </c>
      <c r="N531" s="160">
        <f t="shared" si="64"/>
        <v>190.66666666666666</v>
      </c>
      <c r="O531" s="161">
        <f>_xlfn.XLOOKUP(E531,Kalkulationswerte!$B$3:$B$13,Kalkulationswerte!$F$3:$F$13)</f>
        <v>0</v>
      </c>
      <c r="P531" s="162">
        <f t="shared" si="58"/>
        <v>0</v>
      </c>
      <c r="Q531" s="92" t="e">
        <f t="shared" si="62"/>
        <v>#DIV/0!</v>
      </c>
      <c r="R531" s="92" t="e">
        <f t="shared" si="63"/>
        <v>#DIV/0!</v>
      </c>
    </row>
    <row r="532" spans="1:18" x14ac:dyDescent="0.25">
      <c r="A532" s="89" t="s">
        <v>72</v>
      </c>
      <c r="B532" s="167" t="s">
        <v>8</v>
      </c>
      <c r="C532" s="101" t="s">
        <v>271</v>
      </c>
      <c r="D532" s="89" t="s">
        <v>557</v>
      </c>
      <c r="E532" s="102" t="s">
        <v>696</v>
      </c>
      <c r="F532" s="104" t="s">
        <v>136</v>
      </c>
      <c r="G532" s="102" t="s">
        <v>10</v>
      </c>
      <c r="H532" s="156">
        <v>101.04</v>
      </c>
      <c r="I532" s="158">
        <f>_xlfn.XLOOKUP(E532,Kalkulationswerte!$B$3:$B$13,Kalkulationswerte!$C$3:$C$13)</f>
        <v>0</v>
      </c>
      <c r="J532" s="90" t="e">
        <f>_xlfn.XLOOKUP(#REF!,Reinigungstage!$B$41:$B$44,Reinigungstage!$C$41:$C$44)</f>
        <v>#REF!</v>
      </c>
      <c r="K532" s="90" t="e">
        <f>_xlfn.XLOOKUP(#REF!,Reinigungstage!$B$63:$B$66,Reinigungstage!$C$63:$C$66)</f>
        <v>#REF!</v>
      </c>
      <c r="L532" s="91">
        <f t="shared" si="56"/>
        <v>0</v>
      </c>
      <c r="M532" s="158">
        <f>_xlfn.XLOOKUP(E532,Kalkulationswerte!$B$3:$B$13,Kalkulationswerte!$E$3:$E$13)</f>
        <v>0</v>
      </c>
      <c r="N532" s="160">
        <f t="shared" si="64"/>
        <v>0</v>
      </c>
      <c r="O532" s="161">
        <f>_xlfn.XLOOKUP(E532,Kalkulationswerte!$B$3:$B$13,Kalkulationswerte!$F$3:$F$13)</f>
        <v>0</v>
      </c>
      <c r="P532" s="162">
        <f t="shared" si="58"/>
        <v>0</v>
      </c>
      <c r="Q532" s="92" t="e">
        <f t="shared" si="62"/>
        <v>#DIV/0!</v>
      </c>
      <c r="R532" s="92" t="e">
        <f t="shared" si="63"/>
        <v>#DIV/0!</v>
      </c>
    </row>
    <row r="533" spans="1:18" x14ac:dyDescent="0.25">
      <c r="A533" s="89" t="s">
        <v>72</v>
      </c>
      <c r="B533" s="167" t="s">
        <v>8</v>
      </c>
      <c r="C533" s="101" t="s">
        <v>272</v>
      </c>
      <c r="D533" s="89" t="s">
        <v>228</v>
      </c>
      <c r="E533" s="102" t="s">
        <v>693</v>
      </c>
      <c r="F533" s="104" t="s">
        <v>22</v>
      </c>
      <c r="G533" s="102" t="s">
        <v>560</v>
      </c>
      <c r="H533" s="156">
        <v>1219.5899999999999</v>
      </c>
      <c r="I533" s="158">
        <f>_xlfn.XLOOKUP(E533,Kalkulationswerte!$B$3:$B$13,Kalkulationswerte!$C$3:$C$13)</f>
        <v>190.66666666666666</v>
      </c>
      <c r="J533" s="90" t="e">
        <f>_xlfn.XLOOKUP(#REF!,Reinigungstage!$B$41:$B$44,Reinigungstage!$C$41:$C$44)</f>
        <v>#REF!</v>
      </c>
      <c r="K533" s="90" t="e">
        <f>_xlfn.XLOOKUP(#REF!,Reinigungstage!$B$63:$B$66,Reinigungstage!$C$63:$C$66)</f>
        <v>#REF!</v>
      </c>
      <c r="L533" s="91">
        <f t="shared" si="56"/>
        <v>232535.15999999997</v>
      </c>
      <c r="M533" s="158">
        <f>_xlfn.XLOOKUP(E533,Kalkulationswerte!$B$3:$B$13,Kalkulationswerte!$E$3:$E$13)</f>
        <v>0</v>
      </c>
      <c r="N533" s="160" t="e">
        <f t="shared" si="57"/>
        <v>#DIV/0!</v>
      </c>
      <c r="O533" s="161">
        <f>_xlfn.XLOOKUP(E533,Kalkulationswerte!$B$3:$B$13,Kalkulationswerte!$F$3:$F$13)</f>
        <v>0</v>
      </c>
      <c r="P533" s="162" t="e">
        <f t="shared" si="58"/>
        <v>#DIV/0!</v>
      </c>
      <c r="Q533" s="92" t="e">
        <f t="shared" si="62"/>
        <v>#DIV/0!</v>
      </c>
      <c r="R533" s="92" t="e">
        <f t="shared" si="63"/>
        <v>#DIV/0!</v>
      </c>
    </row>
    <row r="534" spans="1:18" x14ac:dyDescent="0.25">
      <c r="A534" s="89" t="s">
        <v>72</v>
      </c>
      <c r="B534" s="167" t="s">
        <v>14</v>
      </c>
      <c r="C534" s="101" t="s">
        <v>301</v>
      </c>
      <c r="D534" s="89" t="s">
        <v>82</v>
      </c>
      <c r="E534" s="102" t="s">
        <v>684</v>
      </c>
      <c r="F534" s="104" t="s">
        <v>22</v>
      </c>
      <c r="G534" s="102" t="s">
        <v>220</v>
      </c>
      <c r="H534" s="156">
        <v>14.92</v>
      </c>
      <c r="I534" s="158">
        <f>_xlfn.XLOOKUP(E534,Kalkulationswerte!$B$3:$B$13,Kalkulationswerte!$C$3:$C$13)</f>
        <v>190.66666666666666</v>
      </c>
      <c r="J534" s="90" t="e">
        <f>_xlfn.XLOOKUP(#REF!,Reinigungstage!$B$41:$B$44,Reinigungstage!$C$41:$C$44)</f>
        <v>#REF!</v>
      </c>
      <c r="K534" s="90" t="e">
        <f>_xlfn.XLOOKUP(#REF!,Reinigungstage!$B$63:$B$66,Reinigungstage!$C$63:$C$66)</f>
        <v>#REF!</v>
      </c>
      <c r="L534" s="91">
        <f t="shared" si="56"/>
        <v>2844.7466666666664</v>
      </c>
      <c r="M534" s="158">
        <f>_xlfn.XLOOKUP(E534,Kalkulationswerte!$B$3:$B$13,Kalkulationswerte!$E$3:$E$13)</f>
        <v>0</v>
      </c>
      <c r="N534" s="160" t="e">
        <f t="shared" si="57"/>
        <v>#DIV/0!</v>
      </c>
      <c r="O534" s="161">
        <f>_xlfn.XLOOKUP(E534,Kalkulationswerte!$B$3:$B$13,Kalkulationswerte!$F$3:$F$13)</f>
        <v>0</v>
      </c>
      <c r="P534" s="162" t="e">
        <f t="shared" si="58"/>
        <v>#DIV/0!</v>
      </c>
      <c r="Q534" s="92" t="e">
        <f t="shared" si="62"/>
        <v>#DIV/0!</v>
      </c>
      <c r="R534" s="92" t="e">
        <f t="shared" si="63"/>
        <v>#DIV/0!</v>
      </c>
    </row>
    <row r="535" spans="1:18" x14ac:dyDescent="0.25">
      <c r="A535" s="89" t="s">
        <v>72</v>
      </c>
      <c r="B535" s="167" t="s">
        <v>14</v>
      </c>
      <c r="C535" s="101" t="s">
        <v>302</v>
      </c>
      <c r="D535" s="89" t="s">
        <v>106</v>
      </c>
      <c r="E535" s="102" t="s">
        <v>684</v>
      </c>
      <c r="F535" s="104" t="s">
        <v>22</v>
      </c>
      <c r="G535" s="102" t="s">
        <v>220</v>
      </c>
      <c r="H535" s="156">
        <v>14.94</v>
      </c>
      <c r="I535" s="158">
        <f>_xlfn.XLOOKUP(E535,Kalkulationswerte!$B$3:$B$13,Kalkulationswerte!$C$3:$C$13)</f>
        <v>190.66666666666666</v>
      </c>
      <c r="J535" s="90" t="e">
        <f>_xlfn.XLOOKUP(#REF!,Reinigungstage!$B$41:$B$44,Reinigungstage!$C$41:$C$44)</f>
        <v>#REF!</v>
      </c>
      <c r="K535" s="90" t="e">
        <f>_xlfn.XLOOKUP(#REF!,Reinigungstage!$B$63:$B$66,Reinigungstage!$C$63:$C$66)</f>
        <v>#REF!</v>
      </c>
      <c r="L535" s="91">
        <f t="shared" si="56"/>
        <v>2848.56</v>
      </c>
      <c r="M535" s="158">
        <f>_xlfn.XLOOKUP(E535,Kalkulationswerte!$B$3:$B$13,Kalkulationswerte!$E$3:$E$13)</f>
        <v>0</v>
      </c>
      <c r="N535" s="160" t="e">
        <f t="shared" si="57"/>
        <v>#DIV/0!</v>
      </c>
      <c r="O535" s="161">
        <f>_xlfn.XLOOKUP(E535,Kalkulationswerte!$B$3:$B$13,Kalkulationswerte!$F$3:$F$13)</f>
        <v>0</v>
      </c>
      <c r="P535" s="162" t="e">
        <f t="shared" si="58"/>
        <v>#DIV/0!</v>
      </c>
      <c r="Q535" s="92" t="e">
        <f t="shared" si="62"/>
        <v>#DIV/0!</v>
      </c>
      <c r="R535" s="92" t="e">
        <f t="shared" si="63"/>
        <v>#DIV/0!</v>
      </c>
    </row>
    <row r="536" spans="1:18" x14ac:dyDescent="0.25">
      <c r="A536" s="89" t="s">
        <v>72</v>
      </c>
      <c r="B536" s="167" t="s">
        <v>14</v>
      </c>
      <c r="C536" s="101" t="s">
        <v>303</v>
      </c>
      <c r="D536" s="89" t="s">
        <v>558</v>
      </c>
      <c r="E536" s="102" t="s">
        <v>687</v>
      </c>
      <c r="F536" s="104" t="s">
        <v>22</v>
      </c>
      <c r="G536" s="102" t="s">
        <v>10</v>
      </c>
      <c r="H536" s="156">
        <v>267.20999999999998</v>
      </c>
      <c r="I536" s="158">
        <f>_xlfn.XLOOKUP(E536,Kalkulationswerte!$B$3:$B$13,Kalkulationswerte!$C$3:$C$13)</f>
        <v>190.66666666666666</v>
      </c>
      <c r="J536" s="90" t="e">
        <f>_xlfn.XLOOKUP(#REF!,Reinigungstage!$B$41:$B$44,Reinigungstage!$C$41:$C$44)</f>
        <v>#REF!</v>
      </c>
      <c r="K536" s="90" t="e">
        <f>_xlfn.XLOOKUP(#REF!,Reinigungstage!$B$63:$B$66,Reinigungstage!$C$63:$C$66)</f>
        <v>#REF!</v>
      </c>
      <c r="L536" s="91">
        <f t="shared" si="56"/>
        <v>50948.039999999994</v>
      </c>
      <c r="M536" s="158">
        <f>_xlfn.XLOOKUP(E536,Kalkulationswerte!$B$3:$B$13,Kalkulationswerte!$E$3:$E$13)</f>
        <v>0</v>
      </c>
      <c r="N536" s="160" t="e">
        <f t="shared" si="57"/>
        <v>#DIV/0!</v>
      </c>
      <c r="O536" s="161">
        <f>_xlfn.XLOOKUP(E536,Kalkulationswerte!$B$3:$B$13,Kalkulationswerte!$F$3:$F$13)</f>
        <v>0</v>
      </c>
      <c r="P536" s="162" t="e">
        <f t="shared" si="58"/>
        <v>#DIV/0!</v>
      </c>
      <c r="Q536" s="92" t="e">
        <f t="shared" si="62"/>
        <v>#DIV/0!</v>
      </c>
      <c r="R536" s="92" t="e">
        <f t="shared" si="63"/>
        <v>#DIV/0!</v>
      </c>
    </row>
    <row r="537" spans="1:18" x14ac:dyDescent="0.25">
      <c r="A537" s="89" t="s">
        <v>72</v>
      </c>
      <c r="B537" s="167" t="s">
        <v>14</v>
      </c>
      <c r="C537" s="101" t="s">
        <v>304</v>
      </c>
      <c r="D537" s="89" t="s">
        <v>559</v>
      </c>
      <c r="E537" s="102" t="s">
        <v>696</v>
      </c>
      <c r="F537" s="104" t="s">
        <v>136</v>
      </c>
      <c r="G537" s="102" t="s">
        <v>10</v>
      </c>
      <c r="H537" s="170">
        <v>70.8</v>
      </c>
      <c r="I537" s="158">
        <f>_xlfn.XLOOKUP(E537,Kalkulationswerte!$B$3:$B$13,Kalkulationswerte!$C$3:$C$13)</f>
        <v>0</v>
      </c>
      <c r="J537" s="90" t="e">
        <f>_xlfn.XLOOKUP(#REF!,Reinigungstage!$B$41:$B$44,Reinigungstage!$C$41:$C$44)</f>
        <v>#REF!</v>
      </c>
      <c r="K537" s="90" t="e">
        <f>_xlfn.XLOOKUP(#REF!,Reinigungstage!$B$63:$B$66,Reinigungstage!$C$63:$C$66)</f>
        <v>#REF!</v>
      </c>
      <c r="L537" s="91">
        <f t="shared" si="56"/>
        <v>0</v>
      </c>
      <c r="M537" s="158">
        <f>_xlfn.XLOOKUP(E537,Kalkulationswerte!$B$3:$B$13,Kalkulationswerte!$E$3:$E$13)</f>
        <v>0</v>
      </c>
      <c r="N537" s="160">
        <f>I537</f>
        <v>0</v>
      </c>
      <c r="O537" s="161">
        <f>_xlfn.XLOOKUP(E537,Kalkulationswerte!$B$3:$B$13,Kalkulationswerte!$F$3:$F$13)</f>
        <v>0</v>
      </c>
      <c r="P537" s="162">
        <f t="shared" si="58"/>
        <v>0</v>
      </c>
      <c r="Q537" s="92" t="e">
        <f t="shared" si="62"/>
        <v>#DIV/0!</v>
      </c>
      <c r="R537" s="92" t="e">
        <f t="shared" si="63"/>
        <v>#DIV/0!</v>
      </c>
    </row>
    <row r="538" spans="1:18" x14ac:dyDescent="0.25">
      <c r="A538" s="89" t="s">
        <v>561</v>
      </c>
      <c r="B538" s="167" t="s">
        <v>8</v>
      </c>
      <c r="C538" s="101" t="s">
        <v>75</v>
      </c>
      <c r="D538" s="89" t="s">
        <v>91</v>
      </c>
      <c r="E538" s="102" t="s">
        <v>687</v>
      </c>
      <c r="F538" s="104" t="s">
        <v>22</v>
      </c>
      <c r="G538" s="102" t="s">
        <v>10</v>
      </c>
      <c r="H538" s="156">
        <v>17.39</v>
      </c>
      <c r="I538" s="158">
        <f>_xlfn.XLOOKUP(E538,Kalkulationswerte!$B$3:$B$13,Kalkulationswerte!$C$3:$C$13)</f>
        <v>190.66666666666666</v>
      </c>
      <c r="J538" s="90" t="e">
        <f>_xlfn.XLOOKUP(#REF!,Reinigungstage!$B$41:$B$44,Reinigungstage!$C$41:$C$44)</f>
        <v>#REF!</v>
      </c>
      <c r="K538" s="90" t="e">
        <f>_xlfn.XLOOKUP(#REF!,Reinigungstage!$B$63:$B$66,Reinigungstage!$C$63:$C$66)</f>
        <v>#REF!</v>
      </c>
      <c r="L538" s="91">
        <f t="shared" si="56"/>
        <v>3315.6933333333332</v>
      </c>
      <c r="M538" s="158">
        <f>_xlfn.XLOOKUP(E538,Kalkulationswerte!$B$3:$B$13,Kalkulationswerte!$E$3:$E$13)</f>
        <v>0</v>
      </c>
      <c r="N538" s="160" t="e">
        <f t="shared" si="57"/>
        <v>#DIV/0!</v>
      </c>
      <c r="O538" s="161">
        <f>_xlfn.XLOOKUP(E538,Kalkulationswerte!$B$3:$B$13,Kalkulationswerte!$F$3:$F$13)</f>
        <v>0</v>
      </c>
      <c r="P538" s="162" t="e">
        <f t="shared" si="58"/>
        <v>#DIV/0!</v>
      </c>
      <c r="Q538" s="92" t="e">
        <f t="shared" si="62"/>
        <v>#DIV/0!</v>
      </c>
      <c r="R538" s="92" t="e">
        <f t="shared" si="63"/>
        <v>#DIV/0!</v>
      </c>
    </row>
    <row r="539" spans="1:18" x14ac:dyDescent="0.25">
      <c r="A539" s="89" t="s">
        <v>561</v>
      </c>
      <c r="B539" s="167" t="s">
        <v>8</v>
      </c>
      <c r="C539" s="101" t="s">
        <v>76</v>
      </c>
      <c r="D539" s="89" t="s">
        <v>562</v>
      </c>
      <c r="E539" s="102" t="s">
        <v>678</v>
      </c>
      <c r="F539" s="104" t="s">
        <v>22</v>
      </c>
      <c r="G539" s="102" t="s">
        <v>12</v>
      </c>
      <c r="H539" s="156">
        <v>13.07</v>
      </c>
      <c r="I539" s="158">
        <f>_xlfn.XLOOKUP(E539,Kalkulationswerte!$B$3:$B$13,Kalkulationswerte!$C$3:$C$13)</f>
        <v>190.66666666666666</v>
      </c>
      <c r="J539" s="90" t="e">
        <f>_xlfn.XLOOKUP(#REF!,Reinigungstage!$B$41:$B$44,Reinigungstage!$C$41:$C$44)</f>
        <v>#REF!</v>
      </c>
      <c r="K539" s="90" t="e">
        <f>_xlfn.XLOOKUP(#REF!,Reinigungstage!$B$63:$B$66,Reinigungstage!$C$63:$C$66)</f>
        <v>#REF!</v>
      </c>
      <c r="L539" s="91">
        <f t="shared" si="56"/>
        <v>2492.0133333333333</v>
      </c>
      <c r="M539" s="158">
        <f>_xlfn.XLOOKUP(E539,Kalkulationswerte!$B$3:$B$13,Kalkulationswerte!$E$3:$E$13)</f>
        <v>0</v>
      </c>
      <c r="N539" s="160" t="e">
        <f t="shared" si="57"/>
        <v>#DIV/0!</v>
      </c>
      <c r="O539" s="161">
        <f>_xlfn.XLOOKUP(E539,Kalkulationswerte!$B$3:$B$13,Kalkulationswerte!$F$3:$F$13)</f>
        <v>0</v>
      </c>
      <c r="P539" s="162" t="e">
        <f t="shared" si="58"/>
        <v>#DIV/0!</v>
      </c>
      <c r="Q539" s="92" t="e">
        <f t="shared" si="62"/>
        <v>#DIV/0!</v>
      </c>
      <c r="R539" s="92" t="e">
        <f t="shared" si="63"/>
        <v>#DIV/0!</v>
      </c>
    </row>
    <row r="540" spans="1:18" x14ac:dyDescent="0.25">
      <c r="A540" s="89" t="s">
        <v>561</v>
      </c>
      <c r="B540" s="167" t="s">
        <v>8</v>
      </c>
      <c r="C540" s="101" t="s">
        <v>77</v>
      </c>
      <c r="D540" s="89" t="s">
        <v>538</v>
      </c>
      <c r="E540" s="102" t="s">
        <v>692</v>
      </c>
      <c r="F540" s="104" t="s">
        <v>22</v>
      </c>
      <c r="G540" s="102" t="s">
        <v>10</v>
      </c>
      <c r="H540" s="156">
        <v>35.06</v>
      </c>
      <c r="I540" s="158">
        <f>_xlfn.XLOOKUP(E540,Kalkulationswerte!$B$3:$B$13,Kalkulationswerte!$C$3:$C$13)</f>
        <v>190.66666666666666</v>
      </c>
      <c r="J540" s="90" t="e">
        <f>_xlfn.XLOOKUP(#REF!,Reinigungstage!$B$41:$B$44,Reinigungstage!$C$41:$C$44)</f>
        <v>#REF!</v>
      </c>
      <c r="K540" s="90" t="e">
        <f>_xlfn.XLOOKUP(#REF!,Reinigungstage!$B$63:$B$66,Reinigungstage!$C$63:$C$66)</f>
        <v>#REF!</v>
      </c>
      <c r="L540" s="91">
        <f t="shared" si="56"/>
        <v>6684.7733333333335</v>
      </c>
      <c r="M540" s="158">
        <f>_xlfn.XLOOKUP(E540,Kalkulationswerte!$B$3:$B$13,Kalkulationswerte!$E$3:$E$13)</f>
        <v>0</v>
      </c>
      <c r="N540" s="160" t="e">
        <f t="shared" si="57"/>
        <v>#DIV/0!</v>
      </c>
      <c r="O540" s="161">
        <f>_xlfn.XLOOKUP(E540,Kalkulationswerte!$B$3:$B$13,Kalkulationswerte!$F$3:$F$13)</f>
        <v>0</v>
      </c>
      <c r="P540" s="162" t="e">
        <f t="shared" si="58"/>
        <v>#DIV/0!</v>
      </c>
      <c r="Q540" s="92" t="e">
        <f t="shared" si="62"/>
        <v>#DIV/0!</v>
      </c>
      <c r="R540" s="92" t="e">
        <f t="shared" si="63"/>
        <v>#DIV/0!</v>
      </c>
    </row>
    <row r="541" spans="1:18" x14ac:dyDescent="0.25">
      <c r="A541" s="89" t="s">
        <v>561</v>
      </c>
      <c r="B541" s="167" t="s">
        <v>8</v>
      </c>
      <c r="C541" s="101" t="s">
        <v>79</v>
      </c>
      <c r="D541" s="89" t="s">
        <v>230</v>
      </c>
      <c r="E541" s="102" t="s">
        <v>678</v>
      </c>
      <c r="F541" s="104" t="s">
        <v>22</v>
      </c>
      <c r="G541" s="102" t="s">
        <v>12</v>
      </c>
      <c r="H541" s="156">
        <v>7.15</v>
      </c>
      <c r="I541" s="158">
        <f>_xlfn.XLOOKUP(E541,Kalkulationswerte!$B$3:$B$13,Kalkulationswerte!$C$3:$C$13)</f>
        <v>190.66666666666666</v>
      </c>
      <c r="J541" s="90" t="e">
        <f>_xlfn.XLOOKUP(#REF!,Reinigungstage!$B$41:$B$44,Reinigungstage!$C$41:$C$44)</f>
        <v>#REF!</v>
      </c>
      <c r="K541" s="90" t="e">
        <f>_xlfn.XLOOKUP(#REF!,Reinigungstage!$B$63:$B$66,Reinigungstage!$C$63:$C$66)</f>
        <v>#REF!</v>
      </c>
      <c r="L541" s="91">
        <f t="shared" si="56"/>
        <v>1363.2666666666667</v>
      </c>
      <c r="M541" s="158">
        <f>_xlfn.XLOOKUP(E541,Kalkulationswerte!$B$3:$B$13,Kalkulationswerte!$E$3:$E$13)</f>
        <v>0</v>
      </c>
      <c r="N541" s="160" t="e">
        <f t="shared" si="57"/>
        <v>#DIV/0!</v>
      </c>
      <c r="O541" s="161">
        <f>_xlfn.XLOOKUP(E541,Kalkulationswerte!$B$3:$B$13,Kalkulationswerte!$F$3:$F$13)</f>
        <v>0</v>
      </c>
      <c r="P541" s="162" t="e">
        <f t="shared" si="58"/>
        <v>#DIV/0!</v>
      </c>
      <c r="Q541" s="92" t="e">
        <f t="shared" si="62"/>
        <v>#DIV/0!</v>
      </c>
      <c r="R541" s="92" t="e">
        <f t="shared" si="63"/>
        <v>#DIV/0!</v>
      </c>
    </row>
    <row r="542" spans="1:18" x14ac:dyDescent="0.25">
      <c r="A542" s="89" t="s">
        <v>561</v>
      </c>
      <c r="B542" s="167" t="s">
        <v>8</v>
      </c>
      <c r="C542" s="101" t="s">
        <v>81</v>
      </c>
      <c r="D542" s="89" t="s">
        <v>229</v>
      </c>
      <c r="E542" s="102" t="s">
        <v>678</v>
      </c>
      <c r="F542" s="104" t="s">
        <v>22</v>
      </c>
      <c r="G542" s="102" t="s">
        <v>12</v>
      </c>
      <c r="H542" s="156">
        <v>5.31</v>
      </c>
      <c r="I542" s="158">
        <f>_xlfn.XLOOKUP(E542,Kalkulationswerte!$B$3:$B$13,Kalkulationswerte!$C$3:$C$13)</f>
        <v>190.66666666666666</v>
      </c>
      <c r="J542" s="90" t="e">
        <f>_xlfn.XLOOKUP(#REF!,Reinigungstage!$B$41:$B$44,Reinigungstage!$C$41:$C$44)</f>
        <v>#REF!</v>
      </c>
      <c r="K542" s="90" t="e">
        <f>_xlfn.XLOOKUP(#REF!,Reinigungstage!$B$63:$B$66,Reinigungstage!$C$63:$C$66)</f>
        <v>#REF!</v>
      </c>
      <c r="L542" s="91">
        <f t="shared" si="56"/>
        <v>1012.4399999999998</v>
      </c>
      <c r="M542" s="158">
        <f>_xlfn.XLOOKUP(E542,Kalkulationswerte!$B$3:$B$13,Kalkulationswerte!$E$3:$E$13)</f>
        <v>0</v>
      </c>
      <c r="N542" s="160" t="e">
        <f t="shared" si="57"/>
        <v>#DIV/0!</v>
      </c>
      <c r="O542" s="161">
        <f>_xlfn.XLOOKUP(E542,Kalkulationswerte!$B$3:$B$13,Kalkulationswerte!$F$3:$F$13)</f>
        <v>0</v>
      </c>
      <c r="P542" s="162" t="e">
        <f t="shared" si="58"/>
        <v>#DIV/0!</v>
      </c>
      <c r="Q542" s="92" t="e">
        <f t="shared" si="62"/>
        <v>#DIV/0!</v>
      </c>
      <c r="R542" s="92" t="e">
        <f t="shared" si="63"/>
        <v>#DIV/0!</v>
      </c>
    </row>
    <row r="543" spans="1:18" x14ac:dyDescent="0.25">
      <c r="A543" s="89" t="s">
        <v>561</v>
      </c>
      <c r="B543" s="167" t="s">
        <v>8</v>
      </c>
      <c r="C543" s="101" t="s">
        <v>83</v>
      </c>
      <c r="D543" s="89" t="s">
        <v>528</v>
      </c>
      <c r="E543" s="102" t="s">
        <v>678</v>
      </c>
      <c r="F543" s="104" t="s">
        <v>22</v>
      </c>
      <c r="G543" s="102" t="s">
        <v>12</v>
      </c>
      <c r="H543" s="156">
        <v>8.07</v>
      </c>
      <c r="I543" s="158">
        <f>_xlfn.XLOOKUP(E543,Kalkulationswerte!$B$3:$B$13,Kalkulationswerte!$C$3:$C$13)</f>
        <v>190.66666666666666</v>
      </c>
      <c r="J543" s="90" t="e">
        <f>_xlfn.XLOOKUP(#REF!,Reinigungstage!$B$41:$B$44,Reinigungstage!$C$41:$C$44)</f>
        <v>#REF!</v>
      </c>
      <c r="K543" s="90" t="e">
        <f>_xlfn.XLOOKUP(#REF!,Reinigungstage!$B$63:$B$66,Reinigungstage!$C$63:$C$66)</f>
        <v>#REF!</v>
      </c>
      <c r="L543" s="91">
        <f t="shared" si="56"/>
        <v>1538.68</v>
      </c>
      <c r="M543" s="158">
        <f>_xlfn.XLOOKUP(E543,Kalkulationswerte!$B$3:$B$13,Kalkulationswerte!$E$3:$E$13)</f>
        <v>0</v>
      </c>
      <c r="N543" s="160" t="e">
        <f t="shared" si="57"/>
        <v>#DIV/0!</v>
      </c>
      <c r="O543" s="161">
        <f>_xlfn.XLOOKUP(E543,Kalkulationswerte!$B$3:$B$13,Kalkulationswerte!$F$3:$F$13)</f>
        <v>0</v>
      </c>
      <c r="P543" s="162" t="e">
        <f t="shared" si="58"/>
        <v>#DIV/0!</v>
      </c>
      <c r="Q543" s="92" t="e">
        <f t="shared" si="62"/>
        <v>#DIV/0!</v>
      </c>
      <c r="R543" s="92" t="e">
        <f t="shared" si="63"/>
        <v>#DIV/0!</v>
      </c>
    </row>
    <row r="544" spans="1:18" x14ac:dyDescent="0.25">
      <c r="A544" s="89" t="s">
        <v>561</v>
      </c>
      <c r="B544" s="167" t="s">
        <v>8</v>
      </c>
      <c r="C544" s="101" t="s">
        <v>85</v>
      </c>
      <c r="D544" s="89" t="s">
        <v>540</v>
      </c>
      <c r="E544" s="102" t="s">
        <v>692</v>
      </c>
      <c r="F544" s="104" t="s">
        <v>22</v>
      </c>
      <c r="G544" s="102" t="s">
        <v>10</v>
      </c>
      <c r="H544" s="156">
        <v>41.61</v>
      </c>
      <c r="I544" s="158">
        <f>_xlfn.XLOOKUP(E544,Kalkulationswerte!$B$3:$B$13,Kalkulationswerte!$C$3:$C$13)</f>
        <v>190.66666666666666</v>
      </c>
      <c r="J544" s="90" t="e">
        <f>_xlfn.XLOOKUP(#REF!,Reinigungstage!$B$41:$B$44,Reinigungstage!$C$41:$C$44)</f>
        <v>#REF!</v>
      </c>
      <c r="K544" s="90" t="e">
        <f>_xlfn.XLOOKUP(#REF!,Reinigungstage!$B$63:$B$66,Reinigungstage!$C$63:$C$66)</f>
        <v>#REF!</v>
      </c>
      <c r="L544" s="91">
        <f t="shared" si="56"/>
        <v>7933.6399999999994</v>
      </c>
      <c r="M544" s="158">
        <f>_xlfn.XLOOKUP(E544,Kalkulationswerte!$B$3:$B$13,Kalkulationswerte!$E$3:$E$13)</f>
        <v>0</v>
      </c>
      <c r="N544" s="160" t="e">
        <f t="shared" si="57"/>
        <v>#DIV/0!</v>
      </c>
      <c r="O544" s="161">
        <f>_xlfn.XLOOKUP(E544,Kalkulationswerte!$B$3:$B$13,Kalkulationswerte!$F$3:$F$13)</f>
        <v>0</v>
      </c>
      <c r="P544" s="162" t="e">
        <f t="shared" si="58"/>
        <v>#DIV/0!</v>
      </c>
      <c r="Q544" s="92" t="e">
        <f t="shared" si="62"/>
        <v>#DIV/0!</v>
      </c>
      <c r="R544" s="92" t="e">
        <f t="shared" si="63"/>
        <v>#DIV/0!</v>
      </c>
    </row>
    <row r="545" spans="1:18" x14ac:dyDescent="0.25">
      <c r="A545" s="89" t="s">
        <v>561</v>
      </c>
      <c r="B545" s="167" t="s">
        <v>8</v>
      </c>
      <c r="C545" s="101" t="s">
        <v>87</v>
      </c>
      <c r="D545" s="89" t="s">
        <v>563</v>
      </c>
      <c r="E545" s="102" t="s">
        <v>678</v>
      </c>
      <c r="F545" s="104" t="s">
        <v>22</v>
      </c>
      <c r="G545" s="102" t="s">
        <v>12</v>
      </c>
      <c r="H545" s="156">
        <v>13.22</v>
      </c>
      <c r="I545" s="158">
        <f>_xlfn.XLOOKUP(E545,Kalkulationswerte!$B$3:$B$13,Kalkulationswerte!$C$3:$C$13)</f>
        <v>190.66666666666666</v>
      </c>
      <c r="J545" s="90" t="e">
        <f>_xlfn.XLOOKUP(#REF!,Reinigungstage!$B$41:$B$44,Reinigungstage!$C$41:$C$44)</f>
        <v>#REF!</v>
      </c>
      <c r="K545" s="90" t="e">
        <f>_xlfn.XLOOKUP(#REF!,Reinigungstage!$B$63:$B$66,Reinigungstage!$C$63:$C$66)</f>
        <v>#REF!</v>
      </c>
      <c r="L545" s="91">
        <f t="shared" si="56"/>
        <v>2520.6133333333332</v>
      </c>
      <c r="M545" s="158">
        <f>_xlfn.XLOOKUP(E545,Kalkulationswerte!$B$3:$B$13,Kalkulationswerte!$E$3:$E$13)</f>
        <v>0</v>
      </c>
      <c r="N545" s="160" t="e">
        <f t="shared" si="57"/>
        <v>#DIV/0!</v>
      </c>
      <c r="O545" s="161">
        <f>_xlfn.XLOOKUP(E545,Kalkulationswerte!$B$3:$B$13,Kalkulationswerte!$F$3:$F$13)</f>
        <v>0</v>
      </c>
      <c r="P545" s="162" t="e">
        <f t="shared" si="58"/>
        <v>#DIV/0!</v>
      </c>
      <c r="Q545" s="92" t="e">
        <f t="shared" si="62"/>
        <v>#DIV/0!</v>
      </c>
      <c r="R545" s="92" t="e">
        <f t="shared" si="63"/>
        <v>#DIV/0!</v>
      </c>
    </row>
    <row r="546" spans="1:18" x14ac:dyDescent="0.25">
      <c r="A546" s="89" t="s">
        <v>561</v>
      </c>
      <c r="B546" s="167" t="s">
        <v>8</v>
      </c>
      <c r="C546" s="101" t="s">
        <v>89</v>
      </c>
      <c r="D546" s="89" t="s">
        <v>564</v>
      </c>
      <c r="E546" s="102" t="s">
        <v>696</v>
      </c>
      <c r="F546" s="104" t="s">
        <v>136</v>
      </c>
      <c r="G546" s="102" t="s">
        <v>220</v>
      </c>
      <c r="H546" s="156">
        <v>23.72</v>
      </c>
      <c r="I546" s="158">
        <f>_xlfn.XLOOKUP(E546,Kalkulationswerte!$B$3:$B$13,Kalkulationswerte!$C$3:$C$13)</f>
        <v>0</v>
      </c>
      <c r="J546" s="90" t="e">
        <f>_xlfn.XLOOKUP(#REF!,Reinigungstage!$B$41:$B$44,Reinigungstage!$C$41:$C$44)</f>
        <v>#REF!</v>
      </c>
      <c r="K546" s="90" t="e">
        <f>_xlfn.XLOOKUP(#REF!,Reinigungstage!$B$63:$B$66,Reinigungstage!$C$63:$C$66)</f>
        <v>#REF!</v>
      </c>
      <c r="L546" s="91">
        <f t="shared" si="56"/>
        <v>0</v>
      </c>
      <c r="M546" s="158">
        <f>_xlfn.XLOOKUP(E546,Kalkulationswerte!$B$3:$B$13,Kalkulationswerte!$E$3:$E$13)</f>
        <v>0</v>
      </c>
      <c r="N546" s="160">
        <f t="shared" ref="N546:N547" si="65">I546</f>
        <v>0</v>
      </c>
      <c r="O546" s="161">
        <f>_xlfn.XLOOKUP(E546,Kalkulationswerte!$B$3:$B$13,Kalkulationswerte!$F$3:$F$13)</f>
        <v>0</v>
      </c>
      <c r="P546" s="162">
        <f t="shared" si="58"/>
        <v>0</v>
      </c>
      <c r="Q546" s="92" t="e">
        <f t="shared" si="62"/>
        <v>#DIV/0!</v>
      </c>
      <c r="R546" s="92" t="e">
        <f t="shared" si="63"/>
        <v>#DIV/0!</v>
      </c>
    </row>
    <row r="547" spans="1:18" x14ac:dyDescent="0.25">
      <c r="A547" s="89" t="s">
        <v>561</v>
      </c>
      <c r="B547" s="167" t="s">
        <v>8</v>
      </c>
      <c r="C547" s="101" t="s">
        <v>92</v>
      </c>
      <c r="D547" s="89" t="s">
        <v>451</v>
      </c>
      <c r="E547" s="102" t="s">
        <v>696</v>
      </c>
      <c r="F547" s="104" t="s">
        <v>136</v>
      </c>
      <c r="G547" s="102" t="s">
        <v>220</v>
      </c>
      <c r="H547" s="156">
        <v>9.76</v>
      </c>
      <c r="I547" s="158">
        <f>_xlfn.XLOOKUP(E547,Kalkulationswerte!$B$3:$B$13,Kalkulationswerte!$C$3:$C$13)</f>
        <v>0</v>
      </c>
      <c r="J547" s="90" t="e">
        <f>_xlfn.XLOOKUP(#REF!,Reinigungstage!$B$41:$B$44,Reinigungstage!$C$41:$C$44)</f>
        <v>#REF!</v>
      </c>
      <c r="K547" s="90" t="e">
        <f>_xlfn.XLOOKUP(#REF!,Reinigungstage!$B$63:$B$66,Reinigungstage!$C$63:$C$66)</f>
        <v>#REF!</v>
      </c>
      <c r="L547" s="91">
        <f t="shared" ref="L547:L613" si="66">I547*H547</f>
        <v>0</v>
      </c>
      <c r="M547" s="158">
        <f>_xlfn.XLOOKUP(E547,Kalkulationswerte!$B$3:$B$13,Kalkulationswerte!$E$3:$E$13)</f>
        <v>0</v>
      </c>
      <c r="N547" s="160">
        <f t="shared" si="65"/>
        <v>0</v>
      </c>
      <c r="O547" s="161">
        <f>_xlfn.XLOOKUP(E547,Kalkulationswerte!$B$3:$B$13,Kalkulationswerte!$F$3:$F$13)</f>
        <v>0</v>
      </c>
      <c r="P547" s="162">
        <f t="shared" ref="P547:P613" si="67">O547*N547</f>
        <v>0</v>
      </c>
      <c r="Q547" s="92" t="e">
        <f t="shared" si="62"/>
        <v>#DIV/0!</v>
      </c>
      <c r="R547" s="92" t="e">
        <f t="shared" si="63"/>
        <v>#DIV/0!</v>
      </c>
    </row>
    <row r="548" spans="1:18" x14ac:dyDescent="0.25">
      <c r="A548" s="89" t="s">
        <v>561</v>
      </c>
      <c r="B548" s="167" t="s">
        <v>8</v>
      </c>
      <c r="C548" s="101" t="s">
        <v>93</v>
      </c>
      <c r="D548" s="89" t="s">
        <v>13</v>
      </c>
      <c r="E548" s="102" t="s">
        <v>687</v>
      </c>
      <c r="F548" s="104" t="s">
        <v>22</v>
      </c>
      <c r="G548" s="102" t="s">
        <v>10</v>
      </c>
      <c r="H548" s="156">
        <v>30.23</v>
      </c>
      <c r="I548" s="158">
        <f>_xlfn.XLOOKUP(E548,Kalkulationswerte!$B$3:$B$13,Kalkulationswerte!$C$3:$C$13)</f>
        <v>190.66666666666666</v>
      </c>
      <c r="J548" s="90" t="e">
        <f>_xlfn.XLOOKUP(#REF!,Reinigungstage!$B$41:$B$44,Reinigungstage!$C$41:$C$44)</f>
        <v>#REF!</v>
      </c>
      <c r="K548" s="90" t="e">
        <f>_xlfn.XLOOKUP(#REF!,Reinigungstage!$B$63:$B$66,Reinigungstage!$C$63:$C$66)</f>
        <v>#REF!</v>
      </c>
      <c r="L548" s="91">
        <f t="shared" si="66"/>
        <v>5763.8533333333335</v>
      </c>
      <c r="M548" s="158">
        <f>_xlfn.XLOOKUP(E548,Kalkulationswerte!$B$3:$B$13,Kalkulationswerte!$E$3:$E$13)</f>
        <v>0</v>
      </c>
      <c r="N548" s="160" t="e">
        <f t="shared" ref="N548:N608" si="68">L548/M548</f>
        <v>#DIV/0!</v>
      </c>
      <c r="O548" s="161">
        <f>_xlfn.XLOOKUP(E548,Kalkulationswerte!$B$3:$B$13,Kalkulationswerte!$F$3:$F$13)</f>
        <v>0</v>
      </c>
      <c r="P548" s="162" t="e">
        <f t="shared" si="67"/>
        <v>#DIV/0!</v>
      </c>
      <c r="Q548" s="92" t="e">
        <f t="shared" si="62"/>
        <v>#DIV/0!</v>
      </c>
      <c r="R548" s="92" t="e">
        <f t="shared" si="63"/>
        <v>#DIV/0!</v>
      </c>
    </row>
    <row r="549" spans="1:18" x14ac:dyDescent="0.25">
      <c r="A549" s="89" t="s">
        <v>561</v>
      </c>
      <c r="B549" s="167" t="s">
        <v>8</v>
      </c>
      <c r="C549" s="101" t="s">
        <v>95</v>
      </c>
      <c r="D549" s="89" t="s">
        <v>565</v>
      </c>
      <c r="E549" s="102" t="s">
        <v>677</v>
      </c>
      <c r="F549" s="104" t="s">
        <v>22</v>
      </c>
      <c r="G549" s="102" t="s">
        <v>10</v>
      </c>
      <c r="H549" s="156">
        <v>12.71</v>
      </c>
      <c r="I549" s="158">
        <f>_xlfn.XLOOKUP(E549,Kalkulationswerte!$B$3:$B$13,Kalkulationswerte!$C$3:$C$13)</f>
        <v>190.66666666666666</v>
      </c>
      <c r="J549" s="90" t="e">
        <f>_xlfn.XLOOKUP(#REF!,Reinigungstage!$B$41:$B$44,Reinigungstage!$C$41:$C$44)</f>
        <v>#REF!</v>
      </c>
      <c r="K549" s="90" t="e">
        <f>_xlfn.XLOOKUP(#REF!,Reinigungstage!$B$63:$B$66,Reinigungstage!$C$63:$C$66)</f>
        <v>#REF!</v>
      </c>
      <c r="L549" s="91">
        <f t="shared" si="66"/>
        <v>2423.3733333333334</v>
      </c>
      <c r="M549" s="158">
        <f>_xlfn.XLOOKUP(E549,Kalkulationswerte!$B$3:$B$13,Kalkulationswerte!$E$3:$E$13)</f>
        <v>0</v>
      </c>
      <c r="N549" s="160" t="e">
        <f t="shared" si="68"/>
        <v>#DIV/0!</v>
      </c>
      <c r="O549" s="161">
        <f>_xlfn.XLOOKUP(E549,Kalkulationswerte!$B$3:$B$13,Kalkulationswerte!$F$3:$F$13)</f>
        <v>0</v>
      </c>
      <c r="P549" s="162" t="e">
        <f t="shared" si="67"/>
        <v>#DIV/0!</v>
      </c>
      <c r="Q549" s="92" t="e">
        <f t="shared" si="62"/>
        <v>#DIV/0!</v>
      </c>
      <c r="R549" s="92" t="e">
        <f t="shared" si="63"/>
        <v>#DIV/0!</v>
      </c>
    </row>
    <row r="550" spans="1:18" x14ac:dyDescent="0.25">
      <c r="A550" s="89" t="s">
        <v>561</v>
      </c>
      <c r="B550" s="167" t="s">
        <v>8</v>
      </c>
      <c r="C550" s="101" t="s">
        <v>97</v>
      </c>
      <c r="D550" s="89" t="s">
        <v>530</v>
      </c>
      <c r="E550" s="102" t="s">
        <v>696</v>
      </c>
      <c r="F550" s="104" t="s">
        <v>136</v>
      </c>
      <c r="G550" s="102" t="s">
        <v>10</v>
      </c>
      <c r="H550" s="156">
        <v>1.69</v>
      </c>
      <c r="I550" s="158">
        <f>_xlfn.XLOOKUP(E550,Kalkulationswerte!$B$3:$B$13,Kalkulationswerte!$C$3:$C$13)</f>
        <v>0</v>
      </c>
      <c r="J550" s="90" t="e">
        <f>_xlfn.XLOOKUP(#REF!,Reinigungstage!$B$41:$B$44,Reinigungstage!$C$41:$C$44)</f>
        <v>#REF!</v>
      </c>
      <c r="K550" s="90" t="e">
        <f>_xlfn.XLOOKUP(#REF!,Reinigungstage!$B$63:$B$66,Reinigungstage!$C$63:$C$66)</f>
        <v>#REF!</v>
      </c>
      <c r="L550" s="91">
        <f t="shared" si="66"/>
        <v>0</v>
      </c>
      <c r="M550" s="158">
        <f>_xlfn.XLOOKUP(E550,Kalkulationswerte!$B$3:$B$13,Kalkulationswerte!$E$3:$E$13)</f>
        <v>0</v>
      </c>
      <c r="N550" s="160">
        <f t="shared" ref="N550:N554" si="69">I550</f>
        <v>0</v>
      </c>
      <c r="O550" s="161">
        <f>_xlfn.XLOOKUP(E550,Kalkulationswerte!$B$3:$B$13,Kalkulationswerte!$F$3:$F$13)</f>
        <v>0</v>
      </c>
      <c r="P550" s="162">
        <f t="shared" si="67"/>
        <v>0</v>
      </c>
      <c r="Q550" s="92" t="e">
        <f t="shared" si="62"/>
        <v>#DIV/0!</v>
      </c>
      <c r="R550" s="92" t="e">
        <f t="shared" si="63"/>
        <v>#DIV/0!</v>
      </c>
    </row>
    <row r="551" spans="1:18" x14ac:dyDescent="0.25">
      <c r="A551" s="89" t="s">
        <v>561</v>
      </c>
      <c r="B551" s="167" t="s">
        <v>8</v>
      </c>
      <c r="C551" s="101" t="s">
        <v>99</v>
      </c>
      <c r="D551" s="89" t="s">
        <v>452</v>
      </c>
      <c r="E551" s="102" t="s">
        <v>696</v>
      </c>
      <c r="F551" s="104" t="s">
        <v>136</v>
      </c>
      <c r="G551" s="102" t="s">
        <v>10</v>
      </c>
      <c r="H551" s="156">
        <v>5.21</v>
      </c>
      <c r="I551" s="158">
        <f>_xlfn.XLOOKUP(E551,Kalkulationswerte!$B$3:$B$13,Kalkulationswerte!$C$3:$C$13)</f>
        <v>0</v>
      </c>
      <c r="J551" s="90" t="e">
        <f>_xlfn.XLOOKUP(#REF!,Reinigungstage!$B$41:$B$44,Reinigungstage!$C$41:$C$44)</f>
        <v>#REF!</v>
      </c>
      <c r="K551" s="90" t="e">
        <f>_xlfn.XLOOKUP(#REF!,Reinigungstage!$B$63:$B$66,Reinigungstage!$C$63:$C$66)</f>
        <v>#REF!</v>
      </c>
      <c r="L551" s="91">
        <f t="shared" si="66"/>
        <v>0</v>
      </c>
      <c r="M551" s="158">
        <f>_xlfn.XLOOKUP(E551,Kalkulationswerte!$B$3:$B$13,Kalkulationswerte!$E$3:$E$13)</f>
        <v>0</v>
      </c>
      <c r="N551" s="160">
        <f t="shared" si="69"/>
        <v>0</v>
      </c>
      <c r="O551" s="161">
        <f>_xlfn.XLOOKUP(E551,Kalkulationswerte!$B$3:$B$13,Kalkulationswerte!$F$3:$F$13)</f>
        <v>0</v>
      </c>
      <c r="P551" s="162">
        <f t="shared" si="67"/>
        <v>0</v>
      </c>
      <c r="Q551" s="92" t="e">
        <f t="shared" si="62"/>
        <v>#DIV/0!</v>
      </c>
      <c r="R551" s="92" t="e">
        <f t="shared" si="63"/>
        <v>#DIV/0!</v>
      </c>
    </row>
    <row r="552" spans="1:18" x14ac:dyDescent="0.25">
      <c r="A552" s="89" t="s">
        <v>561</v>
      </c>
      <c r="B552" s="167" t="s">
        <v>8</v>
      </c>
      <c r="C552" s="101" t="s">
        <v>101</v>
      </c>
      <c r="D552" s="89" t="s">
        <v>453</v>
      </c>
      <c r="E552" s="102" t="s">
        <v>696</v>
      </c>
      <c r="F552" s="104" t="s">
        <v>136</v>
      </c>
      <c r="G552" s="102" t="s">
        <v>10</v>
      </c>
      <c r="H552" s="156">
        <v>12.24</v>
      </c>
      <c r="I552" s="158">
        <f>_xlfn.XLOOKUP(E552,Kalkulationswerte!$B$3:$B$13,Kalkulationswerte!$C$3:$C$13)</f>
        <v>0</v>
      </c>
      <c r="J552" s="90" t="e">
        <f>_xlfn.XLOOKUP(#REF!,Reinigungstage!$B$41:$B$44,Reinigungstage!$C$41:$C$44)</f>
        <v>#REF!</v>
      </c>
      <c r="K552" s="90" t="e">
        <f>_xlfn.XLOOKUP(#REF!,Reinigungstage!$B$63:$B$66,Reinigungstage!$C$63:$C$66)</f>
        <v>#REF!</v>
      </c>
      <c r="L552" s="91">
        <f t="shared" si="66"/>
        <v>0</v>
      </c>
      <c r="M552" s="158">
        <f>_xlfn.XLOOKUP(E552,Kalkulationswerte!$B$3:$B$13,Kalkulationswerte!$E$3:$E$13)</f>
        <v>0</v>
      </c>
      <c r="N552" s="160">
        <f t="shared" si="69"/>
        <v>0</v>
      </c>
      <c r="O552" s="161">
        <f>_xlfn.XLOOKUP(E552,Kalkulationswerte!$B$3:$B$13,Kalkulationswerte!$F$3:$F$13)</f>
        <v>0</v>
      </c>
      <c r="P552" s="162">
        <f t="shared" si="67"/>
        <v>0</v>
      </c>
      <c r="Q552" s="92" t="e">
        <f t="shared" si="62"/>
        <v>#DIV/0!</v>
      </c>
      <c r="R552" s="92" t="e">
        <f t="shared" si="63"/>
        <v>#DIV/0!</v>
      </c>
    </row>
    <row r="553" spans="1:18" x14ac:dyDescent="0.25">
      <c r="A553" s="89" t="s">
        <v>561</v>
      </c>
      <c r="B553" s="167" t="s">
        <v>8</v>
      </c>
      <c r="C553" s="101" t="s">
        <v>102</v>
      </c>
      <c r="D553" s="89" t="s">
        <v>566</v>
      </c>
      <c r="E553" s="102" t="s">
        <v>696</v>
      </c>
      <c r="F553" s="104" t="s">
        <v>136</v>
      </c>
      <c r="G553" s="102" t="s">
        <v>10</v>
      </c>
      <c r="H553" s="156">
        <v>25.16</v>
      </c>
      <c r="I553" s="158">
        <f>_xlfn.XLOOKUP(E553,Kalkulationswerte!$B$3:$B$13,Kalkulationswerte!$C$3:$C$13)</f>
        <v>0</v>
      </c>
      <c r="J553" s="90" t="e">
        <f>_xlfn.XLOOKUP(#REF!,Reinigungstage!$B$41:$B$44,Reinigungstage!$C$41:$C$44)</f>
        <v>#REF!</v>
      </c>
      <c r="K553" s="90" t="e">
        <f>_xlfn.XLOOKUP(#REF!,Reinigungstage!$B$63:$B$66,Reinigungstage!$C$63:$C$66)</f>
        <v>#REF!</v>
      </c>
      <c r="L553" s="91">
        <f t="shared" si="66"/>
        <v>0</v>
      </c>
      <c r="M553" s="158">
        <f>_xlfn.XLOOKUP(E553,Kalkulationswerte!$B$3:$B$13,Kalkulationswerte!$E$3:$E$13)</f>
        <v>0</v>
      </c>
      <c r="N553" s="160">
        <f t="shared" si="69"/>
        <v>0</v>
      </c>
      <c r="O553" s="161">
        <f>_xlfn.XLOOKUP(E553,Kalkulationswerte!$B$3:$B$13,Kalkulationswerte!$F$3:$F$13)</f>
        <v>0</v>
      </c>
      <c r="P553" s="162">
        <f t="shared" si="67"/>
        <v>0</v>
      </c>
      <c r="Q553" s="92" t="e">
        <f t="shared" si="62"/>
        <v>#DIV/0!</v>
      </c>
      <c r="R553" s="92" t="e">
        <f t="shared" si="63"/>
        <v>#DIV/0!</v>
      </c>
    </row>
    <row r="554" spans="1:18" x14ac:dyDescent="0.25">
      <c r="A554" s="89" t="s">
        <v>561</v>
      </c>
      <c r="B554" s="167" t="s">
        <v>8</v>
      </c>
      <c r="C554" s="101" t="s">
        <v>74</v>
      </c>
      <c r="D554" s="89" t="s">
        <v>498</v>
      </c>
      <c r="E554" s="102" t="s">
        <v>696</v>
      </c>
      <c r="F554" s="104" t="s">
        <v>136</v>
      </c>
      <c r="G554" s="102" t="s">
        <v>220</v>
      </c>
      <c r="H554" s="156">
        <v>0.71</v>
      </c>
      <c r="I554" s="158">
        <f>_xlfn.XLOOKUP(E554,Kalkulationswerte!$B$3:$B$13,Kalkulationswerte!$C$3:$C$13)</f>
        <v>0</v>
      </c>
      <c r="J554" s="90" t="e">
        <f>_xlfn.XLOOKUP(#REF!,Reinigungstage!$B$41:$B$44,Reinigungstage!$C$41:$C$44)</f>
        <v>#REF!</v>
      </c>
      <c r="K554" s="90" t="e">
        <f>_xlfn.XLOOKUP(#REF!,Reinigungstage!$B$63:$B$66,Reinigungstage!$C$63:$C$66)</f>
        <v>#REF!</v>
      </c>
      <c r="L554" s="91">
        <f t="shared" si="66"/>
        <v>0</v>
      </c>
      <c r="M554" s="158">
        <f>_xlfn.XLOOKUP(E554,Kalkulationswerte!$B$3:$B$13,Kalkulationswerte!$E$3:$E$13)</f>
        <v>0</v>
      </c>
      <c r="N554" s="160">
        <f t="shared" si="69"/>
        <v>0</v>
      </c>
      <c r="O554" s="161">
        <f>_xlfn.XLOOKUP(E554,Kalkulationswerte!$B$3:$B$13,Kalkulationswerte!$F$3:$F$13)</f>
        <v>0</v>
      </c>
      <c r="P554" s="162">
        <f t="shared" si="67"/>
        <v>0</v>
      </c>
      <c r="Q554" s="92" t="e">
        <f t="shared" si="62"/>
        <v>#DIV/0!</v>
      </c>
      <c r="R554" s="92" t="e">
        <f t="shared" si="63"/>
        <v>#DIV/0!</v>
      </c>
    </row>
    <row r="555" spans="1:18" x14ac:dyDescent="0.25">
      <c r="A555" s="89" t="s">
        <v>561</v>
      </c>
      <c r="B555" s="167" t="s">
        <v>8</v>
      </c>
      <c r="C555" s="101" t="s">
        <v>105</v>
      </c>
      <c r="D555" s="89" t="s">
        <v>228</v>
      </c>
      <c r="E555" s="102" t="s">
        <v>693</v>
      </c>
      <c r="F555" s="104" t="s">
        <v>22</v>
      </c>
      <c r="G555" s="102" t="s">
        <v>560</v>
      </c>
      <c r="H555" s="170">
        <v>411.63</v>
      </c>
      <c r="I555" s="158">
        <f>_xlfn.XLOOKUP(E555,Kalkulationswerte!$B$3:$B$13,Kalkulationswerte!$C$3:$C$13)</f>
        <v>190.66666666666666</v>
      </c>
      <c r="J555" s="90" t="e">
        <f>_xlfn.XLOOKUP(#REF!,Reinigungstage!$B$41:$B$44,Reinigungstage!$C$41:$C$44)</f>
        <v>#REF!</v>
      </c>
      <c r="K555" s="90" t="e">
        <f>_xlfn.XLOOKUP(#REF!,Reinigungstage!$B$63:$B$66,Reinigungstage!$C$63:$C$66)</f>
        <v>#REF!</v>
      </c>
      <c r="L555" s="91">
        <f t="shared" si="66"/>
        <v>78484.12</v>
      </c>
      <c r="M555" s="158">
        <f>_xlfn.XLOOKUP(E555,Kalkulationswerte!$B$3:$B$13,Kalkulationswerte!$E$3:$E$13)</f>
        <v>0</v>
      </c>
      <c r="N555" s="160" t="e">
        <f t="shared" si="68"/>
        <v>#DIV/0!</v>
      </c>
      <c r="O555" s="161">
        <f>_xlfn.XLOOKUP(E555,Kalkulationswerte!$B$3:$B$13,Kalkulationswerte!$F$3:$F$13)</f>
        <v>0</v>
      </c>
      <c r="P555" s="162" t="e">
        <f t="shared" si="67"/>
        <v>#DIV/0!</v>
      </c>
      <c r="Q555" s="92" t="e">
        <f t="shared" si="62"/>
        <v>#DIV/0!</v>
      </c>
      <c r="R555" s="92" t="e">
        <f t="shared" si="63"/>
        <v>#DIV/0!</v>
      </c>
    </row>
    <row r="556" spans="1:18" x14ac:dyDescent="0.25">
      <c r="A556" s="89" t="s">
        <v>567</v>
      </c>
      <c r="B556" s="167" t="s">
        <v>8</v>
      </c>
      <c r="C556" s="101" t="s">
        <v>75</v>
      </c>
      <c r="D556" s="89" t="s">
        <v>91</v>
      </c>
      <c r="E556" s="102" t="s">
        <v>687</v>
      </c>
      <c r="F556" s="104" t="s">
        <v>22</v>
      </c>
      <c r="G556" s="102" t="s">
        <v>10</v>
      </c>
      <c r="H556" s="156">
        <v>34.82</v>
      </c>
      <c r="I556" s="158">
        <f>_xlfn.XLOOKUP(E556,Kalkulationswerte!$B$3:$B$13,Kalkulationswerte!$C$3:$C$13)</f>
        <v>190.66666666666666</v>
      </c>
      <c r="J556" s="90" t="e">
        <f>_xlfn.XLOOKUP(#REF!,Reinigungstage!$B$41:$B$44,Reinigungstage!$C$41:$C$44)</f>
        <v>#REF!</v>
      </c>
      <c r="K556" s="90" t="e">
        <f>_xlfn.XLOOKUP(#REF!,Reinigungstage!$B$63:$B$66,Reinigungstage!$C$63:$C$66)</f>
        <v>#REF!</v>
      </c>
      <c r="L556" s="91">
        <f t="shared" si="66"/>
        <v>6639.0133333333333</v>
      </c>
      <c r="M556" s="158">
        <f>_xlfn.XLOOKUP(E556,Kalkulationswerte!$B$3:$B$13,Kalkulationswerte!$E$3:$E$13)</f>
        <v>0</v>
      </c>
      <c r="N556" s="160" t="e">
        <f t="shared" si="68"/>
        <v>#DIV/0!</v>
      </c>
      <c r="O556" s="161">
        <f>_xlfn.XLOOKUP(E556,Kalkulationswerte!$B$3:$B$13,Kalkulationswerte!$F$3:$F$13)</f>
        <v>0</v>
      </c>
      <c r="P556" s="162" t="e">
        <f t="shared" si="67"/>
        <v>#DIV/0!</v>
      </c>
      <c r="Q556" s="95" t="e">
        <f t="shared" si="62"/>
        <v>#DIV/0!</v>
      </c>
      <c r="R556" s="95" t="e">
        <f t="shared" si="63"/>
        <v>#DIV/0!</v>
      </c>
    </row>
    <row r="557" spans="1:18" x14ac:dyDescent="0.25">
      <c r="A557" s="89" t="s">
        <v>567</v>
      </c>
      <c r="B557" s="167" t="s">
        <v>8</v>
      </c>
      <c r="C557" s="101" t="s">
        <v>76</v>
      </c>
      <c r="D557" s="89" t="s">
        <v>153</v>
      </c>
      <c r="E557" s="102" t="s">
        <v>687</v>
      </c>
      <c r="F557" s="104" t="s">
        <v>22</v>
      </c>
      <c r="G557" s="102" t="s">
        <v>10</v>
      </c>
      <c r="H557" s="156">
        <v>61.25</v>
      </c>
      <c r="I557" s="158">
        <f>_xlfn.XLOOKUP(E557,Kalkulationswerte!$B$3:$B$13,Kalkulationswerte!$C$3:$C$13)</f>
        <v>190.66666666666666</v>
      </c>
      <c r="J557" s="90" t="e">
        <f>_xlfn.XLOOKUP(#REF!,Reinigungstage!$B$41:$B$44,Reinigungstage!$C$41:$C$44)</f>
        <v>#REF!</v>
      </c>
      <c r="K557" s="90" t="e">
        <f>_xlfn.XLOOKUP(#REF!,Reinigungstage!$B$63:$B$66,Reinigungstage!$C$63:$C$66)</f>
        <v>#REF!</v>
      </c>
      <c r="L557" s="91">
        <f t="shared" si="66"/>
        <v>11678.333333333332</v>
      </c>
      <c r="M557" s="158">
        <f>_xlfn.XLOOKUP(E557,Kalkulationswerte!$B$3:$B$13,Kalkulationswerte!$E$3:$E$13)</f>
        <v>0</v>
      </c>
      <c r="N557" s="160" t="e">
        <f t="shared" si="68"/>
        <v>#DIV/0!</v>
      </c>
      <c r="O557" s="161">
        <f>_xlfn.XLOOKUP(E557,Kalkulationswerte!$B$3:$B$13,Kalkulationswerte!$F$3:$F$13)</f>
        <v>0</v>
      </c>
      <c r="P557" s="162" t="e">
        <f t="shared" si="67"/>
        <v>#DIV/0!</v>
      </c>
      <c r="Q557" s="95" t="e">
        <f t="shared" si="62"/>
        <v>#DIV/0!</v>
      </c>
      <c r="R557" s="95" t="e">
        <f t="shared" si="63"/>
        <v>#DIV/0!</v>
      </c>
    </row>
    <row r="558" spans="1:18" x14ac:dyDescent="0.25">
      <c r="A558" s="89" t="s">
        <v>567</v>
      </c>
      <c r="B558" s="167" t="s">
        <v>8</v>
      </c>
      <c r="C558" s="101" t="s">
        <v>77</v>
      </c>
      <c r="D558" s="89" t="s">
        <v>568</v>
      </c>
      <c r="E558" s="102" t="s">
        <v>692</v>
      </c>
      <c r="F558" s="104" t="s">
        <v>22</v>
      </c>
      <c r="G558" s="102" t="s">
        <v>10</v>
      </c>
      <c r="H558" s="156">
        <v>14.64</v>
      </c>
      <c r="I558" s="158">
        <f>_xlfn.XLOOKUP(E558,Kalkulationswerte!$B$3:$B$13,Kalkulationswerte!$C$3:$C$13)</f>
        <v>190.66666666666666</v>
      </c>
      <c r="J558" s="90" t="e">
        <f>_xlfn.XLOOKUP(#REF!,Reinigungstage!$B$41:$B$44,Reinigungstage!$C$41:$C$44)</f>
        <v>#REF!</v>
      </c>
      <c r="K558" s="90" t="e">
        <f>_xlfn.XLOOKUP(#REF!,Reinigungstage!$B$63:$B$66,Reinigungstage!$C$63:$C$66)</f>
        <v>#REF!</v>
      </c>
      <c r="L558" s="91">
        <f t="shared" si="66"/>
        <v>2791.36</v>
      </c>
      <c r="M558" s="158">
        <f>_xlfn.XLOOKUP(E558,Kalkulationswerte!$B$3:$B$13,Kalkulationswerte!$E$3:$E$13)</f>
        <v>0</v>
      </c>
      <c r="N558" s="160" t="e">
        <f t="shared" si="68"/>
        <v>#DIV/0!</v>
      </c>
      <c r="O558" s="161">
        <f>_xlfn.XLOOKUP(E558,Kalkulationswerte!$B$3:$B$13,Kalkulationswerte!$F$3:$F$13)</f>
        <v>0</v>
      </c>
      <c r="P558" s="162" t="e">
        <f t="shared" si="67"/>
        <v>#DIV/0!</v>
      </c>
      <c r="Q558" s="95" t="e">
        <f t="shared" si="62"/>
        <v>#DIV/0!</v>
      </c>
      <c r="R558" s="95" t="e">
        <f t="shared" si="63"/>
        <v>#DIV/0!</v>
      </c>
    </row>
    <row r="559" spans="1:18" x14ac:dyDescent="0.25">
      <c r="A559" s="89" t="s">
        <v>567</v>
      </c>
      <c r="B559" s="167" t="s">
        <v>8</v>
      </c>
      <c r="C559" s="101" t="s">
        <v>79</v>
      </c>
      <c r="D559" s="89" t="s">
        <v>569</v>
      </c>
      <c r="E559" s="102" t="s">
        <v>692</v>
      </c>
      <c r="F559" s="104" t="s">
        <v>22</v>
      </c>
      <c r="G559" s="102" t="s">
        <v>10</v>
      </c>
      <c r="H559" s="156">
        <v>13.9</v>
      </c>
      <c r="I559" s="158">
        <f>_xlfn.XLOOKUP(E559,Kalkulationswerte!$B$3:$B$13,Kalkulationswerte!$C$3:$C$13)</f>
        <v>190.66666666666666</v>
      </c>
      <c r="J559" s="90" t="e">
        <f>_xlfn.XLOOKUP(#REF!,Reinigungstage!$B$41:$B$44,Reinigungstage!$C$41:$C$44)</f>
        <v>#REF!</v>
      </c>
      <c r="K559" s="90" t="e">
        <f>_xlfn.XLOOKUP(#REF!,Reinigungstage!$B$63:$B$66,Reinigungstage!$C$63:$C$66)</f>
        <v>#REF!</v>
      </c>
      <c r="L559" s="91">
        <f t="shared" si="66"/>
        <v>2650.2666666666664</v>
      </c>
      <c r="M559" s="158">
        <f>_xlfn.XLOOKUP(E559,Kalkulationswerte!$B$3:$B$13,Kalkulationswerte!$E$3:$E$13)</f>
        <v>0</v>
      </c>
      <c r="N559" s="160" t="e">
        <f t="shared" si="68"/>
        <v>#DIV/0!</v>
      </c>
      <c r="O559" s="161">
        <f>_xlfn.XLOOKUP(E559,Kalkulationswerte!$B$3:$B$13,Kalkulationswerte!$F$3:$F$13)</f>
        <v>0</v>
      </c>
      <c r="P559" s="162" t="e">
        <f t="shared" si="67"/>
        <v>#DIV/0!</v>
      </c>
      <c r="Q559" s="95" t="e">
        <f t="shared" si="62"/>
        <v>#DIV/0!</v>
      </c>
      <c r="R559" s="95" t="e">
        <f t="shared" si="63"/>
        <v>#DIV/0!</v>
      </c>
    </row>
    <row r="560" spans="1:18" x14ac:dyDescent="0.25">
      <c r="A560" s="89" t="s">
        <v>567</v>
      </c>
      <c r="B560" s="167" t="s">
        <v>8</v>
      </c>
      <c r="C560" s="101" t="s">
        <v>81</v>
      </c>
      <c r="D560" s="89" t="s">
        <v>222</v>
      </c>
      <c r="E560" s="102" t="s">
        <v>678</v>
      </c>
      <c r="F560" s="104" t="s">
        <v>22</v>
      </c>
      <c r="G560" s="102" t="s">
        <v>10</v>
      </c>
      <c r="H560" s="156">
        <v>13.77</v>
      </c>
      <c r="I560" s="158">
        <f>_xlfn.XLOOKUP(E560,Kalkulationswerte!$B$3:$B$13,Kalkulationswerte!$C$3:$C$13)</f>
        <v>190.66666666666666</v>
      </c>
      <c r="J560" s="90" t="e">
        <f>_xlfn.XLOOKUP(#REF!,Reinigungstage!$B$41:$B$44,Reinigungstage!$C$41:$C$44)</f>
        <v>#REF!</v>
      </c>
      <c r="K560" s="90" t="e">
        <f>_xlfn.XLOOKUP(#REF!,Reinigungstage!$B$63:$B$66,Reinigungstage!$C$63:$C$66)</f>
        <v>#REF!</v>
      </c>
      <c r="L560" s="91">
        <f t="shared" si="66"/>
        <v>2625.4799999999996</v>
      </c>
      <c r="M560" s="158">
        <f>_xlfn.XLOOKUP(E560,Kalkulationswerte!$B$3:$B$13,Kalkulationswerte!$E$3:$E$13)</f>
        <v>0</v>
      </c>
      <c r="N560" s="160" t="e">
        <f t="shared" si="68"/>
        <v>#DIV/0!</v>
      </c>
      <c r="O560" s="161">
        <f>_xlfn.XLOOKUP(E560,Kalkulationswerte!$B$3:$B$13,Kalkulationswerte!$F$3:$F$13)</f>
        <v>0</v>
      </c>
      <c r="P560" s="162" t="e">
        <f t="shared" si="67"/>
        <v>#DIV/0!</v>
      </c>
      <c r="Q560" s="95" t="e">
        <f t="shared" si="62"/>
        <v>#DIV/0!</v>
      </c>
      <c r="R560" s="95" t="e">
        <f t="shared" si="63"/>
        <v>#DIV/0!</v>
      </c>
    </row>
    <row r="561" spans="1:18" x14ac:dyDescent="0.25">
      <c r="A561" s="89" t="s">
        <v>567</v>
      </c>
      <c r="B561" s="167" t="s">
        <v>8</v>
      </c>
      <c r="C561" s="101" t="s">
        <v>83</v>
      </c>
      <c r="D561" s="89" t="s">
        <v>570</v>
      </c>
      <c r="E561" s="102" t="s">
        <v>678</v>
      </c>
      <c r="F561" s="104" t="s">
        <v>22</v>
      </c>
      <c r="G561" s="102" t="s">
        <v>12</v>
      </c>
      <c r="H561" s="156">
        <v>7.55</v>
      </c>
      <c r="I561" s="158">
        <f>_xlfn.XLOOKUP(E561,Kalkulationswerte!$B$3:$B$13,Kalkulationswerte!$C$3:$C$13)</f>
        <v>190.66666666666666</v>
      </c>
      <c r="J561" s="90" t="e">
        <f>_xlfn.XLOOKUP(#REF!,Reinigungstage!$B$41:$B$44,Reinigungstage!$C$41:$C$44)</f>
        <v>#REF!</v>
      </c>
      <c r="K561" s="90" t="e">
        <f>_xlfn.XLOOKUP(#REF!,Reinigungstage!$B$63:$B$66,Reinigungstage!$C$63:$C$66)</f>
        <v>#REF!</v>
      </c>
      <c r="L561" s="91">
        <f t="shared" si="66"/>
        <v>1439.5333333333333</v>
      </c>
      <c r="M561" s="158">
        <f>_xlfn.XLOOKUP(E561,Kalkulationswerte!$B$3:$B$13,Kalkulationswerte!$E$3:$E$13)</f>
        <v>0</v>
      </c>
      <c r="N561" s="160" t="e">
        <f t="shared" si="68"/>
        <v>#DIV/0!</v>
      </c>
      <c r="O561" s="161">
        <f>_xlfn.XLOOKUP(E561,Kalkulationswerte!$B$3:$B$13,Kalkulationswerte!$F$3:$F$13)</f>
        <v>0</v>
      </c>
      <c r="P561" s="162" t="e">
        <f t="shared" si="67"/>
        <v>#DIV/0!</v>
      </c>
      <c r="Q561" s="95" t="e">
        <f t="shared" si="62"/>
        <v>#DIV/0!</v>
      </c>
      <c r="R561" s="95" t="e">
        <f t="shared" si="63"/>
        <v>#DIV/0!</v>
      </c>
    </row>
    <row r="562" spans="1:18" x14ac:dyDescent="0.25">
      <c r="A562" s="89" t="s">
        <v>567</v>
      </c>
      <c r="B562" s="167" t="s">
        <v>8</v>
      </c>
      <c r="C562" s="101" t="s">
        <v>85</v>
      </c>
      <c r="D562" s="89" t="s">
        <v>571</v>
      </c>
      <c r="E562" s="102" t="s">
        <v>678</v>
      </c>
      <c r="F562" s="104" t="s">
        <v>22</v>
      </c>
      <c r="G562" s="102" t="s">
        <v>12</v>
      </c>
      <c r="H562" s="156">
        <v>5.43</v>
      </c>
      <c r="I562" s="158">
        <f>_xlfn.XLOOKUP(E562,Kalkulationswerte!$B$3:$B$13,Kalkulationswerte!$C$3:$C$13)</f>
        <v>190.66666666666666</v>
      </c>
      <c r="J562" s="90" t="e">
        <f>_xlfn.XLOOKUP(#REF!,Reinigungstage!$B$41:$B$44,Reinigungstage!$C$41:$C$44)</f>
        <v>#REF!</v>
      </c>
      <c r="K562" s="90" t="e">
        <f>_xlfn.XLOOKUP(#REF!,Reinigungstage!$B$63:$B$66,Reinigungstage!$C$63:$C$66)</f>
        <v>#REF!</v>
      </c>
      <c r="L562" s="91">
        <f t="shared" si="66"/>
        <v>1035.32</v>
      </c>
      <c r="M562" s="158">
        <f>_xlfn.XLOOKUP(E562,Kalkulationswerte!$B$3:$B$13,Kalkulationswerte!$E$3:$E$13)</f>
        <v>0</v>
      </c>
      <c r="N562" s="160" t="e">
        <f t="shared" si="68"/>
        <v>#DIV/0!</v>
      </c>
      <c r="O562" s="161">
        <f>_xlfn.XLOOKUP(E562,Kalkulationswerte!$B$3:$B$13,Kalkulationswerte!$F$3:$F$13)</f>
        <v>0</v>
      </c>
      <c r="P562" s="162" t="e">
        <f t="shared" si="67"/>
        <v>#DIV/0!</v>
      </c>
      <c r="Q562" s="95" t="e">
        <f t="shared" si="62"/>
        <v>#DIV/0!</v>
      </c>
      <c r="R562" s="95" t="e">
        <f t="shared" si="63"/>
        <v>#DIV/0!</v>
      </c>
    </row>
    <row r="563" spans="1:18" x14ac:dyDescent="0.25">
      <c r="A563" s="89" t="s">
        <v>567</v>
      </c>
      <c r="B563" s="167" t="s">
        <v>8</v>
      </c>
      <c r="C563" s="101" t="s">
        <v>87</v>
      </c>
      <c r="D563" s="89" t="s">
        <v>572</v>
      </c>
      <c r="E563" s="102" t="s">
        <v>678</v>
      </c>
      <c r="F563" s="104" t="s">
        <v>22</v>
      </c>
      <c r="G563" s="102" t="s">
        <v>12</v>
      </c>
      <c r="H563" s="156">
        <v>7.55</v>
      </c>
      <c r="I563" s="158">
        <f>_xlfn.XLOOKUP(E563,Kalkulationswerte!$B$3:$B$13,Kalkulationswerte!$C$3:$C$13)</f>
        <v>190.66666666666666</v>
      </c>
      <c r="J563" s="90" t="e">
        <f>_xlfn.XLOOKUP(#REF!,Reinigungstage!$B$41:$B$44,Reinigungstage!$C$41:$C$44)</f>
        <v>#REF!</v>
      </c>
      <c r="K563" s="90" t="e">
        <f>_xlfn.XLOOKUP(#REF!,Reinigungstage!$B$63:$B$66,Reinigungstage!$C$63:$C$66)</f>
        <v>#REF!</v>
      </c>
      <c r="L563" s="91">
        <f t="shared" si="66"/>
        <v>1439.5333333333333</v>
      </c>
      <c r="M563" s="158">
        <f>_xlfn.XLOOKUP(E563,Kalkulationswerte!$B$3:$B$13,Kalkulationswerte!$E$3:$E$13)</f>
        <v>0</v>
      </c>
      <c r="N563" s="160" t="e">
        <f t="shared" si="68"/>
        <v>#DIV/0!</v>
      </c>
      <c r="O563" s="161">
        <f>_xlfn.XLOOKUP(E563,Kalkulationswerte!$B$3:$B$13,Kalkulationswerte!$F$3:$F$13)</f>
        <v>0</v>
      </c>
      <c r="P563" s="162" t="e">
        <f t="shared" si="67"/>
        <v>#DIV/0!</v>
      </c>
      <c r="Q563" s="95" t="e">
        <f t="shared" si="62"/>
        <v>#DIV/0!</v>
      </c>
      <c r="R563" s="95" t="e">
        <f t="shared" si="63"/>
        <v>#DIV/0!</v>
      </c>
    </row>
    <row r="564" spans="1:18" x14ac:dyDescent="0.25">
      <c r="A564" s="89" t="s">
        <v>567</v>
      </c>
      <c r="B564" s="167" t="s">
        <v>8</v>
      </c>
      <c r="C564" s="101" t="s">
        <v>89</v>
      </c>
      <c r="D564" s="89" t="s">
        <v>571</v>
      </c>
      <c r="E564" s="102" t="s">
        <v>678</v>
      </c>
      <c r="F564" s="104" t="s">
        <v>22</v>
      </c>
      <c r="G564" s="102" t="s">
        <v>12</v>
      </c>
      <c r="H564" s="156">
        <v>5.43</v>
      </c>
      <c r="I564" s="158">
        <f>_xlfn.XLOOKUP(E564,Kalkulationswerte!$B$3:$B$13,Kalkulationswerte!$C$3:$C$13)</f>
        <v>190.66666666666666</v>
      </c>
      <c r="J564" s="90" t="e">
        <f>_xlfn.XLOOKUP(#REF!,Reinigungstage!$B$41:$B$44,Reinigungstage!$C$41:$C$44)</f>
        <v>#REF!</v>
      </c>
      <c r="K564" s="90" t="e">
        <f>_xlfn.XLOOKUP(#REF!,Reinigungstage!$B$63:$B$66,Reinigungstage!$C$63:$C$66)</f>
        <v>#REF!</v>
      </c>
      <c r="L564" s="91">
        <f t="shared" si="66"/>
        <v>1035.32</v>
      </c>
      <c r="M564" s="158">
        <f>_xlfn.XLOOKUP(E564,Kalkulationswerte!$B$3:$B$13,Kalkulationswerte!$E$3:$E$13)</f>
        <v>0</v>
      </c>
      <c r="N564" s="160" t="e">
        <f t="shared" si="68"/>
        <v>#DIV/0!</v>
      </c>
      <c r="O564" s="161">
        <f>_xlfn.XLOOKUP(E564,Kalkulationswerte!$B$3:$B$13,Kalkulationswerte!$F$3:$F$13)</f>
        <v>0</v>
      </c>
      <c r="P564" s="162" t="e">
        <f t="shared" si="67"/>
        <v>#DIV/0!</v>
      </c>
      <c r="Q564" s="95" t="e">
        <f t="shared" si="62"/>
        <v>#DIV/0!</v>
      </c>
      <c r="R564" s="95" t="e">
        <f t="shared" si="63"/>
        <v>#DIV/0!</v>
      </c>
    </row>
    <row r="565" spans="1:18" x14ac:dyDescent="0.25">
      <c r="A565" s="89" t="s">
        <v>567</v>
      </c>
      <c r="B565" s="167" t="s">
        <v>8</v>
      </c>
      <c r="C565" s="101" t="s">
        <v>92</v>
      </c>
      <c r="D565" s="89" t="s">
        <v>229</v>
      </c>
      <c r="E565" s="102" t="s">
        <v>678</v>
      </c>
      <c r="F565" s="104" t="s">
        <v>22</v>
      </c>
      <c r="G565" s="102" t="s">
        <v>12</v>
      </c>
      <c r="H565" s="156">
        <v>9.5500000000000007</v>
      </c>
      <c r="I565" s="158">
        <f>_xlfn.XLOOKUP(E565,Kalkulationswerte!$B$3:$B$13,Kalkulationswerte!$C$3:$C$13)</f>
        <v>190.66666666666666</v>
      </c>
      <c r="J565" s="90" t="e">
        <f>_xlfn.XLOOKUP(#REF!,Reinigungstage!$B$41:$B$44,Reinigungstage!$C$41:$C$44)</f>
        <v>#REF!</v>
      </c>
      <c r="K565" s="90" t="e">
        <f>_xlfn.XLOOKUP(#REF!,Reinigungstage!$B$63:$B$66,Reinigungstage!$C$63:$C$66)</f>
        <v>#REF!</v>
      </c>
      <c r="L565" s="91">
        <f t="shared" si="66"/>
        <v>1820.8666666666668</v>
      </c>
      <c r="M565" s="158">
        <f>_xlfn.XLOOKUP(E565,Kalkulationswerte!$B$3:$B$13,Kalkulationswerte!$E$3:$E$13)</f>
        <v>0</v>
      </c>
      <c r="N565" s="160" t="e">
        <f t="shared" si="68"/>
        <v>#DIV/0!</v>
      </c>
      <c r="O565" s="161">
        <f>_xlfn.XLOOKUP(E565,Kalkulationswerte!$B$3:$B$13,Kalkulationswerte!$F$3:$F$13)</f>
        <v>0</v>
      </c>
      <c r="P565" s="162" t="e">
        <f t="shared" si="67"/>
        <v>#DIV/0!</v>
      </c>
      <c r="Q565" s="95" t="e">
        <f t="shared" si="62"/>
        <v>#DIV/0!</v>
      </c>
      <c r="R565" s="95" t="e">
        <f t="shared" si="63"/>
        <v>#DIV/0!</v>
      </c>
    </row>
    <row r="566" spans="1:18" x14ac:dyDescent="0.25">
      <c r="A566" s="89" t="s">
        <v>567</v>
      </c>
      <c r="B566" s="167" t="s">
        <v>8</v>
      </c>
      <c r="C566" s="101" t="s">
        <v>93</v>
      </c>
      <c r="D566" s="89" t="s">
        <v>230</v>
      </c>
      <c r="E566" s="102" t="s">
        <v>678</v>
      </c>
      <c r="F566" s="104" t="s">
        <v>22</v>
      </c>
      <c r="G566" s="102" t="s">
        <v>12</v>
      </c>
      <c r="H566" s="156">
        <v>3.83</v>
      </c>
      <c r="I566" s="158">
        <f>_xlfn.XLOOKUP(E566,Kalkulationswerte!$B$3:$B$13,Kalkulationswerte!$C$3:$C$13)</f>
        <v>190.66666666666666</v>
      </c>
      <c r="J566" s="90" t="e">
        <f>_xlfn.XLOOKUP(#REF!,Reinigungstage!$B$41:$B$44,Reinigungstage!$C$41:$C$44)</f>
        <v>#REF!</v>
      </c>
      <c r="K566" s="90" t="e">
        <f>_xlfn.XLOOKUP(#REF!,Reinigungstage!$B$63:$B$66,Reinigungstage!$C$63:$C$66)</f>
        <v>#REF!</v>
      </c>
      <c r="L566" s="91">
        <f t="shared" si="66"/>
        <v>730.25333333333333</v>
      </c>
      <c r="M566" s="158">
        <f>_xlfn.XLOOKUP(E566,Kalkulationswerte!$B$3:$B$13,Kalkulationswerte!$E$3:$E$13)</f>
        <v>0</v>
      </c>
      <c r="N566" s="160" t="e">
        <f t="shared" si="68"/>
        <v>#DIV/0!</v>
      </c>
      <c r="O566" s="161">
        <f>_xlfn.XLOOKUP(E566,Kalkulationswerte!$B$3:$B$13,Kalkulationswerte!$F$3:$F$13)</f>
        <v>0</v>
      </c>
      <c r="P566" s="162" t="e">
        <f t="shared" si="67"/>
        <v>#DIV/0!</v>
      </c>
      <c r="Q566" s="95" t="e">
        <f t="shared" si="62"/>
        <v>#DIV/0!</v>
      </c>
      <c r="R566" s="95" t="e">
        <f t="shared" si="63"/>
        <v>#DIV/0!</v>
      </c>
    </row>
    <row r="567" spans="1:18" x14ac:dyDescent="0.25">
      <c r="A567" s="89" t="s">
        <v>567</v>
      </c>
      <c r="B567" s="167" t="s">
        <v>8</v>
      </c>
      <c r="C567" s="101" t="s">
        <v>95</v>
      </c>
      <c r="D567" s="89" t="s">
        <v>528</v>
      </c>
      <c r="E567" s="102" t="s">
        <v>678</v>
      </c>
      <c r="F567" s="104" t="s">
        <v>22</v>
      </c>
      <c r="G567" s="102" t="s">
        <v>12</v>
      </c>
      <c r="H567" s="156">
        <v>9.57</v>
      </c>
      <c r="I567" s="158">
        <f>_xlfn.XLOOKUP(E567,Kalkulationswerte!$B$3:$B$13,Kalkulationswerte!$C$3:$C$13)</f>
        <v>190.66666666666666</v>
      </c>
      <c r="J567" s="90" t="e">
        <f>_xlfn.XLOOKUP(#REF!,Reinigungstage!$B$41:$B$44,Reinigungstage!$C$41:$C$44)</f>
        <v>#REF!</v>
      </c>
      <c r="K567" s="90" t="e">
        <f>_xlfn.XLOOKUP(#REF!,Reinigungstage!$B$63:$B$66,Reinigungstage!$C$63:$C$66)</f>
        <v>#REF!</v>
      </c>
      <c r="L567" s="91">
        <f t="shared" si="66"/>
        <v>1824.68</v>
      </c>
      <c r="M567" s="158">
        <f>_xlfn.XLOOKUP(E567,Kalkulationswerte!$B$3:$B$13,Kalkulationswerte!$E$3:$E$13)</f>
        <v>0</v>
      </c>
      <c r="N567" s="160" t="e">
        <f t="shared" si="68"/>
        <v>#DIV/0!</v>
      </c>
      <c r="O567" s="161">
        <f>_xlfn.XLOOKUP(E567,Kalkulationswerte!$B$3:$B$13,Kalkulationswerte!$F$3:$F$13)</f>
        <v>0</v>
      </c>
      <c r="P567" s="162" t="e">
        <f t="shared" si="67"/>
        <v>#DIV/0!</v>
      </c>
      <c r="Q567" s="95" t="e">
        <f t="shared" si="62"/>
        <v>#DIV/0!</v>
      </c>
      <c r="R567" s="95" t="e">
        <f t="shared" si="63"/>
        <v>#DIV/0!</v>
      </c>
    </row>
    <row r="568" spans="1:18" x14ac:dyDescent="0.25">
      <c r="A568" s="89" t="s">
        <v>567</v>
      </c>
      <c r="B568" s="167" t="s">
        <v>8</v>
      </c>
      <c r="C568" s="101" t="s">
        <v>97</v>
      </c>
      <c r="D568" s="89" t="s">
        <v>571</v>
      </c>
      <c r="E568" s="102" t="s">
        <v>678</v>
      </c>
      <c r="F568" s="104" t="s">
        <v>22</v>
      </c>
      <c r="G568" s="102" t="s">
        <v>12</v>
      </c>
      <c r="H568" s="156">
        <v>2.81</v>
      </c>
      <c r="I568" s="158">
        <f>_xlfn.XLOOKUP(E568,Kalkulationswerte!$B$3:$B$13,Kalkulationswerte!$C$3:$C$13)</f>
        <v>190.66666666666666</v>
      </c>
      <c r="J568" s="90" t="e">
        <f>_xlfn.XLOOKUP(#REF!,Reinigungstage!$B$41:$B$44,Reinigungstage!$C$41:$C$44)</f>
        <v>#REF!</v>
      </c>
      <c r="K568" s="90" t="e">
        <f>_xlfn.XLOOKUP(#REF!,Reinigungstage!$B$63:$B$66,Reinigungstage!$C$63:$C$66)</f>
        <v>#REF!</v>
      </c>
      <c r="L568" s="91">
        <f t="shared" si="66"/>
        <v>535.77333333333331</v>
      </c>
      <c r="M568" s="158">
        <f>_xlfn.XLOOKUP(E568,Kalkulationswerte!$B$3:$B$13,Kalkulationswerte!$E$3:$E$13)</f>
        <v>0</v>
      </c>
      <c r="N568" s="160" t="e">
        <f t="shared" si="68"/>
        <v>#DIV/0!</v>
      </c>
      <c r="O568" s="161">
        <f>_xlfn.XLOOKUP(E568,Kalkulationswerte!$B$3:$B$13,Kalkulationswerte!$F$3:$F$13)</f>
        <v>0</v>
      </c>
      <c r="P568" s="162" t="e">
        <f t="shared" si="67"/>
        <v>#DIV/0!</v>
      </c>
      <c r="Q568" s="95" t="e">
        <f t="shared" si="62"/>
        <v>#DIV/0!</v>
      </c>
      <c r="R568" s="95" t="e">
        <f t="shared" si="63"/>
        <v>#DIV/0!</v>
      </c>
    </row>
    <row r="569" spans="1:18" x14ac:dyDescent="0.25">
      <c r="A569" s="89" t="s">
        <v>567</v>
      </c>
      <c r="B569" s="167" t="s">
        <v>8</v>
      </c>
      <c r="C569" s="101" t="s">
        <v>99</v>
      </c>
      <c r="D569" s="89" t="s">
        <v>530</v>
      </c>
      <c r="E569" s="102" t="s">
        <v>696</v>
      </c>
      <c r="F569" s="104" t="s">
        <v>136</v>
      </c>
      <c r="G569" s="102" t="s">
        <v>10</v>
      </c>
      <c r="H569" s="156">
        <v>6.53</v>
      </c>
      <c r="I569" s="158">
        <f>_xlfn.XLOOKUP(E569,Kalkulationswerte!$B$3:$B$13,Kalkulationswerte!$C$3:$C$13)</f>
        <v>0</v>
      </c>
      <c r="J569" s="90" t="e">
        <f>_xlfn.XLOOKUP(#REF!,Reinigungstage!$B$41:$B$44,Reinigungstage!$C$41:$C$44)</f>
        <v>#REF!</v>
      </c>
      <c r="K569" s="90" t="e">
        <f>_xlfn.XLOOKUP(#REF!,Reinigungstage!$B$63:$B$66,Reinigungstage!$C$63:$C$66)</f>
        <v>#REF!</v>
      </c>
      <c r="L569" s="91">
        <f t="shared" si="66"/>
        <v>0</v>
      </c>
      <c r="M569" s="158">
        <f>_xlfn.XLOOKUP(E569,Kalkulationswerte!$B$3:$B$13,Kalkulationswerte!$E$3:$E$13)</f>
        <v>0</v>
      </c>
      <c r="N569" s="160">
        <f>I569</f>
        <v>0</v>
      </c>
      <c r="O569" s="161">
        <f>_xlfn.XLOOKUP(E569,Kalkulationswerte!$B$3:$B$13,Kalkulationswerte!$F$3:$F$13)</f>
        <v>0</v>
      </c>
      <c r="P569" s="162">
        <f t="shared" si="67"/>
        <v>0</v>
      </c>
      <c r="Q569" s="95" t="e">
        <f t="shared" si="62"/>
        <v>#DIV/0!</v>
      </c>
      <c r="R569" s="95" t="e">
        <f t="shared" si="63"/>
        <v>#DIV/0!</v>
      </c>
    </row>
    <row r="570" spans="1:18" x14ac:dyDescent="0.25">
      <c r="A570" s="89" t="s">
        <v>567</v>
      </c>
      <c r="B570" s="167" t="s">
        <v>8</v>
      </c>
      <c r="C570" s="101" t="s">
        <v>101</v>
      </c>
      <c r="D570" s="89" t="s">
        <v>573</v>
      </c>
      <c r="E570" s="102" t="s">
        <v>692</v>
      </c>
      <c r="F570" s="104" t="s">
        <v>22</v>
      </c>
      <c r="G570" s="102" t="s">
        <v>10</v>
      </c>
      <c r="H570" s="156">
        <v>14.16</v>
      </c>
      <c r="I570" s="158">
        <f>_xlfn.XLOOKUP(E570,Kalkulationswerte!$B$3:$B$13,Kalkulationswerte!$C$3:$C$13)</f>
        <v>190.66666666666666</v>
      </c>
      <c r="J570" s="90" t="e">
        <f>_xlfn.XLOOKUP(#REF!,Reinigungstage!$B$41:$B$44,Reinigungstage!$C$41:$C$44)</f>
        <v>#REF!</v>
      </c>
      <c r="K570" s="90" t="e">
        <f>_xlfn.XLOOKUP(#REF!,Reinigungstage!$B$63:$B$66,Reinigungstage!$C$63:$C$66)</f>
        <v>#REF!</v>
      </c>
      <c r="L570" s="91">
        <f t="shared" si="66"/>
        <v>2699.8399999999997</v>
      </c>
      <c r="M570" s="158">
        <f>_xlfn.XLOOKUP(E570,Kalkulationswerte!$B$3:$B$13,Kalkulationswerte!$E$3:$E$13)</f>
        <v>0</v>
      </c>
      <c r="N570" s="160" t="e">
        <f t="shared" si="68"/>
        <v>#DIV/0!</v>
      </c>
      <c r="O570" s="161">
        <f>_xlfn.XLOOKUP(E570,Kalkulationswerte!$B$3:$B$13,Kalkulationswerte!$F$3:$F$13)</f>
        <v>0</v>
      </c>
      <c r="P570" s="162" t="e">
        <f t="shared" si="67"/>
        <v>#DIV/0!</v>
      </c>
      <c r="Q570" s="95" t="e">
        <f t="shared" si="62"/>
        <v>#DIV/0!</v>
      </c>
      <c r="R570" s="95" t="e">
        <f t="shared" si="63"/>
        <v>#DIV/0!</v>
      </c>
    </row>
    <row r="571" spans="1:18" x14ac:dyDescent="0.25">
      <c r="A571" s="89" t="s">
        <v>567</v>
      </c>
      <c r="B571" s="167" t="s">
        <v>8</v>
      </c>
      <c r="C571" s="101" t="s">
        <v>102</v>
      </c>
      <c r="D571" s="89" t="s">
        <v>574</v>
      </c>
      <c r="E571" s="102" t="s">
        <v>692</v>
      </c>
      <c r="F571" s="104" t="s">
        <v>22</v>
      </c>
      <c r="G571" s="102" t="s">
        <v>10</v>
      </c>
      <c r="H571" s="156">
        <v>19.12</v>
      </c>
      <c r="I571" s="158">
        <f>_xlfn.XLOOKUP(E571,Kalkulationswerte!$B$3:$B$13,Kalkulationswerte!$C$3:$C$13)</f>
        <v>190.66666666666666</v>
      </c>
      <c r="J571" s="90" t="e">
        <f>_xlfn.XLOOKUP(#REF!,Reinigungstage!$B$41:$B$44,Reinigungstage!$C$41:$C$44)</f>
        <v>#REF!</v>
      </c>
      <c r="K571" s="90" t="e">
        <f>_xlfn.XLOOKUP(#REF!,Reinigungstage!$B$63:$B$66,Reinigungstage!$C$63:$C$66)</f>
        <v>#REF!</v>
      </c>
      <c r="L571" s="91">
        <f t="shared" si="66"/>
        <v>3645.5466666666666</v>
      </c>
      <c r="M571" s="158">
        <f>_xlfn.XLOOKUP(E571,Kalkulationswerte!$B$3:$B$13,Kalkulationswerte!$E$3:$E$13)</f>
        <v>0</v>
      </c>
      <c r="N571" s="160" t="e">
        <f t="shared" si="68"/>
        <v>#DIV/0!</v>
      </c>
      <c r="O571" s="161">
        <f>_xlfn.XLOOKUP(E571,Kalkulationswerte!$B$3:$B$13,Kalkulationswerte!$F$3:$F$13)</f>
        <v>0</v>
      </c>
      <c r="P571" s="162" t="e">
        <f t="shared" si="67"/>
        <v>#DIV/0!</v>
      </c>
      <c r="Q571" s="95" t="e">
        <f t="shared" si="62"/>
        <v>#DIV/0!</v>
      </c>
      <c r="R571" s="95" t="e">
        <f t="shared" si="63"/>
        <v>#DIV/0!</v>
      </c>
    </row>
    <row r="572" spans="1:18" x14ac:dyDescent="0.25">
      <c r="A572" s="89" t="s">
        <v>567</v>
      </c>
      <c r="B572" s="167" t="s">
        <v>8</v>
      </c>
      <c r="C572" s="101" t="s">
        <v>74</v>
      </c>
      <c r="D572" s="89" t="s">
        <v>575</v>
      </c>
      <c r="E572" s="102" t="s">
        <v>692</v>
      </c>
      <c r="F572" s="104" t="s">
        <v>22</v>
      </c>
      <c r="G572" s="102" t="s">
        <v>10</v>
      </c>
      <c r="H572" s="156">
        <v>14.71</v>
      </c>
      <c r="I572" s="158">
        <f>_xlfn.XLOOKUP(E572,Kalkulationswerte!$B$3:$B$13,Kalkulationswerte!$C$3:$C$13)</f>
        <v>190.66666666666666</v>
      </c>
      <c r="J572" s="90" t="e">
        <f>_xlfn.XLOOKUP(#REF!,Reinigungstage!$B$41:$B$44,Reinigungstage!$C$41:$C$44)</f>
        <v>#REF!</v>
      </c>
      <c r="K572" s="90" t="e">
        <f>_xlfn.XLOOKUP(#REF!,Reinigungstage!$B$63:$B$66,Reinigungstage!$C$63:$C$66)</f>
        <v>#REF!</v>
      </c>
      <c r="L572" s="91">
        <f t="shared" si="66"/>
        <v>2804.7066666666665</v>
      </c>
      <c r="M572" s="158">
        <f>_xlfn.XLOOKUP(E572,Kalkulationswerte!$B$3:$B$13,Kalkulationswerte!$E$3:$E$13)</f>
        <v>0</v>
      </c>
      <c r="N572" s="160" t="e">
        <f t="shared" si="68"/>
        <v>#DIV/0!</v>
      </c>
      <c r="O572" s="161">
        <f>_xlfn.XLOOKUP(E572,Kalkulationswerte!$B$3:$B$13,Kalkulationswerte!$F$3:$F$13)</f>
        <v>0</v>
      </c>
      <c r="P572" s="162" t="e">
        <f t="shared" si="67"/>
        <v>#DIV/0!</v>
      </c>
      <c r="Q572" s="95" t="e">
        <f t="shared" si="62"/>
        <v>#DIV/0!</v>
      </c>
      <c r="R572" s="95" t="e">
        <f t="shared" si="63"/>
        <v>#DIV/0!</v>
      </c>
    </row>
    <row r="573" spans="1:18" x14ac:dyDescent="0.25">
      <c r="A573" s="89" t="s">
        <v>567</v>
      </c>
      <c r="B573" s="167" t="s">
        <v>8</v>
      </c>
      <c r="C573" s="101" t="s">
        <v>105</v>
      </c>
      <c r="D573" s="89" t="s">
        <v>576</v>
      </c>
      <c r="E573" s="102" t="s">
        <v>692</v>
      </c>
      <c r="F573" s="104" t="s">
        <v>22</v>
      </c>
      <c r="G573" s="102" t="s">
        <v>10</v>
      </c>
      <c r="H573" s="156">
        <v>14.46</v>
      </c>
      <c r="I573" s="158">
        <f>_xlfn.XLOOKUP(E573,Kalkulationswerte!$B$3:$B$13,Kalkulationswerte!$C$3:$C$13)</f>
        <v>190.66666666666666</v>
      </c>
      <c r="J573" s="90" t="e">
        <f>_xlfn.XLOOKUP(#REF!,Reinigungstage!$B$41:$B$44,Reinigungstage!$C$41:$C$44)</f>
        <v>#REF!</v>
      </c>
      <c r="K573" s="90" t="e">
        <f>_xlfn.XLOOKUP(#REF!,Reinigungstage!$B$63:$B$66,Reinigungstage!$C$63:$C$66)</f>
        <v>#REF!</v>
      </c>
      <c r="L573" s="91">
        <f t="shared" si="66"/>
        <v>2757.04</v>
      </c>
      <c r="M573" s="158">
        <f>_xlfn.XLOOKUP(E573,Kalkulationswerte!$B$3:$B$13,Kalkulationswerte!$E$3:$E$13)</f>
        <v>0</v>
      </c>
      <c r="N573" s="160" t="e">
        <f t="shared" si="68"/>
        <v>#DIV/0!</v>
      </c>
      <c r="O573" s="161">
        <f>_xlfn.XLOOKUP(E573,Kalkulationswerte!$B$3:$B$13,Kalkulationswerte!$F$3:$F$13)</f>
        <v>0</v>
      </c>
      <c r="P573" s="162" t="e">
        <f t="shared" si="67"/>
        <v>#DIV/0!</v>
      </c>
      <c r="Q573" s="95" t="e">
        <f t="shared" si="62"/>
        <v>#DIV/0!</v>
      </c>
      <c r="R573" s="95" t="e">
        <f t="shared" si="63"/>
        <v>#DIV/0!</v>
      </c>
    </row>
    <row r="574" spans="1:18" x14ac:dyDescent="0.25">
      <c r="A574" s="89" t="s">
        <v>567</v>
      </c>
      <c r="B574" s="167" t="s">
        <v>8</v>
      </c>
      <c r="C574" s="101" t="s">
        <v>107</v>
      </c>
      <c r="D574" s="89" t="s">
        <v>577</v>
      </c>
      <c r="E574" s="102" t="s">
        <v>692</v>
      </c>
      <c r="F574" s="104" t="s">
        <v>22</v>
      </c>
      <c r="G574" s="102" t="s">
        <v>10</v>
      </c>
      <c r="H574" s="156">
        <v>14.41</v>
      </c>
      <c r="I574" s="158">
        <f>_xlfn.XLOOKUP(E574,Kalkulationswerte!$B$3:$B$13,Kalkulationswerte!$C$3:$C$13)</f>
        <v>190.66666666666666</v>
      </c>
      <c r="J574" s="90" t="e">
        <f>_xlfn.XLOOKUP(#REF!,Reinigungstage!$B$41:$B$44,Reinigungstage!$C$41:$C$44)</f>
        <v>#REF!</v>
      </c>
      <c r="K574" s="90" t="e">
        <f>_xlfn.XLOOKUP(#REF!,Reinigungstage!$B$63:$B$66,Reinigungstage!$C$63:$C$66)</f>
        <v>#REF!</v>
      </c>
      <c r="L574" s="91">
        <f t="shared" si="66"/>
        <v>2747.5066666666667</v>
      </c>
      <c r="M574" s="158">
        <f>_xlfn.XLOOKUP(E574,Kalkulationswerte!$B$3:$B$13,Kalkulationswerte!$E$3:$E$13)</f>
        <v>0</v>
      </c>
      <c r="N574" s="160" t="e">
        <f t="shared" si="68"/>
        <v>#DIV/0!</v>
      </c>
      <c r="O574" s="161">
        <f>_xlfn.XLOOKUP(E574,Kalkulationswerte!$B$3:$B$13,Kalkulationswerte!$F$3:$F$13)</f>
        <v>0</v>
      </c>
      <c r="P574" s="162" t="e">
        <f t="shared" si="67"/>
        <v>#DIV/0!</v>
      </c>
      <c r="Q574" s="95" t="e">
        <f t="shared" si="62"/>
        <v>#DIV/0!</v>
      </c>
      <c r="R574" s="95" t="e">
        <f t="shared" si="63"/>
        <v>#DIV/0!</v>
      </c>
    </row>
    <row r="575" spans="1:18" x14ac:dyDescent="0.25">
      <c r="A575" s="89" t="s">
        <v>567</v>
      </c>
      <c r="B575" s="167" t="s">
        <v>8</v>
      </c>
      <c r="C575" s="101" t="s">
        <v>109</v>
      </c>
      <c r="D575" s="89" t="s">
        <v>578</v>
      </c>
      <c r="E575" s="102" t="s">
        <v>696</v>
      </c>
      <c r="F575" s="104" t="s">
        <v>136</v>
      </c>
      <c r="G575" s="102" t="s">
        <v>10</v>
      </c>
      <c r="H575" s="156">
        <v>14.8</v>
      </c>
      <c r="I575" s="158">
        <f>_xlfn.XLOOKUP(E575,Kalkulationswerte!$B$3:$B$13,Kalkulationswerte!$C$3:$C$13)</f>
        <v>0</v>
      </c>
      <c r="J575" s="90" t="e">
        <f>_xlfn.XLOOKUP(#REF!,Reinigungstage!$B$41:$B$44,Reinigungstage!$C$41:$C$44)</f>
        <v>#REF!</v>
      </c>
      <c r="K575" s="90" t="e">
        <f>_xlfn.XLOOKUP(#REF!,Reinigungstage!$B$63:$B$66,Reinigungstage!$C$63:$C$66)</f>
        <v>#REF!</v>
      </c>
      <c r="L575" s="91">
        <f t="shared" si="66"/>
        <v>0</v>
      </c>
      <c r="M575" s="158">
        <f>_xlfn.XLOOKUP(E575,Kalkulationswerte!$B$3:$B$13,Kalkulationswerte!$E$3:$E$13)</f>
        <v>0</v>
      </c>
      <c r="N575" s="160">
        <f t="shared" ref="N575:N576" si="70">I575</f>
        <v>0</v>
      </c>
      <c r="O575" s="161">
        <f>_xlfn.XLOOKUP(E575,Kalkulationswerte!$B$3:$B$13,Kalkulationswerte!$F$3:$F$13)</f>
        <v>0</v>
      </c>
      <c r="P575" s="162">
        <f t="shared" si="67"/>
        <v>0</v>
      </c>
      <c r="Q575" s="95" t="e">
        <f t="shared" si="62"/>
        <v>#DIV/0!</v>
      </c>
      <c r="R575" s="95" t="e">
        <f t="shared" si="63"/>
        <v>#DIV/0!</v>
      </c>
    </row>
    <row r="576" spans="1:18" x14ac:dyDescent="0.25">
      <c r="A576" s="89" t="s">
        <v>567</v>
      </c>
      <c r="B576" s="167" t="s">
        <v>8</v>
      </c>
      <c r="C576" s="101" t="s">
        <v>111</v>
      </c>
      <c r="D576" s="89" t="s">
        <v>579</v>
      </c>
      <c r="E576" s="102" t="s">
        <v>696</v>
      </c>
      <c r="F576" s="104" t="s">
        <v>136</v>
      </c>
      <c r="G576" s="102" t="s">
        <v>10</v>
      </c>
      <c r="H576" s="156">
        <v>10.89</v>
      </c>
      <c r="I576" s="158">
        <f>_xlfn.XLOOKUP(E576,Kalkulationswerte!$B$3:$B$13,Kalkulationswerte!$C$3:$C$13)</f>
        <v>0</v>
      </c>
      <c r="J576" s="90" t="e">
        <f>_xlfn.XLOOKUP(#REF!,Reinigungstage!$B$41:$B$44,Reinigungstage!$C$41:$C$44)</f>
        <v>#REF!</v>
      </c>
      <c r="K576" s="90" t="e">
        <f>_xlfn.XLOOKUP(#REF!,Reinigungstage!$B$63:$B$66,Reinigungstage!$C$63:$C$66)</f>
        <v>#REF!</v>
      </c>
      <c r="L576" s="91">
        <f t="shared" si="66"/>
        <v>0</v>
      </c>
      <c r="M576" s="158">
        <f>_xlfn.XLOOKUP(E576,Kalkulationswerte!$B$3:$B$13,Kalkulationswerte!$E$3:$E$13)</f>
        <v>0</v>
      </c>
      <c r="N576" s="160">
        <f t="shared" si="70"/>
        <v>0</v>
      </c>
      <c r="O576" s="161">
        <f>_xlfn.XLOOKUP(E576,Kalkulationswerte!$B$3:$B$13,Kalkulationswerte!$F$3:$F$13)</f>
        <v>0</v>
      </c>
      <c r="P576" s="162">
        <f t="shared" si="67"/>
        <v>0</v>
      </c>
      <c r="Q576" s="95" t="e">
        <f t="shared" si="62"/>
        <v>#DIV/0!</v>
      </c>
      <c r="R576" s="95" t="e">
        <f t="shared" si="63"/>
        <v>#DIV/0!</v>
      </c>
    </row>
    <row r="577" spans="1:18" x14ac:dyDescent="0.25">
      <c r="A577" s="89" t="s">
        <v>567</v>
      </c>
      <c r="B577" s="167" t="s">
        <v>8</v>
      </c>
      <c r="C577" s="101" t="s">
        <v>113</v>
      </c>
      <c r="D577" s="89" t="s">
        <v>235</v>
      </c>
      <c r="E577" s="102" t="s">
        <v>691</v>
      </c>
      <c r="F577" s="104" t="s">
        <v>22</v>
      </c>
      <c r="G577" s="102" t="s">
        <v>10</v>
      </c>
      <c r="H577" s="156">
        <v>3.83</v>
      </c>
      <c r="I577" s="158">
        <f>_xlfn.XLOOKUP(E577,Kalkulationswerte!$B$3:$B$13,Kalkulationswerte!$C$3:$C$13)</f>
        <v>12</v>
      </c>
      <c r="J577" s="90" t="e">
        <f>_xlfn.XLOOKUP(#REF!,Reinigungstage!$B$41:$B$44,Reinigungstage!$C$41:$C$44)</f>
        <v>#REF!</v>
      </c>
      <c r="K577" s="90" t="e">
        <f>_xlfn.XLOOKUP(#REF!,Reinigungstage!$B$63:$B$66,Reinigungstage!$C$63:$C$66)</f>
        <v>#REF!</v>
      </c>
      <c r="L577" s="91">
        <f t="shared" si="66"/>
        <v>45.96</v>
      </c>
      <c r="M577" s="158">
        <f>_xlfn.XLOOKUP(E577,Kalkulationswerte!$B$3:$B$13,Kalkulationswerte!$E$3:$E$13)</f>
        <v>0</v>
      </c>
      <c r="N577" s="160" t="e">
        <f t="shared" si="68"/>
        <v>#DIV/0!</v>
      </c>
      <c r="O577" s="161">
        <f>_xlfn.XLOOKUP(E577,Kalkulationswerte!$B$3:$B$13,Kalkulationswerte!$F$3:$F$13)</f>
        <v>0</v>
      </c>
      <c r="P577" s="162" t="e">
        <f t="shared" si="67"/>
        <v>#DIV/0!</v>
      </c>
      <c r="Q577" s="95" t="e">
        <f t="shared" si="62"/>
        <v>#DIV/0!</v>
      </c>
      <c r="R577" s="95" t="e">
        <f t="shared" si="63"/>
        <v>#DIV/0!</v>
      </c>
    </row>
    <row r="578" spans="1:18" x14ac:dyDescent="0.25">
      <c r="A578" s="89" t="s">
        <v>567</v>
      </c>
      <c r="B578" s="167" t="s">
        <v>8</v>
      </c>
      <c r="C578" s="101" t="s">
        <v>115</v>
      </c>
      <c r="D578" s="89" t="s">
        <v>104</v>
      </c>
      <c r="E578" s="102" t="s">
        <v>687</v>
      </c>
      <c r="F578" s="104" t="s">
        <v>22</v>
      </c>
      <c r="G578" s="102" t="s">
        <v>10</v>
      </c>
      <c r="H578" s="156">
        <v>31.63</v>
      </c>
      <c r="I578" s="158">
        <f>_xlfn.XLOOKUP(E578,Kalkulationswerte!$B$3:$B$13,Kalkulationswerte!$C$3:$C$13)</f>
        <v>190.66666666666666</v>
      </c>
      <c r="J578" s="90" t="e">
        <f>_xlfn.XLOOKUP(#REF!,Reinigungstage!$B$41:$B$44,Reinigungstage!$C$41:$C$44)</f>
        <v>#REF!</v>
      </c>
      <c r="K578" s="90" t="e">
        <f>_xlfn.XLOOKUP(#REF!,Reinigungstage!$B$63:$B$66,Reinigungstage!$C$63:$C$66)</f>
        <v>#REF!</v>
      </c>
      <c r="L578" s="91">
        <f t="shared" si="66"/>
        <v>6030.786666666666</v>
      </c>
      <c r="M578" s="158">
        <f>_xlfn.XLOOKUP(E578,Kalkulationswerte!$B$3:$B$13,Kalkulationswerte!$E$3:$E$13)</f>
        <v>0</v>
      </c>
      <c r="N578" s="160" t="e">
        <f t="shared" si="68"/>
        <v>#DIV/0!</v>
      </c>
      <c r="O578" s="161">
        <f>_xlfn.XLOOKUP(E578,Kalkulationswerte!$B$3:$B$13,Kalkulationswerte!$F$3:$F$13)</f>
        <v>0</v>
      </c>
      <c r="P578" s="162" t="e">
        <f t="shared" si="67"/>
        <v>#DIV/0!</v>
      </c>
      <c r="Q578" s="95" t="e">
        <f t="shared" si="62"/>
        <v>#DIV/0!</v>
      </c>
      <c r="R578" s="95" t="e">
        <f t="shared" si="63"/>
        <v>#DIV/0!</v>
      </c>
    </row>
    <row r="579" spans="1:18" x14ac:dyDescent="0.25">
      <c r="A579" s="89" t="s">
        <v>567</v>
      </c>
      <c r="B579" s="167" t="s">
        <v>8</v>
      </c>
      <c r="C579" s="101" t="s">
        <v>117</v>
      </c>
      <c r="D579" s="89" t="s">
        <v>580</v>
      </c>
      <c r="E579" s="102" t="s">
        <v>696</v>
      </c>
      <c r="F579" s="104" t="s">
        <v>136</v>
      </c>
      <c r="G579" s="102" t="s">
        <v>10</v>
      </c>
      <c r="H579" s="156">
        <v>15.08</v>
      </c>
      <c r="I579" s="158">
        <f>_xlfn.XLOOKUP(E579,Kalkulationswerte!$B$3:$B$13,Kalkulationswerte!$C$3:$C$13)</f>
        <v>0</v>
      </c>
      <c r="J579" s="90" t="e">
        <f>_xlfn.XLOOKUP(#REF!,Reinigungstage!$B$41:$B$44,Reinigungstage!$C$41:$C$44)</f>
        <v>#REF!</v>
      </c>
      <c r="K579" s="90" t="e">
        <f>_xlfn.XLOOKUP(#REF!,Reinigungstage!$B$63:$B$66,Reinigungstage!$C$63:$C$66)</f>
        <v>#REF!</v>
      </c>
      <c r="L579" s="91">
        <f t="shared" si="66"/>
        <v>0</v>
      </c>
      <c r="M579" s="158">
        <f>_xlfn.XLOOKUP(E579,Kalkulationswerte!$B$3:$B$13,Kalkulationswerte!$E$3:$E$13)</f>
        <v>0</v>
      </c>
      <c r="N579" s="160">
        <f t="shared" ref="N579:N583" si="71">I579</f>
        <v>0</v>
      </c>
      <c r="O579" s="161">
        <f>_xlfn.XLOOKUP(E579,Kalkulationswerte!$B$3:$B$13,Kalkulationswerte!$F$3:$F$13)</f>
        <v>0</v>
      </c>
      <c r="P579" s="162">
        <f t="shared" si="67"/>
        <v>0</v>
      </c>
      <c r="Q579" s="95" t="e">
        <f t="shared" si="62"/>
        <v>#DIV/0!</v>
      </c>
      <c r="R579" s="95" t="e">
        <f t="shared" si="63"/>
        <v>#DIV/0!</v>
      </c>
    </row>
    <row r="580" spans="1:18" x14ac:dyDescent="0.25">
      <c r="A580" s="89" t="s">
        <v>567</v>
      </c>
      <c r="B580" s="167" t="s">
        <v>8</v>
      </c>
      <c r="C580" s="101" t="s">
        <v>119</v>
      </c>
      <c r="D580" s="89" t="s">
        <v>581</v>
      </c>
      <c r="E580" s="102" t="s">
        <v>696</v>
      </c>
      <c r="F580" s="104" t="s">
        <v>136</v>
      </c>
      <c r="G580" s="102" t="s">
        <v>10</v>
      </c>
      <c r="H580" s="156">
        <v>1.07</v>
      </c>
      <c r="I580" s="158">
        <f>_xlfn.XLOOKUP(E580,Kalkulationswerte!$B$3:$B$13,Kalkulationswerte!$C$3:$C$13)</f>
        <v>0</v>
      </c>
      <c r="J580" s="90" t="e">
        <f>_xlfn.XLOOKUP(#REF!,Reinigungstage!$B$41:$B$44,Reinigungstage!$C$41:$C$44)</f>
        <v>#REF!</v>
      </c>
      <c r="K580" s="90" t="e">
        <f>_xlfn.XLOOKUP(#REF!,Reinigungstage!$B$63:$B$66,Reinigungstage!$C$63:$C$66)</f>
        <v>#REF!</v>
      </c>
      <c r="L580" s="91">
        <f t="shared" si="66"/>
        <v>0</v>
      </c>
      <c r="M580" s="158">
        <f>_xlfn.XLOOKUP(E580,Kalkulationswerte!$B$3:$B$13,Kalkulationswerte!$E$3:$E$13)</f>
        <v>0</v>
      </c>
      <c r="N580" s="160">
        <f t="shared" si="71"/>
        <v>0</v>
      </c>
      <c r="O580" s="161">
        <f>_xlfn.XLOOKUP(E580,Kalkulationswerte!$B$3:$B$13,Kalkulationswerte!$F$3:$F$13)</f>
        <v>0</v>
      </c>
      <c r="P580" s="162">
        <f t="shared" si="67"/>
        <v>0</v>
      </c>
      <c r="Q580" s="95" t="e">
        <f t="shared" si="62"/>
        <v>#DIV/0!</v>
      </c>
      <c r="R580" s="95" t="e">
        <f t="shared" si="63"/>
        <v>#DIV/0!</v>
      </c>
    </row>
    <row r="581" spans="1:18" x14ac:dyDescent="0.25">
      <c r="A581" s="89" t="s">
        <v>567</v>
      </c>
      <c r="B581" s="167" t="s">
        <v>8</v>
      </c>
      <c r="C581" s="101" t="s">
        <v>121</v>
      </c>
      <c r="D581" s="89" t="s">
        <v>582</v>
      </c>
      <c r="E581" s="102" t="s">
        <v>696</v>
      </c>
      <c r="F581" s="104" t="s">
        <v>136</v>
      </c>
      <c r="G581" s="102" t="s">
        <v>10</v>
      </c>
      <c r="H581" s="156">
        <v>24.38</v>
      </c>
      <c r="I581" s="158">
        <f>_xlfn.XLOOKUP(E581,Kalkulationswerte!$B$3:$B$13,Kalkulationswerte!$C$3:$C$13)</f>
        <v>0</v>
      </c>
      <c r="J581" s="90" t="e">
        <f>_xlfn.XLOOKUP(#REF!,Reinigungstage!$B$41:$B$44,Reinigungstage!$C$41:$C$44)</f>
        <v>#REF!</v>
      </c>
      <c r="K581" s="90" t="e">
        <f>_xlfn.XLOOKUP(#REF!,Reinigungstage!$B$63:$B$66,Reinigungstage!$C$63:$C$66)</f>
        <v>#REF!</v>
      </c>
      <c r="L581" s="91">
        <f t="shared" si="66"/>
        <v>0</v>
      </c>
      <c r="M581" s="158">
        <f>_xlfn.XLOOKUP(E581,Kalkulationswerte!$B$3:$B$13,Kalkulationswerte!$E$3:$E$13)</f>
        <v>0</v>
      </c>
      <c r="N581" s="160">
        <f t="shared" si="71"/>
        <v>0</v>
      </c>
      <c r="O581" s="161">
        <f>_xlfn.XLOOKUP(E581,Kalkulationswerte!$B$3:$B$13,Kalkulationswerte!$F$3:$F$13)</f>
        <v>0</v>
      </c>
      <c r="P581" s="162">
        <f t="shared" si="67"/>
        <v>0</v>
      </c>
      <c r="Q581" s="95" t="e">
        <f t="shared" ref="Q581:Q633" si="72">((H581/M581)*J581)*O581</f>
        <v>#DIV/0!</v>
      </c>
      <c r="R581" s="95" t="e">
        <f t="shared" ref="R581:R633" si="73">((H581/M581)*K581)*O581</f>
        <v>#DIV/0!</v>
      </c>
    </row>
    <row r="582" spans="1:18" x14ac:dyDescent="0.25">
      <c r="A582" s="89" t="s">
        <v>567</v>
      </c>
      <c r="B582" s="167" t="s">
        <v>8</v>
      </c>
      <c r="C582" s="101" t="s">
        <v>123</v>
      </c>
      <c r="D582" s="89" t="s">
        <v>281</v>
      </c>
      <c r="E582" s="102" t="s">
        <v>696</v>
      </c>
      <c r="F582" s="104" t="s">
        <v>136</v>
      </c>
      <c r="G582" s="102" t="s">
        <v>10</v>
      </c>
      <c r="H582" s="156">
        <v>0.77</v>
      </c>
      <c r="I582" s="158">
        <f>_xlfn.XLOOKUP(E582,Kalkulationswerte!$B$3:$B$13,Kalkulationswerte!$C$3:$C$13)</f>
        <v>0</v>
      </c>
      <c r="J582" s="90" t="e">
        <f>_xlfn.XLOOKUP(#REF!,Reinigungstage!$B$41:$B$44,Reinigungstage!$C$41:$C$44)</f>
        <v>#REF!</v>
      </c>
      <c r="K582" s="90" t="e">
        <f>_xlfn.XLOOKUP(#REF!,Reinigungstage!$B$63:$B$66,Reinigungstage!$C$63:$C$66)</f>
        <v>#REF!</v>
      </c>
      <c r="L582" s="91">
        <f t="shared" si="66"/>
        <v>0</v>
      </c>
      <c r="M582" s="158">
        <f>_xlfn.XLOOKUP(E582,Kalkulationswerte!$B$3:$B$13,Kalkulationswerte!$E$3:$E$13)</f>
        <v>0</v>
      </c>
      <c r="N582" s="160">
        <f t="shared" si="71"/>
        <v>0</v>
      </c>
      <c r="O582" s="161">
        <f>_xlfn.XLOOKUP(E582,Kalkulationswerte!$B$3:$B$13,Kalkulationswerte!$F$3:$F$13)</f>
        <v>0</v>
      </c>
      <c r="P582" s="162">
        <f t="shared" si="67"/>
        <v>0</v>
      </c>
      <c r="Q582" s="95" t="e">
        <f t="shared" si="72"/>
        <v>#DIV/0!</v>
      </c>
      <c r="R582" s="95" t="e">
        <f t="shared" si="73"/>
        <v>#DIV/0!</v>
      </c>
    </row>
    <row r="583" spans="1:18" x14ac:dyDescent="0.25">
      <c r="A583" s="89" t="s">
        <v>567</v>
      </c>
      <c r="B583" s="167" t="s">
        <v>8</v>
      </c>
      <c r="C583" s="101" t="s">
        <v>125</v>
      </c>
      <c r="D583" s="89" t="s">
        <v>579</v>
      </c>
      <c r="E583" s="102" t="s">
        <v>696</v>
      </c>
      <c r="F583" s="104" t="s">
        <v>136</v>
      </c>
      <c r="G583" s="102" t="s">
        <v>10</v>
      </c>
      <c r="H583" s="156">
        <v>6.24</v>
      </c>
      <c r="I583" s="158">
        <f>_xlfn.XLOOKUP(E583,Kalkulationswerte!$B$3:$B$13,Kalkulationswerte!$C$3:$C$13)</f>
        <v>0</v>
      </c>
      <c r="J583" s="90" t="e">
        <f>_xlfn.XLOOKUP(#REF!,Reinigungstage!$B$41:$B$44,Reinigungstage!$C$41:$C$44)</f>
        <v>#REF!</v>
      </c>
      <c r="K583" s="90" t="e">
        <f>_xlfn.XLOOKUP(#REF!,Reinigungstage!$B$63:$B$66,Reinigungstage!$C$63:$C$66)</f>
        <v>#REF!</v>
      </c>
      <c r="L583" s="91">
        <f t="shared" si="66"/>
        <v>0</v>
      </c>
      <c r="M583" s="158">
        <f>_xlfn.XLOOKUP(E583,Kalkulationswerte!$B$3:$B$13,Kalkulationswerte!$E$3:$E$13)</f>
        <v>0</v>
      </c>
      <c r="N583" s="160">
        <f t="shared" si="71"/>
        <v>0</v>
      </c>
      <c r="O583" s="161">
        <f>_xlfn.XLOOKUP(E583,Kalkulationswerte!$B$3:$B$13,Kalkulationswerte!$F$3:$F$13)</f>
        <v>0</v>
      </c>
      <c r="P583" s="162">
        <f t="shared" si="67"/>
        <v>0</v>
      </c>
      <c r="Q583" s="95" t="e">
        <f t="shared" si="72"/>
        <v>#DIV/0!</v>
      </c>
      <c r="R583" s="95" t="e">
        <f t="shared" si="73"/>
        <v>#DIV/0!</v>
      </c>
    </row>
    <row r="584" spans="1:18" x14ac:dyDescent="0.25">
      <c r="A584" s="89" t="s">
        <v>567</v>
      </c>
      <c r="B584" s="167" t="s">
        <v>8</v>
      </c>
      <c r="C584" s="101" t="s">
        <v>128</v>
      </c>
      <c r="D584" s="89" t="s">
        <v>120</v>
      </c>
      <c r="E584" s="102" t="s">
        <v>687</v>
      </c>
      <c r="F584" s="104" t="s">
        <v>22</v>
      </c>
      <c r="G584" s="102" t="s">
        <v>10</v>
      </c>
      <c r="H584" s="156">
        <v>13.53</v>
      </c>
      <c r="I584" s="158">
        <f>_xlfn.XLOOKUP(E584,Kalkulationswerte!$B$3:$B$13,Kalkulationswerte!$C$3:$C$13)</f>
        <v>190.66666666666666</v>
      </c>
      <c r="J584" s="90" t="e">
        <f>_xlfn.XLOOKUP(#REF!,Reinigungstage!$B$41:$B$44,Reinigungstage!$C$41:$C$44)</f>
        <v>#REF!</v>
      </c>
      <c r="K584" s="90" t="e">
        <f>_xlfn.XLOOKUP(#REF!,Reinigungstage!$B$63:$B$66,Reinigungstage!$C$63:$C$66)</f>
        <v>#REF!</v>
      </c>
      <c r="L584" s="91">
        <f t="shared" si="66"/>
        <v>2579.7199999999998</v>
      </c>
      <c r="M584" s="158">
        <f>_xlfn.XLOOKUP(E584,Kalkulationswerte!$B$3:$B$13,Kalkulationswerte!$E$3:$E$13)</f>
        <v>0</v>
      </c>
      <c r="N584" s="160" t="e">
        <f t="shared" si="68"/>
        <v>#DIV/0!</v>
      </c>
      <c r="O584" s="161">
        <f>_xlfn.XLOOKUP(E584,Kalkulationswerte!$B$3:$B$13,Kalkulationswerte!$F$3:$F$13)</f>
        <v>0</v>
      </c>
      <c r="P584" s="162" t="e">
        <f t="shared" si="67"/>
        <v>#DIV/0!</v>
      </c>
      <c r="Q584" s="95" t="e">
        <f t="shared" si="72"/>
        <v>#DIV/0!</v>
      </c>
      <c r="R584" s="95" t="e">
        <f t="shared" si="73"/>
        <v>#DIV/0!</v>
      </c>
    </row>
    <row r="585" spans="1:18" x14ac:dyDescent="0.25">
      <c r="A585" s="89" t="s">
        <v>567</v>
      </c>
      <c r="B585" s="167" t="s">
        <v>8</v>
      </c>
      <c r="C585" s="101" t="s">
        <v>130</v>
      </c>
      <c r="D585" s="89" t="s">
        <v>235</v>
      </c>
      <c r="E585" s="102" t="s">
        <v>691</v>
      </c>
      <c r="F585" s="104" t="s">
        <v>22</v>
      </c>
      <c r="G585" s="102" t="s">
        <v>10</v>
      </c>
      <c r="H585" s="156">
        <v>1.25</v>
      </c>
      <c r="I585" s="158">
        <f>_xlfn.XLOOKUP(E585,Kalkulationswerte!$B$3:$B$13,Kalkulationswerte!$C$3:$C$13)</f>
        <v>12</v>
      </c>
      <c r="J585" s="90" t="e">
        <f>_xlfn.XLOOKUP(#REF!,Reinigungstage!$B$41:$B$44,Reinigungstage!$C$41:$C$44)</f>
        <v>#REF!</v>
      </c>
      <c r="K585" s="90" t="e">
        <f>_xlfn.XLOOKUP(#REF!,Reinigungstage!$B$63:$B$66,Reinigungstage!$C$63:$C$66)</f>
        <v>#REF!</v>
      </c>
      <c r="L585" s="91">
        <f t="shared" si="66"/>
        <v>15</v>
      </c>
      <c r="M585" s="158">
        <f>_xlfn.XLOOKUP(E585,Kalkulationswerte!$B$3:$B$13,Kalkulationswerte!$E$3:$E$13)</f>
        <v>0</v>
      </c>
      <c r="N585" s="160" t="e">
        <f t="shared" si="68"/>
        <v>#DIV/0!</v>
      </c>
      <c r="O585" s="161">
        <f>_xlfn.XLOOKUP(E585,Kalkulationswerte!$B$3:$B$13,Kalkulationswerte!$F$3:$F$13)</f>
        <v>0</v>
      </c>
      <c r="P585" s="162" t="e">
        <f t="shared" si="67"/>
        <v>#DIV/0!</v>
      </c>
      <c r="Q585" s="95" t="e">
        <f t="shared" si="72"/>
        <v>#DIV/0!</v>
      </c>
      <c r="R585" s="95" t="e">
        <f t="shared" si="73"/>
        <v>#DIV/0!</v>
      </c>
    </row>
    <row r="586" spans="1:18" x14ac:dyDescent="0.25">
      <c r="A586" s="89" t="s">
        <v>567</v>
      </c>
      <c r="B586" s="167" t="s">
        <v>8</v>
      </c>
      <c r="C586" s="101" t="s">
        <v>132</v>
      </c>
      <c r="D586" s="89" t="s">
        <v>583</v>
      </c>
      <c r="E586" s="102" t="s">
        <v>696</v>
      </c>
      <c r="F586" s="104" t="s">
        <v>136</v>
      </c>
      <c r="G586" s="102" t="s">
        <v>10</v>
      </c>
      <c r="H586" s="156">
        <v>37.53</v>
      </c>
      <c r="I586" s="158">
        <f>_xlfn.XLOOKUP(E586,Kalkulationswerte!$B$3:$B$13,Kalkulationswerte!$C$3:$C$13)</f>
        <v>0</v>
      </c>
      <c r="J586" s="90" t="e">
        <f>_xlfn.XLOOKUP(#REF!,Reinigungstage!$B$41:$B$44,Reinigungstage!$C$41:$C$44)</f>
        <v>#REF!</v>
      </c>
      <c r="K586" s="90" t="e">
        <f>_xlfn.XLOOKUP(#REF!,Reinigungstage!$B$63:$B$66,Reinigungstage!$C$63:$C$66)</f>
        <v>#REF!</v>
      </c>
      <c r="L586" s="91">
        <f t="shared" si="66"/>
        <v>0</v>
      </c>
      <c r="M586" s="158">
        <f>_xlfn.XLOOKUP(E586,Kalkulationswerte!$B$3:$B$13,Kalkulationswerte!$E$3:$E$13)</f>
        <v>0</v>
      </c>
      <c r="N586" s="160">
        <f>I586</f>
        <v>0</v>
      </c>
      <c r="O586" s="161">
        <f>_xlfn.XLOOKUP(E586,Kalkulationswerte!$B$3:$B$13,Kalkulationswerte!$F$3:$F$13)</f>
        <v>0</v>
      </c>
      <c r="P586" s="162">
        <f t="shared" si="67"/>
        <v>0</v>
      </c>
      <c r="Q586" s="95" t="e">
        <f t="shared" si="72"/>
        <v>#DIV/0!</v>
      </c>
      <c r="R586" s="95" t="e">
        <f t="shared" si="73"/>
        <v>#DIV/0!</v>
      </c>
    </row>
    <row r="587" spans="1:18" x14ac:dyDescent="0.25">
      <c r="A587" s="89" t="s">
        <v>567</v>
      </c>
      <c r="B587" s="167" t="s">
        <v>8</v>
      </c>
      <c r="C587" s="101" t="s">
        <v>134</v>
      </c>
      <c r="D587" s="89" t="s">
        <v>228</v>
      </c>
      <c r="E587" s="102" t="s">
        <v>693</v>
      </c>
      <c r="F587" s="104" t="s">
        <v>22</v>
      </c>
      <c r="G587" s="102" t="s">
        <v>560</v>
      </c>
      <c r="H587" s="156">
        <v>793.78</v>
      </c>
      <c r="I587" s="158">
        <f>_xlfn.XLOOKUP(E587,Kalkulationswerte!$B$3:$B$13,Kalkulationswerte!$C$3:$C$13)</f>
        <v>190.66666666666666</v>
      </c>
      <c r="J587" s="90" t="e">
        <f>_xlfn.XLOOKUP(#REF!,Reinigungstage!$B$41:$B$44,Reinigungstage!$C$41:$C$44)</f>
        <v>#REF!</v>
      </c>
      <c r="K587" s="90" t="e">
        <f>_xlfn.XLOOKUP(#REF!,Reinigungstage!$B$63:$B$66,Reinigungstage!$C$63:$C$66)</f>
        <v>#REF!</v>
      </c>
      <c r="L587" s="91">
        <f t="shared" si="66"/>
        <v>151347.38666666666</v>
      </c>
      <c r="M587" s="158">
        <f>_xlfn.XLOOKUP(E587,Kalkulationswerte!$B$3:$B$13,Kalkulationswerte!$E$3:$E$13)</f>
        <v>0</v>
      </c>
      <c r="N587" s="160" t="e">
        <f t="shared" si="68"/>
        <v>#DIV/0!</v>
      </c>
      <c r="O587" s="161">
        <f>_xlfn.XLOOKUP(E587,Kalkulationswerte!$B$3:$B$13,Kalkulationswerte!$F$3:$F$13)</f>
        <v>0</v>
      </c>
      <c r="P587" s="162" t="e">
        <f t="shared" si="67"/>
        <v>#DIV/0!</v>
      </c>
      <c r="Q587" s="95" t="e">
        <f t="shared" si="72"/>
        <v>#DIV/0!</v>
      </c>
      <c r="R587" s="95" t="e">
        <f t="shared" si="73"/>
        <v>#DIV/0!</v>
      </c>
    </row>
    <row r="588" spans="1:18" x14ac:dyDescent="0.25">
      <c r="A588" s="89" t="s">
        <v>567</v>
      </c>
      <c r="B588" s="167" t="s">
        <v>14</v>
      </c>
      <c r="C588" s="101" t="s">
        <v>301</v>
      </c>
      <c r="D588" s="89" t="s">
        <v>584</v>
      </c>
      <c r="E588" s="102" t="s">
        <v>687</v>
      </c>
      <c r="F588" s="104" t="s">
        <v>22</v>
      </c>
      <c r="G588" s="102" t="s">
        <v>10</v>
      </c>
      <c r="H588" s="170">
        <v>32.83</v>
      </c>
      <c r="I588" s="158">
        <f>_xlfn.XLOOKUP(E588,Kalkulationswerte!$B$3:$B$13,Kalkulationswerte!$C$3:$C$13)</f>
        <v>190.66666666666666</v>
      </c>
      <c r="J588" s="90" t="e">
        <f>_xlfn.XLOOKUP(#REF!,Reinigungstage!$B$41:$B$44,Reinigungstage!$C$41:$C$44)</f>
        <v>#REF!</v>
      </c>
      <c r="K588" s="90" t="e">
        <f>_xlfn.XLOOKUP(#REF!,Reinigungstage!$B$63:$B$66,Reinigungstage!$C$63:$C$66)</f>
        <v>#REF!</v>
      </c>
      <c r="L588" s="91">
        <f t="shared" si="66"/>
        <v>6259.5866666666661</v>
      </c>
      <c r="M588" s="158">
        <f>_xlfn.XLOOKUP(E588,Kalkulationswerte!$B$3:$B$13,Kalkulationswerte!$E$3:$E$13)</f>
        <v>0</v>
      </c>
      <c r="N588" s="160" t="e">
        <f t="shared" si="68"/>
        <v>#DIV/0!</v>
      </c>
      <c r="O588" s="161">
        <f>_xlfn.XLOOKUP(E588,Kalkulationswerte!$B$3:$B$13,Kalkulationswerte!$F$3:$F$13)</f>
        <v>0</v>
      </c>
      <c r="P588" s="162" t="e">
        <f t="shared" si="67"/>
        <v>#DIV/0!</v>
      </c>
      <c r="Q588" s="95" t="e">
        <f t="shared" si="72"/>
        <v>#DIV/0!</v>
      </c>
      <c r="R588" s="95" t="e">
        <f t="shared" si="73"/>
        <v>#DIV/0!</v>
      </c>
    </row>
    <row r="589" spans="1:18" x14ac:dyDescent="0.25">
      <c r="A589" s="89" t="s">
        <v>567</v>
      </c>
      <c r="B589" s="167" t="s">
        <v>14</v>
      </c>
      <c r="C589" s="101" t="s">
        <v>302</v>
      </c>
      <c r="D589" s="89" t="s">
        <v>582</v>
      </c>
      <c r="E589" s="102" t="s">
        <v>696</v>
      </c>
      <c r="F589" s="104" t="s">
        <v>136</v>
      </c>
      <c r="G589" s="102" t="s">
        <v>10</v>
      </c>
      <c r="H589" s="170">
        <v>7.45</v>
      </c>
      <c r="I589" s="158">
        <f>_xlfn.XLOOKUP(E589,Kalkulationswerte!$B$3:$B$13,Kalkulationswerte!$C$3:$C$13)</f>
        <v>0</v>
      </c>
      <c r="J589" s="90" t="e">
        <f>_xlfn.XLOOKUP(#REF!,Reinigungstage!$B$41:$B$44,Reinigungstage!$C$41:$C$44)</f>
        <v>#REF!</v>
      </c>
      <c r="K589" s="90" t="e">
        <f>_xlfn.XLOOKUP(#REF!,Reinigungstage!$B$63:$B$66,Reinigungstage!$C$63:$C$66)</f>
        <v>#REF!</v>
      </c>
      <c r="L589" s="91">
        <f t="shared" ref="L589:L591" si="74">I589*H589</f>
        <v>0</v>
      </c>
      <c r="M589" s="158">
        <f>_xlfn.XLOOKUP(E589,Kalkulationswerte!$B$3:$B$13,Kalkulationswerte!$E$3:$E$13)</f>
        <v>0</v>
      </c>
      <c r="N589" s="160">
        <v>0</v>
      </c>
      <c r="O589" s="161">
        <f>_xlfn.XLOOKUP(E589,Kalkulationswerte!$B$3:$B$13,Kalkulationswerte!$F$3:$F$13)</f>
        <v>0</v>
      </c>
      <c r="P589" s="162">
        <f t="shared" ref="P589:P591" si="75">O589*N589</f>
        <v>0</v>
      </c>
      <c r="Q589" s="95"/>
      <c r="R589" s="95"/>
    </row>
    <row r="590" spans="1:18" x14ac:dyDescent="0.25">
      <c r="A590" s="89" t="s">
        <v>567</v>
      </c>
      <c r="B590" s="167" t="s">
        <v>14</v>
      </c>
      <c r="C590" s="101" t="s">
        <v>303</v>
      </c>
      <c r="D590" s="89" t="s">
        <v>812</v>
      </c>
      <c r="E590" s="102" t="s">
        <v>696</v>
      </c>
      <c r="F590" s="104" t="s">
        <v>136</v>
      </c>
      <c r="G590" s="102" t="s">
        <v>10</v>
      </c>
      <c r="H590" s="170">
        <v>17.7</v>
      </c>
      <c r="I590" s="158">
        <f>_xlfn.XLOOKUP(E590,Kalkulationswerte!$B$3:$B$13,Kalkulationswerte!$C$3:$C$13)</f>
        <v>0</v>
      </c>
      <c r="J590" s="90" t="e">
        <f>_xlfn.XLOOKUP(#REF!,Reinigungstage!$B$41:$B$44,Reinigungstage!$C$41:$C$44)</f>
        <v>#REF!</v>
      </c>
      <c r="K590" s="90" t="e">
        <f>_xlfn.XLOOKUP(#REF!,Reinigungstage!$B$63:$B$66,Reinigungstage!$C$63:$C$66)</f>
        <v>#REF!</v>
      </c>
      <c r="L590" s="91">
        <f t="shared" si="74"/>
        <v>0</v>
      </c>
      <c r="M590" s="158">
        <f>_xlfn.XLOOKUP(E590,Kalkulationswerte!$B$3:$B$13,Kalkulationswerte!$E$3:$E$13)</f>
        <v>0</v>
      </c>
      <c r="N590" s="160">
        <v>0</v>
      </c>
      <c r="O590" s="161">
        <f>_xlfn.XLOOKUP(E590,Kalkulationswerte!$B$3:$B$13,Kalkulationswerte!$F$3:$F$13)</f>
        <v>0</v>
      </c>
      <c r="P590" s="162">
        <f t="shared" si="75"/>
        <v>0</v>
      </c>
      <c r="Q590" s="95"/>
      <c r="R590" s="95"/>
    </row>
    <row r="591" spans="1:18" x14ac:dyDescent="0.25">
      <c r="A591" s="89" t="s">
        <v>567</v>
      </c>
      <c r="B591" s="167" t="s">
        <v>14</v>
      </c>
      <c r="C591" s="101" t="s">
        <v>304</v>
      </c>
      <c r="D591" s="89" t="s">
        <v>813</v>
      </c>
      <c r="E591" s="102" t="s">
        <v>696</v>
      </c>
      <c r="F591" s="104" t="s">
        <v>136</v>
      </c>
      <c r="G591" s="102" t="s">
        <v>10</v>
      </c>
      <c r="H591" s="170">
        <v>25.58</v>
      </c>
      <c r="I591" s="158">
        <f>_xlfn.XLOOKUP(E591,Kalkulationswerte!$B$3:$B$13,Kalkulationswerte!$C$3:$C$13)</f>
        <v>0</v>
      </c>
      <c r="J591" s="90" t="e">
        <f>_xlfn.XLOOKUP(#REF!,Reinigungstage!$B$41:$B$44,Reinigungstage!$C$41:$C$44)</f>
        <v>#REF!</v>
      </c>
      <c r="K591" s="90" t="e">
        <f>_xlfn.XLOOKUP(#REF!,Reinigungstage!$B$63:$B$66,Reinigungstage!$C$63:$C$66)</f>
        <v>#REF!</v>
      </c>
      <c r="L591" s="91">
        <f t="shared" si="74"/>
        <v>0</v>
      </c>
      <c r="M591" s="158">
        <f>_xlfn.XLOOKUP(E591,Kalkulationswerte!$B$3:$B$13,Kalkulationswerte!$E$3:$E$13)</f>
        <v>0</v>
      </c>
      <c r="N591" s="160">
        <v>0</v>
      </c>
      <c r="O591" s="161">
        <f>_xlfn.XLOOKUP(E591,Kalkulationswerte!$B$3:$B$13,Kalkulationswerte!$F$3:$F$13)</f>
        <v>0</v>
      </c>
      <c r="P591" s="162">
        <f t="shared" si="75"/>
        <v>0</v>
      </c>
      <c r="Q591" s="95"/>
      <c r="R591" s="95"/>
    </row>
    <row r="592" spans="1:18" x14ac:dyDescent="0.25">
      <c r="A592" s="89" t="s">
        <v>617</v>
      </c>
      <c r="B592" s="167" t="s">
        <v>8</v>
      </c>
      <c r="C592" s="101" t="s">
        <v>75</v>
      </c>
      <c r="D592" s="89" t="s">
        <v>481</v>
      </c>
      <c r="E592" s="102" t="s">
        <v>696</v>
      </c>
      <c r="F592" s="104" t="s">
        <v>136</v>
      </c>
      <c r="G592" s="102" t="s">
        <v>10</v>
      </c>
      <c r="H592" s="156">
        <v>76.92</v>
      </c>
      <c r="I592" s="158">
        <f>_xlfn.XLOOKUP(E592,Kalkulationswerte!$B$3:$B$13,Kalkulationswerte!$C$3:$C$13)</f>
        <v>0</v>
      </c>
      <c r="J592" s="90" t="e">
        <f>_xlfn.XLOOKUP(#REF!,Reinigungstage!$B$41:$B$44,Reinigungstage!$C$41:$C$44)</f>
        <v>#REF!</v>
      </c>
      <c r="K592" s="90" t="e">
        <f>_xlfn.XLOOKUP(#REF!,Reinigungstage!$B$63:$B$66,Reinigungstage!$C$63:$C$66)</f>
        <v>#REF!</v>
      </c>
      <c r="L592" s="91">
        <f t="shared" si="66"/>
        <v>0</v>
      </c>
      <c r="M592" s="158">
        <f>_xlfn.XLOOKUP(E592,Kalkulationswerte!$B$3:$B$13,Kalkulationswerte!$E$3:$E$13)</f>
        <v>0</v>
      </c>
      <c r="N592" s="160">
        <f t="shared" ref="N592:N593" si="76">I592</f>
        <v>0</v>
      </c>
      <c r="O592" s="161">
        <f>_xlfn.XLOOKUP(E592,Kalkulationswerte!$B$3:$B$13,Kalkulationswerte!$F$3:$F$13)</f>
        <v>0</v>
      </c>
      <c r="P592" s="162">
        <f t="shared" si="67"/>
        <v>0</v>
      </c>
      <c r="Q592" s="95" t="e">
        <f t="shared" si="72"/>
        <v>#DIV/0!</v>
      </c>
      <c r="R592" s="95" t="e">
        <f t="shared" si="73"/>
        <v>#DIV/0!</v>
      </c>
    </row>
    <row r="593" spans="1:18" x14ac:dyDescent="0.25">
      <c r="A593" s="89" t="s">
        <v>617</v>
      </c>
      <c r="B593" s="167" t="s">
        <v>8</v>
      </c>
      <c r="C593" s="101" t="s">
        <v>76</v>
      </c>
      <c r="D593" s="89" t="s">
        <v>585</v>
      </c>
      <c r="E593" s="102" t="s">
        <v>696</v>
      </c>
      <c r="F593" s="104" t="s">
        <v>136</v>
      </c>
      <c r="G593" s="102" t="s">
        <v>10</v>
      </c>
      <c r="H593" s="156">
        <v>30.05</v>
      </c>
      <c r="I593" s="158">
        <f>_xlfn.XLOOKUP(E593,Kalkulationswerte!$B$3:$B$13,Kalkulationswerte!$C$3:$C$13)</f>
        <v>0</v>
      </c>
      <c r="J593" s="90" t="e">
        <f>_xlfn.XLOOKUP(#REF!,Reinigungstage!$B$41:$B$44,Reinigungstage!$C$41:$C$44)</f>
        <v>#REF!</v>
      </c>
      <c r="K593" s="90" t="e">
        <f>_xlfn.XLOOKUP(#REF!,Reinigungstage!$B$63:$B$66,Reinigungstage!$C$63:$C$66)</f>
        <v>#REF!</v>
      </c>
      <c r="L593" s="91">
        <f t="shared" si="66"/>
        <v>0</v>
      </c>
      <c r="M593" s="158">
        <f>_xlfn.XLOOKUP(E593,Kalkulationswerte!$B$3:$B$13,Kalkulationswerte!$E$3:$E$13)</f>
        <v>0</v>
      </c>
      <c r="N593" s="160">
        <f t="shared" si="76"/>
        <v>0</v>
      </c>
      <c r="O593" s="161">
        <f>_xlfn.XLOOKUP(E593,Kalkulationswerte!$B$3:$B$13,Kalkulationswerte!$F$3:$F$13)</f>
        <v>0</v>
      </c>
      <c r="P593" s="162">
        <f t="shared" si="67"/>
        <v>0</v>
      </c>
      <c r="Q593" s="95" t="e">
        <f t="shared" si="72"/>
        <v>#DIV/0!</v>
      </c>
      <c r="R593" s="95" t="e">
        <f t="shared" si="73"/>
        <v>#DIV/0!</v>
      </c>
    </row>
    <row r="594" spans="1:18" x14ac:dyDescent="0.25">
      <c r="A594" s="89" t="s">
        <v>617</v>
      </c>
      <c r="B594" s="167" t="s">
        <v>8</v>
      </c>
      <c r="C594" s="101" t="s">
        <v>77</v>
      </c>
      <c r="D594" s="89" t="s">
        <v>586</v>
      </c>
      <c r="E594" s="102" t="s">
        <v>693</v>
      </c>
      <c r="F594" s="104" t="s">
        <v>22</v>
      </c>
      <c r="G594" s="102" t="s">
        <v>560</v>
      </c>
      <c r="H594" s="156">
        <v>323.20999999999998</v>
      </c>
      <c r="I594" s="158">
        <f>_xlfn.XLOOKUP(E594,Kalkulationswerte!$B$3:$B$13,Kalkulationswerte!$C$3:$C$13)</f>
        <v>190.66666666666666</v>
      </c>
      <c r="J594" s="90" t="e">
        <f>_xlfn.XLOOKUP(#REF!,Reinigungstage!$B$41:$B$44,Reinigungstage!$C$41:$C$44)</f>
        <v>#REF!</v>
      </c>
      <c r="K594" s="90" t="e">
        <f>_xlfn.XLOOKUP(#REF!,Reinigungstage!$B$63:$B$66,Reinigungstage!$C$63:$C$66)</f>
        <v>#REF!</v>
      </c>
      <c r="L594" s="91">
        <f t="shared" si="66"/>
        <v>61625.373333333329</v>
      </c>
      <c r="M594" s="158">
        <f>_xlfn.XLOOKUP(E594,Kalkulationswerte!$B$3:$B$13,Kalkulationswerte!$E$3:$E$13)</f>
        <v>0</v>
      </c>
      <c r="N594" s="160" t="e">
        <f t="shared" si="68"/>
        <v>#DIV/0!</v>
      </c>
      <c r="O594" s="161">
        <f>_xlfn.XLOOKUP(E594,Kalkulationswerte!$B$3:$B$13,Kalkulationswerte!$F$3:$F$13)</f>
        <v>0</v>
      </c>
      <c r="P594" s="162" t="e">
        <f t="shared" si="67"/>
        <v>#DIV/0!</v>
      </c>
      <c r="Q594" s="95" t="e">
        <f t="shared" si="72"/>
        <v>#DIV/0!</v>
      </c>
      <c r="R594" s="95" t="e">
        <f t="shared" si="73"/>
        <v>#DIV/0!</v>
      </c>
    </row>
    <row r="595" spans="1:18" x14ac:dyDescent="0.25">
      <c r="A595" s="89" t="s">
        <v>617</v>
      </c>
      <c r="B595" s="167" t="s">
        <v>8</v>
      </c>
      <c r="C595" s="101" t="s">
        <v>79</v>
      </c>
      <c r="D595" s="89" t="s">
        <v>498</v>
      </c>
      <c r="E595" s="102" t="s">
        <v>696</v>
      </c>
      <c r="F595" s="104" t="s">
        <v>136</v>
      </c>
      <c r="G595" s="102" t="s">
        <v>220</v>
      </c>
      <c r="H595" s="156">
        <v>10.039999999999999</v>
      </c>
      <c r="I595" s="158">
        <f>_xlfn.XLOOKUP(E595,Kalkulationswerte!$B$3:$B$13,Kalkulationswerte!$C$3:$C$13)</f>
        <v>0</v>
      </c>
      <c r="J595" s="90" t="e">
        <f>_xlfn.XLOOKUP(#REF!,Reinigungstage!$B$41:$B$44,Reinigungstage!$C$41:$C$44)</f>
        <v>#REF!</v>
      </c>
      <c r="K595" s="90" t="e">
        <f>_xlfn.XLOOKUP(#REF!,Reinigungstage!$B$63:$B$66,Reinigungstage!$C$63:$C$66)</f>
        <v>#REF!</v>
      </c>
      <c r="L595" s="91">
        <f t="shared" si="66"/>
        <v>0</v>
      </c>
      <c r="M595" s="158">
        <f>_xlfn.XLOOKUP(E595,Kalkulationswerte!$B$3:$B$13,Kalkulationswerte!$E$3:$E$13)</f>
        <v>0</v>
      </c>
      <c r="N595" s="160">
        <f>I595</f>
        <v>0</v>
      </c>
      <c r="O595" s="161">
        <f>_xlfn.XLOOKUP(E595,Kalkulationswerte!$B$3:$B$13,Kalkulationswerte!$F$3:$F$13)</f>
        <v>0</v>
      </c>
      <c r="P595" s="162">
        <f t="shared" si="67"/>
        <v>0</v>
      </c>
      <c r="Q595" s="95" t="e">
        <f t="shared" si="72"/>
        <v>#DIV/0!</v>
      </c>
      <c r="R595" s="95" t="e">
        <f t="shared" si="73"/>
        <v>#DIV/0!</v>
      </c>
    </row>
    <row r="596" spans="1:18" x14ac:dyDescent="0.25">
      <c r="A596" s="89" t="s">
        <v>617</v>
      </c>
      <c r="B596" s="167" t="s">
        <v>8</v>
      </c>
      <c r="C596" s="101" t="s">
        <v>81</v>
      </c>
      <c r="D596" s="89" t="s">
        <v>496</v>
      </c>
      <c r="E596" s="102" t="s">
        <v>678</v>
      </c>
      <c r="F596" s="104" t="s">
        <v>22</v>
      </c>
      <c r="G596" s="102" t="s">
        <v>12</v>
      </c>
      <c r="H596" s="156">
        <v>5.33</v>
      </c>
      <c r="I596" s="158">
        <f>_xlfn.XLOOKUP(E596,Kalkulationswerte!$B$3:$B$13,Kalkulationswerte!$C$3:$C$13)</f>
        <v>190.66666666666666</v>
      </c>
      <c r="J596" s="90" t="e">
        <f>_xlfn.XLOOKUP(#REF!,Reinigungstage!$B$41:$B$44,Reinigungstage!$C$41:$C$44)</f>
        <v>#REF!</v>
      </c>
      <c r="K596" s="90" t="e">
        <f>_xlfn.XLOOKUP(#REF!,Reinigungstage!$B$63:$B$66,Reinigungstage!$C$63:$C$66)</f>
        <v>#REF!</v>
      </c>
      <c r="L596" s="91">
        <f t="shared" si="66"/>
        <v>1016.2533333333333</v>
      </c>
      <c r="M596" s="158">
        <f>_xlfn.XLOOKUP(E596,Kalkulationswerte!$B$3:$B$13,Kalkulationswerte!$E$3:$E$13)</f>
        <v>0</v>
      </c>
      <c r="N596" s="160" t="e">
        <f t="shared" si="68"/>
        <v>#DIV/0!</v>
      </c>
      <c r="O596" s="161">
        <f>_xlfn.XLOOKUP(E596,Kalkulationswerte!$B$3:$B$13,Kalkulationswerte!$F$3:$F$13)</f>
        <v>0</v>
      </c>
      <c r="P596" s="162" t="e">
        <f t="shared" si="67"/>
        <v>#DIV/0!</v>
      </c>
      <c r="Q596" s="95" t="e">
        <f t="shared" si="72"/>
        <v>#DIV/0!</v>
      </c>
      <c r="R596" s="95" t="e">
        <f t="shared" si="73"/>
        <v>#DIV/0!</v>
      </c>
    </row>
    <row r="597" spans="1:18" x14ac:dyDescent="0.25">
      <c r="A597" s="89" t="s">
        <v>617</v>
      </c>
      <c r="B597" s="167" t="s">
        <v>8</v>
      </c>
      <c r="C597" s="101" t="s">
        <v>83</v>
      </c>
      <c r="D597" s="89" t="s">
        <v>537</v>
      </c>
      <c r="E597" s="102" t="s">
        <v>678</v>
      </c>
      <c r="F597" s="104" t="s">
        <v>22</v>
      </c>
      <c r="G597" s="102" t="s">
        <v>12</v>
      </c>
      <c r="H597" s="156">
        <v>10.94</v>
      </c>
      <c r="I597" s="158">
        <f>_xlfn.XLOOKUP(E597,Kalkulationswerte!$B$3:$B$13,Kalkulationswerte!$C$3:$C$13)</f>
        <v>190.66666666666666</v>
      </c>
      <c r="J597" s="90" t="e">
        <f>_xlfn.XLOOKUP(#REF!,Reinigungstage!$B$41:$B$44,Reinigungstage!$C$41:$C$44)</f>
        <v>#REF!</v>
      </c>
      <c r="K597" s="90" t="e">
        <f>_xlfn.XLOOKUP(#REF!,Reinigungstage!$B$63:$B$66,Reinigungstage!$C$63:$C$66)</f>
        <v>#REF!</v>
      </c>
      <c r="L597" s="91">
        <f t="shared" si="66"/>
        <v>2085.893333333333</v>
      </c>
      <c r="M597" s="158">
        <f>_xlfn.XLOOKUP(E597,Kalkulationswerte!$B$3:$B$13,Kalkulationswerte!$E$3:$E$13)</f>
        <v>0</v>
      </c>
      <c r="N597" s="160" t="e">
        <f t="shared" si="68"/>
        <v>#DIV/0!</v>
      </c>
      <c r="O597" s="161">
        <f>_xlfn.XLOOKUP(E597,Kalkulationswerte!$B$3:$B$13,Kalkulationswerte!$F$3:$F$13)</f>
        <v>0</v>
      </c>
      <c r="P597" s="162" t="e">
        <f t="shared" si="67"/>
        <v>#DIV/0!</v>
      </c>
      <c r="Q597" s="95" t="e">
        <f t="shared" si="72"/>
        <v>#DIV/0!</v>
      </c>
      <c r="R597" s="95" t="e">
        <f t="shared" si="73"/>
        <v>#DIV/0!</v>
      </c>
    </row>
    <row r="598" spans="1:18" x14ac:dyDescent="0.25">
      <c r="A598" s="89" t="s">
        <v>617</v>
      </c>
      <c r="B598" s="167" t="s">
        <v>8</v>
      </c>
      <c r="C598" s="101" t="s">
        <v>85</v>
      </c>
      <c r="D598" s="89" t="s">
        <v>569</v>
      </c>
      <c r="E598" s="102" t="s">
        <v>692</v>
      </c>
      <c r="F598" s="104" t="s">
        <v>22</v>
      </c>
      <c r="G598" s="102" t="s">
        <v>10</v>
      </c>
      <c r="H598" s="156">
        <v>16.84</v>
      </c>
      <c r="I598" s="158">
        <f>_xlfn.XLOOKUP(E598,Kalkulationswerte!$B$3:$B$13,Kalkulationswerte!$C$3:$C$13)</f>
        <v>190.66666666666666</v>
      </c>
      <c r="J598" s="90" t="e">
        <f>_xlfn.XLOOKUP(#REF!,Reinigungstage!$B$41:$B$44,Reinigungstage!$C$41:$C$44)</f>
        <v>#REF!</v>
      </c>
      <c r="K598" s="90" t="e">
        <f>_xlfn.XLOOKUP(#REF!,Reinigungstage!$B$63:$B$66,Reinigungstage!$C$63:$C$66)</f>
        <v>#REF!</v>
      </c>
      <c r="L598" s="91">
        <f t="shared" si="66"/>
        <v>3210.8266666666664</v>
      </c>
      <c r="M598" s="158">
        <f>_xlfn.XLOOKUP(E598,Kalkulationswerte!$B$3:$B$13,Kalkulationswerte!$E$3:$E$13)</f>
        <v>0</v>
      </c>
      <c r="N598" s="160" t="e">
        <f t="shared" si="68"/>
        <v>#DIV/0!</v>
      </c>
      <c r="O598" s="161">
        <f>_xlfn.XLOOKUP(E598,Kalkulationswerte!$B$3:$B$13,Kalkulationswerte!$F$3:$F$13)</f>
        <v>0</v>
      </c>
      <c r="P598" s="162" t="e">
        <f t="shared" si="67"/>
        <v>#DIV/0!</v>
      </c>
      <c r="Q598" s="95" t="e">
        <f t="shared" si="72"/>
        <v>#DIV/0!</v>
      </c>
      <c r="R598" s="95" t="e">
        <f t="shared" si="73"/>
        <v>#DIV/0!</v>
      </c>
    </row>
    <row r="599" spans="1:18" x14ac:dyDescent="0.25">
      <c r="A599" s="89" t="s">
        <v>617</v>
      </c>
      <c r="B599" s="167" t="s">
        <v>8</v>
      </c>
      <c r="C599" s="101" t="s">
        <v>87</v>
      </c>
      <c r="D599" s="89" t="s">
        <v>587</v>
      </c>
      <c r="E599" s="102" t="s">
        <v>678</v>
      </c>
      <c r="F599" s="104" t="s">
        <v>22</v>
      </c>
      <c r="G599" s="102" t="s">
        <v>10</v>
      </c>
      <c r="H599" s="156">
        <v>4.01</v>
      </c>
      <c r="I599" s="158">
        <f>_xlfn.XLOOKUP(E599,Kalkulationswerte!$B$3:$B$13,Kalkulationswerte!$C$3:$C$13)</f>
        <v>190.66666666666666</v>
      </c>
      <c r="J599" s="90" t="e">
        <f>_xlfn.XLOOKUP(#REF!,Reinigungstage!$B$41:$B$44,Reinigungstage!$C$41:$C$44)</f>
        <v>#REF!</v>
      </c>
      <c r="K599" s="90" t="e">
        <f>_xlfn.XLOOKUP(#REF!,Reinigungstage!$B$63:$B$66,Reinigungstage!$C$63:$C$66)</f>
        <v>#REF!</v>
      </c>
      <c r="L599" s="91">
        <f t="shared" si="66"/>
        <v>764.57333333333327</v>
      </c>
      <c r="M599" s="158">
        <f>_xlfn.XLOOKUP(E599,Kalkulationswerte!$B$3:$B$13,Kalkulationswerte!$E$3:$E$13)</f>
        <v>0</v>
      </c>
      <c r="N599" s="160" t="e">
        <f t="shared" si="68"/>
        <v>#DIV/0!</v>
      </c>
      <c r="O599" s="161">
        <f>_xlfn.XLOOKUP(E599,Kalkulationswerte!$B$3:$B$13,Kalkulationswerte!$F$3:$F$13)</f>
        <v>0</v>
      </c>
      <c r="P599" s="162" t="e">
        <f t="shared" si="67"/>
        <v>#DIV/0!</v>
      </c>
      <c r="Q599" s="95" t="e">
        <f t="shared" si="72"/>
        <v>#DIV/0!</v>
      </c>
      <c r="R599" s="95" t="e">
        <f t="shared" si="73"/>
        <v>#DIV/0!</v>
      </c>
    </row>
    <row r="600" spans="1:18" x14ac:dyDescent="0.25">
      <c r="A600" s="89" t="s">
        <v>617</v>
      </c>
      <c r="B600" s="167" t="s">
        <v>8</v>
      </c>
      <c r="C600" s="101" t="s">
        <v>89</v>
      </c>
      <c r="D600" s="89" t="s">
        <v>530</v>
      </c>
      <c r="E600" s="102" t="s">
        <v>696</v>
      </c>
      <c r="F600" s="104" t="s">
        <v>136</v>
      </c>
      <c r="G600" s="102" t="s">
        <v>10</v>
      </c>
      <c r="H600" s="156">
        <v>3.26</v>
      </c>
      <c r="I600" s="158">
        <f>_xlfn.XLOOKUP(E600,Kalkulationswerte!$B$3:$B$13,Kalkulationswerte!$C$3:$C$13)</f>
        <v>0</v>
      </c>
      <c r="J600" s="90" t="e">
        <f>_xlfn.XLOOKUP(#REF!,Reinigungstage!$B$41:$B$44,Reinigungstage!$C$41:$C$44)</f>
        <v>#REF!</v>
      </c>
      <c r="K600" s="90" t="e">
        <f>_xlfn.XLOOKUP(#REF!,Reinigungstage!$B$63:$B$66,Reinigungstage!$C$63:$C$66)</f>
        <v>#REF!</v>
      </c>
      <c r="L600" s="91">
        <f t="shared" si="66"/>
        <v>0</v>
      </c>
      <c r="M600" s="158">
        <f>_xlfn.XLOOKUP(E600,Kalkulationswerte!$B$3:$B$13,Kalkulationswerte!$E$3:$E$13)</f>
        <v>0</v>
      </c>
      <c r="N600" s="160">
        <f>I600</f>
        <v>0</v>
      </c>
      <c r="O600" s="161">
        <f>_xlfn.XLOOKUP(E600,Kalkulationswerte!$B$3:$B$13,Kalkulationswerte!$F$3:$F$13)</f>
        <v>0</v>
      </c>
      <c r="P600" s="162">
        <f t="shared" si="67"/>
        <v>0</v>
      </c>
      <c r="Q600" s="95" t="e">
        <f t="shared" si="72"/>
        <v>#DIV/0!</v>
      </c>
      <c r="R600" s="95" t="e">
        <f t="shared" si="73"/>
        <v>#DIV/0!</v>
      </c>
    </row>
    <row r="601" spans="1:18" x14ac:dyDescent="0.25">
      <c r="A601" s="89" t="s">
        <v>617</v>
      </c>
      <c r="B601" s="167" t="s">
        <v>8</v>
      </c>
      <c r="C601" s="101" t="s">
        <v>92</v>
      </c>
      <c r="D601" s="89" t="s">
        <v>497</v>
      </c>
      <c r="E601" s="102" t="s">
        <v>687</v>
      </c>
      <c r="F601" s="104" t="s">
        <v>22</v>
      </c>
      <c r="G601" s="102" t="s">
        <v>10</v>
      </c>
      <c r="H601" s="156">
        <v>26.5</v>
      </c>
      <c r="I601" s="158">
        <f>_xlfn.XLOOKUP(E601,Kalkulationswerte!$B$3:$B$13,Kalkulationswerte!$C$3:$C$13)</f>
        <v>190.66666666666666</v>
      </c>
      <c r="J601" s="90" t="e">
        <f>_xlfn.XLOOKUP(#REF!,Reinigungstage!$B$41:$B$44,Reinigungstage!$C$41:$C$44)</f>
        <v>#REF!</v>
      </c>
      <c r="K601" s="90" t="e">
        <f>_xlfn.XLOOKUP(#REF!,Reinigungstage!$B$63:$B$66,Reinigungstage!$C$63:$C$66)</f>
        <v>#REF!</v>
      </c>
      <c r="L601" s="91">
        <f t="shared" si="66"/>
        <v>5052.6666666666661</v>
      </c>
      <c r="M601" s="158">
        <f>_xlfn.XLOOKUP(E601,Kalkulationswerte!$B$3:$B$13,Kalkulationswerte!$E$3:$E$13)</f>
        <v>0</v>
      </c>
      <c r="N601" s="160" t="e">
        <f t="shared" si="68"/>
        <v>#DIV/0!</v>
      </c>
      <c r="O601" s="161">
        <f>_xlfn.XLOOKUP(E601,Kalkulationswerte!$B$3:$B$13,Kalkulationswerte!$F$3:$F$13)</f>
        <v>0</v>
      </c>
      <c r="P601" s="162" t="e">
        <f t="shared" si="67"/>
        <v>#DIV/0!</v>
      </c>
      <c r="Q601" s="95" t="e">
        <f t="shared" si="72"/>
        <v>#DIV/0!</v>
      </c>
      <c r="R601" s="95" t="e">
        <f t="shared" si="73"/>
        <v>#DIV/0!</v>
      </c>
    </row>
    <row r="602" spans="1:18" x14ac:dyDescent="0.25">
      <c r="A602" s="89" t="s">
        <v>617</v>
      </c>
      <c r="B602" s="167" t="s">
        <v>8</v>
      </c>
      <c r="C602" s="101" t="s">
        <v>93</v>
      </c>
      <c r="D602" s="89" t="s">
        <v>230</v>
      </c>
      <c r="E602" s="102" t="s">
        <v>678</v>
      </c>
      <c r="F602" s="104" t="s">
        <v>22</v>
      </c>
      <c r="G602" s="102" t="s">
        <v>12</v>
      </c>
      <c r="H602" s="156">
        <v>3.75</v>
      </c>
      <c r="I602" s="158">
        <f>_xlfn.XLOOKUP(E602,Kalkulationswerte!$B$3:$B$13,Kalkulationswerte!$C$3:$C$13)</f>
        <v>190.66666666666666</v>
      </c>
      <c r="J602" s="90" t="e">
        <f>_xlfn.XLOOKUP(#REF!,Reinigungstage!$B$41:$B$44,Reinigungstage!$C$41:$C$44)</f>
        <v>#REF!</v>
      </c>
      <c r="K602" s="90" t="e">
        <f>_xlfn.XLOOKUP(#REF!,Reinigungstage!$B$63:$B$66,Reinigungstage!$C$63:$C$66)</f>
        <v>#REF!</v>
      </c>
      <c r="L602" s="91">
        <f t="shared" si="66"/>
        <v>715</v>
      </c>
      <c r="M602" s="158">
        <f>_xlfn.XLOOKUP(E602,Kalkulationswerte!$B$3:$B$13,Kalkulationswerte!$E$3:$E$13)</f>
        <v>0</v>
      </c>
      <c r="N602" s="160" t="e">
        <f t="shared" si="68"/>
        <v>#DIV/0!</v>
      </c>
      <c r="O602" s="161">
        <f>_xlfn.XLOOKUP(E602,Kalkulationswerte!$B$3:$B$13,Kalkulationswerte!$F$3:$F$13)</f>
        <v>0</v>
      </c>
      <c r="P602" s="162" t="e">
        <f t="shared" si="67"/>
        <v>#DIV/0!</v>
      </c>
      <c r="Q602" s="95" t="e">
        <f t="shared" si="72"/>
        <v>#DIV/0!</v>
      </c>
      <c r="R602" s="95" t="e">
        <f t="shared" si="73"/>
        <v>#DIV/0!</v>
      </c>
    </row>
    <row r="603" spans="1:18" x14ac:dyDescent="0.25">
      <c r="A603" s="89" t="s">
        <v>617</v>
      </c>
      <c r="B603" s="167" t="s">
        <v>8</v>
      </c>
      <c r="C603" s="101" t="s">
        <v>95</v>
      </c>
      <c r="D603" s="89" t="s">
        <v>499</v>
      </c>
      <c r="E603" s="102" t="s">
        <v>678</v>
      </c>
      <c r="F603" s="104" t="s">
        <v>22</v>
      </c>
      <c r="G603" s="102" t="s">
        <v>12</v>
      </c>
      <c r="H603" s="156">
        <v>3.2</v>
      </c>
      <c r="I603" s="158">
        <f>_xlfn.XLOOKUP(E603,Kalkulationswerte!$B$3:$B$13,Kalkulationswerte!$C$3:$C$13)</f>
        <v>190.66666666666666</v>
      </c>
      <c r="J603" s="90" t="e">
        <f>_xlfn.XLOOKUP(#REF!,Reinigungstage!$B$41:$B$44,Reinigungstage!$C$41:$C$44)</f>
        <v>#REF!</v>
      </c>
      <c r="K603" s="90" t="e">
        <f>_xlfn.XLOOKUP(#REF!,Reinigungstage!$B$63:$B$66,Reinigungstage!$C$63:$C$66)</f>
        <v>#REF!</v>
      </c>
      <c r="L603" s="91">
        <f t="shared" si="66"/>
        <v>610.13333333333333</v>
      </c>
      <c r="M603" s="158">
        <f>_xlfn.XLOOKUP(E603,Kalkulationswerte!$B$3:$B$13,Kalkulationswerte!$E$3:$E$13)</f>
        <v>0</v>
      </c>
      <c r="N603" s="160" t="e">
        <f t="shared" si="68"/>
        <v>#DIV/0!</v>
      </c>
      <c r="O603" s="161">
        <f>_xlfn.XLOOKUP(E603,Kalkulationswerte!$B$3:$B$13,Kalkulationswerte!$F$3:$F$13)</f>
        <v>0</v>
      </c>
      <c r="P603" s="162" t="e">
        <f t="shared" si="67"/>
        <v>#DIV/0!</v>
      </c>
      <c r="Q603" s="95" t="e">
        <f t="shared" si="72"/>
        <v>#DIV/0!</v>
      </c>
      <c r="R603" s="95" t="e">
        <f t="shared" si="73"/>
        <v>#DIV/0!</v>
      </c>
    </row>
    <row r="604" spans="1:18" x14ac:dyDescent="0.25">
      <c r="A604" s="89" t="s">
        <v>617</v>
      </c>
      <c r="B604" s="167" t="s">
        <v>8</v>
      </c>
      <c r="C604" s="101" t="s">
        <v>97</v>
      </c>
      <c r="D604" s="89" t="s">
        <v>565</v>
      </c>
      <c r="E604" s="102" t="s">
        <v>677</v>
      </c>
      <c r="F604" s="104" t="s">
        <v>22</v>
      </c>
      <c r="G604" s="102" t="s">
        <v>10</v>
      </c>
      <c r="H604" s="156">
        <v>5.6</v>
      </c>
      <c r="I604" s="158">
        <f>_xlfn.XLOOKUP(E604,Kalkulationswerte!$B$3:$B$13,Kalkulationswerte!$C$3:$C$13)</f>
        <v>190.66666666666666</v>
      </c>
      <c r="J604" s="90" t="e">
        <f>_xlfn.XLOOKUP(#REF!,Reinigungstage!$B$41:$B$44,Reinigungstage!$C$41:$C$44)</f>
        <v>#REF!</v>
      </c>
      <c r="K604" s="90" t="e">
        <f>_xlfn.XLOOKUP(#REF!,Reinigungstage!$B$63:$B$66,Reinigungstage!$C$63:$C$66)</f>
        <v>#REF!</v>
      </c>
      <c r="L604" s="91">
        <f t="shared" si="66"/>
        <v>1067.7333333333331</v>
      </c>
      <c r="M604" s="158">
        <f>_xlfn.XLOOKUP(E604,Kalkulationswerte!$B$3:$B$13,Kalkulationswerte!$E$3:$E$13)</f>
        <v>0</v>
      </c>
      <c r="N604" s="160" t="e">
        <f t="shared" si="68"/>
        <v>#DIV/0!</v>
      </c>
      <c r="O604" s="161">
        <f>_xlfn.XLOOKUP(E604,Kalkulationswerte!$B$3:$B$13,Kalkulationswerte!$F$3:$F$13)</f>
        <v>0</v>
      </c>
      <c r="P604" s="162" t="e">
        <f t="shared" si="67"/>
        <v>#DIV/0!</v>
      </c>
      <c r="Q604" s="95" t="e">
        <f t="shared" si="72"/>
        <v>#DIV/0!</v>
      </c>
      <c r="R604" s="95" t="e">
        <f t="shared" si="73"/>
        <v>#DIV/0!</v>
      </c>
    </row>
    <row r="605" spans="1:18" x14ac:dyDescent="0.25">
      <c r="A605" s="89" t="s">
        <v>617</v>
      </c>
      <c r="B605" s="167" t="s">
        <v>8</v>
      </c>
      <c r="C605" s="101" t="s">
        <v>99</v>
      </c>
      <c r="D605" s="89" t="s">
        <v>539</v>
      </c>
      <c r="E605" s="102" t="s">
        <v>678</v>
      </c>
      <c r="F605" s="104" t="s">
        <v>22</v>
      </c>
      <c r="G605" s="102" t="s">
        <v>12</v>
      </c>
      <c r="H605" s="156">
        <v>3.04</v>
      </c>
      <c r="I605" s="158">
        <f>_xlfn.XLOOKUP(E605,Kalkulationswerte!$B$3:$B$13,Kalkulationswerte!$C$3:$C$13)</f>
        <v>190.66666666666666</v>
      </c>
      <c r="J605" s="90" t="e">
        <f>_xlfn.XLOOKUP(#REF!,Reinigungstage!$B$41:$B$44,Reinigungstage!$C$41:$C$44)</f>
        <v>#REF!</v>
      </c>
      <c r="K605" s="90" t="e">
        <f>_xlfn.XLOOKUP(#REF!,Reinigungstage!$B$63:$B$66,Reinigungstage!$C$63:$C$66)</f>
        <v>#REF!</v>
      </c>
      <c r="L605" s="91">
        <f t="shared" si="66"/>
        <v>579.62666666666667</v>
      </c>
      <c r="M605" s="158">
        <f>_xlfn.XLOOKUP(E605,Kalkulationswerte!$B$3:$B$13,Kalkulationswerte!$E$3:$E$13)</f>
        <v>0</v>
      </c>
      <c r="N605" s="160" t="e">
        <f t="shared" si="68"/>
        <v>#DIV/0!</v>
      </c>
      <c r="O605" s="161">
        <f>_xlfn.XLOOKUP(E605,Kalkulationswerte!$B$3:$B$13,Kalkulationswerte!$F$3:$F$13)</f>
        <v>0</v>
      </c>
      <c r="P605" s="162" t="e">
        <f t="shared" si="67"/>
        <v>#DIV/0!</v>
      </c>
      <c r="Q605" s="95" t="e">
        <f t="shared" si="72"/>
        <v>#DIV/0!</v>
      </c>
      <c r="R605" s="95" t="e">
        <f t="shared" si="73"/>
        <v>#DIV/0!</v>
      </c>
    </row>
    <row r="606" spans="1:18" x14ac:dyDescent="0.25">
      <c r="A606" s="89" t="s">
        <v>617</v>
      </c>
      <c r="B606" s="167" t="s">
        <v>8</v>
      </c>
      <c r="C606" s="101" t="s">
        <v>101</v>
      </c>
      <c r="D606" s="89" t="s">
        <v>573</v>
      </c>
      <c r="E606" s="102" t="s">
        <v>692</v>
      </c>
      <c r="F606" s="104" t="s">
        <v>22</v>
      </c>
      <c r="G606" s="102" t="s">
        <v>10</v>
      </c>
      <c r="H606" s="156">
        <v>16.84</v>
      </c>
      <c r="I606" s="158">
        <f>_xlfn.XLOOKUP(E606,Kalkulationswerte!$B$3:$B$13,Kalkulationswerte!$C$3:$C$13)</f>
        <v>190.66666666666666</v>
      </c>
      <c r="J606" s="90" t="e">
        <f>_xlfn.XLOOKUP(#REF!,Reinigungstage!$B$41:$B$44,Reinigungstage!$C$41:$C$44)</f>
        <v>#REF!</v>
      </c>
      <c r="K606" s="90" t="e">
        <f>_xlfn.XLOOKUP(#REF!,Reinigungstage!$B$63:$B$66,Reinigungstage!$C$63:$C$66)</f>
        <v>#REF!</v>
      </c>
      <c r="L606" s="91">
        <f t="shared" si="66"/>
        <v>3210.8266666666664</v>
      </c>
      <c r="M606" s="158">
        <f>_xlfn.XLOOKUP(E606,Kalkulationswerte!$B$3:$B$13,Kalkulationswerte!$E$3:$E$13)</f>
        <v>0</v>
      </c>
      <c r="N606" s="160" t="e">
        <f t="shared" si="68"/>
        <v>#DIV/0!</v>
      </c>
      <c r="O606" s="161">
        <f>_xlfn.XLOOKUP(E606,Kalkulationswerte!$B$3:$B$13,Kalkulationswerte!$F$3:$F$13)</f>
        <v>0</v>
      </c>
      <c r="P606" s="162" t="e">
        <f t="shared" si="67"/>
        <v>#DIV/0!</v>
      </c>
      <c r="Q606" s="95" t="e">
        <f t="shared" si="72"/>
        <v>#DIV/0!</v>
      </c>
      <c r="R606" s="95" t="e">
        <f t="shared" si="73"/>
        <v>#DIV/0!</v>
      </c>
    </row>
    <row r="607" spans="1:18" x14ac:dyDescent="0.25">
      <c r="A607" s="89" t="s">
        <v>617</v>
      </c>
      <c r="B607" s="167" t="s">
        <v>8</v>
      </c>
      <c r="C607" s="101" t="s">
        <v>102</v>
      </c>
      <c r="D607" s="89" t="s">
        <v>541</v>
      </c>
      <c r="E607" s="102" t="s">
        <v>678</v>
      </c>
      <c r="F607" s="104" t="s">
        <v>22</v>
      </c>
      <c r="G607" s="102" t="s">
        <v>12</v>
      </c>
      <c r="H607" s="156">
        <v>9.8800000000000008</v>
      </c>
      <c r="I607" s="158">
        <f>_xlfn.XLOOKUP(E607,Kalkulationswerte!$B$3:$B$13,Kalkulationswerte!$C$3:$C$13)</f>
        <v>190.66666666666666</v>
      </c>
      <c r="J607" s="90" t="e">
        <f>_xlfn.XLOOKUP(#REF!,Reinigungstage!$B$41:$B$44,Reinigungstage!$C$41:$C$44)</f>
        <v>#REF!</v>
      </c>
      <c r="K607" s="90" t="e">
        <f>_xlfn.XLOOKUP(#REF!,Reinigungstage!$B$63:$B$66,Reinigungstage!$C$63:$C$66)</f>
        <v>#REF!</v>
      </c>
      <c r="L607" s="91">
        <f t="shared" si="66"/>
        <v>1883.7866666666666</v>
      </c>
      <c r="M607" s="158">
        <f>_xlfn.XLOOKUP(E607,Kalkulationswerte!$B$3:$B$13,Kalkulationswerte!$E$3:$E$13)</f>
        <v>0</v>
      </c>
      <c r="N607" s="160" t="e">
        <f t="shared" si="68"/>
        <v>#DIV/0!</v>
      </c>
      <c r="O607" s="161">
        <f>_xlfn.XLOOKUP(E607,Kalkulationswerte!$B$3:$B$13,Kalkulationswerte!$F$3:$F$13)</f>
        <v>0</v>
      </c>
      <c r="P607" s="162" t="e">
        <f t="shared" si="67"/>
        <v>#DIV/0!</v>
      </c>
      <c r="Q607" s="95" t="e">
        <f t="shared" si="72"/>
        <v>#DIV/0!</v>
      </c>
      <c r="R607" s="95" t="e">
        <f t="shared" si="73"/>
        <v>#DIV/0!</v>
      </c>
    </row>
    <row r="608" spans="1:18" x14ac:dyDescent="0.25">
      <c r="A608" s="89" t="s">
        <v>617</v>
      </c>
      <c r="B608" s="167" t="s">
        <v>8</v>
      </c>
      <c r="C608" s="101" t="s">
        <v>74</v>
      </c>
      <c r="D608" s="89" t="s">
        <v>513</v>
      </c>
      <c r="E608" s="102" t="s">
        <v>678</v>
      </c>
      <c r="F608" s="104" t="s">
        <v>22</v>
      </c>
      <c r="G608" s="102" t="s">
        <v>12</v>
      </c>
      <c r="H608" s="170">
        <v>6.26</v>
      </c>
      <c r="I608" s="158">
        <f>_xlfn.XLOOKUP(E608,Kalkulationswerte!$B$3:$B$13,Kalkulationswerte!$C$3:$C$13)</f>
        <v>190.66666666666666</v>
      </c>
      <c r="J608" s="90" t="e">
        <f>_xlfn.XLOOKUP(#REF!,Reinigungstage!$B$41:$B$44,Reinigungstage!$C$41:$C$44)</f>
        <v>#REF!</v>
      </c>
      <c r="K608" s="90" t="e">
        <f>_xlfn.XLOOKUP(#REF!,Reinigungstage!$B$63:$B$66,Reinigungstage!$C$63:$C$66)</f>
        <v>#REF!</v>
      </c>
      <c r="L608" s="91">
        <f t="shared" si="66"/>
        <v>1193.5733333333333</v>
      </c>
      <c r="M608" s="158">
        <f>_xlfn.XLOOKUP(E608,Kalkulationswerte!$B$3:$B$13,Kalkulationswerte!$E$3:$E$13)</f>
        <v>0</v>
      </c>
      <c r="N608" s="160" t="e">
        <f t="shared" si="68"/>
        <v>#DIV/0!</v>
      </c>
      <c r="O608" s="161">
        <f>_xlfn.XLOOKUP(E608,Kalkulationswerte!$B$3:$B$13,Kalkulationswerte!$F$3:$F$13)</f>
        <v>0</v>
      </c>
      <c r="P608" s="162" t="e">
        <f t="shared" si="67"/>
        <v>#DIV/0!</v>
      </c>
      <c r="Q608" s="95" t="e">
        <f t="shared" si="72"/>
        <v>#DIV/0!</v>
      </c>
      <c r="R608" s="95" t="e">
        <f t="shared" si="73"/>
        <v>#DIV/0!</v>
      </c>
    </row>
    <row r="609" spans="1:18" x14ac:dyDescent="0.25">
      <c r="A609" s="89" t="s">
        <v>73</v>
      </c>
      <c r="B609" s="167" t="s">
        <v>8</v>
      </c>
      <c r="C609" s="101" t="s">
        <v>75</v>
      </c>
      <c r="D609" s="89" t="s">
        <v>588</v>
      </c>
      <c r="E609" s="102" t="s">
        <v>696</v>
      </c>
      <c r="F609" s="104" t="s">
        <v>136</v>
      </c>
      <c r="G609" s="102" t="s">
        <v>12</v>
      </c>
      <c r="H609" s="156">
        <v>60.81</v>
      </c>
      <c r="I609" s="158">
        <f>_xlfn.XLOOKUP(E609,Kalkulationswerte!$B$3:$B$13,Kalkulationswerte!$C$3:$C$13)</f>
        <v>0</v>
      </c>
      <c r="J609" s="90" t="e">
        <f>_xlfn.XLOOKUP(#REF!,Reinigungstage!$B$41:$B$44,Reinigungstage!$C$41:$C$44)</f>
        <v>#REF!</v>
      </c>
      <c r="K609" s="90" t="e">
        <f>_xlfn.XLOOKUP(#REF!,Reinigungstage!$B$63:$B$66,Reinigungstage!$C$63:$C$66)</f>
        <v>#REF!</v>
      </c>
      <c r="L609" s="91">
        <f t="shared" si="66"/>
        <v>0</v>
      </c>
      <c r="M609" s="158">
        <f>_xlfn.XLOOKUP(E609,Kalkulationswerte!$B$3:$B$13,Kalkulationswerte!$E$3:$E$13)</f>
        <v>0</v>
      </c>
      <c r="N609" s="160">
        <f t="shared" ref="N609:N613" si="77">I609</f>
        <v>0</v>
      </c>
      <c r="O609" s="161">
        <f>_xlfn.XLOOKUP(E609,Kalkulationswerte!$B$3:$B$13,Kalkulationswerte!$F$3:$F$13)</f>
        <v>0</v>
      </c>
      <c r="P609" s="162">
        <f t="shared" si="67"/>
        <v>0</v>
      </c>
      <c r="Q609" s="92" t="e">
        <f t="shared" si="72"/>
        <v>#DIV/0!</v>
      </c>
      <c r="R609" s="92" t="e">
        <f t="shared" si="73"/>
        <v>#DIV/0!</v>
      </c>
    </row>
    <row r="610" spans="1:18" x14ac:dyDescent="0.25">
      <c r="A610" s="89" t="s">
        <v>73</v>
      </c>
      <c r="B610" s="167" t="s">
        <v>8</v>
      </c>
      <c r="C610" s="101" t="s">
        <v>76</v>
      </c>
      <c r="D610" s="89" t="s">
        <v>241</v>
      </c>
      <c r="E610" s="102" t="s">
        <v>696</v>
      </c>
      <c r="F610" s="104" t="s">
        <v>136</v>
      </c>
      <c r="G610" s="102" t="s">
        <v>12</v>
      </c>
      <c r="H610" s="156">
        <v>11.21</v>
      </c>
      <c r="I610" s="158">
        <f>_xlfn.XLOOKUP(E610,Kalkulationswerte!$B$3:$B$13,Kalkulationswerte!$C$3:$C$13)</f>
        <v>0</v>
      </c>
      <c r="J610" s="90" t="e">
        <f>_xlfn.XLOOKUP(#REF!,Reinigungstage!$B$41:$B$44,Reinigungstage!$C$41:$C$44)</f>
        <v>#REF!</v>
      </c>
      <c r="K610" s="90" t="e">
        <f>_xlfn.XLOOKUP(#REF!,Reinigungstage!$B$63:$B$66,Reinigungstage!$C$63:$C$66)</f>
        <v>#REF!</v>
      </c>
      <c r="L610" s="91">
        <f t="shared" si="66"/>
        <v>0</v>
      </c>
      <c r="M610" s="158">
        <f>_xlfn.XLOOKUP(E610,Kalkulationswerte!$B$3:$B$13,Kalkulationswerte!$E$3:$E$13)</f>
        <v>0</v>
      </c>
      <c r="N610" s="160">
        <f t="shared" si="77"/>
        <v>0</v>
      </c>
      <c r="O610" s="161">
        <f>_xlfn.XLOOKUP(E610,Kalkulationswerte!$B$3:$B$13,Kalkulationswerte!$F$3:$F$13)</f>
        <v>0</v>
      </c>
      <c r="P610" s="162">
        <f t="shared" si="67"/>
        <v>0</v>
      </c>
      <c r="Q610" s="92" t="e">
        <f t="shared" si="72"/>
        <v>#DIV/0!</v>
      </c>
      <c r="R610" s="92" t="e">
        <f t="shared" si="73"/>
        <v>#DIV/0!</v>
      </c>
    </row>
    <row r="611" spans="1:18" x14ac:dyDescent="0.25">
      <c r="A611" s="89" t="s">
        <v>73</v>
      </c>
      <c r="B611" s="167" t="s">
        <v>8</v>
      </c>
      <c r="C611" s="101" t="s">
        <v>77</v>
      </c>
      <c r="D611" s="89" t="s">
        <v>589</v>
      </c>
      <c r="E611" s="102" t="s">
        <v>696</v>
      </c>
      <c r="F611" s="104" t="s">
        <v>136</v>
      </c>
      <c r="G611" s="102" t="s">
        <v>12</v>
      </c>
      <c r="H611" s="156">
        <v>5.79</v>
      </c>
      <c r="I611" s="158">
        <f>_xlfn.XLOOKUP(E611,Kalkulationswerte!$B$3:$B$13,Kalkulationswerte!$C$3:$C$13)</f>
        <v>0</v>
      </c>
      <c r="J611" s="90" t="e">
        <f>_xlfn.XLOOKUP(#REF!,Reinigungstage!$B$41:$B$44,Reinigungstage!$C$41:$C$44)</f>
        <v>#REF!</v>
      </c>
      <c r="K611" s="90" t="e">
        <f>_xlfn.XLOOKUP(#REF!,Reinigungstage!$B$63:$B$66,Reinigungstage!$C$63:$C$66)</f>
        <v>#REF!</v>
      </c>
      <c r="L611" s="91">
        <f t="shared" si="66"/>
        <v>0</v>
      </c>
      <c r="M611" s="158">
        <f>_xlfn.XLOOKUP(E611,Kalkulationswerte!$B$3:$B$13,Kalkulationswerte!$E$3:$E$13)</f>
        <v>0</v>
      </c>
      <c r="N611" s="160">
        <f t="shared" si="77"/>
        <v>0</v>
      </c>
      <c r="O611" s="161">
        <f>_xlfn.XLOOKUP(E611,Kalkulationswerte!$B$3:$B$13,Kalkulationswerte!$F$3:$F$13)</f>
        <v>0</v>
      </c>
      <c r="P611" s="162">
        <f t="shared" si="67"/>
        <v>0</v>
      </c>
      <c r="Q611" s="92" t="e">
        <f t="shared" si="72"/>
        <v>#DIV/0!</v>
      </c>
      <c r="R611" s="92" t="e">
        <f t="shared" si="73"/>
        <v>#DIV/0!</v>
      </c>
    </row>
    <row r="612" spans="1:18" x14ac:dyDescent="0.25">
      <c r="A612" s="89" t="s">
        <v>73</v>
      </c>
      <c r="B612" s="167" t="s">
        <v>8</v>
      </c>
      <c r="C612" s="101" t="s">
        <v>79</v>
      </c>
      <c r="D612" s="89" t="s">
        <v>498</v>
      </c>
      <c r="E612" s="102" t="s">
        <v>696</v>
      </c>
      <c r="F612" s="104" t="s">
        <v>136</v>
      </c>
      <c r="G612" s="102" t="s">
        <v>12</v>
      </c>
      <c r="H612" s="156">
        <v>5.09</v>
      </c>
      <c r="I612" s="158">
        <f>_xlfn.XLOOKUP(E612,Kalkulationswerte!$B$3:$B$13,Kalkulationswerte!$C$3:$C$13)</f>
        <v>0</v>
      </c>
      <c r="J612" s="90" t="e">
        <f>_xlfn.XLOOKUP(#REF!,Reinigungstage!$B$41:$B$44,Reinigungstage!$C$41:$C$44)</f>
        <v>#REF!</v>
      </c>
      <c r="K612" s="90" t="e">
        <f>_xlfn.XLOOKUP(#REF!,Reinigungstage!$B$63:$B$66,Reinigungstage!$C$63:$C$66)</f>
        <v>#REF!</v>
      </c>
      <c r="L612" s="91">
        <f t="shared" si="66"/>
        <v>0</v>
      </c>
      <c r="M612" s="158">
        <f>_xlfn.XLOOKUP(E612,Kalkulationswerte!$B$3:$B$13,Kalkulationswerte!$E$3:$E$13)</f>
        <v>0</v>
      </c>
      <c r="N612" s="160">
        <f t="shared" si="77"/>
        <v>0</v>
      </c>
      <c r="O612" s="161">
        <f>_xlfn.XLOOKUP(E612,Kalkulationswerte!$B$3:$B$13,Kalkulationswerte!$F$3:$F$13)</f>
        <v>0</v>
      </c>
      <c r="P612" s="162">
        <f t="shared" si="67"/>
        <v>0</v>
      </c>
      <c r="Q612" s="92" t="e">
        <f t="shared" si="72"/>
        <v>#DIV/0!</v>
      </c>
      <c r="R612" s="92" t="e">
        <f t="shared" si="73"/>
        <v>#DIV/0!</v>
      </c>
    </row>
    <row r="613" spans="1:18" x14ac:dyDescent="0.25">
      <c r="A613" s="89" t="s">
        <v>73</v>
      </c>
      <c r="B613" s="167" t="s">
        <v>8</v>
      </c>
      <c r="C613" s="101" t="s">
        <v>81</v>
      </c>
      <c r="D613" s="89" t="s">
        <v>451</v>
      </c>
      <c r="E613" s="102" t="s">
        <v>696</v>
      </c>
      <c r="F613" s="104" t="s">
        <v>136</v>
      </c>
      <c r="G613" s="102" t="s">
        <v>12</v>
      </c>
      <c r="H613" s="156">
        <v>4.92</v>
      </c>
      <c r="I613" s="158">
        <f>_xlfn.XLOOKUP(E613,Kalkulationswerte!$B$3:$B$13,Kalkulationswerte!$C$3:$C$13)</f>
        <v>0</v>
      </c>
      <c r="J613" s="90" t="e">
        <f>_xlfn.XLOOKUP(#REF!,Reinigungstage!$B$41:$B$44,Reinigungstage!$C$41:$C$44)</f>
        <v>#REF!</v>
      </c>
      <c r="K613" s="90" t="e">
        <f>_xlfn.XLOOKUP(#REF!,Reinigungstage!$B$63:$B$66,Reinigungstage!$C$63:$C$66)</f>
        <v>#REF!</v>
      </c>
      <c r="L613" s="91">
        <f t="shared" si="66"/>
        <v>0</v>
      </c>
      <c r="M613" s="158">
        <f>_xlfn.XLOOKUP(E613,Kalkulationswerte!$B$3:$B$13,Kalkulationswerte!$E$3:$E$13)</f>
        <v>0</v>
      </c>
      <c r="N613" s="160">
        <f t="shared" si="77"/>
        <v>0</v>
      </c>
      <c r="O613" s="161">
        <f>_xlfn.XLOOKUP(E613,Kalkulationswerte!$B$3:$B$13,Kalkulationswerte!$F$3:$F$13)</f>
        <v>0</v>
      </c>
      <c r="P613" s="162">
        <f t="shared" si="67"/>
        <v>0</v>
      </c>
      <c r="Q613" s="92" t="e">
        <f t="shared" si="72"/>
        <v>#DIV/0!</v>
      </c>
      <c r="R613" s="92" t="e">
        <f t="shared" si="73"/>
        <v>#DIV/0!</v>
      </c>
    </row>
    <row r="614" spans="1:18" x14ac:dyDescent="0.25">
      <c r="A614" s="89" t="s">
        <v>73</v>
      </c>
      <c r="B614" s="167" t="s">
        <v>8</v>
      </c>
      <c r="C614" s="101" t="s">
        <v>83</v>
      </c>
      <c r="D614" s="89" t="s">
        <v>229</v>
      </c>
      <c r="E614" s="102" t="s">
        <v>678</v>
      </c>
      <c r="F614" s="104" t="s">
        <v>22</v>
      </c>
      <c r="G614" s="102" t="s">
        <v>12</v>
      </c>
      <c r="H614" s="156">
        <v>5.12</v>
      </c>
      <c r="I614" s="158">
        <f>_xlfn.XLOOKUP(E614,Kalkulationswerte!$B$3:$B$13,Kalkulationswerte!$C$3:$C$13)</f>
        <v>190.66666666666666</v>
      </c>
      <c r="J614" s="90" t="e">
        <f>_xlfn.XLOOKUP(#REF!,Reinigungstage!$B$41:$B$44,Reinigungstage!$C$41:$C$44)</f>
        <v>#REF!</v>
      </c>
      <c r="K614" s="90" t="e">
        <f>_xlfn.XLOOKUP(#REF!,Reinigungstage!$B$63:$B$66,Reinigungstage!$C$63:$C$66)</f>
        <v>#REF!</v>
      </c>
      <c r="L614" s="91">
        <f t="shared" ref="L614:L633" si="78">I614*H614</f>
        <v>976.21333333333325</v>
      </c>
      <c r="M614" s="158">
        <f>_xlfn.XLOOKUP(E614,Kalkulationswerte!$B$3:$B$13,Kalkulationswerte!$E$3:$E$13)</f>
        <v>0</v>
      </c>
      <c r="N614" s="160" t="e">
        <f t="shared" ref="N614:N631" si="79">L614/M614</f>
        <v>#DIV/0!</v>
      </c>
      <c r="O614" s="161">
        <f>_xlfn.XLOOKUP(E614,Kalkulationswerte!$B$3:$B$13,Kalkulationswerte!$F$3:$F$13)</f>
        <v>0</v>
      </c>
      <c r="P614" s="162" t="e">
        <f t="shared" ref="P614:P633" si="80">O614*N614</f>
        <v>#DIV/0!</v>
      </c>
      <c r="Q614" s="92" t="e">
        <f t="shared" si="72"/>
        <v>#DIV/0!</v>
      </c>
      <c r="R614" s="92" t="e">
        <f t="shared" si="73"/>
        <v>#DIV/0!</v>
      </c>
    </row>
    <row r="615" spans="1:18" x14ac:dyDescent="0.25">
      <c r="A615" s="89" t="s">
        <v>73</v>
      </c>
      <c r="B615" s="167" t="s">
        <v>8</v>
      </c>
      <c r="C615" s="101" t="s">
        <v>85</v>
      </c>
      <c r="D615" s="89" t="s">
        <v>528</v>
      </c>
      <c r="E615" s="102" t="s">
        <v>678</v>
      </c>
      <c r="F615" s="104" t="s">
        <v>22</v>
      </c>
      <c r="G615" s="102" t="s">
        <v>12</v>
      </c>
      <c r="H615" s="156">
        <v>6.07</v>
      </c>
      <c r="I615" s="158">
        <f>_xlfn.XLOOKUP(E615,Kalkulationswerte!$B$3:$B$13,Kalkulationswerte!$C$3:$C$13)</f>
        <v>190.66666666666666</v>
      </c>
      <c r="J615" s="90" t="e">
        <f>_xlfn.XLOOKUP(#REF!,Reinigungstage!$B$41:$B$44,Reinigungstage!$C$41:$C$44)</f>
        <v>#REF!</v>
      </c>
      <c r="K615" s="90" t="e">
        <f>_xlfn.XLOOKUP(#REF!,Reinigungstage!$B$63:$B$66,Reinigungstage!$C$63:$C$66)</f>
        <v>#REF!</v>
      </c>
      <c r="L615" s="91">
        <f t="shared" si="78"/>
        <v>1157.3466666666666</v>
      </c>
      <c r="M615" s="158">
        <f>_xlfn.XLOOKUP(E615,Kalkulationswerte!$B$3:$B$13,Kalkulationswerte!$E$3:$E$13)</f>
        <v>0</v>
      </c>
      <c r="N615" s="160" t="e">
        <f t="shared" si="79"/>
        <v>#DIV/0!</v>
      </c>
      <c r="O615" s="161">
        <f>_xlfn.XLOOKUP(E615,Kalkulationswerte!$B$3:$B$13,Kalkulationswerte!$F$3:$F$13)</f>
        <v>0</v>
      </c>
      <c r="P615" s="162" t="e">
        <f t="shared" si="80"/>
        <v>#DIV/0!</v>
      </c>
      <c r="Q615" s="92" t="e">
        <f t="shared" si="72"/>
        <v>#DIV/0!</v>
      </c>
      <c r="R615" s="92" t="e">
        <f t="shared" si="73"/>
        <v>#DIV/0!</v>
      </c>
    </row>
    <row r="616" spans="1:18" x14ac:dyDescent="0.25">
      <c r="A616" s="89" t="s">
        <v>73</v>
      </c>
      <c r="B616" s="167" t="s">
        <v>8</v>
      </c>
      <c r="C616" s="101" t="s">
        <v>87</v>
      </c>
      <c r="D616" s="89" t="s">
        <v>538</v>
      </c>
      <c r="E616" s="102" t="s">
        <v>692</v>
      </c>
      <c r="F616" s="104" t="s">
        <v>22</v>
      </c>
      <c r="G616" s="102" t="s">
        <v>12</v>
      </c>
      <c r="H616" s="156">
        <v>24.31</v>
      </c>
      <c r="I616" s="158">
        <f>_xlfn.XLOOKUP(E616,Kalkulationswerte!$B$3:$B$13,Kalkulationswerte!$C$3:$C$13)</f>
        <v>190.66666666666666</v>
      </c>
      <c r="J616" s="90" t="e">
        <f>_xlfn.XLOOKUP(#REF!,Reinigungstage!$B$41:$B$44,Reinigungstage!$C$41:$C$44)</f>
        <v>#REF!</v>
      </c>
      <c r="K616" s="90" t="e">
        <f>_xlfn.XLOOKUP(#REF!,Reinigungstage!$B$63:$B$66,Reinigungstage!$C$63:$C$66)</f>
        <v>#REF!</v>
      </c>
      <c r="L616" s="91">
        <f t="shared" si="78"/>
        <v>4635.1066666666666</v>
      </c>
      <c r="M616" s="158">
        <f>_xlfn.XLOOKUP(E616,Kalkulationswerte!$B$3:$B$13,Kalkulationswerte!$E$3:$E$13)</f>
        <v>0</v>
      </c>
      <c r="N616" s="160" t="e">
        <f t="shared" si="79"/>
        <v>#DIV/0!</v>
      </c>
      <c r="O616" s="161">
        <f>_xlfn.XLOOKUP(E616,Kalkulationswerte!$B$3:$B$13,Kalkulationswerte!$F$3:$F$13)</f>
        <v>0</v>
      </c>
      <c r="P616" s="162" t="e">
        <f t="shared" si="80"/>
        <v>#DIV/0!</v>
      </c>
      <c r="Q616" s="92" t="e">
        <f t="shared" si="72"/>
        <v>#DIV/0!</v>
      </c>
      <c r="R616" s="92" t="e">
        <f t="shared" si="73"/>
        <v>#DIV/0!</v>
      </c>
    </row>
    <row r="617" spans="1:18" x14ac:dyDescent="0.25">
      <c r="A617" s="89" t="s">
        <v>73</v>
      </c>
      <c r="B617" s="167" t="s">
        <v>8</v>
      </c>
      <c r="C617" s="101" t="s">
        <v>89</v>
      </c>
      <c r="D617" s="89" t="s">
        <v>543</v>
      </c>
      <c r="E617" s="102" t="s">
        <v>678</v>
      </c>
      <c r="F617" s="104" t="s">
        <v>22</v>
      </c>
      <c r="G617" s="102" t="s">
        <v>12</v>
      </c>
      <c r="H617" s="156">
        <v>23.64</v>
      </c>
      <c r="I617" s="158">
        <f>_xlfn.XLOOKUP(E617,Kalkulationswerte!$B$3:$B$13,Kalkulationswerte!$C$3:$C$13)</f>
        <v>190.66666666666666</v>
      </c>
      <c r="J617" s="90" t="e">
        <f>_xlfn.XLOOKUP(#REF!,Reinigungstage!$B$41:$B$44,Reinigungstage!$C$41:$C$44)</f>
        <v>#REF!</v>
      </c>
      <c r="K617" s="90" t="e">
        <f>_xlfn.XLOOKUP(#REF!,Reinigungstage!$B$63:$B$66,Reinigungstage!$C$63:$C$66)</f>
        <v>#REF!</v>
      </c>
      <c r="L617" s="91">
        <f t="shared" si="78"/>
        <v>4507.3599999999997</v>
      </c>
      <c r="M617" s="158">
        <f>_xlfn.XLOOKUP(E617,Kalkulationswerte!$B$3:$B$13,Kalkulationswerte!$E$3:$E$13)</f>
        <v>0</v>
      </c>
      <c r="N617" s="160" t="e">
        <f t="shared" si="79"/>
        <v>#DIV/0!</v>
      </c>
      <c r="O617" s="161">
        <f>_xlfn.XLOOKUP(E617,Kalkulationswerte!$B$3:$B$13,Kalkulationswerte!$F$3:$F$13)</f>
        <v>0</v>
      </c>
      <c r="P617" s="162" t="e">
        <f t="shared" si="80"/>
        <v>#DIV/0!</v>
      </c>
      <c r="Q617" s="92" t="e">
        <f t="shared" si="72"/>
        <v>#DIV/0!</v>
      </c>
      <c r="R617" s="92" t="e">
        <f t="shared" si="73"/>
        <v>#DIV/0!</v>
      </c>
    </row>
    <row r="618" spans="1:18" x14ac:dyDescent="0.25">
      <c r="A618" s="89" t="s">
        <v>73</v>
      </c>
      <c r="B618" s="167" t="s">
        <v>8</v>
      </c>
      <c r="C618" s="101" t="s">
        <v>92</v>
      </c>
      <c r="D618" s="89" t="s">
        <v>540</v>
      </c>
      <c r="E618" s="102" t="s">
        <v>692</v>
      </c>
      <c r="F618" s="104" t="s">
        <v>22</v>
      </c>
      <c r="G618" s="102" t="s">
        <v>12</v>
      </c>
      <c r="H618" s="156">
        <v>24.38</v>
      </c>
      <c r="I618" s="158">
        <f>_xlfn.XLOOKUP(E618,Kalkulationswerte!$B$3:$B$13,Kalkulationswerte!$C$3:$C$13)</f>
        <v>190.66666666666666</v>
      </c>
      <c r="J618" s="90" t="e">
        <f>_xlfn.XLOOKUP(#REF!,Reinigungstage!$B$41:$B$44,Reinigungstage!$C$41:$C$44)</f>
        <v>#REF!</v>
      </c>
      <c r="K618" s="90" t="e">
        <f>_xlfn.XLOOKUP(#REF!,Reinigungstage!$B$63:$B$66,Reinigungstage!$C$63:$C$66)</f>
        <v>#REF!</v>
      </c>
      <c r="L618" s="91">
        <f t="shared" si="78"/>
        <v>4648.4533333333329</v>
      </c>
      <c r="M618" s="158">
        <f>_xlfn.XLOOKUP(E618,Kalkulationswerte!$B$3:$B$13,Kalkulationswerte!$E$3:$E$13)</f>
        <v>0</v>
      </c>
      <c r="N618" s="160" t="e">
        <f t="shared" si="79"/>
        <v>#DIV/0!</v>
      </c>
      <c r="O618" s="161">
        <f>_xlfn.XLOOKUP(E618,Kalkulationswerte!$B$3:$B$13,Kalkulationswerte!$F$3:$F$13)</f>
        <v>0</v>
      </c>
      <c r="P618" s="162" t="e">
        <f t="shared" si="80"/>
        <v>#DIV/0!</v>
      </c>
      <c r="Q618" s="92" t="e">
        <f t="shared" si="72"/>
        <v>#DIV/0!</v>
      </c>
      <c r="R618" s="92" t="e">
        <f t="shared" si="73"/>
        <v>#DIV/0!</v>
      </c>
    </row>
    <row r="619" spans="1:18" x14ac:dyDescent="0.25">
      <c r="A619" s="89" t="s">
        <v>73</v>
      </c>
      <c r="B619" s="167" t="s">
        <v>8</v>
      </c>
      <c r="C619" s="101" t="s">
        <v>93</v>
      </c>
      <c r="D619" s="89" t="s">
        <v>542</v>
      </c>
      <c r="E619" s="102" t="s">
        <v>692</v>
      </c>
      <c r="F619" s="104" t="s">
        <v>22</v>
      </c>
      <c r="G619" s="102" t="s">
        <v>12</v>
      </c>
      <c r="H619" s="156">
        <v>15.62</v>
      </c>
      <c r="I619" s="158">
        <f>_xlfn.XLOOKUP(E619,Kalkulationswerte!$B$3:$B$13,Kalkulationswerte!$C$3:$C$13)</f>
        <v>190.66666666666666</v>
      </c>
      <c r="J619" s="90" t="e">
        <f>_xlfn.XLOOKUP(#REF!,Reinigungstage!$B$41:$B$44,Reinigungstage!$C$41:$C$44)</f>
        <v>#REF!</v>
      </c>
      <c r="K619" s="90" t="e">
        <f>_xlfn.XLOOKUP(#REF!,Reinigungstage!$B$63:$B$66,Reinigungstage!$C$63:$C$66)</f>
        <v>#REF!</v>
      </c>
      <c r="L619" s="91">
        <f t="shared" si="78"/>
        <v>2978.2133333333331</v>
      </c>
      <c r="M619" s="158">
        <f>_xlfn.XLOOKUP(E619,Kalkulationswerte!$B$3:$B$13,Kalkulationswerte!$E$3:$E$13)</f>
        <v>0</v>
      </c>
      <c r="N619" s="160" t="e">
        <f t="shared" si="79"/>
        <v>#DIV/0!</v>
      </c>
      <c r="O619" s="161">
        <f>_xlfn.XLOOKUP(E619,Kalkulationswerte!$B$3:$B$13,Kalkulationswerte!$F$3:$F$13)</f>
        <v>0</v>
      </c>
      <c r="P619" s="162" t="e">
        <f t="shared" si="80"/>
        <v>#DIV/0!</v>
      </c>
      <c r="Q619" s="92" t="e">
        <f t="shared" si="72"/>
        <v>#DIV/0!</v>
      </c>
      <c r="R619" s="92" t="e">
        <f t="shared" si="73"/>
        <v>#DIV/0!</v>
      </c>
    </row>
    <row r="620" spans="1:18" x14ac:dyDescent="0.25">
      <c r="A620" s="89" t="s">
        <v>73</v>
      </c>
      <c r="B620" s="167" t="s">
        <v>8</v>
      </c>
      <c r="C620" s="101" t="s">
        <v>95</v>
      </c>
      <c r="D620" s="89" t="s">
        <v>590</v>
      </c>
      <c r="E620" s="102" t="s">
        <v>678</v>
      </c>
      <c r="F620" s="104" t="s">
        <v>22</v>
      </c>
      <c r="G620" s="102" t="s">
        <v>12</v>
      </c>
      <c r="H620" s="156">
        <v>15.41</v>
      </c>
      <c r="I620" s="158">
        <f>_xlfn.XLOOKUP(E620,Kalkulationswerte!$B$3:$B$13,Kalkulationswerte!$C$3:$C$13)</f>
        <v>190.66666666666666</v>
      </c>
      <c r="J620" s="90" t="e">
        <f>_xlfn.XLOOKUP(#REF!,Reinigungstage!$B$41:$B$44,Reinigungstage!$C$41:$C$44)</f>
        <v>#REF!</v>
      </c>
      <c r="K620" s="90" t="e">
        <f>_xlfn.XLOOKUP(#REF!,Reinigungstage!$B$63:$B$66,Reinigungstage!$C$63:$C$66)</f>
        <v>#REF!</v>
      </c>
      <c r="L620" s="91">
        <f t="shared" si="78"/>
        <v>2938.1733333333332</v>
      </c>
      <c r="M620" s="158">
        <f>_xlfn.XLOOKUP(E620,Kalkulationswerte!$B$3:$B$13,Kalkulationswerte!$E$3:$E$13)</f>
        <v>0</v>
      </c>
      <c r="N620" s="160" t="e">
        <f t="shared" si="79"/>
        <v>#DIV/0!</v>
      </c>
      <c r="O620" s="161">
        <f>_xlfn.XLOOKUP(E620,Kalkulationswerte!$B$3:$B$13,Kalkulationswerte!$F$3:$F$13)</f>
        <v>0</v>
      </c>
      <c r="P620" s="162" t="e">
        <f t="shared" si="80"/>
        <v>#DIV/0!</v>
      </c>
      <c r="Q620" s="92" t="e">
        <f t="shared" si="72"/>
        <v>#DIV/0!</v>
      </c>
      <c r="R620" s="92" t="e">
        <f t="shared" si="73"/>
        <v>#DIV/0!</v>
      </c>
    </row>
    <row r="621" spans="1:18" x14ac:dyDescent="0.25">
      <c r="A621" s="89" t="s">
        <v>73</v>
      </c>
      <c r="B621" s="167" t="s">
        <v>8</v>
      </c>
      <c r="C621" s="101" t="s">
        <v>97</v>
      </c>
      <c r="D621" s="89" t="s">
        <v>546</v>
      </c>
      <c r="E621" s="102" t="s">
        <v>692</v>
      </c>
      <c r="F621" s="104" t="s">
        <v>22</v>
      </c>
      <c r="G621" s="102" t="s">
        <v>12</v>
      </c>
      <c r="H621" s="156">
        <v>15.41</v>
      </c>
      <c r="I621" s="158">
        <f>_xlfn.XLOOKUP(E621,Kalkulationswerte!$B$3:$B$13,Kalkulationswerte!$C$3:$C$13)</f>
        <v>190.66666666666666</v>
      </c>
      <c r="J621" s="90" t="e">
        <f>_xlfn.XLOOKUP(#REF!,Reinigungstage!$B$41:$B$44,Reinigungstage!$C$41:$C$44)</f>
        <v>#REF!</v>
      </c>
      <c r="K621" s="90" t="e">
        <f>_xlfn.XLOOKUP(#REF!,Reinigungstage!$B$63:$B$66,Reinigungstage!$C$63:$C$66)</f>
        <v>#REF!</v>
      </c>
      <c r="L621" s="91">
        <f t="shared" si="78"/>
        <v>2938.1733333333332</v>
      </c>
      <c r="M621" s="158">
        <f>_xlfn.XLOOKUP(E621,Kalkulationswerte!$B$3:$B$13,Kalkulationswerte!$E$3:$E$13)</f>
        <v>0</v>
      </c>
      <c r="N621" s="160" t="e">
        <f t="shared" si="79"/>
        <v>#DIV/0!</v>
      </c>
      <c r="O621" s="161">
        <f>_xlfn.XLOOKUP(E621,Kalkulationswerte!$B$3:$B$13,Kalkulationswerte!$F$3:$F$13)</f>
        <v>0</v>
      </c>
      <c r="P621" s="162" t="e">
        <f t="shared" si="80"/>
        <v>#DIV/0!</v>
      </c>
      <c r="Q621" s="92" t="e">
        <f t="shared" si="72"/>
        <v>#DIV/0!</v>
      </c>
      <c r="R621" s="92" t="e">
        <f t="shared" si="73"/>
        <v>#DIV/0!</v>
      </c>
    </row>
    <row r="622" spans="1:18" x14ac:dyDescent="0.25">
      <c r="A622" s="89" t="s">
        <v>73</v>
      </c>
      <c r="B622" s="167" t="s">
        <v>8</v>
      </c>
      <c r="C622" s="101" t="s">
        <v>99</v>
      </c>
      <c r="D622" s="89" t="s">
        <v>549</v>
      </c>
      <c r="E622" s="102" t="s">
        <v>692</v>
      </c>
      <c r="F622" s="104" t="s">
        <v>22</v>
      </c>
      <c r="G622" s="102" t="s">
        <v>12</v>
      </c>
      <c r="H622" s="156">
        <v>24.31</v>
      </c>
      <c r="I622" s="158">
        <f>_xlfn.XLOOKUP(E622,Kalkulationswerte!$B$3:$B$13,Kalkulationswerte!$C$3:$C$13)</f>
        <v>190.66666666666666</v>
      </c>
      <c r="J622" s="90" t="e">
        <f>_xlfn.XLOOKUP(#REF!,Reinigungstage!$B$41:$B$44,Reinigungstage!$C$41:$C$44)</f>
        <v>#REF!</v>
      </c>
      <c r="K622" s="90" t="e">
        <f>_xlfn.XLOOKUP(#REF!,Reinigungstage!$B$63:$B$66,Reinigungstage!$C$63:$C$66)</f>
        <v>#REF!</v>
      </c>
      <c r="L622" s="91">
        <f t="shared" si="78"/>
        <v>4635.1066666666666</v>
      </c>
      <c r="M622" s="158">
        <f>_xlfn.XLOOKUP(E622,Kalkulationswerte!$B$3:$B$13,Kalkulationswerte!$E$3:$E$13)</f>
        <v>0</v>
      </c>
      <c r="N622" s="160" t="e">
        <f t="shared" si="79"/>
        <v>#DIV/0!</v>
      </c>
      <c r="O622" s="161">
        <f>_xlfn.XLOOKUP(E622,Kalkulationswerte!$B$3:$B$13,Kalkulationswerte!$F$3:$F$13)</f>
        <v>0</v>
      </c>
      <c r="P622" s="162" t="e">
        <f t="shared" si="80"/>
        <v>#DIV/0!</v>
      </c>
      <c r="Q622" s="92" t="e">
        <f t="shared" si="72"/>
        <v>#DIV/0!</v>
      </c>
      <c r="R622" s="92" t="e">
        <f t="shared" si="73"/>
        <v>#DIV/0!</v>
      </c>
    </row>
    <row r="623" spans="1:18" x14ac:dyDescent="0.25">
      <c r="A623" s="89" t="s">
        <v>73</v>
      </c>
      <c r="B623" s="167" t="s">
        <v>8</v>
      </c>
      <c r="C623" s="101" t="s">
        <v>101</v>
      </c>
      <c r="D623" s="89" t="s">
        <v>550</v>
      </c>
      <c r="E623" s="102" t="s">
        <v>678</v>
      </c>
      <c r="F623" s="104" t="s">
        <v>22</v>
      </c>
      <c r="G623" s="102" t="s">
        <v>12</v>
      </c>
      <c r="H623" s="156">
        <v>23.64</v>
      </c>
      <c r="I623" s="158">
        <f>_xlfn.XLOOKUP(E623,Kalkulationswerte!$B$3:$B$13,Kalkulationswerte!$C$3:$C$13)</f>
        <v>190.66666666666666</v>
      </c>
      <c r="J623" s="90" t="e">
        <f>_xlfn.XLOOKUP(#REF!,Reinigungstage!$B$41:$B$44,Reinigungstage!$C$41:$C$44)</f>
        <v>#REF!</v>
      </c>
      <c r="K623" s="90" t="e">
        <f>_xlfn.XLOOKUP(#REF!,Reinigungstage!$B$63:$B$66,Reinigungstage!$C$63:$C$66)</f>
        <v>#REF!</v>
      </c>
      <c r="L623" s="91">
        <f t="shared" si="78"/>
        <v>4507.3599999999997</v>
      </c>
      <c r="M623" s="158">
        <f>_xlfn.XLOOKUP(E623,Kalkulationswerte!$B$3:$B$13,Kalkulationswerte!$E$3:$E$13)</f>
        <v>0</v>
      </c>
      <c r="N623" s="160" t="e">
        <f t="shared" si="79"/>
        <v>#DIV/0!</v>
      </c>
      <c r="O623" s="161">
        <f>_xlfn.XLOOKUP(E623,Kalkulationswerte!$B$3:$B$13,Kalkulationswerte!$F$3:$F$13)</f>
        <v>0</v>
      </c>
      <c r="P623" s="162" t="e">
        <f t="shared" si="80"/>
        <v>#DIV/0!</v>
      </c>
      <c r="Q623" s="92" t="e">
        <f t="shared" si="72"/>
        <v>#DIV/0!</v>
      </c>
      <c r="R623" s="92" t="e">
        <f t="shared" si="73"/>
        <v>#DIV/0!</v>
      </c>
    </row>
    <row r="624" spans="1:18" x14ac:dyDescent="0.25">
      <c r="A624" s="89" t="s">
        <v>73</v>
      </c>
      <c r="B624" s="167" t="s">
        <v>8</v>
      </c>
      <c r="C624" s="101" t="s">
        <v>102</v>
      </c>
      <c r="D624" s="89" t="s">
        <v>554</v>
      </c>
      <c r="E624" s="102" t="s">
        <v>692</v>
      </c>
      <c r="F624" s="104" t="s">
        <v>22</v>
      </c>
      <c r="G624" s="102" t="s">
        <v>12</v>
      </c>
      <c r="H624" s="156">
        <v>24.38</v>
      </c>
      <c r="I624" s="158">
        <f>_xlfn.XLOOKUP(E624,Kalkulationswerte!$B$3:$B$13,Kalkulationswerte!$C$3:$C$13)</f>
        <v>190.66666666666666</v>
      </c>
      <c r="J624" s="90" t="e">
        <f>_xlfn.XLOOKUP(#REF!,Reinigungstage!$B$41:$B$44,Reinigungstage!$C$41:$C$44)</f>
        <v>#REF!</v>
      </c>
      <c r="K624" s="90" t="e">
        <f>_xlfn.XLOOKUP(#REF!,Reinigungstage!$B$63:$B$66,Reinigungstage!$C$63:$C$66)</f>
        <v>#REF!</v>
      </c>
      <c r="L624" s="91">
        <f t="shared" si="78"/>
        <v>4648.4533333333329</v>
      </c>
      <c r="M624" s="158">
        <f>_xlfn.XLOOKUP(E624,Kalkulationswerte!$B$3:$B$13,Kalkulationswerte!$E$3:$E$13)</f>
        <v>0</v>
      </c>
      <c r="N624" s="160" t="e">
        <f t="shared" si="79"/>
        <v>#DIV/0!</v>
      </c>
      <c r="O624" s="161">
        <f>_xlfn.XLOOKUP(E624,Kalkulationswerte!$B$3:$B$13,Kalkulationswerte!$F$3:$F$13)</f>
        <v>0</v>
      </c>
      <c r="P624" s="162" t="e">
        <f t="shared" si="80"/>
        <v>#DIV/0!</v>
      </c>
      <c r="Q624" s="92" t="e">
        <f t="shared" si="72"/>
        <v>#DIV/0!</v>
      </c>
      <c r="R624" s="92" t="e">
        <f t="shared" si="73"/>
        <v>#DIV/0!</v>
      </c>
    </row>
    <row r="625" spans="1:18" x14ac:dyDescent="0.25">
      <c r="A625" s="89" t="s">
        <v>73</v>
      </c>
      <c r="B625" s="167" t="s">
        <v>8</v>
      </c>
      <c r="C625" s="101" t="s">
        <v>74</v>
      </c>
      <c r="D625" s="89" t="s">
        <v>591</v>
      </c>
      <c r="E625" s="102" t="s">
        <v>692</v>
      </c>
      <c r="F625" s="104" t="s">
        <v>22</v>
      </c>
      <c r="G625" s="102" t="s">
        <v>12</v>
      </c>
      <c r="H625" s="156">
        <v>24.15</v>
      </c>
      <c r="I625" s="158">
        <f>_xlfn.XLOOKUP(E625,Kalkulationswerte!$B$3:$B$13,Kalkulationswerte!$C$3:$C$13)</f>
        <v>190.66666666666666</v>
      </c>
      <c r="J625" s="90" t="e">
        <f>_xlfn.XLOOKUP(#REF!,Reinigungstage!$B$41:$B$44,Reinigungstage!$C$41:$C$44)</f>
        <v>#REF!</v>
      </c>
      <c r="K625" s="90" t="e">
        <f>_xlfn.XLOOKUP(#REF!,Reinigungstage!$B$63:$B$66,Reinigungstage!$C$63:$C$66)</f>
        <v>#REF!</v>
      </c>
      <c r="L625" s="91">
        <f t="shared" si="78"/>
        <v>4604.5999999999995</v>
      </c>
      <c r="M625" s="158">
        <f>_xlfn.XLOOKUP(E625,Kalkulationswerte!$B$3:$B$13,Kalkulationswerte!$E$3:$E$13)</f>
        <v>0</v>
      </c>
      <c r="N625" s="160" t="e">
        <f t="shared" si="79"/>
        <v>#DIV/0!</v>
      </c>
      <c r="O625" s="161">
        <f>_xlfn.XLOOKUP(E625,Kalkulationswerte!$B$3:$B$13,Kalkulationswerte!$F$3:$F$13)</f>
        <v>0</v>
      </c>
      <c r="P625" s="162" t="e">
        <f t="shared" si="80"/>
        <v>#DIV/0!</v>
      </c>
      <c r="Q625" s="92" t="e">
        <f t="shared" si="72"/>
        <v>#DIV/0!</v>
      </c>
      <c r="R625" s="92" t="e">
        <f t="shared" si="73"/>
        <v>#DIV/0!</v>
      </c>
    </row>
    <row r="626" spans="1:18" x14ac:dyDescent="0.25">
      <c r="A626" s="89" t="s">
        <v>73</v>
      </c>
      <c r="B626" s="167" t="s">
        <v>8</v>
      </c>
      <c r="C626" s="101" t="s">
        <v>105</v>
      </c>
      <c r="D626" s="89" t="s">
        <v>551</v>
      </c>
      <c r="E626" s="102" t="s">
        <v>678</v>
      </c>
      <c r="F626" s="104" t="s">
        <v>22</v>
      </c>
      <c r="G626" s="102" t="s">
        <v>12</v>
      </c>
      <c r="H626" s="156">
        <v>23.9</v>
      </c>
      <c r="I626" s="158">
        <f>_xlfn.XLOOKUP(E626,Kalkulationswerte!$B$3:$B$13,Kalkulationswerte!$C$3:$C$13)</f>
        <v>190.66666666666666</v>
      </c>
      <c r="J626" s="90" t="e">
        <f>_xlfn.XLOOKUP(#REF!,Reinigungstage!$B$41:$B$44,Reinigungstage!$C$41:$C$44)</f>
        <v>#REF!</v>
      </c>
      <c r="K626" s="90" t="e">
        <f>_xlfn.XLOOKUP(#REF!,Reinigungstage!$B$63:$B$66,Reinigungstage!$C$63:$C$66)</f>
        <v>#REF!</v>
      </c>
      <c r="L626" s="91">
        <f t="shared" si="78"/>
        <v>4556.9333333333325</v>
      </c>
      <c r="M626" s="158">
        <f>_xlfn.XLOOKUP(E626,Kalkulationswerte!$B$3:$B$13,Kalkulationswerte!$E$3:$E$13)</f>
        <v>0</v>
      </c>
      <c r="N626" s="160" t="e">
        <f t="shared" si="79"/>
        <v>#DIV/0!</v>
      </c>
      <c r="O626" s="161">
        <f>_xlfn.XLOOKUP(E626,Kalkulationswerte!$B$3:$B$13,Kalkulationswerte!$F$3:$F$13)</f>
        <v>0</v>
      </c>
      <c r="P626" s="162" t="e">
        <f t="shared" si="80"/>
        <v>#DIV/0!</v>
      </c>
      <c r="Q626" s="92" t="e">
        <f t="shared" si="72"/>
        <v>#DIV/0!</v>
      </c>
      <c r="R626" s="92" t="e">
        <f t="shared" si="73"/>
        <v>#DIV/0!</v>
      </c>
    </row>
    <row r="627" spans="1:18" x14ac:dyDescent="0.25">
      <c r="A627" s="89" t="s">
        <v>73</v>
      </c>
      <c r="B627" s="167" t="s">
        <v>8</v>
      </c>
      <c r="C627" s="101" t="s">
        <v>107</v>
      </c>
      <c r="D627" s="89" t="s">
        <v>592</v>
      </c>
      <c r="E627" s="102" t="s">
        <v>692</v>
      </c>
      <c r="F627" s="104" t="s">
        <v>22</v>
      </c>
      <c r="G627" s="102" t="s">
        <v>12</v>
      </c>
      <c r="H627" s="156">
        <v>24.15</v>
      </c>
      <c r="I627" s="158">
        <f>_xlfn.XLOOKUP(E627,Kalkulationswerte!$B$3:$B$13,Kalkulationswerte!$C$3:$C$13)</f>
        <v>190.66666666666666</v>
      </c>
      <c r="J627" s="90" t="e">
        <f>_xlfn.XLOOKUP(#REF!,Reinigungstage!$B$41:$B$44,Reinigungstage!$C$41:$C$44)</f>
        <v>#REF!</v>
      </c>
      <c r="K627" s="90" t="e">
        <f>_xlfn.XLOOKUP(#REF!,Reinigungstage!$B$63:$B$66,Reinigungstage!$C$63:$C$66)</f>
        <v>#REF!</v>
      </c>
      <c r="L627" s="91">
        <f t="shared" si="78"/>
        <v>4604.5999999999995</v>
      </c>
      <c r="M627" s="158">
        <f>_xlfn.XLOOKUP(E627,Kalkulationswerte!$B$3:$B$13,Kalkulationswerte!$E$3:$E$13)</f>
        <v>0</v>
      </c>
      <c r="N627" s="160" t="e">
        <f t="shared" si="79"/>
        <v>#DIV/0!</v>
      </c>
      <c r="O627" s="161">
        <f>_xlfn.XLOOKUP(E627,Kalkulationswerte!$B$3:$B$13,Kalkulationswerte!$F$3:$F$13)</f>
        <v>0</v>
      </c>
      <c r="P627" s="162" t="e">
        <f t="shared" si="80"/>
        <v>#DIV/0!</v>
      </c>
      <c r="Q627" s="92" t="e">
        <f t="shared" si="72"/>
        <v>#DIV/0!</v>
      </c>
      <c r="R627" s="92" t="e">
        <f t="shared" si="73"/>
        <v>#DIV/0!</v>
      </c>
    </row>
    <row r="628" spans="1:18" x14ac:dyDescent="0.25">
      <c r="A628" s="89" t="s">
        <v>73</v>
      </c>
      <c r="B628" s="167" t="s">
        <v>8</v>
      </c>
      <c r="C628" s="101" t="s">
        <v>109</v>
      </c>
      <c r="D628" s="89" t="s">
        <v>593</v>
      </c>
      <c r="E628" s="102" t="s">
        <v>696</v>
      </c>
      <c r="F628" s="104" t="s">
        <v>136</v>
      </c>
      <c r="G628" s="102" t="s">
        <v>12</v>
      </c>
      <c r="H628" s="156">
        <v>36.119999999999997</v>
      </c>
      <c r="I628" s="158">
        <f>_xlfn.XLOOKUP(E628,Kalkulationswerte!$B$3:$B$13,Kalkulationswerte!$C$3:$C$13)</f>
        <v>0</v>
      </c>
      <c r="J628" s="90" t="e">
        <f>_xlfn.XLOOKUP(#REF!,Reinigungstage!$B$41:$B$44,Reinigungstage!$C$41:$C$44)</f>
        <v>#REF!</v>
      </c>
      <c r="K628" s="90" t="e">
        <f>_xlfn.XLOOKUP(#REF!,Reinigungstage!$B$63:$B$66,Reinigungstage!$C$63:$C$66)</f>
        <v>#REF!</v>
      </c>
      <c r="L628" s="91">
        <f t="shared" si="78"/>
        <v>0</v>
      </c>
      <c r="M628" s="158">
        <f>_xlfn.XLOOKUP(E628,Kalkulationswerte!$B$3:$B$13,Kalkulationswerte!$E$3:$E$13)</f>
        <v>0</v>
      </c>
      <c r="N628" s="160">
        <f t="shared" ref="N628:N629" si="81">I628</f>
        <v>0</v>
      </c>
      <c r="O628" s="161">
        <f>_xlfn.XLOOKUP(E628,Kalkulationswerte!$B$3:$B$13,Kalkulationswerte!$F$3:$F$13)</f>
        <v>0</v>
      </c>
      <c r="P628" s="162">
        <f t="shared" si="80"/>
        <v>0</v>
      </c>
      <c r="Q628" s="92" t="e">
        <f t="shared" si="72"/>
        <v>#DIV/0!</v>
      </c>
      <c r="R628" s="92" t="e">
        <f t="shared" si="73"/>
        <v>#DIV/0!</v>
      </c>
    </row>
    <row r="629" spans="1:18" x14ac:dyDescent="0.25">
      <c r="A629" s="89" t="s">
        <v>73</v>
      </c>
      <c r="B629" s="167" t="s">
        <v>8</v>
      </c>
      <c r="C629" s="101" t="s">
        <v>111</v>
      </c>
      <c r="D629" s="89" t="s">
        <v>452</v>
      </c>
      <c r="E629" s="102" t="s">
        <v>696</v>
      </c>
      <c r="F629" s="104" t="s">
        <v>136</v>
      </c>
      <c r="G629" s="102" t="s">
        <v>12</v>
      </c>
      <c r="H629" s="156">
        <v>10.75</v>
      </c>
      <c r="I629" s="158">
        <f>_xlfn.XLOOKUP(E629,Kalkulationswerte!$B$3:$B$13,Kalkulationswerte!$C$3:$C$13)</f>
        <v>0</v>
      </c>
      <c r="J629" s="90" t="e">
        <f>_xlfn.XLOOKUP(#REF!,Reinigungstage!$B$41:$B$44,Reinigungstage!$C$41:$C$44)</f>
        <v>#REF!</v>
      </c>
      <c r="K629" s="90" t="e">
        <f>_xlfn.XLOOKUP(#REF!,Reinigungstage!$B$63:$B$66,Reinigungstage!$C$63:$C$66)</f>
        <v>#REF!</v>
      </c>
      <c r="L629" s="91">
        <f t="shared" si="78"/>
        <v>0</v>
      </c>
      <c r="M629" s="158">
        <f>_xlfn.XLOOKUP(E629,Kalkulationswerte!$B$3:$B$13,Kalkulationswerte!$E$3:$E$13)</f>
        <v>0</v>
      </c>
      <c r="N629" s="160">
        <f t="shared" si="81"/>
        <v>0</v>
      </c>
      <c r="O629" s="161">
        <f>_xlfn.XLOOKUP(E629,Kalkulationswerte!$B$3:$B$13,Kalkulationswerte!$F$3:$F$13)</f>
        <v>0</v>
      </c>
      <c r="P629" s="162">
        <f t="shared" si="80"/>
        <v>0</v>
      </c>
      <c r="Q629" s="92" t="e">
        <f t="shared" si="72"/>
        <v>#DIV/0!</v>
      </c>
      <c r="R629" s="92" t="e">
        <f t="shared" si="73"/>
        <v>#DIV/0!</v>
      </c>
    </row>
    <row r="630" spans="1:18" x14ac:dyDescent="0.25">
      <c r="A630" s="89" t="s">
        <v>73</v>
      </c>
      <c r="B630" s="167" t="s">
        <v>8</v>
      </c>
      <c r="C630" s="101" t="s">
        <v>113</v>
      </c>
      <c r="D630" s="89" t="s">
        <v>153</v>
      </c>
      <c r="E630" s="102" t="s">
        <v>687</v>
      </c>
      <c r="F630" s="104" t="s">
        <v>22</v>
      </c>
      <c r="G630" s="102" t="s">
        <v>12</v>
      </c>
      <c r="H630" s="156">
        <v>160.51</v>
      </c>
      <c r="I630" s="158">
        <f>_xlfn.XLOOKUP(E630,Kalkulationswerte!$B$3:$B$13,Kalkulationswerte!$C$3:$C$13)</f>
        <v>190.66666666666666</v>
      </c>
      <c r="J630" s="90" t="e">
        <f>_xlfn.XLOOKUP(#REF!,Reinigungstage!$B$41:$B$44,Reinigungstage!$C$41:$C$44)</f>
        <v>#REF!</v>
      </c>
      <c r="K630" s="90" t="e">
        <f>_xlfn.XLOOKUP(#REF!,Reinigungstage!$B$63:$B$66,Reinigungstage!$C$63:$C$66)</f>
        <v>#REF!</v>
      </c>
      <c r="L630" s="91">
        <f t="shared" si="78"/>
        <v>30603.906666666662</v>
      </c>
      <c r="M630" s="158">
        <f>_xlfn.XLOOKUP(E630,Kalkulationswerte!$B$3:$B$13,Kalkulationswerte!$E$3:$E$13)</f>
        <v>0</v>
      </c>
      <c r="N630" s="160" t="e">
        <f t="shared" si="79"/>
        <v>#DIV/0!</v>
      </c>
      <c r="O630" s="161">
        <f>_xlfn.XLOOKUP(E630,Kalkulationswerte!$B$3:$B$13,Kalkulationswerte!$F$3:$F$13)</f>
        <v>0</v>
      </c>
      <c r="P630" s="162" t="e">
        <f t="shared" si="80"/>
        <v>#DIV/0!</v>
      </c>
      <c r="Q630" s="92" t="e">
        <f t="shared" si="72"/>
        <v>#DIV/0!</v>
      </c>
      <c r="R630" s="92" t="e">
        <f t="shared" si="73"/>
        <v>#DIV/0!</v>
      </c>
    </row>
    <row r="631" spans="1:18" x14ac:dyDescent="0.25">
      <c r="A631" s="89" t="s">
        <v>73</v>
      </c>
      <c r="B631" s="167" t="s">
        <v>8</v>
      </c>
      <c r="C631" s="101" t="s">
        <v>115</v>
      </c>
      <c r="D631" s="89" t="s">
        <v>104</v>
      </c>
      <c r="E631" s="102" t="s">
        <v>687</v>
      </c>
      <c r="F631" s="104" t="s">
        <v>22</v>
      </c>
      <c r="G631" s="102" t="s">
        <v>12</v>
      </c>
      <c r="H631" s="156">
        <v>43.59</v>
      </c>
      <c r="I631" s="158">
        <f>_xlfn.XLOOKUP(E631,Kalkulationswerte!$B$3:$B$13,Kalkulationswerte!$C$3:$C$13)</f>
        <v>190.66666666666666</v>
      </c>
      <c r="J631" s="90" t="e">
        <f>_xlfn.XLOOKUP(#REF!,Reinigungstage!$B$41:$B$44,Reinigungstage!$C$41:$C$44)</f>
        <v>#REF!</v>
      </c>
      <c r="K631" s="90" t="e">
        <f>_xlfn.XLOOKUP(#REF!,Reinigungstage!$B$63:$B$66,Reinigungstage!$C$63:$C$66)</f>
        <v>#REF!</v>
      </c>
      <c r="L631" s="91">
        <f t="shared" si="78"/>
        <v>8311.16</v>
      </c>
      <c r="M631" s="158">
        <f>_xlfn.XLOOKUP(E631,Kalkulationswerte!$B$3:$B$13,Kalkulationswerte!$E$3:$E$13)</f>
        <v>0</v>
      </c>
      <c r="N631" s="160" t="e">
        <f t="shared" si="79"/>
        <v>#DIV/0!</v>
      </c>
      <c r="O631" s="161">
        <f>_xlfn.XLOOKUP(E631,Kalkulationswerte!$B$3:$B$13,Kalkulationswerte!$F$3:$F$13)</f>
        <v>0</v>
      </c>
      <c r="P631" s="162" t="e">
        <f t="shared" si="80"/>
        <v>#DIV/0!</v>
      </c>
      <c r="Q631" s="92" t="e">
        <f t="shared" si="72"/>
        <v>#DIV/0!</v>
      </c>
      <c r="R631" s="92" t="e">
        <f t="shared" si="73"/>
        <v>#DIV/0!</v>
      </c>
    </row>
    <row r="632" spans="1:18" x14ac:dyDescent="0.25">
      <c r="A632" s="89" t="s">
        <v>73</v>
      </c>
      <c r="B632" s="167" t="s">
        <v>8</v>
      </c>
      <c r="C632" s="101" t="s">
        <v>117</v>
      </c>
      <c r="D632" s="89" t="s">
        <v>124</v>
      </c>
      <c r="E632" s="102" t="s">
        <v>696</v>
      </c>
      <c r="F632" s="104" t="s">
        <v>136</v>
      </c>
      <c r="G632" s="102" t="s">
        <v>12</v>
      </c>
      <c r="H632" s="156">
        <v>8.9</v>
      </c>
      <c r="I632" s="158">
        <f>_xlfn.XLOOKUP(E632,Kalkulationswerte!$B$3:$B$13,Kalkulationswerte!$C$3:$C$13)</f>
        <v>0</v>
      </c>
      <c r="J632" s="90" t="e">
        <f>_xlfn.XLOOKUP(#REF!,Reinigungstage!$B$41:$B$44,Reinigungstage!$C$41:$C$44)</f>
        <v>#REF!</v>
      </c>
      <c r="K632" s="90" t="e">
        <f>_xlfn.XLOOKUP(#REF!,Reinigungstage!$B$63:$B$66,Reinigungstage!$C$63:$C$66)</f>
        <v>#REF!</v>
      </c>
      <c r="L632" s="91">
        <f t="shared" si="78"/>
        <v>0</v>
      </c>
      <c r="M632" s="158">
        <f>_xlfn.XLOOKUP(E632,Kalkulationswerte!$B$3:$B$13,Kalkulationswerte!$E$3:$E$13)</f>
        <v>0</v>
      </c>
      <c r="N632" s="160">
        <f t="shared" ref="N632:N633" si="82">I632</f>
        <v>0</v>
      </c>
      <c r="O632" s="161">
        <f>_xlfn.XLOOKUP(E632,Kalkulationswerte!$B$3:$B$13,Kalkulationswerte!$F$3:$F$13)</f>
        <v>0</v>
      </c>
      <c r="P632" s="162">
        <f t="shared" si="80"/>
        <v>0</v>
      </c>
      <c r="Q632" s="92" t="e">
        <f t="shared" si="72"/>
        <v>#DIV/0!</v>
      </c>
      <c r="R632" s="92" t="e">
        <f t="shared" si="73"/>
        <v>#DIV/0!</v>
      </c>
    </row>
    <row r="633" spans="1:18" x14ac:dyDescent="0.25">
      <c r="A633" s="89" t="s">
        <v>73</v>
      </c>
      <c r="B633" s="167" t="s">
        <v>8</v>
      </c>
      <c r="C633" s="101" t="s">
        <v>119</v>
      </c>
      <c r="D633" s="89" t="s">
        <v>594</v>
      </c>
      <c r="E633" s="102" t="s">
        <v>696</v>
      </c>
      <c r="F633" s="104" t="s">
        <v>136</v>
      </c>
      <c r="G633" s="102" t="s">
        <v>12</v>
      </c>
      <c r="H633" s="156">
        <v>36.909999999999997</v>
      </c>
      <c r="I633" s="158">
        <f>_xlfn.XLOOKUP(E633,Kalkulationswerte!$B$3:$B$13,Kalkulationswerte!$C$3:$C$13)</f>
        <v>0</v>
      </c>
      <c r="J633" s="90" t="e">
        <f>_xlfn.XLOOKUP(#REF!,Reinigungstage!$B$41:$B$44,Reinigungstage!$C$41:$C$44)</f>
        <v>#REF!</v>
      </c>
      <c r="K633" s="90" t="e">
        <f>_xlfn.XLOOKUP(#REF!,Reinigungstage!$B$63:$B$66,Reinigungstage!$C$63:$C$66)</f>
        <v>#REF!</v>
      </c>
      <c r="L633" s="91">
        <f t="shared" si="78"/>
        <v>0</v>
      </c>
      <c r="M633" s="158">
        <f>_xlfn.XLOOKUP(E633,Kalkulationswerte!$B$3:$B$13,Kalkulationswerte!$E$3:$E$13)</f>
        <v>0</v>
      </c>
      <c r="N633" s="160">
        <f t="shared" si="82"/>
        <v>0</v>
      </c>
      <c r="O633" s="161">
        <f>_xlfn.XLOOKUP(E633,Kalkulationswerte!$B$3:$B$13,Kalkulationswerte!$F$3:$F$13)</f>
        <v>0</v>
      </c>
      <c r="P633" s="162">
        <f t="shared" si="80"/>
        <v>0</v>
      </c>
      <c r="Q633" s="92" t="e">
        <f t="shared" si="72"/>
        <v>#DIV/0!</v>
      </c>
      <c r="R633" s="92" t="e">
        <f t="shared" si="73"/>
        <v>#DIV/0!</v>
      </c>
    </row>
    <row r="634" spans="1:18" x14ac:dyDescent="0.25">
      <c r="P634" s="162" t="e">
        <f>SUM(P2:P633)</f>
        <v>#DIV/0!</v>
      </c>
    </row>
  </sheetData>
  <sheetProtection algorithmName="SHA-512" hashValue="tAgxYY1mB45JAPOjs11qxVlgK+Sswxiloui5UfX2Dz/cdz3ZLQTGhV6ooTaiqzL2RhYNDkH6eCvhglu/fKtIjw==" saltValue="kX58BlYUMe6FX3mSIA4Rig==" spinCount="100000" sheet="1" selectLockedCells="1"/>
  <autoFilter ref="A1:P634" xr:uid="{9D6CC4DF-33A2-4422-BED6-32B4ABB02D2B}"/>
  <phoneticPr fontId="3" type="noConversion"/>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664CA5E-8015-480A-97CC-C0CFF94E43B0}">
          <x14:formula1>
            <xm:f>Kalkulationswerte!$B$3:$B$13</xm:f>
          </x14:formula1>
          <xm:sqref>E2:E633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AC089-7B76-424A-8823-6682F8E2667F}">
  <dimension ref="B1:M35"/>
  <sheetViews>
    <sheetView showGridLines="0" tabSelected="1" zoomScaleNormal="100" workbookViewId="0">
      <selection activeCell="B1" sqref="B1"/>
    </sheetView>
  </sheetViews>
  <sheetFormatPr baseColWidth="10" defaultRowHeight="15" x14ac:dyDescent="0.25"/>
  <cols>
    <col min="1" max="1" width="11.42578125" style="1"/>
    <col min="2" max="2" width="15.28515625" style="54" customWidth="1"/>
    <col min="3" max="3" width="45.28515625" style="1" customWidth="1"/>
    <col min="4" max="4" width="22.140625" style="1" customWidth="1"/>
    <col min="5" max="9" width="22.85546875" style="1" customWidth="1"/>
    <col min="10" max="16384" width="11.42578125" style="1"/>
  </cols>
  <sheetData>
    <row r="1" spans="2:13" ht="15.75" thickBot="1" x14ac:dyDescent="0.3">
      <c r="B1" s="110"/>
      <c r="I1" s="2"/>
    </row>
    <row r="2" spans="2:13" ht="14.25" customHeight="1" thickBot="1" x14ac:dyDescent="0.3">
      <c r="E2" s="21" t="s">
        <v>766</v>
      </c>
      <c r="F2" s="22"/>
      <c r="G2" s="23" t="s">
        <v>757</v>
      </c>
      <c r="H2" s="24"/>
      <c r="I2" s="9"/>
      <c r="K2" s="2"/>
    </row>
    <row r="3" spans="2:13" ht="110.25" customHeight="1" x14ac:dyDescent="0.25">
      <c r="B3" s="15" t="s">
        <v>616</v>
      </c>
      <c r="C3" s="16" t="s">
        <v>615</v>
      </c>
      <c r="D3" s="17" t="s">
        <v>772</v>
      </c>
      <c r="E3" s="18" t="s">
        <v>798</v>
      </c>
      <c r="F3" s="19" t="s">
        <v>797</v>
      </c>
      <c r="G3" s="18" t="s">
        <v>796</v>
      </c>
      <c r="H3" s="19" t="s">
        <v>799</v>
      </c>
      <c r="I3" s="20" t="s">
        <v>800</v>
      </c>
    </row>
    <row r="4" spans="2:13" s="11" customFormat="1" ht="22.5" customHeight="1" x14ac:dyDescent="0.25">
      <c r="B4" s="111" t="s">
        <v>618</v>
      </c>
      <c r="C4" s="10" t="str">
        <f>Einzelkalkulation!A2</f>
        <v>Friedrich-Ludwig-Jahn Grundschule mit Hort</v>
      </c>
      <c r="D4" s="25">
        <f>SUM(Einzelkalkulation!H2:H130)</f>
        <v>4547.07</v>
      </c>
      <c r="E4" s="26">
        <f>D4*Kalkulationswerte!$F$14*F4</f>
        <v>0</v>
      </c>
      <c r="F4" s="13">
        <v>1</v>
      </c>
      <c r="G4" s="26" t="e">
        <f>SUM(Einzelkalkulation!P2:P130)</f>
        <v>#DIV/0!</v>
      </c>
      <c r="H4" s="27" t="e">
        <f>G4/12</f>
        <v>#DIV/0!</v>
      </c>
      <c r="I4" s="28" t="e">
        <f>(E4+G4)*3</f>
        <v>#DIV/0!</v>
      </c>
    </row>
    <row r="5" spans="2:13" s="11" customFormat="1" ht="22.5" customHeight="1" x14ac:dyDescent="0.25">
      <c r="B5" s="111" t="s">
        <v>619</v>
      </c>
      <c r="C5" s="10" t="str">
        <f>Einzelkalkulation!A131</f>
        <v>Liuba Grundschule mit Hort</v>
      </c>
      <c r="D5" s="25">
        <f>SUM(Einzelkalkulation!H131:H282)</f>
        <v>4229.0799999999981</v>
      </c>
      <c r="E5" s="26">
        <f>D5*Kalkulationswerte!$F$14*F5</f>
        <v>0</v>
      </c>
      <c r="F5" s="13">
        <v>1</v>
      </c>
      <c r="G5" s="26" t="e">
        <f>SUM(Einzelkalkulation!P131:P282)</f>
        <v>#DIV/0!</v>
      </c>
      <c r="H5" s="27" t="e">
        <f t="shared" ref="H5:H13" si="0">G5/12</f>
        <v>#DIV/0!</v>
      </c>
      <c r="I5" s="28" t="e">
        <f t="shared" ref="I5:I13" si="1">(E5+G5)*3</f>
        <v>#DIV/0!</v>
      </c>
    </row>
    <row r="6" spans="2:13" s="11" customFormat="1" ht="22.5" customHeight="1" x14ac:dyDescent="0.25">
      <c r="B6" s="111" t="s">
        <v>620</v>
      </c>
      <c r="C6" s="10" t="str">
        <f>Einzelkalkulation!A283</f>
        <v>Spreewaldschule</v>
      </c>
      <c r="D6" s="25">
        <f>SUM(Einzelkalkulation!H283:H406)</f>
        <v>4646.8599999999988</v>
      </c>
      <c r="E6" s="26">
        <f>D6*Kalkulationswerte!$F$14*F6</f>
        <v>0</v>
      </c>
      <c r="F6" s="13">
        <v>1</v>
      </c>
      <c r="G6" s="26" t="e">
        <f>SUM(Einzelkalkulation!P283:P406)</f>
        <v>#DIV/0!</v>
      </c>
      <c r="H6" s="27" t="e">
        <f t="shared" si="0"/>
        <v>#DIV/0!</v>
      </c>
      <c r="I6" s="28" t="e">
        <f t="shared" si="1"/>
        <v>#DIV/0!</v>
      </c>
    </row>
    <row r="7" spans="2:13" s="11" customFormat="1" ht="22.5" customHeight="1" x14ac:dyDescent="0.25">
      <c r="B7" s="111" t="s">
        <v>621</v>
      </c>
      <c r="C7" s="10" t="str">
        <f>Einzelkalkulation!A407</f>
        <v>Kita Waldhaus</v>
      </c>
      <c r="D7" s="25">
        <f>SUM(Einzelkalkulation!H407:H439)</f>
        <v>817.89</v>
      </c>
      <c r="E7" s="26">
        <f>D7*Kalkulationswerte!$F$14*F7</f>
        <v>0</v>
      </c>
      <c r="F7" s="13">
        <v>2</v>
      </c>
      <c r="G7" s="26" t="e">
        <f>SUM(Einzelkalkulation!P407:P439)</f>
        <v>#DIV/0!</v>
      </c>
      <c r="H7" s="27" t="e">
        <f t="shared" si="0"/>
        <v>#DIV/0!</v>
      </c>
      <c r="I7" s="28" t="e">
        <f>((E7*2)+G7)*3</f>
        <v>#DIV/0!</v>
      </c>
    </row>
    <row r="8" spans="2:13" s="11" customFormat="1" ht="22.5" customHeight="1" x14ac:dyDescent="0.25">
      <c r="B8" s="111" t="s">
        <v>622</v>
      </c>
      <c r="C8" s="10" t="str">
        <f>Einzelkalkulation!A440</f>
        <v>Kita Am roten Nil</v>
      </c>
      <c r="D8" s="25">
        <f>SUM(Einzelkalkulation!H440:H487)</f>
        <v>1134.1800000000003</v>
      </c>
      <c r="E8" s="26">
        <f>D8*Kalkulationswerte!$F$14*F8</f>
        <v>0</v>
      </c>
      <c r="F8" s="13">
        <v>2</v>
      </c>
      <c r="G8" s="26" t="e">
        <f>SUM(Einzelkalkulation!P440:P487)</f>
        <v>#DIV/0!</v>
      </c>
      <c r="H8" s="27" t="e">
        <f t="shared" si="0"/>
        <v>#DIV/0!</v>
      </c>
      <c r="I8" s="28" t="e">
        <f>((E8*2)+G8)*3</f>
        <v>#DIV/0!</v>
      </c>
    </row>
    <row r="9" spans="2:13" s="11" customFormat="1" ht="22.5" customHeight="1" x14ac:dyDescent="0.25">
      <c r="B9" s="111" t="s">
        <v>623</v>
      </c>
      <c r="C9" s="10" t="str">
        <f>Einzelkalkulation!A488</f>
        <v>Mehrzweckhalle</v>
      </c>
      <c r="D9" s="25">
        <f>SUM(Einzelkalkulation!H488:H537)</f>
        <v>2553.7800000000002</v>
      </c>
      <c r="E9" s="26">
        <f>D9*Kalkulationswerte!$F$14*F9</f>
        <v>0</v>
      </c>
      <c r="F9" s="13">
        <v>1</v>
      </c>
      <c r="G9" s="26" t="e">
        <f>SUM(Einzelkalkulation!P488:P537)</f>
        <v>#DIV/0!</v>
      </c>
      <c r="H9" s="27" t="e">
        <f t="shared" si="0"/>
        <v>#DIV/0!</v>
      </c>
      <c r="I9" s="28" t="e">
        <f t="shared" si="1"/>
        <v>#DIV/0!</v>
      </c>
    </row>
    <row r="10" spans="2:13" s="11" customFormat="1" ht="22.5" customHeight="1" x14ac:dyDescent="0.25">
      <c r="B10" s="111" t="s">
        <v>624</v>
      </c>
      <c r="C10" s="10" t="str">
        <f>Einzelkalkulation!A538</f>
        <v>Turnhalle Dreilindenweg</v>
      </c>
      <c r="D10" s="25">
        <f>SUM(Einzelkalkulation!H538:H555)</f>
        <v>673.94</v>
      </c>
      <c r="E10" s="26">
        <f>D10*Kalkulationswerte!$F$14*F10</f>
        <v>0</v>
      </c>
      <c r="F10" s="13">
        <v>1</v>
      </c>
      <c r="G10" s="26" t="e">
        <f>SUM(Einzelkalkulation!P538:P555)</f>
        <v>#DIV/0!</v>
      </c>
      <c r="H10" s="27" t="e">
        <f t="shared" si="0"/>
        <v>#DIV/0!</v>
      </c>
      <c r="I10" s="28" t="e">
        <f t="shared" si="1"/>
        <v>#DIV/0!</v>
      </c>
    </row>
    <row r="11" spans="2:13" s="11" customFormat="1" ht="22.5" customHeight="1" x14ac:dyDescent="0.25">
      <c r="B11" s="111" t="s">
        <v>625</v>
      </c>
      <c r="C11" s="10" t="str">
        <f>Einzelkalkulation!A556</f>
        <v>Turnhalle Am Hirsewinkel</v>
      </c>
      <c r="D11" s="25">
        <f>SUM(Einzelkalkulation!H556:H588)</f>
        <v>1261.0999999999999</v>
      </c>
      <c r="E11" s="26">
        <f>D11*Kalkulationswerte!$F$14*F11</f>
        <v>0</v>
      </c>
      <c r="F11" s="13">
        <v>1</v>
      </c>
      <c r="G11" s="26" t="e">
        <f>SUM(Einzelkalkulation!P556:P588)</f>
        <v>#DIV/0!</v>
      </c>
      <c r="H11" s="27" t="e">
        <f t="shared" si="0"/>
        <v>#DIV/0!</v>
      </c>
      <c r="I11" s="28" t="e">
        <f t="shared" si="1"/>
        <v>#DIV/0!</v>
      </c>
    </row>
    <row r="12" spans="2:13" s="11" customFormat="1" ht="22.5" customHeight="1" x14ac:dyDescent="0.25">
      <c r="B12" s="111" t="s">
        <v>626</v>
      </c>
      <c r="C12" s="10" t="str">
        <f>Einzelkalkulation!A592</f>
        <v>Turnhalle Am Haintor</v>
      </c>
      <c r="D12" s="25">
        <f>SUM(Einzelkalkulation!H592:H608)</f>
        <v>555.66999999999996</v>
      </c>
      <c r="E12" s="26">
        <f>D12*Kalkulationswerte!$F$14*F12</f>
        <v>0</v>
      </c>
      <c r="F12" s="13">
        <v>1</v>
      </c>
      <c r="G12" s="26" t="e">
        <f>SUM(Einzelkalkulation!P592:P608)</f>
        <v>#DIV/0!</v>
      </c>
      <c r="H12" s="27" t="e">
        <f t="shared" si="0"/>
        <v>#DIV/0!</v>
      </c>
      <c r="I12" s="28" t="e">
        <f t="shared" si="1"/>
        <v>#DIV/0!</v>
      </c>
    </row>
    <row r="13" spans="2:13" s="11" customFormat="1" ht="22.5" customHeight="1" thickBot="1" x14ac:dyDescent="0.3">
      <c r="B13" s="112" t="s">
        <v>627</v>
      </c>
      <c r="C13" s="12" t="str">
        <f>Einzelkalkulation!A609</f>
        <v>Sportplatz Völkerfreundschaft</v>
      </c>
      <c r="D13" s="29">
        <f>SUM(Einzelkalkulation!H609:H633)</f>
        <v>659.08999999999992</v>
      </c>
      <c r="E13" s="30">
        <f>D13*Kalkulationswerte!$F$14*F13</f>
        <v>0</v>
      </c>
      <c r="F13" s="14">
        <v>1</v>
      </c>
      <c r="G13" s="30" t="e">
        <f>SUM(Einzelkalkulation!P609:P633)</f>
        <v>#DIV/0!</v>
      </c>
      <c r="H13" s="31" t="e">
        <f t="shared" si="0"/>
        <v>#DIV/0!</v>
      </c>
      <c r="I13" s="32" t="e">
        <f t="shared" si="1"/>
        <v>#DIV/0!</v>
      </c>
    </row>
    <row r="14" spans="2:13" s="11" customFormat="1" ht="22.5" customHeight="1" thickBot="1" x14ac:dyDescent="0.3">
      <c r="B14" s="113"/>
      <c r="C14" s="33" t="s">
        <v>795</v>
      </c>
      <c r="D14" s="34">
        <f t="shared" ref="D14:I14" si="2">SUM(D4:D13)</f>
        <v>21078.659999999993</v>
      </c>
      <c r="E14" s="35">
        <f t="shared" si="2"/>
        <v>0</v>
      </c>
      <c r="F14" s="36">
        <f t="shared" si="2"/>
        <v>12</v>
      </c>
      <c r="G14" s="35" t="e">
        <f t="shared" si="2"/>
        <v>#DIV/0!</v>
      </c>
      <c r="H14" s="37" t="e">
        <f t="shared" si="2"/>
        <v>#DIV/0!</v>
      </c>
      <c r="I14" s="38" t="e">
        <f t="shared" si="2"/>
        <v>#DIV/0!</v>
      </c>
    </row>
    <row r="15" spans="2:13" ht="15.75" x14ac:dyDescent="0.25">
      <c r="E15" s="4"/>
      <c r="F15" s="4"/>
      <c r="G15" s="5"/>
    </row>
    <row r="16" spans="2:13" x14ac:dyDescent="0.25">
      <c r="C16" s="6"/>
      <c r="M16" s="3"/>
    </row>
    <row r="17" spans="2:7" x14ac:dyDescent="0.25">
      <c r="B17" s="114"/>
      <c r="C17" s="2"/>
      <c r="D17" s="2"/>
      <c r="E17" s="2"/>
      <c r="F17" s="2"/>
      <c r="G17" s="2"/>
    </row>
    <row r="18" spans="2:7" ht="15.75" x14ac:dyDescent="0.25">
      <c r="B18" s="115"/>
      <c r="C18" s="7"/>
      <c r="D18" s="7"/>
      <c r="E18" s="7"/>
      <c r="F18" s="7"/>
      <c r="G18" s="7"/>
    </row>
    <row r="19" spans="2:7" x14ac:dyDescent="0.25">
      <c r="B19" s="114"/>
      <c r="C19" s="2"/>
      <c r="D19" s="8"/>
      <c r="E19" s="8"/>
      <c r="F19" s="8"/>
      <c r="G19" s="8"/>
    </row>
    <row r="20" spans="2:7" x14ac:dyDescent="0.25">
      <c r="B20" s="114"/>
      <c r="C20" s="2"/>
      <c r="D20" s="8"/>
      <c r="E20" s="8"/>
      <c r="F20" s="8"/>
      <c r="G20" s="8"/>
    </row>
    <row r="21" spans="2:7" x14ac:dyDescent="0.25">
      <c r="B21" s="114"/>
      <c r="C21" s="2"/>
      <c r="D21" s="8"/>
      <c r="E21" s="8"/>
      <c r="F21" s="8"/>
      <c r="G21" s="8"/>
    </row>
    <row r="22" spans="2:7" x14ac:dyDescent="0.25">
      <c r="B22" s="114"/>
      <c r="C22" s="2"/>
      <c r="D22" s="8"/>
      <c r="E22" s="8"/>
      <c r="F22" s="8"/>
      <c r="G22" s="8"/>
    </row>
    <row r="23" spans="2:7" x14ac:dyDescent="0.25">
      <c r="B23" s="114"/>
      <c r="C23" s="2"/>
      <c r="D23" s="8"/>
      <c r="E23" s="8"/>
      <c r="F23" s="8"/>
      <c r="G23" s="8"/>
    </row>
    <row r="24" spans="2:7" x14ac:dyDescent="0.25">
      <c r="B24" s="114"/>
      <c r="C24" s="2"/>
      <c r="D24" s="8"/>
      <c r="E24" s="8"/>
      <c r="F24" s="8"/>
      <c r="G24" s="8"/>
    </row>
    <row r="25" spans="2:7" x14ac:dyDescent="0.25">
      <c r="B25" s="114"/>
      <c r="C25" s="2"/>
      <c r="D25" s="8"/>
      <c r="E25" s="8"/>
      <c r="F25" s="8"/>
      <c r="G25" s="8"/>
    </row>
    <row r="26" spans="2:7" x14ac:dyDescent="0.25">
      <c r="B26" s="114"/>
      <c r="C26" s="2"/>
      <c r="D26" s="8"/>
      <c r="E26" s="8"/>
      <c r="F26" s="8"/>
      <c r="G26" s="8"/>
    </row>
    <row r="27" spans="2:7" x14ac:dyDescent="0.25">
      <c r="B27" s="114"/>
      <c r="C27" s="2"/>
      <c r="D27" s="2"/>
      <c r="E27" s="2"/>
      <c r="F27" s="2"/>
      <c r="G27" s="2"/>
    </row>
    <row r="28" spans="2:7" x14ac:dyDescent="0.25">
      <c r="B28" s="114"/>
      <c r="C28" s="2"/>
      <c r="D28" s="2"/>
      <c r="E28" s="2"/>
      <c r="F28" s="2"/>
      <c r="G28" s="2"/>
    </row>
    <row r="29" spans="2:7" x14ac:dyDescent="0.25">
      <c r="B29" s="114"/>
      <c r="C29" s="2"/>
      <c r="D29" s="2"/>
      <c r="E29" s="2"/>
      <c r="F29" s="2"/>
      <c r="G29" s="2"/>
    </row>
    <row r="30" spans="2:7" ht="15.75" x14ac:dyDescent="0.25">
      <c r="B30" s="115"/>
      <c r="C30" s="7"/>
      <c r="D30" s="7"/>
      <c r="E30" s="7"/>
      <c r="F30" s="7"/>
      <c r="G30" s="7"/>
    </row>
    <row r="31" spans="2:7" x14ac:dyDescent="0.25">
      <c r="B31" s="114"/>
      <c r="C31" s="2"/>
      <c r="D31" s="8"/>
      <c r="E31" s="8"/>
      <c r="F31" s="8"/>
      <c r="G31" s="8"/>
    </row>
    <row r="32" spans="2:7" x14ac:dyDescent="0.25">
      <c r="B32" s="114"/>
      <c r="C32" s="2"/>
      <c r="D32" s="8"/>
      <c r="E32" s="8"/>
      <c r="F32" s="8"/>
      <c r="G32" s="8"/>
    </row>
    <row r="33" spans="2:7" x14ac:dyDescent="0.25">
      <c r="B33" s="114"/>
      <c r="C33" s="2"/>
      <c r="D33" s="8"/>
      <c r="E33" s="8"/>
      <c r="F33" s="8"/>
      <c r="G33" s="8"/>
    </row>
    <row r="34" spans="2:7" x14ac:dyDescent="0.25">
      <c r="B34" s="114"/>
      <c r="C34" s="2"/>
      <c r="D34" s="8"/>
      <c r="E34" s="8"/>
      <c r="F34" s="8"/>
      <c r="G34" s="8"/>
    </row>
    <row r="35" spans="2:7" x14ac:dyDescent="0.25">
      <c r="B35" s="114"/>
      <c r="C35" s="2"/>
      <c r="D35" s="2"/>
      <c r="E35" s="2"/>
      <c r="F35" s="2"/>
      <c r="G35" s="2"/>
    </row>
  </sheetData>
  <sheetProtection algorithmName="SHA-512" hashValue="rqfCXPZJ+gpoP9fKzleHZdrGMnzoqZVXMjm4Z+unh8Q9rCg0IBijVjimOFORRLattmFEQMYHoikId56n+GCzLA==" saltValue="Q3C/ukCILNSeeaKw/fD2dw==" spinCount="100000" sheet="1" selectLockedCells="1"/>
  <phoneticPr fontId="3" type="noConversion"/>
  <pageMargins left="0.25" right="0.25" top="0.75" bottom="0.75" header="0.3" footer="0.3"/>
  <pageSetup paperSize="8" orientation="landscape" r:id="rId1"/>
  <ignoredErrors>
    <ignoredError sqref="D4:D13"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5E267-42B4-4014-B73E-017AB2706FB4}">
  <dimension ref="B1:J42"/>
  <sheetViews>
    <sheetView zoomScaleNormal="100" workbookViewId="0">
      <selection activeCell="K5" sqref="K5"/>
    </sheetView>
  </sheetViews>
  <sheetFormatPr baseColWidth="10" defaultRowHeight="15" x14ac:dyDescent="0.25"/>
  <cols>
    <col min="1" max="1" width="11.42578125" style="11"/>
    <col min="2" max="2" width="16.85546875" style="56" bestFit="1" customWidth="1"/>
    <col min="3" max="3" width="20.140625" style="56" bestFit="1" customWidth="1"/>
    <col min="4" max="4" width="69.140625" style="11" bestFit="1" customWidth="1"/>
    <col min="5" max="6" width="11.140625" style="56" customWidth="1"/>
    <col min="7" max="7" width="10.85546875" style="11" customWidth="1"/>
    <col min="8" max="16384" width="11.42578125" style="11"/>
  </cols>
  <sheetData>
    <row r="1" spans="2:10" ht="15.75" thickBot="1" x14ac:dyDescent="0.3"/>
    <row r="2" spans="2:10" ht="23.25" customHeight="1" thickBot="1" x14ac:dyDescent="0.3">
      <c r="B2" s="61" t="s">
        <v>803</v>
      </c>
      <c r="C2" s="61" t="s">
        <v>244</v>
      </c>
      <c r="D2" s="62" t="s">
        <v>212</v>
      </c>
      <c r="E2" s="61" t="s">
        <v>744</v>
      </c>
      <c r="F2" s="61" t="s">
        <v>1</v>
      </c>
    </row>
    <row r="3" spans="2:10" x14ac:dyDescent="0.25">
      <c r="B3" s="60" t="str">
        <f>Raumgruppen!B2</f>
        <v>A</v>
      </c>
      <c r="C3" s="63">
        <f>Reinigungstage!J20</f>
        <v>101.06666666666668</v>
      </c>
      <c r="D3" s="64" t="str">
        <f>Raumgruppen!C2</f>
        <v>Verwaltungs-, Mehrzweck- und Büroräume, Sekretariate, Lehrerzimmer</v>
      </c>
      <c r="E3" s="65">
        <f>Raumgruppen!E3</f>
        <v>0</v>
      </c>
      <c r="F3" s="66">
        <f>Raumgruppen!F3</f>
        <v>0</v>
      </c>
    </row>
    <row r="4" spans="2:10" x14ac:dyDescent="0.25">
      <c r="B4" s="60" t="str">
        <f>Raumgruppen!B25</f>
        <v>B</v>
      </c>
      <c r="C4" s="63">
        <f>Reinigungstage!J19</f>
        <v>190.66666666666666</v>
      </c>
      <c r="D4" s="64" t="str">
        <f>Raumgruppen!C25</f>
        <v>Klassen- und Fachräume, Bibliotheken</v>
      </c>
      <c r="E4" s="67">
        <f>Raumgruppen!E26</f>
        <v>0</v>
      </c>
      <c r="F4" s="68">
        <f>Raumgruppen!F26</f>
        <v>0</v>
      </c>
    </row>
    <row r="5" spans="2:10" x14ac:dyDescent="0.25">
      <c r="B5" s="60" t="str">
        <f>Raumgruppen!B51</f>
        <v>C</v>
      </c>
      <c r="C5" s="69">
        <f>Reinigungstage!J19</f>
        <v>190.66666666666666</v>
      </c>
      <c r="D5" s="64" t="str">
        <f>Raumgruppen!C51</f>
        <v>Sanitär- und Waschräume inkl. Vorräume</v>
      </c>
      <c r="E5" s="67">
        <f>Raumgruppen!E52</f>
        <v>0</v>
      </c>
      <c r="F5" s="68">
        <f>Raumgruppen!F52</f>
        <v>0</v>
      </c>
      <c r="H5" s="70"/>
    </row>
    <row r="6" spans="2:10" x14ac:dyDescent="0.25">
      <c r="B6" s="60" t="str">
        <f>Raumgruppen!B89</f>
        <v>D</v>
      </c>
      <c r="C6" s="69">
        <f>Reinigungstage!J19</f>
        <v>190.66666666666666</v>
      </c>
      <c r="D6" s="64" t="str">
        <f>Raumgruppen!C89</f>
        <v>Gruppen- und Spielräume in Kindertageseinrichtung</v>
      </c>
      <c r="E6" s="67">
        <f>Raumgruppen!E90</f>
        <v>0</v>
      </c>
      <c r="F6" s="68">
        <f>Raumgruppen!F90</f>
        <v>0</v>
      </c>
      <c r="H6" s="70"/>
    </row>
    <row r="7" spans="2:10" x14ac:dyDescent="0.25">
      <c r="B7" s="60" t="str">
        <f>Raumgruppen!B110</f>
        <v>E</v>
      </c>
      <c r="C7" s="69">
        <f>Reinigungstage!J19</f>
        <v>190.66666666666666</v>
      </c>
      <c r="D7" s="64" t="str">
        <f>Raumgruppen!C110</f>
        <v>Treppen, Treppenhäuser, Podeste, Aufzüge</v>
      </c>
      <c r="E7" s="67">
        <f>Raumgruppen!E111</f>
        <v>0</v>
      </c>
      <c r="F7" s="68">
        <f>Raumgruppen!F111</f>
        <v>0</v>
      </c>
      <c r="H7" s="70"/>
    </row>
    <row r="8" spans="2:10" x14ac:dyDescent="0.25">
      <c r="B8" s="60" t="s">
        <v>687</v>
      </c>
      <c r="C8" s="69">
        <f>Reinigungstage!J19</f>
        <v>190.66666666666666</v>
      </c>
      <c r="D8" s="64" t="str">
        <f>Raumgruppen!C133</f>
        <v>Flure, Gänge, Verkehrswege, Garderoben, Eingangsbereiche</v>
      </c>
      <c r="E8" s="67">
        <f>Raumgruppen!E134</f>
        <v>0</v>
      </c>
      <c r="F8" s="68">
        <f>Raumgruppen!F134</f>
        <v>0</v>
      </c>
      <c r="H8" s="70"/>
    </row>
    <row r="9" spans="2:10" x14ac:dyDescent="0.25">
      <c r="B9" s="60" t="str">
        <f>Raumgruppen!B161</f>
        <v>G</v>
      </c>
      <c r="C9" s="69">
        <f>Reinigungstage!J19</f>
        <v>190.66666666666666</v>
      </c>
      <c r="D9" s="64" t="str">
        <f>Raumgruppen!C161</f>
        <v>Speiseräume, Cafeteria</v>
      </c>
      <c r="E9" s="67">
        <f>Raumgruppen!E162</f>
        <v>0</v>
      </c>
      <c r="F9" s="68">
        <f>Raumgruppen!F162</f>
        <v>0</v>
      </c>
      <c r="H9" s="70"/>
    </row>
    <row r="10" spans="2:10" x14ac:dyDescent="0.25">
      <c r="B10" s="60" t="str">
        <f>Raumgruppen!B185</f>
        <v>H</v>
      </c>
      <c r="C10" s="69">
        <f>Reinigungstage!J21</f>
        <v>12</v>
      </c>
      <c r="D10" s="71" t="str">
        <f>Raumgruppen!C185</f>
        <v>Lager, Nebenräume, Abstellräume, Archive</v>
      </c>
      <c r="E10" s="67">
        <f>Raumgruppen!E186</f>
        <v>0</v>
      </c>
      <c r="F10" s="68">
        <f>Raumgruppen!F186</f>
        <v>0</v>
      </c>
    </row>
    <row r="11" spans="2:10" x14ac:dyDescent="0.25">
      <c r="B11" s="60" t="str">
        <f>Raumgruppen!B209</f>
        <v>I</v>
      </c>
      <c r="C11" s="72">
        <f>Reinigungstage!J19</f>
        <v>190.66666666666666</v>
      </c>
      <c r="D11" s="73" t="str">
        <f>Raumgruppen!C209</f>
        <v>Umkleideräume</v>
      </c>
      <c r="E11" s="74">
        <f>Raumgruppen!E210</f>
        <v>0</v>
      </c>
      <c r="F11" s="68">
        <f>Raumgruppen!F210</f>
        <v>0</v>
      </c>
    </row>
    <row r="12" spans="2:10" x14ac:dyDescent="0.25">
      <c r="B12" s="60" t="str">
        <f>Raumgruppen!B230</f>
        <v>J</v>
      </c>
      <c r="C12" s="69">
        <f>Reinigungstage!J19</f>
        <v>190.66666666666666</v>
      </c>
      <c r="D12" s="73" t="str">
        <f>Raumgruppen!C230</f>
        <v>Sport- und Spielflächen</v>
      </c>
      <c r="E12" s="74">
        <f>Raumgruppen!E231</f>
        <v>0</v>
      </c>
      <c r="F12" s="68">
        <f>Raumgruppen!F231</f>
        <v>0</v>
      </c>
    </row>
    <row r="13" spans="2:10" x14ac:dyDescent="0.25">
      <c r="B13" s="60" t="s">
        <v>696</v>
      </c>
      <c r="C13" s="75">
        <v>0</v>
      </c>
      <c r="D13" s="73" t="str">
        <f>Raumgruppen!C250</f>
        <v>Keine Reinigung</v>
      </c>
      <c r="E13" s="76">
        <f>Raumgruppen!E251</f>
        <v>0</v>
      </c>
      <c r="F13" s="27">
        <f>Raumgruppen!F251</f>
        <v>0</v>
      </c>
    </row>
    <row r="14" spans="2:10" ht="15.75" thickBot="1" x14ac:dyDescent="0.3">
      <c r="B14" s="59" t="s">
        <v>741</v>
      </c>
      <c r="C14" s="58"/>
      <c r="D14" s="77" t="s">
        <v>773</v>
      </c>
      <c r="E14" s="58"/>
      <c r="F14" s="78">
        <f>Raumgruppen!F254</f>
        <v>0</v>
      </c>
    </row>
    <row r="16" spans="2:10" x14ac:dyDescent="0.25">
      <c r="B16" s="106" t="s">
        <v>810</v>
      </c>
      <c r="C16" s="107"/>
      <c r="D16" s="108"/>
      <c r="E16" s="80"/>
      <c r="F16" s="80"/>
      <c r="I16" s="81"/>
      <c r="J16" s="81"/>
    </row>
    <row r="17" spans="2:10" x14ac:dyDescent="0.25">
      <c r="D17" s="79"/>
      <c r="E17" s="80"/>
      <c r="F17" s="80"/>
      <c r="I17" s="81"/>
      <c r="J17" s="81"/>
    </row>
    <row r="18" spans="2:10" x14ac:dyDescent="0.25">
      <c r="D18" s="79"/>
      <c r="E18" s="80"/>
      <c r="F18" s="80"/>
      <c r="I18" s="81"/>
      <c r="J18" s="81"/>
    </row>
    <row r="19" spans="2:10" ht="16.5" x14ac:dyDescent="0.25">
      <c r="B19" s="82"/>
      <c r="C19" s="82"/>
      <c r="D19" s="83"/>
    </row>
    <row r="20" spans="2:10" x14ac:dyDescent="0.25">
      <c r="B20" s="84"/>
      <c r="C20" s="84"/>
      <c r="D20" s="85"/>
    </row>
    <row r="21" spans="2:10" x14ac:dyDescent="0.25">
      <c r="B21" s="84"/>
      <c r="C21" s="84"/>
      <c r="D21" s="85"/>
    </row>
    <row r="22" spans="2:10" x14ac:dyDescent="0.25">
      <c r="B22" s="84"/>
      <c r="C22" s="84"/>
      <c r="D22" s="85"/>
    </row>
    <row r="23" spans="2:10" x14ac:dyDescent="0.25">
      <c r="B23" s="84"/>
      <c r="C23" s="84"/>
      <c r="D23" s="85"/>
    </row>
    <row r="24" spans="2:10" x14ac:dyDescent="0.25">
      <c r="B24" s="84"/>
      <c r="C24" s="84"/>
      <c r="D24" s="85"/>
    </row>
    <row r="25" spans="2:10" x14ac:dyDescent="0.25">
      <c r="B25" s="84"/>
      <c r="C25" s="84"/>
      <c r="D25" s="85"/>
    </row>
    <row r="33" spans="6:7" x14ac:dyDescent="0.25">
      <c r="G33" s="57"/>
    </row>
    <row r="35" spans="6:7" x14ac:dyDescent="0.25">
      <c r="F35" s="86"/>
    </row>
    <row r="36" spans="6:7" x14ac:dyDescent="0.25">
      <c r="F36" s="86"/>
    </row>
    <row r="37" spans="6:7" x14ac:dyDescent="0.25">
      <c r="F37" s="86"/>
    </row>
    <row r="38" spans="6:7" x14ac:dyDescent="0.25">
      <c r="G38" s="57"/>
    </row>
    <row r="39" spans="6:7" x14ac:dyDescent="0.25">
      <c r="F39" s="86"/>
      <c r="G39" s="87"/>
    </row>
    <row r="42" spans="6:7" x14ac:dyDescent="0.25">
      <c r="G42" s="88"/>
    </row>
  </sheetData>
  <sheetProtection algorithmName="SHA-512" hashValue="6TT/qdL1jA70hTEFm0Znb6/ljdi1yXF017eBjYxlprC58EzEOvA5tFI/K1lgTvzlG6bxbzUkYDIp2HgaI8oQFg==" saltValue="p4YZhzNtgu9cyNoE4JyCYg==" spinCount="100000" sheet="1" selectLockedCells="1"/>
  <pageMargins left="0.7" right="0.7" top="0.78740157499999996" bottom="0.78740157499999996" header="0.3" footer="0.3"/>
  <ignoredErrors>
    <ignoredError sqref="C10"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73593-3E21-4E1A-9808-77BB9FEBC30D}">
  <dimension ref="A1:K71"/>
  <sheetViews>
    <sheetView zoomScale="85" zoomScaleNormal="85" workbookViewId="0">
      <selection activeCell="M3" sqref="M3"/>
    </sheetView>
  </sheetViews>
  <sheetFormatPr baseColWidth="10" defaultColWidth="12.5703125" defaultRowHeight="15" x14ac:dyDescent="0.25"/>
  <cols>
    <col min="1" max="1" width="34.140625" style="124" customWidth="1"/>
    <col min="2" max="2" width="26.85546875" style="124" customWidth="1"/>
    <col min="3" max="3" width="6.42578125" style="124" customWidth="1"/>
    <col min="4" max="4" width="12.5703125" style="124"/>
    <col min="5" max="5" width="3.7109375" style="124" customWidth="1"/>
    <col min="6" max="7" width="0" style="124" hidden="1" customWidth="1"/>
    <col min="8" max="8" width="80.5703125" style="124" bestFit="1" customWidth="1"/>
    <col min="9" max="9" width="23" style="124" customWidth="1"/>
    <col min="10" max="10" width="12.5703125" style="146"/>
    <col min="11" max="16384" width="12.5703125" style="124"/>
  </cols>
  <sheetData>
    <row r="1" spans="1:10" ht="45" x14ac:dyDescent="0.25">
      <c r="A1" s="122" t="s">
        <v>18</v>
      </c>
      <c r="B1" s="328" t="s">
        <v>19</v>
      </c>
      <c r="C1" s="329"/>
      <c r="D1" s="329"/>
      <c r="E1" s="329"/>
      <c r="F1" s="123"/>
      <c r="G1" s="123"/>
      <c r="I1" s="125"/>
    </row>
    <row r="2" spans="1:10" x14ac:dyDescent="0.25">
      <c r="A2" s="324">
        <v>2027</v>
      </c>
    </row>
    <row r="3" spans="1:10" ht="15.75" customHeight="1" x14ac:dyDescent="0.25">
      <c r="A3" s="325"/>
      <c r="B3" s="126"/>
      <c r="C3" s="127"/>
    </row>
    <row r="4" spans="1:10" x14ac:dyDescent="0.25">
      <c r="A4" s="128" t="s">
        <v>20</v>
      </c>
      <c r="B4" s="129"/>
      <c r="C4" s="116">
        <v>10</v>
      </c>
      <c r="D4" s="130" t="s">
        <v>596</v>
      </c>
    </row>
    <row r="5" spans="1:10" x14ac:dyDescent="0.25">
      <c r="A5" s="128" t="s">
        <v>21</v>
      </c>
      <c r="B5" s="129" t="s">
        <v>37</v>
      </c>
      <c r="C5" s="116" t="s">
        <v>22</v>
      </c>
      <c r="D5" s="130" t="s">
        <v>768</v>
      </c>
      <c r="F5" s="124">
        <v>44197</v>
      </c>
      <c r="G5" s="124">
        <v>104</v>
      </c>
    </row>
    <row r="6" spans="1:10" x14ac:dyDescent="0.25">
      <c r="A6" s="128" t="s">
        <v>23</v>
      </c>
      <c r="B6" s="129" t="s">
        <v>38</v>
      </c>
      <c r="C6" s="116" t="s">
        <v>22</v>
      </c>
      <c r="D6" s="130" t="s">
        <v>767</v>
      </c>
    </row>
    <row r="7" spans="1:10" x14ac:dyDescent="0.25">
      <c r="A7" s="128" t="s">
        <v>24</v>
      </c>
      <c r="B7" s="129" t="s">
        <v>39</v>
      </c>
      <c r="C7" s="116" t="s">
        <v>22</v>
      </c>
      <c r="D7" s="130">
        <v>46149</v>
      </c>
    </row>
    <row r="8" spans="1:10" x14ac:dyDescent="0.25">
      <c r="A8" s="128" t="s">
        <v>25</v>
      </c>
      <c r="B8" s="129" t="s">
        <v>40</v>
      </c>
      <c r="C8" s="116" t="s">
        <v>26</v>
      </c>
      <c r="D8" s="130">
        <v>46160</v>
      </c>
    </row>
    <row r="9" spans="1:10" x14ac:dyDescent="0.25">
      <c r="A9" s="128" t="s">
        <v>27</v>
      </c>
      <c r="B9" s="129" t="s">
        <v>41</v>
      </c>
      <c r="C9" s="116" t="s">
        <v>22</v>
      </c>
      <c r="D9" s="130" t="s">
        <v>769</v>
      </c>
    </row>
    <row r="10" spans="1:10" x14ac:dyDescent="0.25">
      <c r="A10" s="128" t="s">
        <v>28</v>
      </c>
      <c r="B10" s="129" t="s">
        <v>672</v>
      </c>
      <c r="C10" s="116" t="s">
        <v>22</v>
      </c>
      <c r="D10" s="130" t="s">
        <v>770</v>
      </c>
    </row>
    <row r="11" spans="1:10" x14ac:dyDescent="0.25">
      <c r="A11" s="131" t="s">
        <v>29</v>
      </c>
      <c r="B11" s="132" t="s">
        <v>42</v>
      </c>
      <c r="C11" s="117" t="s">
        <v>26</v>
      </c>
      <c r="D11" s="130" t="s">
        <v>597</v>
      </c>
    </row>
    <row r="12" spans="1:10" ht="15.75" thickBot="1" x14ac:dyDescent="0.3">
      <c r="A12" s="131" t="s">
        <v>30</v>
      </c>
      <c r="B12" s="132" t="s">
        <v>43</v>
      </c>
      <c r="C12" s="117" t="s">
        <v>26</v>
      </c>
      <c r="D12" s="133"/>
    </row>
    <row r="13" spans="1:10" ht="15.75" thickBot="1" x14ac:dyDescent="0.3">
      <c r="A13" s="131" t="s">
        <v>31</v>
      </c>
      <c r="B13" s="132" t="s">
        <v>670</v>
      </c>
      <c r="C13" s="117" t="s">
        <v>26</v>
      </c>
      <c r="D13" s="133"/>
      <c r="H13" s="134" t="s">
        <v>669</v>
      </c>
    </row>
    <row r="14" spans="1:10" ht="15.75" thickBot="1" x14ac:dyDescent="0.3">
      <c r="A14" s="131" t="s">
        <v>32</v>
      </c>
      <c r="B14" s="132" t="s">
        <v>671</v>
      </c>
      <c r="C14" s="117" t="s">
        <v>26</v>
      </c>
      <c r="D14" s="133"/>
    </row>
    <row r="15" spans="1:10" x14ac:dyDescent="0.25">
      <c r="A15" s="135" t="s">
        <v>33</v>
      </c>
      <c r="B15" s="129"/>
      <c r="C15" s="118">
        <v>365</v>
      </c>
      <c r="D15" s="133"/>
      <c r="H15" s="136" t="s">
        <v>33</v>
      </c>
      <c r="I15" s="137"/>
      <c r="J15" s="147">
        <f t="shared" ref="J15:J22" si="0">AVERAGE(C15,C37,C59)</f>
        <v>365.33333333333331</v>
      </c>
    </row>
    <row r="16" spans="1:10" x14ac:dyDescent="0.25">
      <c r="A16" s="135" t="s">
        <v>34</v>
      </c>
      <c r="B16" s="129"/>
      <c r="C16" s="119">
        <v>261</v>
      </c>
      <c r="D16" s="133"/>
      <c r="H16" s="138" t="s">
        <v>34</v>
      </c>
      <c r="I16" s="129"/>
      <c r="J16" s="148">
        <f t="shared" si="0"/>
        <v>260.33333333333331</v>
      </c>
    </row>
    <row r="17" spans="1:11" x14ac:dyDescent="0.25">
      <c r="A17" s="135" t="s">
        <v>35</v>
      </c>
      <c r="B17" s="129"/>
      <c r="C17" s="120">
        <v>5</v>
      </c>
      <c r="D17" s="133"/>
      <c r="H17" s="138" t="s">
        <v>811</v>
      </c>
      <c r="I17" s="129"/>
      <c r="J17" s="148">
        <f t="shared" si="0"/>
        <v>7.666666666666667</v>
      </c>
    </row>
    <row r="18" spans="1:11" x14ac:dyDescent="0.25">
      <c r="A18" s="135" t="s">
        <v>664</v>
      </c>
      <c r="B18" s="129"/>
      <c r="C18" s="120">
        <v>62</v>
      </c>
      <c r="D18" s="133"/>
      <c r="H18" s="138" t="s">
        <v>664</v>
      </c>
      <c r="I18" s="129"/>
      <c r="J18" s="148">
        <f t="shared" si="0"/>
        <v>62</v>
      </c>
    </row>
    <row r="19" spans="1:11" ht="45" x14ac:dyDescent="0.25">
      <c r="A19" s="135" t="s">
        <v>36</v>
      </c>
      <c r="B19" s="129" t="s">
        <v>216</v>
      </c>
      <c r="C19" s="119">
        <f>C16-C17-C18</f>
        <v>194</v>
      </c>
      <c r="D19" s="133"/>
      <c r="H19" s="138" t="s">
        <v>36</v>
      </c>
      <c r="I19" s="129" t="s">
        <v>216</v>
      </c>
      <c r="J19" s="148">
        <f t="shared" si="0"/>
        <v>190.66666666666666</v>
      </c>
      <c r="K19" s="121"/>
    </row>
    <row r="20" spans="1:11" ht="45" x14ac:dyDescent="0.25">
      <c r="A20" s="135" t="s">
        <v>612</v>
      </c>
      <c r="B20" s="129" t="s">
        <v>215</v>
      </c>
      <c r="C20" s="119">
        <f>((C16-C17)/5)*2</f>
        <v>102.4</v>
      </c>
      <c r="D20" s="133"/>
      <c r="H20" s="138" t="s">
        <v>612</v>
      </c>
      <c r="I20" s="129" t="s">
        <v>215</v>
      </c>
      <c r="J20" s="148">
        <f t="shared" si="0"/>
        <v>101.06666666666668</v>
      </c>
    </row>
    <row r="21" spans="1:11" ht="45" x14ac:dyDescent="0.25">
      <c r="A21" s="135" t="s">
        <v>613</v>
      </c>
      <c r="B21" s="129" t="s">
        <v>217</v>
      </c>
      <c r="C21" s="119">
        <v>12</v>
      </c>
      <c r="D21" s="133"/>
      <c r="H21" s="138" t="s">
        <v>613</v>
      </c>
      <c r="I21" s="129" t="s">
        <v>217</v>
      </c>
      <c r="J21" s="148">
        <f t="shared" si="0"/>
        <v>12</v>
      </c>
    </row>
    <row r="22" spans="1:11" ht="15.75" thickBot="1" x14ac:dyDescent="0.3">
      <c r="A22" s="135" t="s">
        <v>614</v>
      </c>
      <c r="B22" s="129" t="s">
        <v>665</v>
      </c>
      <c r="C22" s="119">
        <v>0</v>
      </c>
      <c r="D22" s="133"/>
      <c r="H22" s="139" t="s">
        <v>614</v>
      </c>
      <c r="I22" s="140" t="s">
        <v>665</v>
      </c>
      <c r="J22" s="149">
        <f t="shared" si="0"/>
        <v>0</v>
      </c>
    </row>
    <row r="23" spans="1:11" x14ac:dyDescent="0.25">
      <c r="A23" s="135"/>
      <c r="B23" s="129"/>
      <c r="C23" s="119"/>
      <c r="D23" s="133"/>
    </row>
    <row r="24" spans="1:11" x14ac:dyDescent="0.25">
      <c r="A24" s="326">
        <v>2028</v>
      </c>
    </row>
    <row r="25" spans="1:11" x14ac:dyDescent="0.25">
      <c r="A25" s="325"/>
      <c r="B25" s="126"/>
      <c r="C25" s="127"/>
    </row>
    <row r="26" spans="1:11" x14ac:dyDescent="0.25">
      <c r="A26" s="128" t="s">
        <v>20</v>
      </c>
      <c r="B26" s="129"/>
      <c r="C26" s="116">
        <v>10</v>
      </c>
      <c r="D26" s="130" t="s">
        <v>596</v>
      </c>
    </row>
    <row r="27" spans="1:11" x14ac:dyDescent="0.25">
      <c r="A27" s="131" t="s">
        <v>21</v>
      </c>
      <c r="B27" s="132" t="s">
        <v>44</v>
      </c>
      <c r="C27" s="117"/>
      <c r="D27" s="130" t="s">
        <v>771</v>
      </c>
      <c r="F27" s="141">
        <v>44197</v>
      </c>
      <c r="G27" s="141">
        <v>104</v>
      </c>
    </row>
    <row r="28" spans="1:11" x14ac:dyDescent="0.25">
      <c r="A28" s="131" t="s">
        <v>23</v>
      </c>
      <c r="B28" s="132" t="s">
        <v>45</v>
      </c>
      <c r="C28" s="117" t="s">
        <v>22</v>
      </c>
      <c r="D28" s="130" t="s">
        <v>598</v>
      </c>
    </row>
    <row r="29" spans="1:11" x14ac:dyDescent="0.25">
      <c r="A29" s="131" t="s">
        <v>24</v>
      </c>
      <c r="B29" s="132" t="s">
        <v>49</v>
      </c>
      <c r="C29" s="117" t="s">
        <v>22</v>
      </c>
      <c r="D29" s="130" t="s">
        <v>599</v>
      </c>
    </row>
    <row r="30" spans="1:11" x14ac:dyDescent="0.25">
      <c r="A30" s="131" t="s">
        <v>25</v>
      </c>
      <c r="B30" s="132" t="s">
        <v>46</v>
      </c>
      <c r="C30" s="117" t="s">
        <v>22</v>
      </c>
      <c r="D30" s="130" t="s">
        <v>600</v>
      </c>
    </row>
    <row r="31" spans="1:11" x14ac:dyDescent="0.25">
      <c r="A31" s="131" t="s">
        <v>27</v>
      </c>
      <c r="B31" s="132" t="s">
        <v>47</v>
      </c>
      <c r="C31" s="117" t="s">
        <v>22</v>
      </c>
      <c r="D31" s="130" t="s">
        <v>601</v>
      </c>
    </row>
    <row r="32" spans="1:11" x14ac:dyDescent="0.25">
      <c r="A32" s="131" t="s">
        <v>28</v>
      </c>
      <c r="B32" s="132" t="s">
        <v>48</v>
      </c>
      <c r="C32" s="117" t="s">
        <v>22</v>
      </c>
      <c r="D32" s="130" t="s">
        <v>602</v>
      </c>
    </row>
    <row r="33" spans="1:4" x14ac:dyDescent="0.25">
      <c r="A33" s="131" t="s">
        <v>29</v>
      </c>
      <c r="B33" s="132" t="s">
        <v>50</v>
      </c>
      <c r="C33" s="117" t="s">
        <v>22</v>
      </c>
      <c r="D33" s="130" t="s">
        <v>610</v>
      </c>
    </row>
    <row r="34" spans="1:4" x14ac:dyDescent="0.25">
      <c r="A34" s="131" t="s">
        <v>30</v>
      </c>
      <c r="B34" s="132" t="s">
        <v>666</v>
      </c>
      <c r="C34" s="117" t="s">
        <v>22</v>
      </c>
    </row>
    <row r="35" spans="1:4" x14ac:dyDescent="0.25">
      <c r="A35" s="131" t="s">
        <v>31</v>
      </c>
      <c r="B35" s="132" t="s">
        <v>51</v>
      </c>
      <c r="C35" s="117" t="s">
        <v>22</v>
      </c>
    </row>
    <row r="36" spans="1:4" x14ac:dyDescent="0.25">
      <c r="A36" s="131" t="s">
        <v>32</v>
      </c>
      <c r="B36" s="132" t="s">
        <v>667</v>
      </c>
      <c r="C36" s="117" t="s">
        <v>22</v>
      </c>
    </row>
    <row r="37" spans="1:4" x14ac:dyDescent="0.25">
      <c r="A37" s="135" t="s">
        <v>33</v>
      </c>
      <c r="B37" s="129"/>
      <c r="C37" s="118">
        <v>366</v>
      </c>
    </row>
    <row r="38" spans="1:4" x14ac:dyDescent="0.25">
      <c r="A38" s="135" t="s">
        <v>34</v>
      </c>
      <c r="B38" s="129"/>
      <c r="C38" s="119">
        <v>260</v>
      </c>
    </row>
    <row r="39" spans="1:4" x14ac:dyDescent="0.25">
      <c r="A39" s="135" t="s">
        <v>35</v>
      </c>
      <c r="B39" s="129"/>
      <c r="C39" s="120">
        <v>9</v>
      </c>
    </row>
    <row r="40" spans="1:4" x14ac:dyDescent="0.25">
      <c r="A40" s="135" t="s">
        <v>664</v>
      </c>
      <c r="B40" s="129"/>
      <c r="C40" s="120">
        <v>63</v>
      </c>
    </row>
    <row r="41" spans="1:4" ht="45" x14ac:dyDescent="0.25">
      <c r="A41" s="135" t="s">
        <v>36</v>
      </c>
      <c r="B41" s="129" t="s">
        <v>216</v>
      </c>
      <c r="C41" s="119">
        <f>C38-C39-C40</f>
        <v>188</v>
      </c>
    </row>
    <row r="42" spans="1:4" ht="45" x14ac:dyDescent="0.25">
      <c r="A42" s="135" t="s">
        <v>612</v>
      </c>
      <c r="B42" s="129" t="s">
        <v>215</v>
      </c>
      <c r="C42" s="119">
        <f>((C38-C39)/5)*2</f>
        <v>100.4</v>
      </c>
    </row>
    <row r="43" spans="1:4" ht="45" x14ac:dyDescent="0.25">
      <c r="A43" s="135" t="s">
        <v>613</v>
      </c>
      <c r="B43" s="129" t="s">
        <v>217</v>
      </c>
      <c r="C43" s="119">
        <v>12</v>
      </c>
    </row>
    <row r="44" spans="1:4" x14ac:dyDescent="0.25">
      <c r="A44" s="135" t="s">
        <v>614</v>
      </c>
      <c r="B44" s="129" t="s">
        <v>665</v>
      </c>
      <c r="C44" s="119">
        <v>0</v>
      </c>
    </row>
    <row r="45" spans="1:4" x14ac:dyDescent="0.25">
      <c r="A45" s="142"/>
      <c r="B45" s="143"/>
      <c r="C45" s="144"/>
    </row>
    <row r="46" spans="1:4" ht="15" customHeight="1" x14ac:dyDescent="0.25">
      <c r="A46" s="327">
        <v>2029</v>
      </c>
    </row>
    <row r="47" spans="1:4" x14ac:dyDescent="0.25">
      <c r="A47" s="325"/>
      <c r="B47" s="126"/>
      <c r="C47" s="127"/>
    </row>
    <row r="48" spans="1:4" x14ac:dyDescent="0.25">
      <c r="A48" s="128" t="s">
        <v>20</v>
      </c>
      <c r="B48" s="129"/>
      <c r="C48" s="116">
        <v>10</v>
      </c>
      <c r="D48" s="130" t="s">
        <v>596</v>
      </c>
    </row>
    <row r="49" spans="1:7" x14ac:dyDescent="0.25">
      <c r="A49" s="131" t="s">
        <v>21</v>
      </c>
      <c r="B49" s="132" t="s">
        <v>52</v>
      </c>
      <c r="C49" s="117" t="s">
        <v>22</v>
      </c>
      <c r="D49" s="130" t="s">
        <v>603</v>
      </c>
      <c r="F49" s="141">
        <v>44197</v>
      </c>
      <c r="G49" s="141">
        <v>104</v>
      </c>
    </row>
    <row r="50" spans="1:7" x14ac:dyDescent="0.25">
      <c r="A50" s="131" t="s">
        <v>23</v>
      </c>
      <c r="B50" s="132" t="s">
        <v>53</v>
      </c>
      <c r="C50" s="117" t="s">
        <v>22</v>
      </c>
      <c r="D50" s="130" t="s">
        <v>604</v>
      </c>
    </row>
    <row r="51" spans="1:7" x14ac:dyDescent="0.25">
      <c r="A51" s="131" t="s">
        <v>24</v>
      </c>
      <c r="B51" s="132" t="s">
        <v>54</v>
      </c>
      <c r="C51" s="117" t="s">
        <v>22</v>
      </c>
      <c r="D51" s="130" t="s">
        <v>605</v>
      </c>
    </row>
    <row r="52" spans="1:7" x14ac:dyDescent="0.25">
      <c r="A52" s="131" t="s">
        <v>25</v>
      </c>
      <c r="B52" s="132" t="s">
        <v>668</v>
      </c>
      <c r="C52" s="117" t="s">
        <v>22</v>
      </c>
      <c r="D52" s="130" t="s">
        <v>606</v>
      </c>
    </row>
    <row r="53" spans="1:7" x14ac:dyDescent="0.25">
      <c r="A53" s="131" t="s">
        <v>27</v>
      </c>
      <c r="B53" s="132" t="s">
        <v>55</v>
      </c>
      <c r="C53" s="117" t="s">
        <v>22</v>
      </c>
      <c r="D53" s="130" t="s">
        <v>607</v>
      </c>
    </row>
    <row r="54" spans="1:7" x14ac:dyDescent="0.25">
      <c r="A54" s="131" t="s">
        <v>28</v>
      </c>
      <c r="B54" s="132" t="s">
        <v>56</v>
      </c>
      <c r="C54" s="117" t="s">
        <v>22</v>
      </c>
      <c r="D54" s="130" t="s">
        <v>608</v>
      </c>
    </row>
    <row r="55" spans="1:7" x14ac:dyDescent="0.25">
      <c r="A55" s="131" t="s">
        <v>29</v>
      </c>
      <c r="B55" s="132" t="s">
        <v>57</v>
      </c>
      <c r="C55" s="117" t="s">
        <v>22</v>
      </c>
      <c r="D55" s="130" t="s">
        <v>609</v>
      </c>
    </row>
    <row r="56" spans="1:7" x14ac:dyDescent="0.25">
      <c r="A56" s="131" t="s">
        <v>30</v>
      </c>
      <c r="B56" s="132" t="s">
        <v>58</v>
      </c>
      <c r="C56" s="117" t="s">
        <v>22</v>
      </c>
      <c r="D56" s="130" t="s">
        <v>611</v>
      </c>
    </row>
    <row r="57" spans="1:7" x14ac:dyDescent="0.25">
      <c r="A57" s="131" t="s">
        <v>31</v>
      </c>
      <c r="B57" s="132" t="s">
        <v>673</v>
      </c>
      <c r="C57" s="117" t="s">
        <v>22</v>
      </c>
    </row>
    <row r="58" spans="1:7" x14ac:dyDescent="0.25">
      <c r="A58" s="131" t="s">
        <v>32</v>
      </c>
      <c r="B58" s="132" t="s">
        <v>59</v>
      </c>
      <c r="C58" s="117" t="s">
        <v>22</v>
      </c>
    </row>
    <row r="59" spans="1:7" x14ac:dyDescent="0.25">
      <c r="A59" s="135" t="s">
        <v>33</v>
      </c>
      <c r="B59" s="129"/>
      <c r="C59" s="118">
        <v>365</v>
      </c>
    </row>
    <row r="60" spans="1:7" x14ac:dyDescent="0.25">
      <c r="A60" s="135" t="s">
        <v>34</v>
      </c>
      <c r="B60" s="129"/>
      <c r="C60" s="119">
        <v>260</v>
      </c>
    </row>
    <row r="61" spans="1:7" x14ac:dyDescent="0.25">
      <c r="A61" s="135" t="s">
        <v>35</v>
      </c>
      <c r="B61" s="129"/>
      <c r="C61" s="120">
        <v>9</v>
      </c>
    </row>
    <row r="62" spans="1:7" x14ac:dyDescent="0.25">
      <c r="A62" s="135" t="s">
        <v>664</v>
      </c>
      <c r="B62" s="129"/>
      <c r="C62" s="120">
        <v>61</v>
      </c>
    </row>
    <row r="63" spans="1:7" ht="45" x14ac:dyDescent="0.25">
      <c r="A63" s="135" t="s">
        <v>36</v>
      </c>
      <c r="B63" s="129" t="s">
        <v>216</v>
      </c>
      <c r="C63" s="119">
        <f>C60-C61-C62</f>
        <v>190</v>
      </c>
    </row>
    <row r="64" spans="1:7" ht="45" x14ac:dyDescent="0.25">
      <c r="A64" s="135" t="s">
        <v>612</v>
      </c>
      <c r="B64" s="129" t="s">
        <v>215</v>
      </c>
      <c r="C64" s="119">
        <f>((C60-C61)/5)*2</f>
        <v>100.4</v>
      </c>
    </row>
    <row r="65" spans="1:10" ht="45" x14ac:dyDescent="0.25">
      <c r="A65" s="135" t="s">
        <v>613</v>
      </c>
      <c r="B65" s="129" t="s">
        <v>217</v>
      </c>
      <c r="C65" s="119">
        <v>12</v>
      </c>
    </row>
    <row r="66" spans="1:10" x14ac:dyDescent="0.25">
      <c r="A66" s="135" t="s">
        <v>614</v>
      </c>
      <c r="B66" s="129" t="s">
        <v>665</v>
      </c>
      <c r="C66" s="119">
        <v>0</v>
      </c>
    </row>
    <row r="67" spans="1:10" x14ac:dyDescent="0.25">
      <c r="A67" s="142"/>
      <c r="B67" s="143"/>
      <c r="C67" s="144"/>
    </row>
    <row r="68" spans="1:10" s="133" customFormat="1" x14ac:dyDescent="0.25">
      <c r="J68" s="150"/>
    </row>
    <row r="69" spans="1:10" s="133" customFormat="1" x14ac:dyDescent="0.25">
      <c r="J69" s="150"/>
    </row>
    <row r="70" spans="1:10" s="133" customFormat="1" x14ac:dyDescent="0.25">
      <c r="J70" s="150"/>
    </row>
    <row r="71" spans="1:10" x14ac:dyDescent="0.25">
      <c r="B71" s="145"/>
    </row>
  </sheetData>
  <sheetProtection algorithmName="SHA-512" hashValue="fHPbCFv6PU6BJDue+Auzg4ck9gflfydpCDgpSRt6XVTxpNVHH8u75LxOv9jC0MzE+am2OmmrX4DCatgZoOrYzg==" saltValue="NdsIDGXyGjNL35qSkkTp4w==" spinCount="100000" sheet="1" selectLockedCells="1"/>
  <mergeCells count="4">
    <mergeCell ref="A2:A3"/>
    <mergeCell ref="A24:A25"/>
    <mergeCell ref="A46:A47"/>
    <mergeCell ref="B1:E1"/>
  </mergeCells>
  <conditionalFormatting sqref="C4 C48">
    <cfRule type="expression" dxfId="2" priority="6">
      <formula>C4&lt;C17</formula>
    </cfRule>
  </conditionalFormatting>
  <conditionalFormatting sqref="C5:C10">
    <cfRule type="expression" dxfId="1" priority="1">
      <formula>C5&lt;#REF!</formula>
    </cfRule>
  </conditionalFormatting>
  <conditionalFormatting sqref="C26">
    <cfRule type="expression" dxfId="0" priority="7">
      <formula>C26&lt;#REF!</formula>
    </cfRule>
  </conditionalFormatting>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Ausfüllhilfe</vt:lpstr>
      <vt:lpstr>Abrufleistungen</vt:lpstr>
      <vt:lpstr>Raumgruppen</vt:lpstr>
      <vt:lpstr>Einzelkalkulation</vt:lpstr>
      <vt:lpstr>Auswertung</vt:lpstr>
      <vt:lpstr>Kalkulationswerte</vt:lpstr>
      <vt:lpstr>Reinigungstage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Dirk Schwarzat</dc:creator>
  <cp:lastModifiedBy>Patrick Köhler</cp:lastModifiedBy>
  <cp:lastPrinted>2026-07-03T07:03:54Z</cp:lastPrinted>
  <dcterms:created xsi:type="dcterms:W3CDTF">2026-05-21T08:03:45Z</dcterms:created>
  <dcterms:modified xsi:type="dcterms:W3CDTF">2026-09-01T14:09:57Z</dcterms:modified>
</cp:coreProperties>
</file>