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chuckertF\474_Austausch\PST Lange Brücke\0_Finale Unterlage_260806\"/>
    </mc:Choice>
  </mc:AlternateContent>
  <xr:revisionPtr revIDLastSave="0" documentId="13_ncr:1_{8184531A-0474-4B59-9BBF-14A36FCF466A}" xr6:coauthVersionLast="47" xr6:coauthVersionMax="47" xr10:uidLastSave="{00000000-0000-0000-0000-000000000000}"/>
  <bookViews>
    <workbookView xWindow="-120" yWindow="-120" windowWidth="29040" windowHeight="17025" xr2:uid="{00000000-000D-0000-FFFF-FFFF00000000}"/>
  </bookViews>
  <sheets>
    <sheet name="Kostenansatz" sheetId="6" r:id="rId1"/>
    <sheet name="1. Projektklasse" sheetId="5" r:id="rId2"/>
    <sheet name="2. Grundleistung" sheetId="1" r:id="rId3"/>
    <sheet name="Tabelle2" sheetId="2" state="hidden" r:id="rId4"/>
    <sheet name="3. Besondere_Leistg" sheetId="3" r:id="rId5"/>
    <sheet name="4. Summe" sheetId="4" r:id="rId6"/>
  </sheets>
  <externalReferences>
    <externalReference r:id="rId7"/>
  </externalReferences>
  <definedNames>
    <definedName name="_xlnm.Print_Area" localSheetId="2">'2. Grundleistung'!$A$1:$F$35</definedName>
    <definedName name="_xlnm.Print_Titles" localSheetId="1">'1. Projektklasse'!$1:$7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6" l="1"/>
  <c r="D12" i="6" s="1"/>
  <c r="D13" i="6" s="1"/>
  <c r="A2" i="6"/>
  <c r="A1" i="6"/>
  <c r="H36" i="1"/>
  <c r="C38" i="1" s="1"/>
  <c r="E44" i="5"/>
  <c r="F44" i="5" s="1"/>
  <c r="E38" i="5"/>
  <c r="F38" i="5" s="1"/>
  <c r="E30" i="5"/>
  <c r="F30" i="5" s="1"/>
  <c r="E24" i="5"/>
  <c r="F24" i="5" s="1"/>
  <c r="E18" i="5"/>
  <c r="F18" i="5" s="1"/>
  <c r="E13" i="5"/>
  <c r="F13" i="5" s="1"/>
  <c r="A2" i="5"/>
  <c r="A1" i="5"/>
  <c r="A1" i="3"/>
  <c r="E45" i="5" l="1"/>
  <c r="D46" i="5" s="1"/>
  <c r="E46" i="5" l="1"/>
  <c r="E47" i="5" s="1"/>
  <c r="A6" i="4"/>
  <c r="G36" i="1"/>
  <c r="D32" i="1" l="1"/>
</calcChain>
</file>

<file path=xl/sharedStrings.xml><?xml version="1.0" encoding="utf-8"?>
<sst xmlns="http://schemas.openxmlformats.org/spreadsheetml/2006/main" count="226" uniqueCount="132">
  <si>
    <t>Projektvorbereitung</t>
  </si>
  <si>
    <t>Nr.</t>
  </si>
  <si>
    <t>Leistung</t>
  </si>
  <si>
    <t>%</t>
  </si>
  <si>
    <t>(netto)</t>
  </si>
  <si>
    <t>Planung</t>
  </si>
  <si>
    <t>Ausführungsvorbereitung</t>
  </si>
  <si>
    <t>Ausführung</t>
  </si>
  <si>
    <t>Projektabschluss</t>
  </si>
  <si>
    <t>Zwischensumme</t>
  </si>
  <si>
    <t>Nebenkosten</t>
  </si>
  <si>
    <t>Summe Grundleistungen (netto)</t>
  </si>
  <si>
    <t>Nebenkosten 5%</t>
  </si>
  <si>
    <t>Menge</t>
  </si>
  <si>
    <t>Einheit</t>
  </si>
  <si>
    <t>EP in Euro</t>
  </si>
  <si>
    <t>GP in Euro</t>
  </si>
  <si>
    <t>psch</t>
  </si>
  <si>
    <t>XXX</t>
  </si>
  <si>
    <t>(Bedarfspos.)</t>
  </si>
  <si>
    <t>Angabe Stundenverrechnungssatz</t>
  </si>
  <si>
    <t>zum Stundennachweis für</t>
  </si>
  <si>
    <t>h</t>
  </si>
  <si>
    <t>Summe netto gesamt</t>
  </si>
  <si>
    <t>Summe brutto gesamt</t>
  </si>
  <si>
    <t>Projektsteuerung</t>
  </si>
  <si>
    <t xml:space="preserve">Kostenberechnung  gesamt </t>
  </si>
  <si>
    <t>netto bei 100% Leistung</t>
  </si>
  <si>
    <t>B: 1 bis 3</t>
  </si>
  <si>
    <t>anrech. Kosten</t>
  </si>
  <si>
    <t>Summe netto (PAUSCHAL)</t>
  </si>
  <si>
    <t xml:space="preserve">Summe Besondere Leistungen (netto) </t>
  </si>
  <si>
    <t>33,61 Mio. € (netto)</t>
  </si>
  <si>
    <t>40,00 Mio. € (brutto)</t>
  </si>
  <si>
    <t>Honorar-summe</t>
  </si>
  <si>
    <t>Anr. Kosten</t>
  </si>
  <si>
    <t>Interpolation:</t>
  </si>
  <si>
    <t>C: 1</t>
  </si>
  <si>
    <t>Projektleiter</t>
  </si>
  <si>
    <t>Projektbearbeiter</t>
  </si>
  <si>
    <t>Projektassistent</t>
  </si>
  <si>
    <t>2. Kostenannahme - Besondere Leistungen</t>
  </si>
  <si>
    <t xml:space="preserve">Besondere Leistungen gemäß AHO Schriftenreihe Nr. 9 „Projektmanagementleistungen </t>
  </si>
  <si>
    <t>ENB BW 11-12 / Ersatzneubau Straßenbrücken Lange Brücke in Potsdam</t>
  </si>
  <si>
    <t xml:space="preserve">Grundleistungen gemäß AHO Schriftenreihe Heft-Nr. 9 „Projektmanagementleistungen </t>
  </si>
  <si>
    <t>in der Bau- und Immobilienwirtschaft“ Stand Mai 2025</t>
  </si>
  <si>
    <t>AHO Honorar-aufteilung</t>
  </si>
  <si>
    <t>Geforderter Bearbeitungs-
stand</t>
  </si>
  <si>
    <r>
      <t xml:space="preserve">Leistungsbild Projektsteuerung 
</t>
    </r>
    <r>
      <rPr>
        <b/>
        <u/>
        <sz val="11"/>
        <color theme="1"/>
        <rFont val="Arial"/>
        <family val="2"/>
      </rPr>
      <t xml:space="preserve">- stufengegliedert - 
</t>
    </r>
  </si>
  <si>
    <t>(gem. Anhang B, heft Nr. 9)</t>
  </si>
  <si>
    <t>Projektklasse:</t>
  </si>
  <si>
    <t>1.  Ermittlung der Projektklasse</t>
  </si>
  <si>
    <t>2.  Kostenannahme - Grundleistungen</t>
  </si>
  <si>
    <t>nach AHO-Schriftenreihe, Heft-Nr. 9; Stand 05/2025</t>
  </si>
  <si>
    <t>Bewertungskriterien</t>
  </si>
  <si>
    <t>mind.</t>
  </si>
  <si>
    <t>Punkte</t>
  </si>
  <si>
    <t>max.</t>
  </si>
  <si>
    <t>A</t>
  </si>
  <si>
    <t>Projektkomplexität und Grad der Projekt-
steuerungsanforderung</t>
  </si>
  <si>
    <t>Auftraggeberorganisation</t>
  </si>
  <si>
    <t>4. Kostenannahme - gesamt</t>
  </si>
  <si>
    <t>-</t>
  </si>
  <si>
    <t>Angemessenheit der Ressourcen</t>
  </si>
  <si>
    <t>hoch</t>
  </si>
  <si>
    <t>gering</t>
  </si>
  <si>
    <t>einfach</t>
  </si>
  <si>
    <t>Komplexität/Anzahl Ebenen der AG-Organisation</t>
  </si>
  <si>
    <t>komplex</t>
  </si>
  <si>
    <t>Entscheidungsstruktur/-prozesse der 
AG-Organisation</t>
  </si>
  <si>
    <t>Kriterienbewertung</t>
  </si>
  <si>
    <t>Projektstruktur</t>
  </si>
  <si>
    <t>Anzahl der Teilprojekte/Komplexität</t>
  </si>
  <si>
    <t>Anzahl Schnittstellen / 
Planungsabschnitte</t>
  </si>
  <si>
    <t>Anzahl Schnittstellen / 
Ausführungsabschnitte</t>
  </si>
  <si>
    <t>Stakeholderumfeld (direkt und indirekt vom Projekt betroffene Personen oder Partein</t>
  </si>
  <si>
    <t>Anzahl der Stakeholder</t>
  </si>
  <si>
    <t xml:space="preserve">gering </t>
  </si>
  <si>
    <t>Konfliktpotenzial</t>
  </si>
  <si>
    <t>Veränderlichkeit erwartbar</t>
  </si>
  <si>
    <t>4a</t>
  </si>
  <si>
    <t>Qualitätsziele</t>
  </si>
  <si>
    <t>Eindeutigkeit der Projektziele (DIN 18205)</t>
  </si>
  <si>
    <t>Abitioniertheit/Neuartigkeit/Inovation</t>
  </si>
  <si>
    <t>4b</t>
  </si>
  <si>
    <t>Kostenziele und Anforderungen an die Kostensteuerung</t>
  </si>
  <si>
    <t>Anzahl und Grad der vorhandenen Kostenrisiken</t>
  </si>
  <si>
    <t>Anforderungen an die Kostensteuerung</t>
  </si>
  <si>
    <t>4c</t>
  </si>
  <si>
    <t>Terminziele und Anforderungen an die Terminsteuerung</t>
  </si>
  <si>
    <t>Terminrahmen und Zeitreserven angemessen</t>
  </si>
  <si>
    <t>Überschneidung der Abläufe in Planung/Ausführung</t>
  </si>
  <si>
    <t>Anzahl und Grad der Terminrisiken</t>
  </si>
  <si>
    <t>Anforderungen an die Terminsteuerung</t>
  </si>
  <si>
    <t>SUMME</t>
  </si>
  <si>
    <t>Projektklasse (=Summe / 20)</t>
  </si>
  <si>
    <r>
      <rPr>
        <sz val="11"/>
        <color theme="1"/>
        <rFont val="Aptos Narrow"/>
        <charset val="1"/>
      </rPr>
      <t>→</t>
    </r>
    <r>
      <rPr>
        <sz val="11"/>
        <color theme="1"/>
        <rFont val="Arial"/>
        <family val="2"/>
      </rPr>
      <t xml:space="preserve"> Runden auf ganze Zahl:</t>
    </r>
  </si>
  <si>
    <t>Kostenrahmen/Kosten-reserven angemessen</t>
  </si>
  <si>
    <t>(gerundet)</t>
  </si>
  <si>
    <t>--&gt; mit Excel-Shit "Lineare-Interpolation" im gleichen Dateiverzeichnis ermittelt</t>
  </si>
  <si>
    <t>gem. AHO-Heft 9 / 05-2025</t>
  </si>
  <si>
    <t xml:space="preserve">--&gt; Ermittlung in EXCEL-Tabellenblatt: 1. Projektklasse </t>
  </si>
  <si>
    <t>über alle Handlungsbereiche</t>
  </si>
  <si>
    <t>Handlungsbereich A</t>
  </si>
  <si>
    <t>Organisation</t>
  </si>
  <si>
    <t>A: 1 und 2</t>
  </si>
  <si>
    <t>Handlungsbereich B</t>
  </si>
  <si>
    <t>Qualitäten</t>
  </si>
  <si>
    <t>Handlungsbereich C</t>
  </si>
  <si>
    <t>Kosten</t>
  </si>
  <si>
    <t>Einflussmöglichkeit (gegeben)</t>
  </si>
  <si>
    <t>Veränderlichkeit (erwartbar)</t>
  </si>
  <si>
    <t>IV</t>
  </si>
  <si>
    <t>Projektklasse IV</t>
  </si>
  <si>
    <t>Annahme der anrechenbaren Kosten (brutto):</t>
  </si>
  <si>
    <t>Annahme der anrechenbaren Kosten (netto):</t>
  </si>
  <si>
    <t>(Nach einer vorläufigen Kostenannahme, die nicht den Anforderungen der Leistungsphase 2 nach HOAI entspricht.)</t>
  </si>
  <si>
    <t>Kostenansatz</t>
  </si>
  <si>
    <t>xxx</t>
  </si>
  <si>
    <t>Zusammenstellung</t>
  </si>
  <si>
    <t>Summe Grundleistung netto</t>
  </si>
  <si>
    <t>Summe Besondere Leistung netto</t>
  </si>
  <si>
    <t>Umsatzsteuer (Ust.) xxx %</t>
  </si>
  <si>
    <t>Summe:</t>
  </si>
  <si>
    <t>€ netto</t>
  </si>
  <si>
    <t>€ brutto</t>
  </si>
  <si>
    <t>m²</t>
  </si>
  <si>
    <t xml:space="preserve">Gesamtfläche 4 Brücken: </t>
  </si>
  <si>
    <t>€/m²</t>
  </si>
  <si>
    <t>Neubaukostenannahme je m²:</t>
  </si>
  <si>
    <t>Neubaukosten aufsummiert:</t>
  </si>
  <si>
    <t>Rückbaukosten: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</si>
</sst>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#,##0\ &quot;€&quot;"/>
    <numFmt numFmtId="166" formatCode="&quot;/3 = &quot;0.00"/>
    <numFmt numFmtId="167" formatCode="&quot;/4 = &quot;0.00"/>
    <numFmt numFmtId="168" formatCode="0.00&quot; / 20 =&quot;"/>
  </numFmts>
  <fonts count="18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6"/>
      <color theme="1"/>
      <name val="Arial"/>
      <family val="2"/>
    </font>
    <font>
      <b/>
      <u/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ptos Narrow"/>
      <charset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1" fontId="0" fillId="0" borderId="0" xfId="0" applyNumberFormat="1"/>
    <xf numFmtId="10" fontId="0" fillId="0" borderId="0" xfId="0" applyNumberFormat="1"/>
    <xf numFmtId="0" fontId="0" fillId="0" borderId="8" xfId="0" applyBorder="1" applyAlignment="1">
      <alignment vertical="center" wrapText="1"/>
    </xf>
    <xf numFmtId="0" fontId="1" fillId="0" borderId="0" xfId="0" applyFont="1" applyAlignment="1">
      <alignment vertical="center"/>
    </xf>
    <xf numFmtId="165" fontId="9" fillId="0" borderId="0" xfId="0" applyNumberFormat="1" applyFont="1"/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5" fontId="0" fillId="0" borderId="0" xfId="0" applyNumberFormat="1" applyAlignment="1">
      <alignment horizontal="right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indent="1"/>
    </xf>
    <xf numFmtId="164" fontId="0" fillId="0" borderId="1" xfId="0" applyNumberForma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indent="1"/>
    </xf>
    <xf numFmtId="0" fontId="10" fillId="0" borderId="8" xfId="0" applyFont="1" applyBorder="1" applyAlignment="1">
      <alignment vertical="center" wrapText="1"/>
    </xf>
    <xf numFmtId="0" fontId="0" fillId="0" borderId="0" xfId="0" applyFont="1"/>
    <xf numFmtId="0" fontId="0" fillId="0" borderId="1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0" fillId="0" borderId="6" xfId="0" applyNumberFormat="1" applyBorder="1" applyAlignment="1">
      <alignment horizontal="right" vertical="center" indent="1"/>
    </xf>
    <xf numFmtId="0" fontId="11" fillId="0" borderId="6" xfId="0" applyFont="1" applyBorder="1" applyAlignment="1">
      <alignment vertical="center" wrapText="1"/>
    </xf>
    <xf numFmtId="0" fontId="12" fillId="0" borderId="0" xfId="0" applyFont="1"/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4" fillId="0" borderId="0" xfId="0" applyFont="1"/>
    <xf numFmtId="0" fontId="0" fillId="0" borderId="0" xfId="0" quotePrefix="1" applyFont="1"/>
    <xf numFmtId="0" fontId="1" fillId="3" borderId="17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quotePrefix="1" applyFont="1"/>
    <xf numFmtId="0" fontId="0" fillId="0" borderId="17" xfId="0" applyBorder="1" applyAlignment="1">
      <alignment vertical="center"/>
    </xf>
    <xf numFmtId="0" fontId="0" fillId="0" borderId="17" xfId="0" quotePrefix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6" fontId="0" fillId="0" borderId="17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/>
    </xf>
    <xf numFmtId="167" fontId="0" fillId="0" borderId="17" xfId="0" applyNumberFormat="1" applyBorder="1" applyAlignment="1">
      <alignment horizontal="center" vertical="center"/>
    </xf>
    <xf numFmtId="0" fontId="1" fillId="4" borderId="20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/>
    </xf>
    <xf numFmtId="167" fontId="0" fillId="0" borderId="16" xfId="0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9" xfId="0" applyBorder="1" applyAlignment="1">
      <alignment vertical="center"/>
    </xf>
    <xf numFmtId="2" fontId="1" fillId="4" borderId="30" xfId="0" applyNumberFormat="1" applyFont="1" applyFill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168" fontId="0" fillId="5" borderId="15" xfId="0" applyNumberFormat="1" applyFill="1" applyBorder="1" applyAlignment="1">
      <alignment vertical="center"/>
    </xf>
    <xf numFmtId="0" fontId="0" fillId="5" borderId="15" xfId="0" applyFill="1" applyBorder="1" applyAlignment="1">
      <alignment horizontal="center" vertical="center"/>
    </xf>
    <xf numFmtId="0" fontId="0" fillId="5" borderId="28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6" xfId="0" quotePrefix="1" applyFill="1" applyBorder="1" applyAlignment="1">
      <alignment horizontal="right" vertical="center"/>
    </xf>
    <xf numFmtId="4" fontId="1" fillId="5" borderId="26" xfId="0" applyNumberFormat="1" applyFont="1" applyFill="1" applyBorder="1" applyAlignment="1">
      <alignment horizontal="center" vertical="center"/>
    </xf>
    <xf numFmtId="0" fontId="0" fillId="5" borderId="27" xfId="0" applyFill="1" applyBorder="1" applyAlignment="1">
      <alignment vertical="center"/>
    </xf>
    <xf numFmtId="0" fontId="0" fillId="0" borderId="0" xfId="0" quotePrefix="1"/>
    <xf numFmtId="0" fontId="1" fillId="0" borderId="11" xfId="0" applyFont="1" applyBorder="1"/>
    <xf numFmtId="0" fontId="1" fillId="0" borderId="0" xfId="0" quotePrefix="1" applyFont="1" applyBorder="1"/>
    <xf numFmtId="0" fontId="0" fillId="0" borderId="0" xfId="0" applyBorder="1"/>
    <xf numFmtId="0" fontId="0" fillId="0" borderId="8" xfId="0" applyBorder="1"/>
    <xf numFmtId="0" fontId="0" fillId="0" borderId="11" xfId="0" applyBorder="1"/>
    <xf numFmtId="0" fontId="0" fillId="0" borderId="0" xfId="0" applyBorder="1" applyAlignment="1">
      <alignment horizontal="left"/>
    </xf>
    <xf numFmtId="4" fontId="3" fillId="0" borderId="11" xfId="0" applyNumberFormat="1" applyFont="1" applyBorder="1"/>
    <xf numFmtId="0" fontId="3" fillId="0" borderId="0" xfId="0" applyFont="1" applyBorder="1" applyAlignment="1">
      <alignment horizontal="left" indent="1"/>
    </xf>
    <xf numFmtId="4" fontId="8" fillId="0" borderId="11" xfId="0" applyNumberFormat="1" applyFont="1" applyBorder="1"/>
    <xf numFmtId="4" fontId="8" fillId="2" borderId="0" xfId="0" applyNumberFormat="1" applyFont="1" applyFill="1" applyBorder="1"/>
    <xf numFmtId="0" fontId="0" fillId="0" borderId="10" xfId="0" applyBorder="1"/>
    <xf numFmtId="0" fontId="0" fillId="0" borderId="9" xfId="0" applyBorder="1"/>
    <xf numFmtId="0" fontId="0" fillId="0" borderId="6" xfId="0" applyBorder="1"/>
    <xf numFmtId="0" fontId="1" fillId="0" borderId="0" xfId="0" applyFont="1" applyFill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4" fontId="10" fillId="0" borderId="0" xfId="0" applyNumberFormat="1" applyFont="1" applyBorder="1"/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ill="1"/>
    <xf numFmtId="4" fontId="0" fillId="0" borderId="6" xfId="0" applyNumberFormat="1" applyFont="1" applyFill="1" applyBorder="1" applyAlignment="1">
      <alignment horizontal="right" vertical="center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164" fontId="0" fillId="0" borderId="1" xfId="0" applyNumberFormat="1" applyFill="1" applyBorder="1" applyAlignment="1">
      <alignment horizontal="right" vertical="center" indent="1"/>
    </xf>
    <xf numFmtId="0" fontId="9" fillId="0" borderId="0" xfId="0" applyFont="1"/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/>
    </xf>
    <xf numFmtId="0" fontId="1" fillId="4" borderId="2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indent="1"/>
    </xf>
    <xf numFmtId="4" fontId="0" fillId="0" borderId="7" xfId="0" applyNumberFormat="1" applyBorder="1" applyAlignment="1">
      <alignment horizontal="right" vertical="center" indent="1"/>
    </xf>
    <xf numFmtId="4" fontId="0" fillId="0" borderId="3" xfId="0" applyNumberFormat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indent="1"/>
    </xf>
    <xf numFmtId="164" fontId="5" fillId="0" borderId="7" xfId="0" applyNumberFormat="1" applyFont="1" applyBorder="1" applyAlignment="1">
      <alignment horizontal="right" vertical="center" indent="1"/>
    </xf>
    <xf numFmtId="164" fontId="5" fillId="0" borderId="3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right" vertical="center" indent="1"/>
    </xf>
    <xf numFmtId="164" fontId="5" fillId="0" borderId="7" xfId="0" applyNumberFormat="1" applyFont="1" applyFill="1" applyBorder="1" applyAlignment="1">
      <alignment horizontal="right" vertical="center" indent="1"/>
    </xf>
    <xf numFmtId="164" fontId="5" fillId="0" borderId="3" xfId="0" applyNumberFormat="1" applyFont="1" applyFill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chulzK\Desktop\02-PST_Ausschreibung_Arbeitsordner-4744\01_Vorbereitung\04-2_Lineare-Interpolation.xlsx" TargetMode="External"/><Relationship Id="rId1" Type="http://schemas.openxmlformats.org/officeDocument/2006/relationships/externalLinkPath" Target="file:///\\lhp.intern\daten\Campus\G4FB3\4744_AG\00_ENB_Lange%20Br&#252;cke\000_AKTE-LHP\03_PST_Projektsteuerung\02-PST_Ausschreibung_Arbeitsordner-4744\01_Vorbereitung\0_Entwurf\04-2_Lineare-Interpo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neare Interpolation"/>
    </sheetNames>
    <sheetDataSet>
      <sheetData sheetId="0">
        <row r="12">
          <cell r="D12">
            <v>950607.70600000001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CC62-F4A5-464B-BDF6-CF049DD972BA}">
  <dimension ref="A1:F13"/>
  <sheetViews>
    <sheetView tabSelected="1" workbookViewId="0">
      <selection activeCell="F19" sqref="F19"/>
    </sheetView>
  </sheetViews>
  <sheetFormatPr baseColWidth="10" defaultRowHeight="14.25"/>
  <cols>
    <col min="4" max="4" width="12.375" bestFit="1" customWidth="1"/>
    <col min="6" max="6" width="12.375" style="10" bestFit="1" customWidth="1"/>
  </cols>
  <sheetData>
    <row r="1" spans="1:5">
      <c r="A1" s="71" t="str">
        <f>'2. Grundleistung'!A1</f>
        <v>ENB BW 11-12 / Ersatzneubau Straßenbrücken Lange Brücke in Potsdam</v>
      </c>
    </row>
    <row r="2" spans="1:5" ht="18">
      <c r="A2" s="75" t="str">
        <f>'2. Grundleistung'!A2</f>
        <v>Projektsteuerung</v>
      </c>
    </row>
    <row r="3" spans="1:5" ht="9.75" customHeight="1"/>
    <row r="4" spans="1:5" ht="20.25">
      <c r="A4" s="58" t="s">
        <v>117</v>
      </c>
    </row>
    <row r="7" spans="1:5">
      <c r="A7" t="s">
        <v>127</v>
      </c>
      <c r="D7" s="10">
        <v>3910</v>
      </c>
      <c r="E7" t="s">
        <v>126</v>
      </c>
    </row>
    <row r="8" spans="1:5">
      <c r="D8" s="10"/>
    </row>
    <row r="9" spans="1:5">
      <c r="A9" t="s">
        <v>129</v>
      </c>
      <c r="D9" s="10">
        <v>6733.617743772701</v>
      </c>
      <c r="E9" t="s">
        <v>128</v>
      </c>
    </row>
    <row r="10" spans="1:5">
      <c r="A10" t="s">
        <v>130</v>
      </c>
      <c r="D10" s="10">
        <f>D9*D7</f>
        <v>26328445.37815126</v>
      </c>
      <c r="E10" t="s">
        <v>124</v>
      </c>
    </row>
    <row r="11" spans="1:5">
      <c r="A11" t="s">
        <v>131</v>
      </c>
      <c r="D11" s="10">
        <v>7285000</v>
      </c>
      <c r="E11" t="s">
        <v>124</v>
      </c>
    </row>
    <row r="12" spans="1:5">
      <c r="A12" t="s">
        <v>123</v>
      </c>
      <c r="D12" s="10">
        <f>D10+D11</f>
        <v>33613445.37815126</v>
      </c>
      <c r="E12" t="s">
        <v>124</v>
      </c>
    </row>
    <row r="13" spans="1:5" ht="15">
      <c r="A13" s="19" t="s">
        <v>123</v>
      </c>
      <c r="B13" s="19"/>
      <c r="C13" s="19"/>
      <c r="D13" s="185">
        <f>D12*1.19</f>
        <v>40000000</v>
      </c>
      <c r="E13" t="s">
        <v>125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1353-CB40-4B77-A02F-CF2D6FA6DF87}">
  <dimension ref="A1:J104"/>
  <sheetViews>
    <sheetView topLeftCell="A16" zoomScaleNormal="100" workbookViewId="0">
      <selection sqref="A1:XFD4"/>
    </sheetView>
  </sheetViews>
  <sheetFormatPr baseColWidth="10" defaultRowHeight="14.25"/>
  <cols>
    <col min="1" max="1" width="4.75" customWidth="1"/>
    <col min="2" max="3" width="21.625" customWidth="1"/>
    <col min="4" max="4" width="23.375" bestFit="1" customWidth="1"/>
    <col min="6" max="6" width="11.375" bestFit="1" customWidth="1"/>
  </cols>
  <sheetData>
    <row r="1" spans="1:10">
      <c r="A1" s="71" t="str">
        <f>'2. Grundleistung'!A1</f>
        <v>ENB BW 11-12 / Ersatzneubau Straßenbrücken Lange Brücke in Potsdam</v>
      </c>
    </row>
    <row r="2" spans="1:10" ht="18">
      <c r="A2" s="75" t="str">
        <f>'2. Grundleistung'!A2</f>
        <v>Projektsteuerung</v>
      </c>
    </row>
    <row r="3" spans="1:10" ht="9.75" customHeight="1"/>
    <row r="4" spans="1:10" ht="20.25">
      <c r="A4" s="58" t="s">
        <v>51</v>
      </c>
    </row>
    <row r="5" spans="1:10">
      <c r="A5" t="s">
        <v>53</v>
      </c>
    </row>
    <row r="6" spans="1:10" s="1" customFormat="1" ht="9.75" customHeight="1"/>
    <row r="7" spans="1:10" s="30" customFormat="1" ht="18.75" customHeight="1">
      <c r="A7" s="72" t="s">
        <v>1</v>
      </c>
      <c r="B7" s="145" t="s">
        <v>54</v>
      </c>
      <c r="C7" s="146"/>
      <c r="D7" s="72" t="s">
        <v>55</v>
      </c>
      <c r="E7" s="72" t="s">
        <v>56</v>
      </c>
      <c r="F7" s="72" t="s">
        <v>57</v>
      </c>
      <c r="H7" s="125"/>
      <c r="I7" s="125"/>
      <c r="J7" s="125"/>
    </row>
    <row r="8" spans="1:10" s="1" customFormat="1" ht="33.75" customHeight="1">
      <c r="A8" s="73" t="s">
        <v>58</v>
      </c>
      <c r="B8" s="147" t="s">
        <v>59</v>
      </c>
      <c r="C8" s="148"/>
      <c r="D8" s="73">
        <v>1</v>
      </c>
      <c r="E8" s="73"/>
      <c r="F8" s="73">
        <v>5</v>
      </c>
      <c r="H8" s="132"/>
      <c r="I8" s="132"/>
      <c r="J8" s="132"/>
    </row>
    <row r="9" spans="1:10" s="30" customFormat="1" ht="18.75" customHeight="1">
      <c r="A9" s="85">
        <v>1</v>
      </c>
      <c r="B9" s="143" t="s">
        <v>60</v>
      </c>
      <c r="C9" s="144"/>
      <c r="D9" s="86"/>
      <c r="E9" s="85"/>
      <c r="F9" s="86"/>
      <c r="H9" s="125"/>
      <c r="I9" s="125"/>
      <c r="J9" s="125"/>
    </row>
    <row r="10" spans="1:10" s="1" customFormat="1" ht="30" customHeight="1">
      <c r="A10" s="76"/>
      <c r="B10" s="77" t="s">
        <v>62</v>
      </c>
      <c r="C10" s="78" t="s">
        <v>63</v>
      </c>
      <c r="D10" s="79" t="s">
        <v>64</v>
      </c>
      <c r="E10" s="73">
        <v>3</v>
      </c>
      <c r="F10" s="79" t="s">
        <v>65</v>
      </c>
      <c r="H10" s="132"/>
      <c r="I10" s="132"/>
      <c r="J10" s="132"/>
    </row>
    <row r="11" spans="1:10" s="1" customFormat="1" ht="45" customHeight="1">
      <c r="A11" s="76"/>
      <c r="B11" s="77" t="s">
        <v>62</v>
      </c>
      <c r="C11" s="78" t="s">
        <v>67</v>
      </c>
      <c r="D11" s="79" t="s">
        <v>65</v>
      </c>
      <c r="E11" s="73">
        <v>4</v>
      </c>
      <c r="F11" s="79" t="s">
        <v>64</v>
      </c>
      <c r="H11" s="132"/>
      <c r="I11" s="132"/>
      <c r="J11" s="132"/>
    </row>
    <row r="12" spans="1:10" s="1" customFormat="1" ht="45" customHeight="1">
      <c r="A12" s="76"/>
      <c r="B12" s="77" t="s">
        <v>62</v>
      </c>
      <c r="C12" s="78" t="s">
        <v>69</v>
      </c>
      <c r="D12" s="79" t="s">
        <v>66</v>
      </c>
      <c r="E12" s="73">
        <v>4</v>
      </c>
      <c r="F12" s="79" t="s">
        <v>68</v>
      </c>
      <c r="H12" s="132"/>
      <c r="I12" s="132"/>
      <c r="J12" s="132"/>
    </row>
    <row r="13" spans="1:10" s="80" customFormat="1" ht="18.75" customHeight="1">
      <c r="A13" s="84" t="s">
        <v>70</v>
      </c>
      <c r="B13" s="81"/>
      <c r="C13" s="81"/>
      <c r="D13" s="82"/>
      <c r="E13" s="85">
        <f>SUM(E10:E12)</f>
        <v>11</v>
      </c>
      <c r="F13" s="83">
        <f>E13/3</f>
        <v>3.6666666666666665</v>
      </c>
      <c r="H13" s="133"/>
      <c r="I13" s="133"/>
      <c r="J13" s="133"/>
    </row>
    <row r="14" spans="1:10" s="30" customFormat="1" ht="18.75" customHeight="1">
      <c r="A14" s="85">
        <v>2</v>
      </c>
      <c r="B14" s="143" t="s">
        <v>71</v>
      </c>
      <c r="C14" s="144"/>
      <c r="D14" s="86"/>
      <c r="E14" s="85"/>
      <c r="F14" s="86"/>
      <c r="H14" s="125"/>
      <c r="I14" s="125"/>
      <c r="J14" s="125"/>
    </row>
    <row r="15" spans="1:10" s="1" customFormat="1" ht="30.75" customHeight="1">
      <c r="A15" s="76"/>
      <c r="B15" s="77" t="s">
        <v>62</v>
      </c>
      <c r="C15" s="78" t="s">
        <v>72</v>
      </c>
      <c r="D15" s="79" t="s">
        <v>65</v>
      </c>
      <c r="E15" s="73">
        <v>5</v>
      </c>
      <c r="F15" s="79" t="s">
        <v>64</v>
      </c>
      <c r="H15" s="132"/>
      <c r="I15" s="132"/>
      <c r="J15" s="132"/>
    </row>
    <row r="16" spans="1:10" s="1" customFormat="1" ht="30.75" customHeight="1">
      <c r="A16" s="76"/>
      <c r="B16" s="77" t="s">
        <v>62</v>
      </c>
      <c r="C16" s="78" t="s">
        <v>73</v>
      </c>
      <c r="D16" s="79" t="s">
        <v>65</v>
      </c>
      <c r="E16" s="73">
        <v>5</v>
      </c>
      <c r="F16" s="79" t="s">
        <v>64</v>
      </c>
      <c r="H16" s="132"/>
      <c r="I16" s="132"/>
      <c r="J16" s="132"/>
    </row>
    <row r="17" spans="1:10" s="46" customFormat="1" ht="30.75" customHeight="1">
      <c r="A17" s="76"/>
      <c r="B17" s="77" t="s">
        <v>62</v>
      </c>
      <c r="C17" s="78" t="s">
        <v>74</v>
      </c>
      <c r="D17" s="79" t="s">
        <v>65</v>
      </c>
      <c r="E17" s="73">
        <v>5</v>
      </c>
      <c r="F17" s="79" t="s">
        <v>64</v>
      </c>
      <c r="H17" s="134"/>
      <c r="I17" s="134"/>
      <c r="J17" s="134"/>
    </row>
    <row r="18" spans="1:10" s="46" customFormat="1" ht="18.75" customHeight="1">
      <c r="A18" s="84" t="s">
        <v>70</v>
      </c>
      <c r="B18" s="81"/>
      <c r="C18" s="81"/>
      <c r="D18" s="82"/>
      <c r="E18" s="85">
        <f>SUM(E15:E17)</f>
        <v>15</v>
      </c>
      <c r="F18" s="83">
        <f>E18/3</f>
        <v>5</v>
      </c>
    </row>
    <row r="19" spans="1:10" s="46" customFormat="1" ht="32.25" customHeight="1">
      <c r="A19" s="85">
        <v>3</v>
      </c>
      <c r="B19" s="141" t="s">
        <v>75</v>
      </c>
      <c r="C19" s="142"/>
      <c r="D19" s="86"/>
      <c r="E19" s="85"/>
      <c r="F19" s="86"/>
    </row>
    <row r="20" spans="1:10" s="1" customFormat="1" ht="18.75" customHeight="1">
      <c r="A20" s="76"/>
      <c r="B20" s="77" t="s">
        <v>62</v>
      </c>
      <c r="C20" s="78" t="s">
        <v>76</v>
      </c>
      <c r="D20" s="79" t="s">
        <v>77</v>
      </c>
      <c r="E20" s="73">
        <v>3</v>
      </c>
      <c r="F20" s="79" t="s">
        <v>64</v>
      </c>
    </row>
    <row r="21" spans="1:10" s="1" customFormat="1" ht="24" customHeight="1">
      <c r="A21" s="76"/>
      <c r="B21" s="77" t="s">
        <v>62</v>
      </c>
      <c r="C21" s="78" t="s">
        <v>78</v>
      </c>
      <c r="D21" s="79" t="s">
        <v>77</v>
      </c>
      <c r="E21" s="73">
        <v>3</v>
      </c>
      <c r="F21" s="79" t="s">
        <v>64</v>
      </c>
    </row>
    <row r="22" spans="1:10" s="1" customFormat="1" ht="28.5">
      <c r="A22" s="76"/>
      <c r="B22" s="77" t="s">
        <v>62</v>
      </c>
      <c r="C22" s="78" t="s">
        <v>110</v>
      </c>
      <c r="D22" s="79" t="s">
        <v>77</v>
      </c>
      <c r="E22" s="73">
        <v>3</v>
      </c>
      <c r="F22" s="79" t="s">
        <v>64</v>
      </c>
    </row>
    <row r="23" spans="1:10" s="1" customFormat="1" ht="30.6" customHeight="1">
      <c r="A23" s="76"/>
      <c r="B23" s="77" t="s">
        <v>62</v>
      </c>
      <c r="C23" s="78" t="s">
        <v>111</v>
      </c>
      <c r="D23" s="79" t="s">
        <v>77</v>
      </c>
      <c r="E23" s="73">
        <v>3</v>
      </c>
      <c r="F23" s="79" t="s">
        <v>64</v>
      </c>
    </row>
    <row r="24" spans="1:10" s="1" customFormat="1" ht="18.75" customHeight="1">
      <c r="A24" s="84" t="s">
        <v>70</v>
      </c>
      <c r="B24" s="81"/>
      <c r="C24" s="81"/>
      <c r="D24" s="82"/>
      <c r="E24" s="85">
        <f>SUM(E20:E23)</f>
        <v>12</v>
      </c>
      <c r="F24" s="87">
        <f>E24/4</f>
        <v>3</v>
      </c>
    </row>
    <row r="25" spans="1:10" s="1" customFormat="1" ht="18.75" customHeight="1">
      <c r="A25" s="85">
        <v>4</v>
      </c>
      <c r="B25" s="143" t="s">
        <v>71</v>
      </c>
      <c r="C25" s="144"/>
      <c r="D25" s="86"/>
      <c r="E25" s="85"/>
      <c r="F25" s="86"/>
    </row>
    <row r="26" spans="1:10" s="1" customFormat="1" ht="18.75" customHeight="1">
      <c r="A26" s="85" t="s">
        <v>80</v>
      </c>
      <c r="B26" s="88" t="s">
        <v>81</v>
      </c>
      <c r="C26" s="89"/>
      <c r="D26" s="86"/>
      <c r="E26" s="85"/>
      <c r="F26" s="86"/>
    </row>
    <row r="27" spans="1:10" s="1" customFormat="1" ht="30" customHeight="1">
      <c r="A27" s="76"/>
      <c r="B27" s="77" t="s">
        <v>62</v>
      </c>
      <c r="C27" s="78" t="s">
        <v>82</v>
      </c>
      <c r="D27" s="79" t="s">
        <v>64</v>
      </c>
      <c r="E27" s="73">
        <v>2</v>
      </c>
      <c r="F27" s="79" t="s">
        <v>65</v>
      </c>
    </row>
    <row r="28" spans="1:10" s="1" customFormat="1" ht="30" customHeight="1">
      <c r="A28" s="76"/>
      <c r="B28" s="77" t="s">
        <v>62</v>
      </c>
      <c r="C28" s="78" t="s">
        <v>83</v>
      </c>
      <c r="D28" s="79" t="s">
        <v>64</v>
      </c>
      <c r="E28" s="73">
        <v>2</v>
      </c>
      <c r="F28" s="79" t="s">
        <v>65</v>
      </c>
    </row>
    <row r="29" spans="1:10" s="1" customFormat="1" ht="33.6" customHeight="1">
      <c r="A29" s="76"/>
      <c r="B29" s="77" t="s">
        <v>62</v>
      </c>
      <c r="C29" s="78" t="s">
        <v>79</v>
      </c>
      <c r="D29" s="79" t="s">
        <v>65</v>
      </c>
      <c r="E29" s="73">
        <v>2</v>
      </c>
      <c r="F29" s="79" t="s">
        <v>64</v>
      </c>
    </row>
    <row r="30" spans="1:10" s="1" customFormat="1" ht="18" customHeight="1">
      <c r="A30" s="84" t="s">
        <v>70</v>
      </c>
      <c r="B30" s="81"/>
      <c r="C30" s="81"/>
      <c r="D30" s="82"/>
      <c r="E30" s="85">
        <f>SUM(E27:E29)</f>
        <v>6</v>
      </c>
      <c r="F30" s="83">
        <f>E30/3</f>
        <v>2</v>
      </c>
    </row>
    <row r="31" spans="1:10" s="1" customFormat="1"/>
    <row r="32" spans="1:10" s="1" customFormat="1"/>
    <row r="33" spans="1:6" s="1" customFormat="1"/>
    <row r="34" spans="1:6" s="1" customFormat="1" ht="33.75" customHeight="1">
      <c r="A34" s="85" t="s">
        <v>84</v>
      </c>
      <c r="B34" s="141" t="s">
        <v>85</v>
      </c>
      <c r="C34" s="142"/>
      <c r="D34" s="86"/>
      <c r="E34" s="85"/>
      <c r="F34" s="86"/>
    </row>
    <row r="35" spans="1:6" s="1" customFormat="1" ht="30" customHeight="1">
      <c r="A35" s="76"/>
      <c r="B35" s="77" t="s">
        <v>62</v>
      </c>
      <c r="C35" s="78" t="s">
        <v>97</v>
      </c>
      <c r="D35" s="79" t="s">
        <v>64</v>
      </c>
      <c r="E35" s="73">
        <v>5</v>
      </c>
      <c r="F35" s="79" t="s">
        <v>65</v>
      </c>
    </row>
    <row r="36" spans="1:6" s="1" customFormat="1" ht="45.75" customHeight="1">
      <c r="A36" s="76"/>
      <c r="B36" s="77" t="s">
        <v>62</v>
      </c>
      <c r="C36" s="78" t="s">
        <v>86</v>
      </c>
      <c r="D36" s="79" t="s">
        <v>65</v>
      </c>
      <c r="E36" s="73">
        <v>4</v>
      </c>
      <c r="F36" s="79" t="s">
        <v>64</v>
      </c>
    </row>
    <row r="37" spans="1:6" s="1" customFormat="1" ht="30" customHeight="1">
      <c r="A37" s="76"/>
      <c r="B37" s="77" t="s">
        <v>62</v>
      </c>
      <c r="C37" s="78" t="s">
        <v>87</v>
      </c>
      <c r="D37" s="79" t="s">
        <v>65</v>
      </c>
      <c r="E37" s="73">
        <v>5</v>
      </c>
      <c r="F37" s="79" t="s">
        <v>64</v>
      </c>
    </row>
    <row r="38" spans="1:6" s="1" customFormat="1" ht="18.75" customHeight="1">
      <c r="A38" s="84" t="s">
        <v>70</v>
      </c>
      <c r="B38" s="81"/>
      <c r="C38" s="81"/>
      <c r="D38" s="82"/>
      <c r="E38" s="85">
        <f>SUM(E35:E37)</f>
        <v>14</v>
      </c>
      <c r="F38" s="83">
        <f>E38/3</f>
        <v>4.666666666666667</v>
      </c>
    </row>
    <row r="39" spans="1:6" s="1" customFormat="1" ht="33.75" customHeight="1">
      <c r="A39" s="85" t="s">
        <v>88</v>
      </c>
      <c r="B39" s="141" t="s">
        <v>89</v>
      </c>
      <c r="C39" s="142"/>
      <c r="D39" s="86"/>
      <c r="E39" s="85"/>
      <c r="F39" s="86"/>
    </row>
    <row r="40" spans="1:6" s="1" customFormat="1" ht="45" customHeight="1">
      <c r="A40" s="76"/>
      <c r="B40" s="77" t="s">
        <v>62</v>
      </c>
      <c r="C40" s="78" t="s">
        <v>90</v>
      </c>
      <c r="D40" s="79" t="s">
        <v>64</v>
      </c>
      <c r="E40" s="73">
        <v>4</v>
      </c>
      <c r="F40" s="79" t="s">
        <v>65</v>
      </c>
    </row>
    <row r="41" spans="1:6" s="1" customFormat="1" ht="45" customHeight="1">
      <c r="A41" s="76"/>
      <c r="B41" s="77" t="s">
        <v>62</v>
      </c>
      <c r="C41" s="78" t="s">
        <v>91</v>
      </c>
      <c r="D41" s="79" t="s">
        <v>77</v>
      </c>
      <c r="E41" s="73">
        <v>5</v>
      </c>
      <c r="F41" s="79" t="s">
        <v>64</v>
      </c>
    </row>
    <row r="42" spans="1:6" s="1" customFormat="1" ht="28.5">
      <c r="A42" s="76"/>
      <c r="B42" s="77" t="s">
        <v>62</v>
      </c>
      <c r="C42" s="78" t="s">
        <v>92</v>
      </c>
      <c r="D42" s="79" t="s">
        <v>77</v>
      </c>
      <c r="E42" s="73">
        <v>5</v>
      </c>
      <c r="F42" s="79" t="s">
        <v>64</v>
      </c>
    </row>
    <row r="43" spans="1:6" s="1" customFormat="1" ht="28.5">
      <c r="A43" s="76"/>
      <c r="B43" s="77" t="s">
        <v>62</v>
      </c>
      <c r="C43" s="78" t="s">
        <v>93</v>
      </c>
      <c r="D43" s="79" t="s">
        <v>77</v>
      </c>
      <c r="E43" s="73">
        <v>4</v>
      </c>
      <c r="F43" s="79" t="s">
        <v>64</v>
      </c>
    </row>
    <row r="44" spans="1:6" s="1" customFormat="1" ht="18.75" customHeight="1" thickBot="1">
      <c r="A44" s="90" t="s">
        <v>70</v>
      </c>
      <c r="B44" s="91"/>
      <c r="C44" s="91"/>
      <c r="D44" s="92"/>
      <c r="E44" s="93">
        <f>SUM(E40:E43)</f>
        <v>18</v>
      </c>
      <c r="F44" s="94">
        <f>E44/4</f>
        <v>4.5</v>
      </c>
    </row>
    <row r="45" spans="1:6" s="1" customFormat="1" ht="18.75" customHeight="1" thickBot="1">
      <c r="A45" s="14" t="s">
        <v>94</v>
      </c>
      <c r="B45" s="95"/>
      <c r="C45" s="95"/>
      <c r="D45" s="96"/>
      <c r="E45" s="97">
        <f>(E13+E18+E24+E30+E38+E44)</f>
        <v>76</v>
      </c>
      <c r="F45" s="98"/>
    </row>
    <row r="46" spans="1:6" s="1" customFormat="1" ht="18.75" customHeight="1">
      <c r="A46" s="99" t="s">
        <v>95</v>
      </c>
      <c r="B46" s="100"/>
      <c r="C46" s="101"/>
      <c r="D46" s="102">
        <f>E45</f>
        <v>76</v>
      </c>
      <c r="E46" s="103">
        <f>E45/20</f>
        <v>3.8</v>
      </c>
      <c r="F46" s="104"/>
    </row>
    <row r="47" spans="1:6" s="1" customFormat="1" ht="18.75" customHeight="1" thickBot="1">
      <c r="A47" s="105"/>
      <c r="B47" s="106"/>
      <c r="C47" s="107"/>
      <c r="D47" s="108" t="s">
        <v>96</v>
      </c>
      <c r="E47" s="109">
        <f>ROUND(E46,0)</f>
        <v>4</v>
      </c>
      <c r="F47" s="110"/>
    </row>
    <row r="48" spans="1:6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</sheetData>
  <mergeCells count="8">
    <mergeCell ref="B19:C19"/>
    <mergeCell ref="B25:C25"/>
    <mergeCell ref="B34:C34"/>
    <mergeCell ref="B39:C39"/>
    <mergeCell ref="B7:C7"/>
    <mergeCell ref="B8:C8"/>
    <mergeCell ref="B9:C9"/>
    <mergeCell ref="B14:C14"/>
  </mergeCells>
  <pageMargins left="0.9055118110236221" right="0.31496062992125984" top="0.78740157480314965" bottom="0.78740157480314965" header="0.31496062992125984" footer="0.31496062992125984"/>
  <pageSetup paperSize="9" orientation="portrait" horizontalDpi="1200" verticalDpi="1200" r:id="rId1"/>
  <headerFooter>
    <oddFooter>&amp;RSeite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opLeftCell="A3" zoomScaleNormal="100" workbookViewId="0">
      <selection activeCell="E4" sqref="E4"/>
    </sheetView>
  </sheetViews>
  <sheetFormatPr baseColWidth="10" defaultRowHeight="14.25"/>
  <cols>
    <col min="1" max="1" width="4.375" customWidth="1"/>
    <col min="2" max="2" width="25.75" bestFit="1" customWidth="1"/>
    <col min="3" max="3" width="12.25" customWidth="1"/>
    <col min="4" max="4" width="20" bestFit="1" customWidth="1"/>
    <col min="5" max="5" width="14" customWidth="1"/>
    <col min="7" max="7" width="12.375" bestFit="1" customWidth="1"/>
    <col min="8" max="8" width="15.75" bestFit="1" customWidth="1"/>
    <col min="10" max="10" width="11" customWidth="1"/>
  </cols>
  <sheetData>
    <row r="1" spans="1:5" ht="15" customHeight="1">
      <c r="A1" s="44" t="s">
        <v>43</v>
      </c>
    </row>
    <row r="2" spans="1:5" ht="19.5" customHeight="1">
      <c r="A2" s="70" t="s">
        <v>25</v>
      </c>
    </row>
    <row r="3" spans="1:5" ht="10.5" customHeight="1">
      <c r="A3" s="70"/>
    </row>
    <row r="4" spans="1:5" ht="20.25">
      <c r="A4" s="58" t="s">
        <v>52</v>
      </c>
      <c r="E4" s="44"/>
    </row>
    <row r="6" spans="1:5" s="19" customFormat="1" ht="15">
      <c r="A6" s="59" t="s">
        <v>44</v>
      </c>
    </row>
    <row r="7" spans="1:5" s="19" customFormat="1" ht="15">
      <c r="A7" s="59" t="s">
        <v>45</v>
      </c>
    </row>
    <row r="8" spans="1:5">
      <c r="A8" s="25"/>
    </row>
    <row r="9" spans="1:5" ht="17.100000000000001" customHeight="1">
      <c r="A9" s="74" t="s">
        <v>50</v>
      </c>
      <c r="C9" s="125" t="s">
        <v>112</v>
      </c>
      <c r="D9" s="111" t="s">
        <v>101</v>
      </c>
    </row>
    <row r="10" spans="1:5" ht="17.100000000000001" customHeight="1">
      <c r="A10" s="1" t="s">
        <v>114</v>
      </c>
      <c r="D10" s="1" t="s">
        <v>33</v>
      </c>
      <c r="E10" s="139" t="s">
        <v>116</v>
      </c>
    </row>
    <row r="11" spans="1:5" ht="17.100000000000001" customHeight="1">
      <c r="A11" s="30" t="s">
        <v>115</v>
      </c>
      <c r="B11" s="19"/>
      <c r="C11" s="30"/>
      <c r="D11" s="19" t="s">
        <v>32</v>
      </c>
    </row>
    <row r="12" spans="1:5" ht="15" thickBot="1"/>
    <row r="13" spans="1:5" s="62" customFormat="1" ht="48.75" customHeight="1">
      <c r="A13" s="66" t="s">
        <v>1</v>
      </c>
      <c r="B13" s="64" t="s">
        <v>48</v>
      </c>
      <c r="C13" s="61" t="s">
        <v>46</v>
      </c>
      <c r="D13" s="63" t="s">
        <v>47</v>
      </c>
      <c r="E13" s="61" t="s">
        <v>34</v>
      </c>
    </row>
    <row r="14" spans="1:5" s="62" customFormat="1" ht="17.25" customHeight="1" thickBot="1">
      <c r="A14" s="67"/>
      <c r="B14" s="68" t="s">
        <v>49</v>
      </c>
      <c r="C14" s="69" t="s">
        <v>3</v>
      </c>
      <c r="D14" s="69" t="s">
        <v>3</v>
      </c>
      <c r="E14" s="3" t="s">
        <v>4</v>
      </c>
    </row>
    <row r="15" spans="1:5" ht="4.5" customHeight="1" thickBot="1">
      <c r="A15" s="67"/>
      <c r="B15" s="65"/>
      <c r="C15" s="3"/>
      <c r="D15" s="3"/>
      <c r="E15" s="3"/>
    </row>
    <row r="16" spans="1:5" ht="15">
      <c r="A16" s="151">
        <v>1</v>
      </c>
      <c r="B16" s="4" t="s">
        <v>0</v>
      </c>
      <c r="C16" s="151">
        <v>19</v>
      </c>
      <c r="D16" s="154">
        <v>19</v>
      </c>
      <c r="E16" s="157"/>
    </row>
    <row r="17" spans="1:6">
      <c r="A17" s="152"/>
      <c r="B17" s="23" t="s">
        <v>102</v>
      </c>
      <c r="C17" s="152"/>
      <c r="D17" s="155"/>
      <c r="E17" s="158"/>
    </row>
    <row r="18" spans="1:6" ht="15" thickBot="1">
      <c r="A18" s="153"/>
      <c r="B18" s="127"/>
      <c r="C18" s="153"/>
      <c r="D18" s="156"/>
      <c r="E18" s="158"/>
    </row>
    <row r="19" spans="1:6" ht="15">
      <c r="A19" s="151">
        <v>2</v>
      </c>
      <c r="B19" s="4" t="s">
        <v>5</v>
      </c>
      <c r="C19" s="151">
        <v>21</v>
      </c>
      <c r="D19" s="154">
        <v>21</v>
      </c>
      <c r="E19" s="157"/>
    </row>
    <row r="20" spans="1:6">
      <c r="A20" s="152"/>
      <c r="B20" s="23" t="s">
        <v>102</v>
      </c>
      <c r="C20" s="152"/>
      <c r="D20" s="155"/>
      <c r="E20" s="158"/>
    </row>
    <row r="21" spans="1:6" ht="15" thickBot="1">
      <c r="A21" s="153"/>
      <c r="B21" s="127"/>
      <c r="C21" s="153"/>
      <c r="D21" s="156"/>
      <c r="E21" s="159"/>
    </row>
    <row r="22" spans="1:6" ht="15">
      <c r="A22" s="151">
        <v>3</v>
      </c>
      <c r="B22" s="4" t="s">
        <v>6</v>
      </c>
      <c r="C22" s="151">
        <v>22</v>
      </c>
      <c r="D22" s="154">
        <v>22</v>
      </c>
      <c r="E22" s="157"/>
    </row>
    <row r="23" spans="1:6">
      <c r="A23" s="152"/>
      <c r="B23" s="23" t="s">
        <v>102</v>
      </c>
      <c r="C23" s="152"/>
      <c r="D23" s="155"/>
      <c r="E23" s="158"/>
    </row>
    <row r="24" spans="1:6" ht="15" thickBot="1">
      <c r="A24" s="153"/>
      <c r="B24" s="127"/>
      <c r="C24" s="153"/>
      <c r="D24" s="156"/>
      <c r="E24" s="159"/>
    </row>
    <row r="25" spans="1:6" ht="15">
      <c r="A25" s="151">
        <v>4</v>
      </c>
      <c r="B25" s="4" t="s">
        <v>7</v>
      </c>
      <c r="C25" s="151">
        <v>30</v>
      </c>
      <c r="D25" s="154">
        <v>30</v>
      </c>
      <c r="E25" s="157"/>
    </row>
    <row r="26" spans="1:6">
      <c r="A26" s="152"/>
      <c r="B26" s="23" t="s">
        <v>102</v>
      </c>
      <c r="C26" s="152"/>
      <c r="D26" s="155"/>
      <c r="E26" s="158"/>
    </row>
    <row r="27" spans="1:6">
      <c r="A27" s="152"/>
      <c r="B27" s="126"/>
      <c r="C27" s="152"/>
      <c r="D27" s="155"/>
      <c r="E27" s="158"/>
    </row>
    <row r="28" spans="1:6" ht="15" thickBot="1">
      <c r="A28" s="153"/>
      <c r="B28" s="127"/>
      <c r="C28" s="153"/>
      <c r="D28" s="156"/>
      <c r="E28" s="159"/>
    </row>
    <row r="29" spans="1:6" ht="15">
      <c r="A29" s="151">
        <v>5</v>
      </c>
      <c r="B29" s="4" t="s">
        <v>8</v>
      </c>
      <c r="C29" s="151">
        <v>8</v>
      </c>
      <c r="D29" s="154">
        <v>8</v>
      </c>
      <c r="E29" s="157"/>
    </row>
    <row r="30" spans="1:6">
      <c r="A30" s="152"/>
      <c r="B30" s="23" t="s">
        <v>102</v>
      </c>
      <c r="C30" s="152"/>
      <c r="D30" s="155"/>
      <c r="E30" s="158"/>
    </row>
    <row r="31" spans="1:6" ht="15" thickBot="1">
      <c r="A31" s="153"/>
      <c r="B31" s="127"/>
      <c r="C31" s="153"/>
      <c r="D31" s="156"/>
      <c r="E31" s="159"/>
    </row>
    <row r="32" spans="1:6" ht="21.95" customHeight="1" thickBot="1">
      <c r="A32" s="2"/>
      <c r="B32" s="5" t="s">
        <v>9</v>
      </c>
      <c r="C32" s="60">
        <v>100</v>
      </c>
      <c r="D32" s="6">
        <f>D29+D25+D22+D19+D16</f>
        <v>100</v>
      </c>
      <c r="E32" s="56"/>
      <c r="F32" s="10"/>
    </row>
    <row r="33" spans="1:14" ht="21.95" customHeight="1" thickBot="1">
      <c r="B33" s="32" t="s">
        <v>12</v>
      </c>
      <c r="C33" s="33"/>
      <c r="D33" s="6"/>
      <c r="E33" s="56"/>
      <c r="G33" s="112" t="s">
        <v>36</v>
      </c>
      <c r="H33" s="113" t="s">
        <v>99</v>
      </c>
      <c r="I33" s="114"/>
      <c r="J33" s="114"/>
      <c r="K33" s="114"/>
      <c r="L33" s="114"/>
      <c r="M33" s="114"/>
      <c r="N33" s="115"/>
    </row>
    <row r="34" spans="1:14" ht="21.95" customHeight="1" thickBot="1">
      <c r="A34" s="1"/>
      <c r="B34" s="149" t="s">
        <v>11</v>
      </c>
      <c r="C34" s="150"/>
      <c r="D34" s="7"/>
      <c r="E34" s="56"/>
      <c r="G34" s="116" t="s">
        <v>35</v>
      </c>
      <c r="H34" s="117" t="s">
        <v>113</v>
      </c>
      <c r="I34" s="114"/>
      <c r="J34" s="114"/>
      <c r="K34" s="114"/>
      <c r="L34" s="114"/>
      <c r="M34" s="114"/>
      <c r="N34" s="115"/>
    </row>
    <row r="35" spans="1:14">
      <c r="G35" s="118">
        <v>30000000</v>
      </c>
      <c r="H35" s="129">
        <v>890629</v>
      </c>
      <c r="I35" s="119" t="s">
        <v>100</v>
      </c>
      <c r="J35" s="114"/>
      <c r="K35" s="114"/>
      <c r="L35" s="114"/>
      <c r="M35" s="114"/>
      <c r="N35" s="115"/>
    </row>
    <row r="36" spans="1:14">
      <c r="B36" t="s">
        <v>27</v>
      </c>
      <c r="G36" s="120">
        <f>B38</f>
        <v>33610000</v>
      </c>
      <c r="H36" s="121">
        <f>'[1]Lineare Interpolation'!$D$12</f>
        <v>950607.70600000001</v>
      </c>
      <c r="I36" s="119"/>
      <c r="J36" s="114"/>
      <c r="K36" s="114"/>
      <c r="L36" s="114"/>
      <c r="M36" s="114"/>
      <c r="N36" s="115"/>
    </row>
    <row r="37" spans="1:14">
      <c r="B37" t="s">
        <v>29</v>
      </c>
      <c r="G37" s="118">
        <v>35000000</v>
      </c>
      <c r="H37" s="129">
        <v>973702</v>
      </c>
      <c r="I37" s="119" t="s">
        <v>100</v>
      </c>
      <c r="J37" s="114"/>
      <c r="K37" s="114"/>
      <c r="L37" s="114"/>
      <c r="M37" s="114"/>
      <c r="N37" s="115"/>
    </row>
    <row r="38" spans="1:14" ht="15" thickBot="1">
      <c r="B38" s="31">
        <v>33610000</v>
      </c>
      <c r="C38" s="10">
        <f>ROUND(H36,-2)</f>
        <v>950600</v>
      </c>
      <c r="D38" t="s">
        <v>98</v>
      </c>
      <c r="G38" s="122"/>
      <c r="H38" s="123"/>
      <c r="I38" s="123"/>
      <c r="J38" s="123"/>
      <c r="K38" s="123"/>
      <c r="L38" s="123"/>
      <c r="M38" s="123"/>
      <c r="N38" s="124"/>
    </row>
    <row r="39" spans="1:14">
      <c r="B39" s="9"/>
      <c r="C39" s="9"/>
    </row>
  </sheetData>
  <mergeCells count="21">
    <mergeCell ref="A22:A24"/>
    <mergeCell ref="C22:C24"/>
    <mergeCell ref="D22:D24"/>
    <mergeCell ref="E22:E24"/>
    <mergeCell ref="A16:A18"/>
    <mergeCell ref="C16:C18"/>
    <mergeCell ref="D16:D18"/>
    <mergeCell ref="E16:E18"/>
    <mergeCell ref="A19:A21"/>
    <mergeCell ref="C19:C21"/>
    <mergeCell ref="D19:D21"/>
    <mergeCell ref="E19:E21"/>
    <mergeCell ref="B34:C34"/>
    <mergeCell ref="A25:A28"/>
    <mergeCell ref="C25:C28"/>
    <mergeCell ref="D25:D28"/>
    <mergeCell ref="E25:E28"/>
    <mergeCell ref="A29:A31"/>
    <mergeCell ref="C29:C31"/>
    <mergeCell ref="D29:D31"/>
    <mergeCell ref="E29:E31"/>
  </mergeCells>
  <phoneticPr fontId="17" type="noConversion"/>
  <pageMargins left="0.9055118110236221" right="0.19685039370078741" top="0.39370078740157483" bottom="0.59055118110236227" header="0.31496062992125984" footer="0.35433070866141736"/>
  <pageSetup paperSize="9" scale="96" orientation="portrait" r:id="rId1"/>
  <headerFooter>
    <oddFooter>&amp;RSeite: 1/3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zoomScaleNormal="100" workbookViewId="0">
      <selection activeCell="F4" sqref="F4"/>
    </sheetView>
  </sheetViews>
  <sheetFormatPr baseColWidth="10" defaultRowHeight="14.25"/>
  <cols>
    <col min="1" max="1" width="7.375" customWidth="1"/>
    <col min="2" max="2" width="25.625" customWidth="1"/>
    <col min="6" max="6" width="14.625" customWidth="1"/>
  </cols>
  <sheetData>
    <row r="1" spans="1:12" ht="15" customHeight="1">
      <c r="A1" s="71" t="str">
        <f>'2. Grundleistung'!A1</f>
        <v>ENB BW 11-12 / Ersatzneubau Straßenbrücken Lange Brücke in Potsdam</v>
      </c>
    </row>
    <row r="2" spans="1:12" ht="20.25" customHeight="1">
      <c r="A2" s="70" t="s">
        <v>25</v>
      </c>
    </row>
    <row r="3" spans="1:12" ht="15" customHeight="1">
      <c r="A3" s="70"/>
    </row>
    <row r="4" spans="1:12" ht="20.25">
      <c r="A4" s="58" t="s">
        <v>41</v>
      </c>
      <c r="F4" s="44"/>
    </row>
    <row r="6" spans="1:12" ht="15">
      <c r="A6" s="26" t="s">
        <v>42</v>
      </c>
      <c r="H6" s="19"/>
    </row>
    <row r="7" spans="1:12" ht="15">
      <c r="A7" s="59" t="s">
        <v>45</v>
      </c>
    </row>
    <row r="8" spans="1:12" ht="15.75" thickBot="1">
      <c r="A8" s="19"/>
    </row>
    <row r="9" spans="1:12" ht="20.100000000000001" customHeight="1" thickBot="1">
      <c r="A9" s="11" t="s">
        <v>1</v>
      </c>
      <c r="B9" s="12" t="s">
        <v>2</v>
      </c>
      <c r="C9" s="13" t="s">
        <v>13</v>
      </c>
      <c r="D9" s="14" t="s">
        <v>14</v>
      </c>
      <c r="E9" s="15" t="s">
        <v>15</v>
      </c>
      <c r="F9" s="16" t="s">
        <v>16</v>
      </c>
      <c r="H9" s="135"/>
    </row>
    <row r="10" spans="1:12" ht="20.100000000000001" customHeight="1">
      <c r="A10" s="160">
        <v>1</v>
      </c>
      <c r="B10" s="52" t="s">
        <v>103</v>
      </c>
      <c r="C10" s="172">
        <v>1</v>
      </c>
      <c r="D10" s="172" t="s">
        <v>17</v>
      </c>
      <c r="E10" s="175" t="s">
        <v>118</v>
      </c>
      <c r="F10" s="178"/>
      <c r="H10" s="184"/>
      <c r="I10" s="184"/>
      <c r="J10" s="184"/>
      <c r="K10" s="184"/>
      <c r="L10" s="184"/>
    </row>
    <row r="11" spans="1:12" ht="15.95" customHeight="1">
      <c r="A11" s="161"/>
      <c r="B11" s="52" t="s">
        <v>104</v>
      </c>
      <c r="C11" s="173"/>
      <c r="D11" s="173"/>
      <c r="E11" s="176"/>
      <c r="F11" s="179"/>
      <c r="H11" s="184"/>
      <c r="I11" s="184"/>
      <c r="J11" s="184"/>
      <c r="K11" s="184"/>
      <c r="L11" s="184"/>
    </row>
    <row r="12" spans="1:12" ht="15.95" customHeight="1">
      <c r="A12" s="161"/>
      <c r="B12" s="23" t="s">
        <v>105</v>
      </c>
      <c r="C12" s="173"/>
      <c r="D12" s="173"/>
      <c r="E12" s="176"/>
      <c r="F12" s="179"/>
      <c r="H12" s="184"/>
      <c r="I12" s="184"/>
      <c r="J12" s="184"/>
      <c r="K12" s="184"/>
      <c r="L12" s="184"/>
    </row>
    <row r="13" spans="1:12" ht="15.95" customHeight="1" thickBot="1">
      <c r="A13" s="162"/>
      <c r="B13" s="23"/>
      <c r="C13" s="174"/>
      <c r="D13" s="174"/>
      <c r="E13" s="177"/>
      <c r="F13" s="180"/>
    </row>
    <row r="14" spans="1:12" ht="20.100000000000001" customHeight="1">
      <c r="A14" s="169">
        <v>2</v>
      </c>
      <c r="B14" s="53" t="s">
        <v>106</v>
      </c>
      <c r="C14" s="172">
        <v>1</v>
      </c>
      <c r="D14" s="172" t="s">
        <v>17</v>
      </c>
      <c r="E14" s="175" t="s">
        <v>118</v>
      </c>
      <c r="F14" s="178"/>
    </row>
    <row r="15" spans="1:12" ht="15.95" customHeight="1">
      <c r="A15" s="170"/>
      <c r="B15" s="128" t="s">
        <v>107</v>
      </c>
      <c r="C15" s="173"/>
      <c r="D15" s="173"/>
      <c r="E15" s="176"/>
      <c r="F15" s="179"/>
    </row>
    <row r="16" spans="1:12" ht="15.95" customHeight="1">
      <c r="A16" s="170"/>
      <c r="B16" s="54" t="s">
        <v>28</v>
      </c>
      <c r="C16" s="173"/>
      <c r="D16" s="173"/>
      <c r="E16" s="176"/>
      <c r="F16" s="179"/>
    </row>
    <row r="17" spans="1:6" ht="15.95" customHeight="1" thickBot="1">
      <c r="A17" s="171"/>
      <c r="B17" s="55"/>
      <c r="C17" s="174"/>
      <c r="D17" s="174"/>
      <c r="E17" s="177"/>
      <c r="F17" s="180"/>
    </row>
    <row r="18" spans="1:6" ht="20.100000000000001" customHeight="1">
      <c r="A18" s="160">
        <v>3</v>
      </c>
      <c r="B18" s="53" t="s">
        <v>108</v>
      </c>
      <c r="C18" s="160">
        <v>1</v>
      </c>
      <c r="D18" s="160" t="s">
        <v>17</v>
      </c>
      <c r="E18" s="181" t="s">
        <v>118</v>
      </c>
      <c r="F18" s="178"/>
    </row>
    <row r="19" spans="1:6" ht="15.95" customHeight="1">
      <c r="A19" s="161"/>
      <c r="B19" s="128" t="s">
        <v>109</v>
      </c>
      <c r="C19" s="161"/>
      <c r="D19" s="161"/>
      <c r="E19" s="182"/>
      <c r="F19" s="179"/>
    </row>
    <row r="20" spans="1:6" ht="15.95" customHeight="1">
      <c r="A20" s="161"/>
      <c r="B20" s="23" t="s">
        <v>37</v>
      </c>
      <c r="C20" s="161"/>
      <c r="D20" s="161"/>
      <c r="E20" s="182"/>
      <c r="F20" s="179"/>
    </row>
    <row r="21" spans="1:6" ht="15.95" customHeight="1" thickBot="1">
      <c r="A21" s="162"/>
      <c r="B21" s="24"/>
      <c r="C21" s="162"/>
      <c r="D21" s="162"/>
      <c r="E21" s="183"/>
      <c r="F21" s="180"/>
    </row>
    <row r="22" spans="1:6" ht="20.100000000000001" customHeight="1">
      <c r="A22" s="160">
        <v>4</v>
      </c>
      <c r="B22" s="52" t="s">
        <v>19</v>
      </c>
      <c r="C22" s="160">
        <v>1</v>
      </c>
      <c r="D22" s="160" t="s">
        <v>22</v>
      </c>
      <c r="E22" s="163"/>
      <c r="F22" s="166" t="s">
        <v>18</v>
      </c>
    </row>
    <row r="23" spans="1:6" ht="15.95" customHeight="1">
      <c r="A23" s="161"/>
      <c r="B23" s="43" t="s">
        <v>20</v>
      </c>
      <c r="C23" s="161"/>
      <c r="D23" s="161"/>
      <c r="E23" s="164"/>
      <c r="F23" s="167"/>
    </row>
    <row r="24" spans="1:6" ht="15.95" customHeight="1">
      <c r="A24" s="161"/>
      <c r="B24" s="43" t="s">
        <v>21</v>
      </c>
      <c r="C24" s="161"/>
      <c r="D24" s="161"/>
      <c r="E24" s="164"/>
      <c r="F24" s="167"/>
    </row>
    <row r="25" spans="1:6" ht="15.95" customHeight="1" thickBot="1">
      <c r="A25" s="162"/>
      <c r="B25" s="57" t="s">
        <v>38</v>
      </c>
      <c r="C25" s="162"/>
      <c r="D25" s="162"/>
      <c r="E25" s="165"/>
      <c r="F25" s="168"/>
    </row>
    <row r="26" spans="1:6" ht="20.100000000000001" customHeight="1">
      <c r="A26" s="160">
        <v>5</v>
      </c>
      <c r="B26" s="52" t="s">
        <v>19</v>
      </c>
      <c r="C26" s="160">
        <v>1</v>
      </c>
      <c r="D26" s="160" t="s">
        <v>22</v>
      </c>
      <c r="E26" s="163"/>
      <c r="F26" s="166" t="s">
        <v>18</v>
      </c>
    </row>
    <row r="27" spans="1:6" ht="15.95" customHeight="1">
      <c r="A27" s="161"/>
      <c r="B27" s="43" t="s">
        <v>20</v>
      </c>
      <c r="C27" s="161"/>
      <c r="D27" s="161"/>
      <c r="E27" s="164"/>
      <c r="F27" s="167"/>
    </row>
    <row r="28" spans="1:6" ht="15.95" customHeight="1">
      <c r="A28" s="161"/>
      <c r="B28" s="43" t="s">
        <v>21</v>
      </c>
      <c r="C28" s="161"/>
      <c r="D28" s="161"/>
      <c r="E28" s="164"/>
      <c r="F28" s="167"/>
    </row>
    <row r="29" spans="1:6" ht="15.95" customHeight="1" thickBot="1">
      <c r="A29" s="162"/>
      <c r="B29" s="57" t="s">
        <v>39</v>
      </c>
      <c r="C29" s="162"/>
      <c r="D29" s="162"/>
      <c r="E29" s="165"/>
      <c r="F29" s="168"/>
    </row>
    <row r="30" spans="1:6" ht="20.100000000000001" customHeight="1">
      <c r="A30" s="160">
        <v>6</v>
      </c>
      <c r="B30" s="52" t="s">
        <v>19</v>
      </c>
      <c r="C30" s="160">
        <v>1</v>
      </c>
      <c r="D30" s="160" t="s">
        <v>22</v>
      </c>
      <c r="E30" s="163"/>
      <c r="F30" s="166" t="s">
        <v>18</v>
      </c>
    </row>
    <row r="31" spans="1:6" ht="15.95" customHeight="1">
      <c r="A31" s="161"/>
      <c r="B31" s="43" t="s">
        <v>20</v>
      </c>
      <c r="C31" s="161"/>
      <c r="D31" s="161"/>
      <c r="E31" s="164"/>
      <c r="F31" s="167"/>
    </row>
    <row r="32" spans="1:6" ht="15.95" customHeight="1">
      <c r="A32" s="161"/>
      <c r="B32" s="43" t="s">
        <v>21</v>
      </c>
      <c r="C32" s="161"/>
      <c r="D32" s="161"/>
      <c r="E32" s="164"/>
      <c r="F32" s="167"/>
    </row>
    <row r="33" spans="1:6" ht="15.95" customHeight="1" thickBot="1">
      <c r="A33" s="162"/>
      <c r="B33" s="57" t="s">
        <v>40</v>
      </c>
      <c r="C33" s="162"/>
      <c r="D33" s="162"/>
      <c r="E33" s="165"/>
      <c r="F33" s="168"/>
    </row>
    <row r="34" spans="1:6" ht="20.100000000000001" customHeight="1" thickBot="1">
      <c r="A34" s="44"/>
      <c r="B34" s="45" t="s">
        <v>30</v>
      </c>
      <c r="C34" s="46"/>
      <c r="D34" s="47"/>
      <c r="E34" s="48"/>
      <c r="F34" s="136"/>
    </row>
    <row r="35" spans="1:6" ht="20.100000000000001" customHeight="1" thickBot="1">
      <c r="A35" s="44"/>
      <c r="B35" s="49" t="s">
        <v>10</v>
      </c>
      <c r="C35" s="50">
        <v>5</v>
      </c>
      <c r="D35" s="48" t="s">
        <v>3</v>
      </c>
      <c r="E35" s="48" t="s">
        <v>18</v>
      </c>
      <c r="F35" s="136"/>
    </row>
    <row r="36" spans="1:6" ht="40.5" customHeight="1" thickBot="1">
      <c r="A36" s="51"/>
      <c r="B36" s="14" t="s">
        <v>31</v>
      </c>
      <c r="C36" s="13"/>
      <c r="D36" s="13"/>
      <c r="E36" s="12"/>
      <c r="F36" s="137"/>
    </row>
  </sheetData>
  <mergeCells count="31">
    <mergeCell ref="H10:L12"/>
    <mergeCell ref="A10:A13"/>
    <mergeCell ref="C10:C13"/>
    <mergeCell ref="D10:D13"/>
    <mergeCell ref="E10:E13"/>
    <mergeCell ref="F10:F13"/>
    <mergeCell ref="A18:A21"/>
    <mergeCell ref="C18:C21"/>
    <mergeCell ref="D18:D21"/>
    <mergeCell ref="E18:E21"/>
    <mergeCell ref="F18:F21"/>
    <mergeCell ref="A14:A17"/>
    <mergeCell ref="C14:C17"/>
    <mergeCell ref="D14:D17"/>
    <mergeCell ref="E14:E17"/>
    <mergeCell ref="F14:F17"/>
    <mergeCell ref="A26:A29"/>
    <mergeCell ref="C26:C29"/>
    <mergeCell ref="D26:D29"/>
    <mergeCell ref="E26:E29"/>
    <mergeCell ref="F26:F29"/>
    <mergeCell ref="A22:A25"/>
    <mergeCell ref="C22:C25"/>
    <mergeCell ref="D22:D25"/>
    <mergeCell ref="E22:E25"/>
    <mergeCell ref="F22:F25"/>
    <mergeCell ref="D30:D33"/>
    <mergeCell ref="E30:E33"/>
    <mergeCell ref="F30:F33"/>
    <mergeCell ref="A30:A33"/>
    <mergeCell ref="C30:C33"/>
  </mergeCells>
  <pageMargins left="0.78740157480314965" right="0.39370078740157483" top="0.31496062992125984" bottom="0.31496062992125984" header="0.15748031496062992" footer="0.15748031496062992"/>
  <pageSetup paperSize="9" orientation="portrait" r:id="rId1"/>
  <headerFooter>
    <oddFooter>&amp;RSeite : 2/3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4"/>
  <sheetViews>
    <sheetView zoomScaleNormal="100" zoomScaleSheetLayoutView="100" workbookViewId="0">
      <selection activeCell="E4" sqref="E4"/>
    </sheetView>
  </sheetViews>
  <sheetFormatPr baseColWidth="10" defaultRowHeight="14.25"/>
  <cols>
    <col min="1" max="1" width="7.375" customWidth="1"/>
    <col min="2" max="2" width="34" customWidth="1"/>
    <col min="3" max="3" width="19" style="20" customWidth="1"/>
    <col min="4" max="4" width="14" customWidth="1"/>
    <col min="5" max="5" width="17.375" customWidth="1"/>
    <col min="8" max="8" width="11.375" bestFit="1" customWidth="1"/>
    <col min="9" max="9" width="11.375" style="10" bestFit="1" customWidth="1"/>
    <col min="11" max="11" width="11.875" customWidth="1"/>
    <col min="13" max="13" width="13.25" customWidth="1"/>
    <col min="15" max="15" width="22" customWidth="1"/>
    <col min="16" max="16" width="11.375" style="20" bestFit="1" customWidth="1"/>
  </cols>
  <sheetData>
    <row r="1" spans="1:16" ht="15.75" customHeight="1">
      <c r="A1" s="44" t="s">
        <v>43</v>
      </c>
    </row>
    <row r="2" spans="1:16" ht="18.75" customHeight="1">
      <c r="A2" s="70" t="s">
        <v>25</v>
      </c>
    </row>
    <row r="3" spans="1:16" ht="11.25" customHeight="1">
      <c r="A3" s="70"/>
    </row>
    <row r="4" spans="1:16" ht="20.25">
      <c r="A4" s="58" t="s">
        <v>61</v>
      </c>
      <c r="E4" s="44"/>
    </row>
    <row r="6" spans="1:16" ht="15">
      <c r="A6" s="19" t="str">
        <f>'2. Grundleistung'!A6</f>
        <v xml:space="preserve">Grundleistungen gemäß AHO Schriftenreihe Heft-Nr. 9 „Projektmanagementleistungen </v>
      </c>
    </row>
    <row r="7" spans="1:16" ht="15">
      <c r="A7" s="19" t="s">
        <v>25</v>
      </c>
    </row>
    <row r="8" spans="1:16" ht="15">
      <c r="A8" s="19" t="s">
        <v>26</v>
      </c>
    </row>
    <row r="9" spans="1:16" ht="15">
      <c r="A9" s="19"/>
    </row>
    <row r="10" spans="1:16" ht="15" thickBot="1"/>
    <row r="11" spans="1:16" ht="18.75" customHeight="1" thickBot="1">
      <c r="A11" s="18" t="s">
        <v>1</v>
      </c>
      <c r="B11" s="140" t="s">
        <v>119</v>
      </c>
      <c r="C11" s="21" t="s">
        <v>16</v>
      </c>
    </row>
    <row r="12" spans="1:16" ht="30" customHeight="1" thickBot="1">
      <c r="A12" s="8">
        <v>1</v>
      </c>
      <c r="B12" s="34" t="s">
        <v>120</v>
      </c>
      <c r="C12" s="39"/>
    </row>
    <row r="13" spans="1:16" ht="30" customHeight="1" thickBot="1">
      <c r="A13" s="17">
        <v>2</v>
      </c>
      <c r="B13" s="35" t="s">
        <v>121</v>
      </c>
      <c r="C13" s="138"/>
    </row>
    <row r="14" spans="1:16" ht="30" customHeight="1" thickBot="1">
      <c r="A14" s="29"/>
      <c r="B14" s="37" t="s">
        <v>23</v>
      </c>
      <c r="C14" s="41"/>
    </row>
    <row r="15" spans="1:16" s="1" customFormat="1" ht="30" customHeight="1" thickBot="1">
      <c r="B15" s="36" t="s">
        <v>122</v>
      </c>
      <c r="C15" s="40"/>
      <c r="I15" s="130"/>
      <c r="P15" s="131"/>
    </row>
    <row r="16" spans="1:16" s="1" customFormat="1" ht="36" customHeight="1" thickBot="1">
      <c r="B16" s="11" t="s">
        <v>24</v>
      </c>
      <c r="C16" s="42"/>
      <c r="I16" s="130"/>
      <c r="P16" s="131"/>
    </row>
    <row r="18" spans="3:5">
      <c r="C18" s="27"/>
      <c r="D18" s="27"/>
      <c r="E18" s="38"/>
    </row>
    <row r="19" spans="3:5">
      <c r="C19" s="27"/>
      <c r="D19" s="27"/>
      <c r="E19" s="22"/>
    </row>
    <row r="20" spans="3:5">
      <c r="C20" s="27"/>
      <c r="D20" s="27"/>
      <c r="E20" s="22"/>
    </row>
    <row r="21" spans="3:5">
      <c r="C21" s="27"/>
      <c r="D21" s="28"/>
      <c r="E21" s="22"/>
    </row>
    <row r="22" spans="3:5">
      <c r="C22" s="27"/>
      <c r="D22" s="28"/>
      <c r="E22" s="22"/>
    </row>
    <row r="23" spans="3:5">
      <c r="C23" s="27"/>
      <c r="D23" s="28"/>
      <c r="E23" s="22"/>
    </row>
    <row r="24" spans="3:5">
      <c r="C24" s="27"/>
      <c r="D24" s="28"/>
    </row>
    <row r="25" spans="3:5">
      <c r="C25" s="27"/>
      <c r="D25" s="28"/>
    </row>
    <row r="26" spans="3:5">
      <c r="C26" s="27"/>
      <c r="D26" s="28"/>
    </row>
    <row r="27" spans="3:5">
      <c r="C27" s="10"/>
      <c r="D27" s="28"/>
    </row>
    <row r="28" spans="3:5">
      <c r="C28" s="10"/>
      <c r="D28" s="28"/>
    </row>
    <row r="29" spans="3:5">
      <c r="C29" s="10"/>
      <c r="D29" s="28"/>
    </row>
    <row r="30" spans="3:5">
      <c r="C30" s="10"/>
      <c r="D30" s="28"/>
    </row>
    <row r="31" spans="3:5">
      <c r="C31" s="10"/>
      <c r="D31" s="28"/>
    </row>
    <row r="32" spans="3:5">
      <c r="C32" s="10"/>
      <c r="D32" s="28"/>
    </row>
    <row r="33" spans="3:4">
      <c r="C33" s="10"/>
      <c r="D33" s="28"/>
    </row>
    <row r="34" spans="3:4">
      <c r="C34" s="10"/>
    </row>
    <row r="35" spans="3:4">
      <c r="C35" s="10"/>
    </row>
    <row r="36" spans="3:4">
      <c r="C36" s="10"/>
    </row>
    <row r="37" spans="3:4">
      <c r="C37" s="10"/>
    </row>
    <row r="38" spans="3:4">
      <c r="C38" s="10"/>
    </row>
    <row r="39" spans="3:4">
      <c r="C39" s="10"/>
    </row>
    <row r="40" spans="3:4">
      <c r="C40" s="10"/>
    </row>
    <row r="41" spans="3:4">
      <c r="C41" s="10"/>
    </row>
    <row r="42" spans="3:4">
      <c r="C42" s="10"/>
    </row>
    <row r="43" spans="3:4">
      <c r="C43" s="10"/>
    </row>
    <row r="44" spans="3:4">
      <c r="C44" s="10"/>
    </row>
  </sheetData>
  <phoneticPr fontId="17" type="noConversion"/>
  <pageMargins left="0.9055118110236221" right="0.31496062992125984" top="0.78740157480314965" bottom="0.78740157480314965" header="0.31496062992125984" footer="0.31496062992125984"/>
  <pageSetup paperSize="9" scale="90" fitToHeight="0" orientation="portrait" r:id="rId1"/>
  <headerFooter>
    <oddFooter>&amp;RSeite: 3/3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Kostenansatz</vt:lpstr>
      <vt:lpstr>1. Projektklasse</vt:lpstr>
      <vt:lpstr>2. Grundleistung</vt:lpstr>
      <vt:lpstr>Tabelle2</vt:lpstr>
      <vt:lpstr>3. Besondere_Leistg</vt:lpstr>
      <vt:lpstr>4. Summe</vt:lpstr>
      <vt:lpstr>'2. Grundleistung'!Druckbereich</vt:lpstr>
      <vt:lpstr>'1. Projektklasse'!Drucktitel</vt:lpstr>
    </vt:vector>
  </TitlesOfParts>
  <Company>Stadtverwaltung 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PeitschD</dc:creator>
  <cp:lastModifiedBy>Schuckert, Frank</cp:lastModifiedBy>
  <cp:lastPrinted>2026-01-21T09:03:21Z</cp:lastPrinted>
  <dcterms:created xsi:type="dcterms:W3CDTF">2016-07-26T16:03:32Z</dcterms:created>
  <dcterms:modified xsi:type="dcterms:W3CDTF">2026-08-25T08:45:51Z</dcterms:modified>
</cp:coreProperties>
</file>