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Verwaltung\FIBU\Jahresabschluss\JA\Jahresabschluss 2026\Ausschreibung\"/>
    </mc:Choice>
  </mc:AlternateContent>
  <bookViews>
    <workbookView xWindow="0" yWindow="0" windowWidth="13776" windowHeight="6816"/>
  </bookViews>
  <sheets>
    <sheet name="Leistungsverzeichnis" sheetId="1" r:id="rId1"/>
    <sheet name="Anlage 1 zum Leistungsverzeich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6" i="2" l="1"/>
  <c r="M54" i="2"/>
  <c r="K54" i="2"/>
  <c r="U52" i="2"/>
  <c r="U54" i="2" s="1"/>
  <c r="Q52" i="2"/>
  <c r="Q54" i="2" s="1"/>
  <c r="O52" i="2"/>
  <c r="O54" i="2" s="1"/>
  <c r="M52" i="2"/>
  <c r="I52" i="2"/>
  <c r="G52" i="2"/>
  <c r="E52" i="2"/>
  <c r="C52" i="2"/>
  <c r="S50" i="2"/>
  <c r="S48" i="2"/>
  <c r="S46" i="2"/>
  <c r="U44" i="2"/>
  <c r="M44" i="2"/>
  <c r="K44" i="2"/>
  <c r="I44" i="2"/>
  <c r="I54" i="2" s="1"/>
  <c r="G44" i="2"/>
  <c r="G54" i="2" s="1"/>
  <c r="E44" i="2"/>
  <c r="E54" i="2" s="1"/>
  <c r="C44" i="2"/>
  <c r="S44" i="2" s="1"/>
  <c r="E42" i="2"/>
  <c r="S42" i="2" s="1"/>
  <c r="U38" i="2"/>
  <c r="Q38" i="2"/>
  <c r="O38" i="2"/>
  <c r="M38" i="2"/>
  <c r="K38" i="2"/>
  <c r="I38" i="2"/>
  <c r="G38" i="2"/>
  <c r="E38" i="2"/>
  <c r="C38" i="2"/>
  <c r="S38" i="2" s="1"/>
  <c r="S36" i="2"/>
  <c r="S34" i="2"/>
  <c r="S32" i="2"/>
  <c r="S30" i="2"/>
  <c r="S27" i="2"/>
  <c r="U23" i="2"/>
  <c r="Q23" i="2"/>
  <c r="O23" i="2"/>
  <c r="M23" i="2"/>
  <c r="K23" i="2"/>
  <c r="I23" i="2"/>
  <c r="G23" i="2"/>
  <c r="C23" i="2"/>
  <c r="S23" i="2" s="1"/>
  <c r="S21" i="2"/>
  <c r="E19" i="2"/>
  <c r="E23" i="2" s="1"/>
  <c r="S17" i="2"/>
  <c r="S16" i="2"/>
  <c r="S52" i="2" l="1"/>
  <c r="S54" i="2" s="1"/>
  <c r="S19" i="2"/>
  <c r="C54" i="2"/>
</calcChain>
</file>

<file path=xl/sharedStrings.xml><?xml version="1.0" encoding="utf-8"?>
<sst xmlns="http://schemas.openxmlformats.org/spreadsheetml/2006/main" count="143" uniqueCount="121">
  <si>
    <t>*</t>
  </si>
  <si>
    <t>Leistungsverzeichnis zur Ausschreibung der Wirtschaftsprüferleistungen für</t>
  </si>
  <si>
    <t>für folgende Gesellschaften mit Sitz in Neuruppin</t>
  </si>
  <si>
    <t>die Geschäfstjahr 2026 bis 2030</t>
  </si>
  <si>
    <t xml:space="preserve">Erweiterung des Prüfungsauftrages um die Prüfung der Ordnungsmäßigkeit der </t>
  </si>
  <si>
    <t>PRO Klinik Holding GmbH (PRO)</t>
  </si>
  <si>
    <t>Ruppiner Kliniken GmbH (UKRB)</t>
  </si>
  <si>
    <t>MBN Medizinische Bildungsstätte Neuruppin GmbH (MBN)</t>
  </si>
  <si>
    <t>HOSPA gemeinnützige Gesellschaft für Hospiz- und Palliativbetreuung mbH (HOSPA)</t>
  </si>
  <si>
    <t>OGD Ostprignitz-Ruppiner Gesundheitsdienste mbH (OGD)</t>
  </si>
  <si>
    <t>PKS Pro-Klinik-Service GmbH (PKS)</t>
  </si>
  <si>
    <t>Pro Energy GmbH (PE)</t>
  </si>
  <si>
    <t>Energiewerk PRO OPR GmbH (EW)</t>
  </si>
  <si>
    <t xml:space="preserve">Testat über die zweckentsprechende Verwendung der Pauschalfördermittel </t>
  </si>
  <si>
    <t>(§ 22 BbgKHEG)</t>
  </si>
  <si>
    <t>1.</t>
  </si>
  <si>
    <t>2.</t>
  </si>
  <si>
    <t>2.1</t>
  </si>
  <si>
    <t>2.2</t>
  </si>
  <si>
    <t>Geschäftsführung nach § 53 HGrG</t>
  </si>
  <si>
    <t>Gesonderte Testate (soweit erforderlich)</t>
  </si>
  <si>
    <t>2.3</t>
  </si>
  <si>
    <t>Testat über die Aufstellung der besetzten  Ausbildungsplätze nach</t>
  </si>
  <si>
    <t>§ 3 BbgKHEGPIV für Antrag nach § 9 KHG</t>
  </si>
  <si>
    <t>Bescheinigung nach § 2 Abs. 3 BbgKHEGIV</t>
  </si>
  <si>
    <t>2.4</t>
  </si>
  <si>
    <t>Vermerk nach § 18 Abs. 2 BPflV/ § 7 Psych-Personalnachweis-Vereinbarung</t>
  </si>
  <si>
    <t>2.5</t>
  </si>
  <si>
    <t>2.6</t>
  </si>
  <si>
    <t>Ausbildungstestat (§ 17a Abs. 7 S. 2 KHG)</t>
  </si>
  <si>
    <t>2.7</t>
  </si>
  <si>
    <t>Infektiologietestat (§ 4 Abs. 9 S. 6 KHEntgG)</t>
  </si>
  <si>
    <t>2.8</t>
  </si>
  <si>
    <t>Erlöstestat nach § 3 Abs. 7 S. 5 BPflV</t>
  </si>
  <si>
    <t>2.9</t>
  </si>
  <si>
    <t>Nachweis Aufstellung Pflegepersonaluntergrenze gem. § 137 i Abs. 4 S. 1 SGB V</t>
  </si>
  <si>
    <t>Prüfung des Bezügeberichtes</t>
  </si>
  <si>
    <t>Anlage 1 zum Leistungsverzeichnis</t>
  </si>
  <si>
    <t>Wirtschaftliche Rahmendaten der zu prüfenden Gesellschaften</t>
  </si>
  <si>
    <t>Pro Klinik Holding GmbH und Konzernunternehmen</t>
  </si>
  <si>
    <t>Treuhand</t>
  </si>
  <si>
    <t>PRO</t>
  </si>
  <si>
    <t>UKRB</t>
  </si>
  <si>
    <t>OGD</t>
  </si>
  <si>
    <t>HOSPA</t>
  </si>
  <si>
    <t>MBN</t>
  </si>
  <si>
    <t>PKS</t>
  </si>
  <si>
    <t>PE</t>
  </si>
  <si>
    <t>EW</t>
  </si>
  <si>
    <t>Gesamt</t>
  </si>
  <si>
    <t>RD</t>
  </si>
  <si>
    <t>TEUR</t>
  </si>
  <si>
    <t>Bilanzdaten</t>
  </si>
  <si>
    <t>AKTIVA</t>
  </si>
  <si>
    <t>Anlagevermögen</t>
  </si>
  <si>
    <t>davon Finanzanlagen</t>
  </si>
  <si>
    <t>Umlaufvermögen</t>
  </si>
  <si>
    <t>Rechnungsabgrenzungsposten</t>
  </si>
  <si>
    <t>AKTIVA Gesamt</t>
  </si>
  <si>
    <t>PASSIVA</t>
  </si>
  <si>
    <t>Eigenkapital</t>
  </si>
  <si>
    <t>Sonderposten zur Finanzierung</t>
  </si>
  <si>
    <t>des Anlagevermögens</t>
  </si>
  <si>
    <t>Rückstellungen</t>
  </si>
  <si>
    <t>Verbindlichkeiten</t>
  </si>
  <si>
    <t>PASSIVA GESAMT</t>
  </si>
  <si>
    <t>GUV Daten</t>
  </si>
  <si>
    <t>Umsatzerlöse</t>
  </si>
  <si>
    <t>Sonstige Erträge</t>
  </si>
  <si>
    <t>Materialaufwand</t>
  </si>
  <si>
    <t>Personalaufwand</t>
  </si>
  <si>
    <t>Abschreibungen</t>
  </si>
  <si>
    <t>Sonstiger Aufwand</t>
  </si>
  <si>
    <t>Jahresergebnis</t>
  </si>
  <si>
    <t>Zahl der Mitarbeiter</t>
  </si>
  <si>
    <t>3.</t>
  </si>
  <si>
    <t xml:space="preserve">Prüfung der Jahresabschlüsse zum 31. Dezember und des Lageberichtes </t>
  </si>
  <si>
    <t>für die Jahre 2026 bis 2030 nach § 316 ff. HGB</t>
  </si>
  <si>
    <t>Allgemeine Hinweise</t>
  </si>
  <si>
    <t>Die Pro-Klinik-Holding GmbH und ihre Konzerngesellschaften beabsichtigt, Wirtschafts-</t>
  </si>
  <si>
    <t>prüferleistungen für die Geschäftsjahre 2026 bis 2030 auszuschreiben. Die Beauf-</t>
  </si>
  <si>
    <t>tragung erfolgt im Wege eines Verhandlungsverfahrens gemäß den einschlägigen</t>
  </si>
  <si>
    <t>vergaberechtlichen Vorschriften. Das vorliegende Leistungsverzeichnis beschreibt</t>
  </si>
  <si>
    <t xml:space="preserve">den zu erbringenden Leistungsumfang verbindlich. Angebote sind auf Grundlage </t>
  </si>
  <si>
    <t>Leistungsumfang</t>
  </si>
  <si>
    <t>Die nachfolgende Tabelle enthält alle ausgeschriebenen Leistungen.</t>
  </si>
  <si>
    <t>Es wird um alternative Angebote für den Fall der wirksam durchgeführten Verschmel-</t>
  </si>
  <si>
    <t>zung und für den Fall der nicht wirksam durchgeführten Verschmelzung gebeten.</t>
  </si>
  <si>
    <t>Prüfung des Konzernabschlusses zum 31. Dezember und des Konzernlageberichtes</t>
  </si>
  <si>
    <t xml:space="preserve">A. </t>
  </si>
  <si>
    <t>Jahresabschlussprüfung</t>
  </si>
  <si>
    <t>B.</t>
  </si>
  <si>
    <t>Konzernabschlussprüfung</t>
  </si>
  <si>
    <t xml:space="preserve">Hinsichtlich der wirtschaftlichen Rahmendaten der zu prüfenden Gesellschaften wird </t>
  </si>
  <si>
    <t>auf Anlage 1 zum Leistungsverzeichnis verwiesen.</t>
  </si>
  <si>
    <t xml:space="preserve">C. </t>
  </si>
  <si>
    <t>Erweiterungen des Prüfungsauftrages/ gesonderte Testate</t>
  </si>
  <si>
    <t>Anforderungen an Bieter</t>
  </si>
  <si>
    <t>Zulassung als Wirtschaftsprüfer/ Wirtschaftsprüfungsgesellschaft gemäß WPO</t>
  </si>
  <si>
    <t>Eintragung als gesetzlicher Abschlussprüfer im Berufsregister</t>
  </si>
  <si>
    <t>Einhaltung der Unabhängigkeitsanforderungen gemäß WPO, BS WP/vBP und HGB</t>
  </si>
  <si>
    <t>Nachweis einschlägiger Erfahrung in der Prüfung von Krankenhäusern und Einrich-</t>
  </si>
  <si>
    <t xml:space="preserve">tungen des Gesundheitswesens </t>
  </si>
  <si>
    <t>(mindestens 3 vergleichbare Mandate in den letzten 5 Jahren)</t>
  </si>
  <si>
    <t>Keine Ausschlussgründe nach § 123/ 124 GWB</t>
  </si>
  <si>
    <t>Berufshaftpflichtversicherung in angemessener Höhe (Mindestdeckungssumme:</t>
  </si>
  <si>
    <t>Präsentation der Prüfungsergebnisse in einer Sitzung des Aufsichtsrates</t>
  </si>
  <si>
    <t>Hinweis:</t>
  </si>
  <si>
    <t xml:space="preserve">Personelle Kapazitäten zur termingerechten Erstellung der Prüfungsberichte </t>
  </si>
  <si>
    <t>im Juni des jeweiligen Folgejahres</t>
  </si>
  <si>
    <t>2.10</t>
  </si>
  <si>
    <t>ggf. weitere Prüfungen soweit erforderlich</t>
  </si>
  <si>
    <t xml:space="preserve">Die mit * gekennzeichneten Gesellschaften sollen mit Wirkung auf den 1.1.2026 (PRO) </t>
  </si>
  <si>
    <t xml:space="preserve">Sollte die Verschmelzung planmäßig abgewickelt werden, wird für das Jahr 2026 für </t>
  </si>
  <si>
    <t>diese Rechtsträger nur ein Jahresabschluss aufgestellt.</t>
  </si>
  <si>
    <t>Treuhandvermögen "Rettungsdienst Ostprignitz-Ruppin" (Treuhand RD)</t>
  </si>
  <si>
    <t>4,0 Mio. EUR je Schadensfall)</t>
  </si>
  <si>
    <t>dieses Leistungsverzeichnisses zu erstellen. Optional können Angebote für betriebs-</t>
  </si>
  <si>
    <t>wirtschaftliche Beratungen abgegeben werden.</t>
  </si>
  <si>
    <t>Referenzprojekte mit vergleichbarem Auftragsvolumen (Bilanzsumme &gt; 200 Mio. EUR)</t>
  </si>
  <si>
    <t xml:space="preserve">bzw. 1.11.2026 (MBN) verschmolzen werden.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</si>
</sst>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Fill="1" applyBorder="1"/>
    <xf numFmtId="0" fontId="1" fillId="0" borderId="0" xfId="0" applyFont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0" fillId="0" borderId="9" xfId="0" applyNumberFormat="1" applyBorder="1" applyAlignment="1">
      <alignment horizontal="center"/>
    </xf>
    <xf numFmtId="3" fontId="0" fillId="0" borderId="14" xfId="0" applyNumberFormat="1" applyBorder="1"/>
    <xf numFmtId="3" fontId="0" fillId="0" borderId="0" xfId="0" applyNumberFormat="1" applyBorder="1"/>
    <xf numFmtId="3" fontId="0" fillId="0" borderId="5" xfId="0" applyNumberFormat="1" applyBorder="1"/>
    <xf numFmtId="0" fontId="2" fillId="0" borderId="4" xfId="0" applyFont="1" applyBorder="1"/>
    <xf numFmtId="3" fontId="2" fillId="0" borderId="0" xfId="0" applyNumberFormat="1" applyFont="1" applyBorder="1"/>
    <xf numFmtId="0" fontId="2" fillId="0" borderId="0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3" borderId="12" xfId="0" applyNumberFormat="1" applyFont="1" applyFill="1" applyBorder="1"/>
    <xf numFmtId="3" fontId="1" fillId="3" borderId="9" xfId="0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4" xfId="0" applyFont="1" applyBorder="1"/>
    <xf numFmtId="0" fontId="0" fillId="0" borderId="14" xfId="0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/>
    <xf numFmtId="49" fontId="4" fillId="0" borderId="4" xfId="0" applyNumberFormat="1" applyFont="1" applyBorder="1"/>
    <xf numFmtId="14" fontId="4" fillId="0" borderId="0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2" borderId="12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0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topLeftCell="A33" zoomScale="190" zoomScaleNormal="190" workbookViewId="0">
      <selection activeCell="B40" sqref="B40"/>
    </sheetView>
  </sheetViews>
  <sheetFormatPr baseColWidth="10" defaultColWidth="11.44140625" defaultRowHeight="11.4" x14ac:dyDescent="0.2"/>
  <cols>
    <col min="1" max="1" width="4.88671875" style="37" customWidth="1"/>
    <col min="2" max="2" width="75.44140625" style="37" customWidth="1"/>
    <col min="3" max="3" width="2" style="37" bestFit="1" customWidth="1"/>
    <col min="4" max="4" width="2.88671875" style="37" customWidth="1"/>
    <col min="5" max="16384" width="11.44140625" style="37"/>
  </cols>
  <sheetData>
    <row r="1" spans="1:3" x14ac:dyDescent="0.2">
      <c r="A1" s="62" t="s">
        <v>1</v>
      </c>
      <c r="B1" s="63"/>
      <c r="C1" s="64"/>
    </row>
    <row r="2" spans="1:3" x14ac:dyDescent="0.2">
      <c r="A2" s="65" t="s">
        <v>3</v>
      </c>
      <c r="B2" s="66"/>
      <c r="C2" s="67"/>
    </row>
    <row r="3" spans="1:3" x14ac:dyDescent="0.2">
      <c r="A3" s="38"/>
      <c r="B3" s="39"/>
      <c r="C3" s="40"/>
    </row>
    <row r="4" spans="1:3" x14ac:dyDescent="0.2">
      <c r="A4" s="56" t="s">
        <v>15</v>
      </c>
      <c r="B4" s="57" t="s">
        <v>78</v>
      </c>
      <c r="C4" s="55"/>
    </row>
    <row r="5" spans="1:3" x14ac:dyDescent="0.2">
      <c r="A5" s="44"/>
      <c r="B5" s="45"/>
      <c r="C5" s="47"/>
    </row>
    <row r="6" spans="1:3" x14ac:dyDescent="0.2">
      <c r="A6" s="44"/>
      <c r="B6" s="45" t="s">
        <v>79</v>
      </c>
      <c r="C6" s="47"/>
    </row>
    <row r="7" spans="1:3" x14ac:dyDescent="0.2">
      <c r="A7" s="44"/>
      <c r="B7" s="45" t="s">
        <v>80</v>
      </c>
      <c r="C7" s="47"/>
    </row>
    <row r="8" spans="1:3" x14ac:dyDescent="0.2">
      <c r="A8" s="44"/>
      <c r="B8" s="45" t="s">
        <v>81</v>
      </c>
      <c r="C8" s="47"/>
    </row>
    <row r="9" spans="1:3" x14ac:dyDescent="0.2">
      <c r="A9" s="44"/>
      <c r="B9" s="45" t="s">
        <v>82</v>
      </c>
      <c r="C9" s="47"/>
    </row>
    <row r="10" spans="1:3" x14ac:dyDescent="0.2">
      <c r="A10" s="44"/>
      <c r="B10" s="45" t="s">
        <v>83</v>
      </c>
      <c r="C10" s="46"/>
    </row>
    <row r="11" spans="1:3" x14ac:dyDescent="0.2">
      <c r="A11" s="44"/>
      <c r="B11" s="45" t="s">
        <v>117</v>
      </c>
      <c r="C11" s="46"/>
    </row>
    <row r="12" spans="1:3" x14ac:dyDescent="0.2">
      <c r="A12" s="44"/>
      <c r="B12" s="45" t="s">
        <v>118</v>
      </c>
      <c r="C12" s="46"/>
    </row>
    <row r="13" spans="1:3" x14ac:dyDescent="0.2">
      <c r="A13" s="44"/>
      <c r="B13" s="45"/>
      <c r="C13" s="47"/>
    </row>
    <row r="14" spans="1:3" x14ac:dyDescent="0.2">
      <c r="A14" s="56" t="s">
        <v>16</v>
      </c>
      <c r="B14" s="57" t="s">
        <v>84</v>
      </c>
      <c r="C14" s="55"/>
    </row>
    <row r="15" spans="1:3" x14ac:dyDescent="0.2">
      <c r="A15" s="44"/>
      <c r="B15" s="45"/>
      <c r="C15" s="47"/>
    </row>
    <row r="16" spans="1:3" x14ac:dyDescent="0.2">
      <c r="A16" s="44"/>
      <c r="B16" s="45" t="s">
        <v>85</v>
      </c>
      <c r="C16" s="47"/>
    </row>
    <row r="17" spans="1:4" x14ac:dyDescent="0.2">
      <c r="A17" s="44"/>
      <c r="B17" s="45"/>
      <c r="C17" s="47"/>
    </row>
    <row r="18" spans="1:4" x14ac:dyDescent="0.2">
      <c r="A18" s="56" t="s">
        <v>89</v>
      </c>
      <c r="B18" s="57" t="s">
        <v>90</v>
      </c>
      <c r="C18" s="55"/>
    </row>
    <row r="19" spans="1:4" x14ac:dyDescent="0.2">
      <c r="A19" s="41"/>
      <c r="B19" s="42"/>
      <c r="C19" s="43"/>
    </row>
    <row r="20" spans="1:4" x14ac:dyDescent="0.2">
      <c r="A20" s="44" t="s">
        <v>15</v>
      </c>
      <c r="B20" s="45" t="s">
        <v>76</v>
      </c>
      <c r="C20" s="46"/>
    </row>
    <row r="21" spans="1:4" x14ac:dyDescent="0.2">
      <c r="A21" s="44"/>
      <c r="B21" s="45" t="s">
        <v>77</v>
      </c>
      <c r="C21" s="46"/>
    </row>
    <row r="22" spans="1:4" x14ac:dyDescent="0.2">
      <c r="A22" s="44"/>
      <c r="B22" s="45" t="s">
        <v>2</v>
      </c>
      <c r="C22" s="46"/>
    </row>
    <row r="23" spans="1:4" ht="6" customHeight="1" x14ac:dyDescent="0.2">
      <c r="A23" s="44"/>
      <c r="B23" s="45"/>
      <c r="C23" s="46"/>
    </row>
    <row r="24" spans="1:4" x14ac:dyDescent="0.2">
      <c r="A24" s="44"/>
      <c r="B24" s="45" t="s">
        <v>5</v>
      </c>
      <c r="C24" s="47" t="s">
        <v>0</v>
      </c>
    </row>
    <row r="25" spans="1:4" x14ac:dyDescent="0.2">
      <c r="A25" s="44"/>
      <c r="B25" s="45" t="s">
        <v>6</v>
      </c>
      <c r="C25" s="47" t="s">
        <v>0</v>
      </c>
    </row>
    <row r="26" spans="1:4" x14ac:dyDescent="0.2">
      <c r="A26" s="44"/>
      <c r="B26" s="45" t="s">
        <v>7</v>
      </c>
      <c r="C26" s="47" t="s">
        <v>0</v>
      </c>
    </row>
    <row r="27" spans="1:4" x14ac:dyDescent="0.2">
      <c r="A27" s="44"/>
      <c r="B27" s="45" t="s">
        <v>8</v>
      </c>
      <c r="C27" s="46"/>
      <c r="D27" s="48"/>
    </row>
    <row r="28" spans="1:4" x14ac:dyDescent="0.2">
      <c r="A28" s="44"/>
      <c r="B28" s="45" t="s">
        <v>9</v>
      </c>
      <c r="C28" s="46"/>
    </row>
    <row r="29" spans="1:4" x14ac:dyDescent="0.2">
      <c r="A29" s="44"/>
      <c r="B29" s="45" t="s">
        <v>10</v>
      </c>
      <c r="C29" s="46"/>
    </row>
    <row r="30" spans="1:4" x14ac:dyDescent="0.2">
      <c r="A30" s="44"/>
      <c r="B30" s="45" t="s">
        <v>11</v>
      </c>
      <c r="C30" s="46"/>
    </row>
    <row r="31" spans="1:4" x14ac:dyDescent="0.2">
      <c r="A31" s="44"/>
      <c r="B31" s="45" t="s">
        <v>12</v>
      </c>
      <c r="C31" s="46"/>
    </row>
    <row r="32" spans="1:4" x14ac:dyDescent="0.2">
      <c r="A32" s="44"/>
      <c r="B32" s="49" t="s">
        <v>115</v>
      </c>
      <c r="C32" s="46"/>
    </row>
    <row r="33" spans="1:3" x14ac:dyDescent="0.2">
      <c r="A33" s="44"/>
      <c r="B33" s="49"/>
      <c r="C33" s="46"/>
    </row>
    <row r="34" spans="1:3" x14ac:dyDescent="0.2">
      <c r="A34" s="44" t="s">
        <v>16</v>
      </c>
      <c r="B34" s="49" t="s">
        <v>106</v>
      </c>
      <c r="C34" s="46"/>
    </row>
    <row r="35" spans="1:3" x14ac:dyDescent="0.2">
      <c r="A35" s="44"/>
      <c r="B35" s="49" t="s">
        <v>109</v>
      </c>
      <c r="C35" s="46"/>
    </row>
    <row r="36" spans="1:3" x14ac:dyDescent="0.2">
      <c r="A36" s="44"/>
      <c r="B36" s="49"/>
      <c r="C36" s="46"/>
    </row>
    <row r="37" spans="1:3" x14ac:dyDescent="0.2">
      <c r="A37" s="44"/>
      <c r="B37" s="61" t="s">
        <v>107</v>
      </c>
      <c r="C37" s="46"/>
    </row>
    <row r="38" spans="1:3" ht="6" customHeight="1" x14ac:dyDescent="0.2">
      <c r="A38" s="44"/>
      <c r="B38" s="45"/>
      <c r="C38" s="46"/>
    </row>
    <row r="39" spans="1:3" x14ac:dyDescent="0.2">
      <c r="A39" s="44"/>
      <c r="B39" s="45" t="s">
        <v>112</v>
      </c>
      <c r="C39" s="46"/>
    </row>
    <row r="40" spans="1:3" x14ac:dyDescent="0.2">
      <c r="A40" s="44"/>
      <c r="B40" s="49" t="s">
        <v>120</v>
      </c>
      <c r="C40" s="46"/>
    </row>
    <row r="41" spans="1:3" x14ac:dyDescent="0.2">
      <c r="A41" s="44"/>
      <c r="B41" s="49" t="s">
        <v>113</v>
      </c>
      <c r="C41" s="46"/>
    </row>
    <row r="42" spans="1:3" x14ac:dyDescent="0.2">
      <c r="A42" s="44"/>
      <c r="B42" s="49" t="s">
        <v>114</v>
      </c>
      <c r="C42" s="46"/>
    </row>
    <row r="43" spans="1:3" x14ac:dyDescent="0.2">
      <c r="A43" s="44"/>
      <c r="B43" s="49" t="s">
        <v>86</v>
      </c>
      <c r="C43" s="46"/>
    </row>
    <row r="44" spans="1:3" x14ac:dyDescent="0.2">
      <c r="A44" s="44"/>
      <c r="B44" s="49" t="s">
        <v>87</v>
      </c>
      <c r="C44" s="46"/>
    </row>
    <row r="45" spans="1:3" x14ac:dyDescent="0.2">
      <c r="A45" s="44"/>
      <c r="B45" s="49"/>
      <c r="C45" s="46"/>
    </row>
    <row r="46" spans="1:3" x14ac:dyDescent="0.2">
      <c r="A46" s="44"/>
      <c r="B46" s="49" t="s">
        <v>93</v>
      </c>
      <c r="C46" s="46"/>
    </row>
    <row r="47" spans="1:3" x14ac:dyDescent="0.2">
      <c r="A47" s="44"/>
      <c r="B47" s="49" t="s">
        <v>94</v>
      </c>
      <c r="C47" s="46"/>
    </row>
    <row r="48" spans="1:3" ht="15.75" customHeight="1" x14ac:dyDescent="0.2">
      <c r="A48" s="44"/>
      <c r="B48" s="45"/>
      <c r="C48" s="46"/>
    </row>
    <row r="49" spans="1:3" x14ac:dyDescent="0.2">
      <c r="A49" s="56" t="s">
        <v>91</v>
      </c>
      <c r="B49" s="57" t="s">
        <v>92</v>
      </c>
      <c r="C49" s="55"/>
    </row>
    <row r="50" spans="1:3" ht="8.25" customHeight="1" x14ac:dyDescent="0.2">
      <c r="A50" s="44"/>
      <c r="B50" s="45"/>
      <c r="C50" s="46"/>
    </row>
    <row r="51" spans="1:3" x14ac:dyDescent="0.2">
      <c r="A51" s="44"/>
      <c r="B51" s="49" t="s">
        <v>88</v>
      </c>
      <c r="C51" s="46"/>
    </row>
    <row r="52" spans="1:3" x14ac:dyDescent="0.2">
      <c r="A52" s="44"/>
      <c r="B52" s="49" t="s">
        <v>77</v>
      </c>
      <c r="C52" s="46"/>
    </row>
    <row r="53" spans="1:3" x14ac:dyDescent="0.2">
      <c r="A53" s="44"/>
      <c r="B53" s="49"/>
      <c r="C53" s="46"/>
    </row>
    <row r="54" spans="1:3" x14ac:dyDescent="0.2">
      <c r="A54" s="44"/>
      <c r="B54" s="49" t="s">
        <v>106</v>
      </c>
      <c r="C54" s="46"/>
    </row>
    <row r="55" spans="1:3" x14ac:dyDescent="0.2">
      <c r="A55" s="44"/>
      <c r="B55" s="49" t="s">
        <v>109</v>
      </c>
      <c r="C55" s="46"/>
    </row>
    <row r="56" spans="1:3" x14ac:dyDescent="0.2">
      <c r="A56" s="44"/>
      <c r="B56" s="45"/>
      <c r="C56" s="46"/>
    </row>
    <row r="57" spans="1:3" x14ac:dyDescent="0.2">
      <c r="A57" s="56" t="s">
        <v>95</v>
      </c>
      <c r="B57" s="57" t="s">
        <v>96</v>
      </c>
      <c r="C57" s="55"/>
    </row>
    <row r="58" spans="1:3" ht="12" customHeight="1" x14ac:dyDescent="0.2">
      <c r="A58" s="44"/>
      <c r="B58" s="45"/>
      <c r="C58" s="46"/>
    </row>
    <row r="59" spans="1:3" x14ac:dyDescent="0.2">
      <c r="A59" s="44" t="s">
        <v>15</v>
      </c>
      <c r="B59" s="45" t="s">
        <v>4</v>
      </c>
      <c r="C59" s="46"/>
    </row>
    <row r="60" spans="1:3" x14ac:dyDescent="0.2">
      <c r="A60" s="44"/>
      <c r="B60" s="45" t="s">
        <v>19</v>
      </c>
      <c r="C60" s="46"/>
    </row>
    <row r="61" spans="1:3" ht="12" customHeight="1" x14ac:dyDescent="0.2">
      <c r="A61" s="44"/>
      <c r="B61" s="45"/>
      <c r="C61" s="46"/>
    </row>
    <row r="62" spans="1:3" x14ac:dyDescent="0.2">
      <c r="A62" s="44" t="s">
        <v>16</v>
      </c>
      <c r="B62" s="37" t="s">
        <v>20</v>
      </c>
      <c r="C62" s="46"/>
    </row>
    <row r="63" spans="1:3" ht="5.25" customHeight="1" x14ac:dyDescent="0.2">
      <c r="A63" s="44"/>
      <c r="C63" s="46"/>
    </row>
    <row r="64" spans="1:3" x14ac:dyDescent="0.2">
      <c r="A64" s="50" t="s">
        <v>17</v>
      </c>
      <c r="B64" s="45" t="s">
        <v>13</v>
      </c>
      <c r="C64" s="46"/>
    </row>
    <row r="65" spans="1:3" x14ac:dyDescent="0.2">
      <c r="A65" s="44"/>
      <c r="B65" s="49" t="s">
        <v>14</v>
      </c>
      <c r="C65" s="46"/>
    </row>
    <row r="66" spans="1:3" ht="4.5" customHeight="1" x14ac:dyDescent="0.2">
      <c r="A66" s="44"/>
      <c r="B66" s="45"/>
      <c r="C66" s="46"/>
    </row>
    <row r="67" spans="1:3" x14ac:dyDescent="0.2">
      <c r="A67" s="50" t="s">
        <v>18</v>
      </c>
      <c r="B67" s="45" t="s">
        <v>22</v>
      </c>
      <c r="C67" s="46"/>
    </row>
    <row r="68" spans="1:3" x14ac:dyDescent="0.2">
      <c r="A68" s="44"/>
      <c r="B68" s="45" t="s">
        <v>23</v>
      </c>
      <c r="C68" s="46"/>
    </row>
    <row r="69" spans="1:3" ht="4.5" customHeight="1" x14ac:dyDescent="0.2">
      <c r="A69" s="44"/>
      <c r="B69" s="45"/>
      <c r="C69" s="46"/>
    </row>
    <row r="70" spans="1:3" x14ac:dyDescent="0.2">
      <c r="A70" s="50" t="s">
        <v>21</v>
      </c>
      <c r="B70" s="51" t="s">
        <v>24</v>
      </c>
      <c r="C70" s="46"/>
    </row>
    <row r="71" spans="1:3" ht="5.25" customHeight="1" x14ac:dyDescent="0.2">
      <c r="A71" s="44"/>
      <c r="C71" s="46"/>
    </row>
    <row r="72" spans="1:3" x14ac:dyDescent="0.2">
      <c r="A72" s="50" t="s">
        <v>25</v>
      </c>
      <c r="B72" s="49" t="s">
        <v>26</v>
      </c>
      <c r="C72" s="46"/>
    </row>
    <row r="73" spans="1:3" ht="4.5" customHeight="1" x14ac:dyDescent="0.2">
      <c r="A73" s="50"/>
      <c r="B73" s="45"/>
      <c r="C73" s="46"/>
    </row>
    <row r="74" spans="1:3" x14ac:dyDescent="0.2">
      <c r="A74" s="50" t="s">
        <v>27</v>
      </c>
      <c r="B74" s="45" t="s">
        <v>29</v>
      </c>
      <c r="C74" s="46"/>
    </row>
    <row r="75" spans="1:3" ht="4.5" customHeight="1" x14ac:dyDescent="0.2">
      <c r="A75" s="50"/>
      <c r="B75" s="45"/>
      <c r="C75" s="46"/>
    </row>
    <row r="76" spans="1:3" x14ac:dyDescent="0.2">
      <c r="A76" s="50" t="s">
        <v>28</v>
      </c>
      <c r="B76" s="45" t="s">
        <v>31</v>
      </c>
      <c r="C76" s="46"/>
    </row>
    <row r="77" spans="1:3" ht="4.5" customHeight="1" x14ac:dyDescent="0.2">
      <c r="A77" s="50"/>
      <c r="B77" s="45"/>
      <c r="C77" s="46"/>
    </row>
    <row r="78" spans="1:3" x14ac:dyDescent="0.2">
      <c r="A78" s="50" t="s">
        <v>30</v>
      </c>
      <c r="B78" s="45" t="s">
        <v>33</v>
      </c>
      <c r="C78" s="46"/>
    </row>
    <row r="79" spans="1:3" ht="4.5" customHeight="1" x14ac:dyDescent="0.2">
      <c r="A79" s="50"/>
      <c r="B79" s="45"/>
      <c r="C79" s="46"/>
    </row>
    <row r="80" spans="1:3" x14ac:dyDescent="0.2">
      <c r="A80" s="50" t="s">
        <v>32</v>
      </c>
      <c r="B80" s="45" t="s">
        <v>35</v>
      </c>
      <c r="C80" s="46"/>
    </row>
    <row r="81" spans="1:3" ht="4.5" customHeight="1" x14ac:dyDescent="0.2">
      <c r="A81" s="50"/>
      <c r="B81" s="45"/>
      <c r="C81" s="46"/>
    </row>
    <row r="82" spans="1:3" x14ac:dyDescent="0.2">
      <c r="A82" s="50" t="s">
        <v>34</v>
      </c>
      <c r="B82" s="45" t="s">
        <v>36</v>
      </c>
      <c r="C82" s="46"/>
    </row>
    <row r="83" spans="1:3" ht="4.5" customHeight="1" x14ac:dyDescent="0.2">
      <c r="A83" s="50"/>
      <c r="B83" s="45"/>
      <c r="C83" s="46"/>
    </row>
    <row r="84" spans="1:3" x14ac:dyDescent="0.2">
      <c r="A84" s="50" t="s">
        <v>110</v>
      </c>
      <c r="B84" s="45" t="s">
        <v>111</v>
      </c>
      <c r="C84" s="46"/>
    </row>
    <row r="85" spans="1:3" ht="4.5" customHeight="1" x14ac:dyDescent="0.2">
      <c r="A85" s="50"/>
      <c r="B85" s="45"/>
      <c r="C85" s="46"/>
    </row>
    <row r="86" spans="1:3" x14ac:dyDescent="0.2">
      <c r="A86" s="52"/>
      <c r="B86" s="53"/>
      <c r="C86" s="54"/>
    </row>
    <row r="87" spans="1:3" x14ac:dyDescent="0.2">
      <c r="A87" s="58"/>
      <c r="B87" s="59"/>
      <c r="C87" s="60"/>
    </row>
    <row r="88" spans="1:3" x14ac:dyDescent="0.2">
      <c r="A88" s="56" t="s">
        <v>75</v>
      </c>
      <c r="B88" s="57" t="s">
        <v>97</v>
      </c>
      <c r="C88" s="55"/>
    </row>
    <row r="89" spans="1:3" x14ac:dyDescent="0.2">
      <c r="A89" s="44"/>
      <c r="B89" s="45"/>
      <c r="C89" s="46"/>
    </row>
    <row r="90" spans="1:3" x14ac:dyDescent="0.2">
      <c r="A90" s="44"/>
      <c r="B90" s="45" t="s">
        <v>98</v>
      </c>
      <c r="C90" s="46"/>
    </row>
    <row r="91" spans="1:3" ht="6.75" customHeight="1" x14ac:dyDescent="0.2">
      <c r="A91" s="44"/>
      <c r="B91" s="45"/>
      <c r="C91" s="46"/>
    </row>
    <row r="92" spans="1:3" x14ac:dyDescent="0.2">
      <c r="A92" s="44"/>
      <c r="B92" s="45" t="s">
        <v>99</v>
      </c>
      <c r="C92" s="46"/>
    </row>
    <row r="93" spans="1:3" ht="6.75" customHeight="1" x14ac:dyDescent="0.2">
      <c r="A93" s="44"/>
      <c r="B93" s="45"/>
      <c r="C93" s="46"/>
    </row>
    <row r="94" spans="1:3" x14ac:dyDescent="0.2">
      <c r="A94" s="44"/>
      <c r="B94" s="45" t="s">
        <v>100</v>
      </c>
      <c r="C94" s="46"/>
    </row>
    <row r="95" spans="1:3" ht="6.75" customHeight="1" x14ac:dyDescent="0.2">
      <c r="A95" s="44"/>
      <c r="B95" s="45"/>
      <c r="C95" s="46"/>
    </row>
    <row r="96" spans="1:3" x14ac:dyDescent="0.2">
      <c r="A96" s="44"/>
      <c r="B96" s="45" t="s">
        <v>101</v>
      </c>
      <c r="C96" s="46"/>
    </row>
    <row r="97" spans="1:3" x14ac:dyDescent="0.2">
      <c r="A97" s="44"/>
      <c r="B97" s="45" t="s">
        <v>102</v>
      </c>
      <c r="C97" s="46"/>
    </row>
    <row r="98" spans="1:3" x14ac:dyDescent="0.2">
      <c r="A98" s="44"/>
      <c r="B98" s="45" t="s">
        <v>103</v>
      </c>
      <c r="C98" s="46"/>
    </row>
    <row r="99" spans="1:3" ht="5.25" customHeight="1" x14ac:dyDescent="0.2">
      <c r="A99" s="44"/>
      <c r="B99" s="45"/>
      <c r="C99" s="46"/>
    </row>
    <row r="100" spans="1:3" x14ac:dyDescent="0.2">
      <c r="A100" s="44"/>
      <c r="B100" s="45" t="s">
        <v>119</v>
      </c>
      <c r="C100" s="46"/>
    </row>
    <row r="101" spans="1:3" ht="6.75" customHeight="1" x14ac:dyDescent="0.2">
      <c r="A101" s="44"/>
      <c r="B101" s="45"/>
      <c r="C101" s="46"/>
    </row>
    <row r="102" spans="1:3" x14ac:dyDescent="0.2">
      <c r="A102" s="44"/>
      <c r="B102" s="45" t="s">
        <v>104</v>
      </c>
      <c r="C102" s="46"/>
    </row>
    <row r="103" spans="1:3" ht="6.75" customHeight="1" x14ac:dyDescent="0.2">
      <c r="A103" s="44"/>
      <c r="B103" s="45"/>
      <c r="C103" s="46"/>
    </row>
    <row r="104" spans="1:3" x14ac:dyDescent="0.2">
      <c r="A104" s="44"/>
      <c r="B104" s="45" t="s">
        <v>105</v>
      </c>
      <c r="C104" s="46"/>
    </row>
    <row r="105" spans="1:3" x14ac:dyDescent="0.2">
      <c r="A105" s="44"/>
      <c r="B105" s="45" t="s">
        <v>116</v>
      </c>
      <c r="C105" s="46"/>
    </row>
    <row r="106" spans="1:3" ht="5.25" customHeight="1" x14ac:dyDescent="0.2">
      <c r="A106" s="44"/>
      <c r="B106" s="45"/>
      <c r="C106" s="46"/>
    </row>
    <row r="107" spans="1:3" x14ac:dyDescent="0.2">
      <c r="A107" s="44"/>
      <c r="B107" s="45" t="s">
        <v>108</v>
      </c>
      <c r="C107" s="46"/>
    </row>
    <row r="108" spans="1:3" x14ac:dyDescent="0.2">
      <c r="A108" s="52"/>
      <c r="B108" s="53"/>
      <c r="C108" s="54"/>
    </row>
  </sheetData>
  <mergeCells count="2">
    <mergeCell ref="A1:C1"/>
    <mergeCell ref="A2:C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opLeftCell="A16" workbookViewId="0">
      <selection activeCell="J32" sqref="J32"/>
    </sheetView>
  </sheetViews>
  <sheetFormatPr baseColWidth="10" defaultRowHeight="14.4" x14ac:dyDescent="0.3"/>
  <cols>
    <col min="1" max="1" width="28.33203125" bestFit="1" customWidth="1"/>
    <col min="2" max="2" width="2.88671875" customWidth="1"/>
    <col min="3" max="3" width="10.109375" bestFit="1" customWidth="1"/>
    <col min="4" max="4" width="2.6640625" customWidth="1"/>
    <col min="5" max="5" width="10.109375" bestFit="1" customWidth="1"/>
    <col min="6" max="6" width="3.109375" customWidth="1"/>
    <col min="7" max="7" width="10.109375" bestFit="1" customWidth="1"/>
    <col min="8" max="8" width="2.44140625" customWidth="1"/>
    <col min="10" max="10" width="2.44140625" customWidth="1"/>
    <col min="11" max="11" width="10.109375" bestFit="1" customWidth="1"/>
    <col min="12" max="12" width="2.44140625" customWidth="1"/>
    <col min="13" max="13" width="10.109375" bestFit="1" customWidth="1"/>
    <col min="14" max="14" width="3.109375" customWidth="1"/>
    <col min="15" max="15" width="10.109375" bestFit="1" customWidth="1"/>
    <col min="16" max="16" width="3.109375" customWidth="1"/>
    <col min="17" max="17" width="10.109375" bestFit="1" customWidth="1"/>
    <col min="18" max="18" width="2.33203125" customWidth="1"/>
    <col min="19" max="19" width="10.109375" bestFit="1" customWidth="1"/>
    <col min="20" max="20" width="3.5546875" customWidth="1"/>
  </cols>
  <sheetData>
    <row r="1" spans="1:21" x14ac:dyDescent="0.3">
      <c r="A1" s="6" t="s">
        <v>37</v>
      </c>
    </row>
    <row r="3" spans="1:21" x14ac:dyDescent="0.3">
      <c r="A3" s="68" t="s">
        <v>38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6" spans="1:21" x14ac:dyDescent="0.3">
      <c r="C6" s="71" t="s">
        <v>39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U6" s="7"/>
    </row>
    <row r="7" spans="1:21" x14ac:dyDescent="0.3">
      <c r="U7" s="8" t="s">
        <v>40</v>
      </c>
    </row>
    <row r="8" spans="1:21" x14ac:dyDescent="0.3">
      <c r="C8" s="9" t="s">
        <v>41</v>
      </c>
      <c r="D8" s="1"/>
      <c r="E8" s="9" t="s">
        <v>42</v>
      </c>
      <c r="F8" s="1"/>
      <c r="G8" s="9" t="s">
        <v>43</v>
      </c>
      <c r="H8" s="1"/>
      <c r="I8" s="9" t="s">
        <v>44</v>
      </c>
      <c r="J8" s="1"/>
      <c r="K8" s="9" t="s">
        <v>45</v>
      </c>
      <c r="L8" s="1"/>
      <c r="M8" s="9" t="s">
        <v>46</v>
      </c>
      <c r="N8" s="1"/>
      <c r="O8" s="9" t="s">
        <v>47</v>
      </c>
      <c r="Q8" s="9" t="s">
        <v>48</v>
      </c>
      <c r="S8" s="9" t="s">
        <v>49</v>
      </c>
      <c r="U8" s="8" t="s">
        <v>50</v>
      </c>
    </row>
    <row r="9" spans="1:21" x14ac:dyDescent="0.3">
      <c r="C9" s="10">
        <v>46022</v>
      </c>
      <c r="D9" s="1"/>
      <c r="E9" s="10">
        <v>46022</v>
      </c>
      <c r="F9" s="1"/>
      <c r="G9" s="10">
        <v>46022</v>
      </c>
      <c r="H9" s="1"/>
      <c r="I9" s="10">
        <v>46022</v>
      </c>
      <c r="J9" s="1"/>
      <c r="K9" s="10">
        <v>46022</v>
      </c>
      <c r="L9" s="1"/>
      <c r="M9" s="10">
        <v>46022</v>
      </c>
      <c r="N9" s="1"/>
      <c r="O9" s="10">
        <v>46022</v>
      </c>
      <c r="P9" s="1"/>
      <c r="Q9" s="10">
        <v>46022</v>
      </c>
      <c r="S9" s="10">
        <v>46022</v>
      </c>
      <c r="U9" s="10">
        <v>46022</v>
      </c>
    </row>
    <row r="10" spans="1:21" x14ac:dyDescent="0.3">
      <c r="C10" s="11" t="s">
        <v>51</v>
      </c>
      <c r="E10" s="11" t="s">
        <v>51</v>
      </c>
      <c r="G10" s="11" t="s">
        <v>51</v>
      </c>
      <c r="I10" s="11" t="s">
        <v>51</v>
      </c>
      <c r="J10" s="1"/>
      <c r="K10" s="11" t="s">
        <v>51</v>
      </c>
      <c r="L10" s="1"/>
      <c r="M10" s="11" t="s">
        <v>51</v>
      </c>
      <c r="N10" s="1"/>
      <c r="O10" s="11" t="s">
        <v>51</v>
      </c>
      <c r="P10" s="1"/>
      <c r="Q10" s="11" t="s">
        <v>51</v>
      </c>
      <c r="S10" s="11" t="s">
        <v>51</v>
      </c>
      <c r="U10" s="11" t="s">
        <v>51</v>
      </c>
    </row>
    <row r="11" spans="1:21" x14ac:dyDescent="0.3">
      <c r="U11" s="3"/>
    </row>
    <row r="12" spans="1:21" x14ac:dyDescent="0.3">
      <c r="A12" s="12" t="s">
        <v>52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</row>
    <row r="14" spans="1:21" x14ac:dyDescent="0.3">
      <c r="A14" s="15" t="s">
        <v>53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/>
      <c r="U14" s="18" t="s">
        <v>53</v>
      </c>
    </row>
    <row r="15" spans="1:21" ht="6" customHeight="1" x14ac:dyDescent="0.3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  <c r="U15" s="19"/>
    </row>
    <row r="16" spans="1:21" x14ac:dyDescent="0.3">
      <c r="A16" s="2" t="s">
        <v>54</v>
      </c>
      <c r="B16" s="3"/>
      <c r="C16" s="20">
        <v>51786</v>
      </c>
      <c r="D16" s="3"/>
      <c r="E16" s="20">
        <v>124355</v>
      </c>
      <c r="F16" s="3"/>
      <c r="G16" s="20">
        <v>15229</v>
      </c>
      <c r="H16" s="3"/>
      <c r="I16" s="3">
        <v>463</v>
      </c>
      <c r="J16" s="3"/>
      <c r="K16" s="3">
        <v>223</v>
      </c>
      <c r="L16" s="3"/>
      <c r="M16" s="20">
        <v>8812</v>
      </c>
      <c r="N16" s="3"/>
      <c r="O16" s="3">
        <v>734</v>
      </c>
      <c r="P16" s="3"/>
      <c r="Q16" s="3">
        <v>1</v>
      </c>
      <c r="R16" s="3"/>
      <c r="S16" s="21">
        <f>SUM(C16:Q16)</f>
        <v>201603</v>
      </c>
      <c r="U16" s="19">
        <v>2804</v>
      </c>
    </row>
    <row r="17" spans="1:21" x14ac:dyDescent="0.3">
      <c r="A17" s="22" t="s">
        <v>55</v>
      </c>
      <c r="B17" s="3"/>
      <c r="C17" s="23">
        <v>49968</v>
      </c>
      <c r="D17" s="3"/>
      <c r="E17" s="23">
        <v>1904</v>
      </c>
      <c r="F17" s="3"/>
      <c r="G17" s="23">
        <v>0</v>
      </c>
      <c r="H17" s="3"/>
      <c r="I17" s="24">
        <v>200</v>
      </c>
      <c r="J17" s="3"/>
      <c r="K17" s="23">
        <v>0</v>
      </c>
      <c r="L17" s="3"/>
      <c r="M17" s="23">
        <v>0</v>
      </c>
      <c r="N17" s="24"/>
      <c r="O17" s="24">
        <v>0</v>
      </c>
      <c r="P17" s="24"/>
      <c r="Q17" s="24">
        <v>0</v>
      </c>
      <c r="R17" s="3"/>
      <c r="S17" s="21">
        <f>SUM(C17:Q17)</f>
        <v>52072</v>
      </c>
      <c r="U17" s="19">
        <v>0</v>
      </c>
    </row>
    <row r="18" spans="1:21" ht="6" customHeight="1" x14ac:dyDescent="0.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  <c r="U18" s="19"/>
    </row>
    <row r="19" spans="1:21" x14ac:dyDescent="0.3">
      <c r="A19" s="2" t="s">
        <v>56</v>
      </c>
      <c r="B19" s="3"/>
      <c r="C19" s="20">
        <v>26962</v>
      </c>
      <c r="D19" s="3"/>
      <c r="E19" s="20">
        <f>5931+57211+17213</f>
        <v>80355</v>
      </c>
      <c r="F19" s="3"/>
      <c r="G19" s="20">
        <v>8717</v>
      </c>
      <c r="H19" s="3"/>
      <c r="I19" s="20">
        <v>3870</v>
      </c>
      <c r="J19" s="3"/>
      <c r="K19" s="20">
        <v>1360</v>
      </c>
      <c r="L19" s="3"/>
      <c r="M19" s="20">
        <v>2680</v>
      </c>
      <c r="N19" s="3"/>
      <c r="O19" s="3">
        <v>543</v>
      </c>
      <c r="P19" s="3"/>
      <c r="Q19" s="3">
        <v>84</v>
      </c>
      <c r="R19" s="3"/>
      <c r="S19" s="21">
        <f>SUM(C19:Q19)</f>
        <v>124571</v>
      </c>
      <c r="U19" s="19">
        <v>5960</v>
      </c>
    </row>
    <row r="20" spans="1:21" ht="6" customHeight="1" x14ac:dyDescent="0.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  <c r="U20" s="19"/>
    </row>
    <row r="21" spans="1:21" x14ac:dyDescent="0.3">
      <c r="A21" s="2" t="s">
        <v>57</v>
      </c>
      <c r="B21" s="3"/>
      <c r="C21" s="3">
        <v>67</v>
      </c>
      <c r="D21" s="3"/>
      <c r="E21" s="3">
        <v>626</v>
      </c>
      <c r="F21" s="3"/>
      <c r="G21" s="3">
        <v>120</v>
      </c>
      <c r="H21" s="3"/>
      <c r="I21" s="3">
        <v>11</v>
      </c>
      <c r="J21" s="3"/>
      <c r="K21" s="3">
        <v>10</v>
      </c>
      <c r="L21" s="3"/>
      <c r="M21" s="3">
        <v>2</v>
      </c>
      <c r="N21" s="3"/>
      <c r="O21" s="5">
        <v>0</v>
      </c>
      <c r="P21" s="3"/>
      <c r="Q21" s="3">
        <v>0</v>
      </c>
      <c r="R21" s="3"/>
      <c r="S21" s="4">
        <f>SUM(C21:Q21)</f>
        <v>836</v>
      </c>
      <c r="U21" s="19">
        <v>69</v>
      </c>
    </row>
    <row r="22" spans="1:21" s="6" customFormat="1" ht="6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7"/>
      <c r="U22" s="28"/>
    </row>
    <row r="23" spans="1:21" x14ac:dyDescent="0.3">
      <c r="A23" s="12" t="s">
        <v>58</v>
      </c>
      <c r="B23" s="13"/>
      <c r="C23" s="29">
        <f>C16+C19+C21</f>
        <v>78815</v>
      </c>
      <c r="D23" s="29"/>
      <c r="E23" s="29">
        <f t="shared" ref="E23:O23" si="0">E16+E19+E21</f>
        <v>205336</v>
      </c>
      <c r="F23" s="29"/>
      <c r="G23" s="29">
        <f t="shared" si="0"/>
        <v>24066</v>
      </c>
      <c r="H23" s="29"/>
      <c r="I23" s="29">
        <f t="shared" si="0"/>
        <v>4344</v>
      </c>
      <c r="J23" s="29"/>
      <c r="K23" s="29">
        <f t="shared" si="0"/>
        <v>1593</v>
      </c>
      <c r="L23" s="29"/>
      <c r="M23" s="29">
        <f t="shared" si="0"/>
        <v>11494</v>
      </c>
      <c r="N23" s="29"/>
      <c r="O23" s="29">
        <f t="shared" si="0"/>
        <v>1277</v>
      </c>
      <c r="P23" s="29"/>
      <c r="Q23" s="29">
        <f>SUM(Q16:Q21)</f>
        <v>85</v>
      </c>
      <c r="R23" s="29"/>
      <c r="S23" s="30">
        <f>SUM(C23:Q23)</f>
        <v>327010</v>
      </c>
      <c r="U23" s="31">
        <f>SUM(U15:U21)</f>
        <v>8833</v>
      </c>
    </row>
    <row r="25" spans="1:21" x14ac:dyDescent="0.3">
      <c r="A25" s="32" t="s">
        <v>59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4"/>
      <c r="U25" s="18" t="s">
        <v>59</v>
      </c>
    </row>
    <row r="26" spans="1:21" s="6" customFormat="1" ht="6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7"/>
      <c r="U26" s="35"/>
    </row>
    <row r="27" spans="1:21" x14ac:dyDescent="0.3">
      <c r="A27" s="2" t="s">
        <v>60</v>
      </c>
      <c r="B27" s="3"/>
      <c r="C27" s="20">
        <v>52262</v>
      </c>
      <c r="D27" s="3"/>
      <c r="E27" s="20">
        <v>67214</v>
      </c>
      <c r="F27" s="3"/>
      <c r="G27" s="20">
        <v>15251</v>
      </c>
      <c r="H27" s="3"/>
      <c r="I27" s="3">
        <v>655</v>
      </c>
      <c r="J27" s="3"/>
      <c r="K27" s="3">
        <v>411</v>
      </c>
      <c r="L27" s="3"/>
      <c r="M27" s="20">
        <v>7330</v>
      </c>
      <c r="N27" s="3"/>
      <c r="O27" s="20">
        <v>1086</v>
      </c>
      <c r="P27" s="3"/>
      <c r="Q27" s="3">
        <v>27</v>
      </c>
      <c r="R27" s="3"/>
      <c r="S27" s="21">
        <f>SUM(C27:Q27)</f>
        <v>144236</v>
      </c>
      <c r="U27" s="19">
        <v>3072</v>
      </c>
    </row>
    <row r="28" spans="1:21" s="6" customFormat="1" ht="6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7"/>
      <c r="U28" s="28"/>
    </row>
    <row r="29" spans="1:21" x14ac:dyDescent="0.3">
      <c r="A29" s="2" t="s">
        <v>61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1"/>
      <c r="U29" s="19"/>
    </row>
    <row r="30" spans="1:21" x14ac:dyDescent="0.3">
      <c r="A30" s="2" t="s">
        <v>62</v>
      </c>
      <c r="B30" s="3"/>
      <c r="C30" s="3">
        <v>25</v>
      </c>
      <c r="D30" s="3"/>
      <c r="E30" s="20">
        <v>63403</v>
      </c>
      <c r="F30" s="3"/>
      <c r="G30" s="3">
        <v>107</v>
      </c>
      <c r="H30" s="3"/>
      <c r="I30" s="3">
        <v>1</v>
      </c>
      <c r="J30" s="3"/>
      <c r="K30" s="3">
        <v>106</v>
      </c>
      <c r="L30" s="3"/>
      <c r="M30" s="3">
        <v>976</v>
      </c>
      <c r="N30" s="3"/>
      <c r="O30" s="3">
        <v>0</v>
      </c>
      <c r="P30" s="3"/>
      <c r="Q30" s="3">
        <v>0</v>
      </c>
      <c r="R30" s="3"/>
      <c r="S30" s="21">
        <f t="shared" ref="S30:S38" si="1">SUM(C30:Q30)</f>
        <v>64618</v>
      </c>
      <c r="U30" s="19">
        <v>0</v>
      </c>
    </row>
    <row r="31" spans="1:21" s="6" customFormat="1" ht="6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7"/>
      <c r="U31" s="28"/>
    </row>
    <row r="32" spans="1:21" x14ac:dyDescent="0.3">
      <c r="A32" s="2" t="s">
        <v>63</v>
      </c>
      <c r="B32" s="3"/>
      <c r="C32" s="20">
        <v>1378</v>
      </c>
      <c r="D32" s="3"/>
      <c r="E32" s="20">
        <v>20691</v>
      </c>
      <c r="F32" s="3"/>
      <c r="G32" s="20">
        <v>1262</v>
      </c>
      <c r="H32" s="3"/>
      <c r="I32" s="3">
        <v>198</v>
      </c>
      <c r="J32" s="3"/>
      <c r="K32" s="3">
        <v>169</v>
      </c>
      <c r="L32" s="3"/>
      <c r="M32" s="3">
        <v>382</v>
      </c>
      <c r="N32" s="3"/>
      <c r="O32" s="3">
        <v>16</v>
      </c>
      <c r="P32" s="3"/>
      <c r="Q32" s="3">
        <v>10</v>
      </c>
      <c r="R32" s="3"/>
      <c r="S32" s="21">
        <f t="shared" si="1"/>
        <v>24106</v>
      </c>
      <c r="U32" s="19">
        <v>21</v>
      </c>
    </row>
    <row r="33" spans="1:26" s="6" customFormat="1" ht="6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7"/>
      <c r="U33" s="28"/>
    </row>
    <row r="34" spans="1:26" x14ac:dyDescent="0.3">
      <c r="A34" s="2" t="s">
        <v>64</v>
      </c>
      <c r="B34" s="3"/>
      <c r="C34" s="20">
        <v>25150</v>
      </c>
      <c r="D34" s="3"/>
      <c r="E34" s="20">
        <v>54015</v>
      </c>
      <c r="F34" s="3"/>
      <c r="G34" s="20">
        <v>7398</v>
      </c>
      <c r="H34" s="3"/>
      <c r="I34" s="20">
        <v>3490</v>
      </c>
      <c r="J34" s="3"/>
      <c r="K34" s="3">
        <v>906</v>
      </c>
      <c r="L34" s="3"/>
      <c r="M34" s="3">
        <v>2799</v>
      </c>
      <c r="N34" s="3"/>
      <c r="O34" s="3">
        <v>161</v>
      </c>
      <c r="P34" s="3"/>
      <c r="Q34" s="3">
        <v>48</v>
      </c>
      <c r="R34" s="3"/>
      <c r="S34" s="21">
        <f t="shared" si="1"/>
        <v>93967</v>
      </c>
      <c r="U34" s="19">
        <v>5740</v>
      </c>
    </row>
    <row r="35" spans="1:26" s="6" customFormat="1" ht="6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7"/>
      <c r="U35" s="35"/>
    </row>
    <row r="36" spans="1:26" x14ac:dyDescent="0.3">
      <c r="A36" s="2" t="s">
        <v>57</v>
      </c>
      <c r="B36" s="3"/>
      <c r="C36" s="3">
        <v>0</v>
      </c>
      <c r="D36" s="3"/>
      <c r="E36" s="3">
        <v>13</v>
      </c>
      <c r="F36" s="3"/>
      <c r="G36" s="3">
        <v>48</v>
      </c>
      <c r="H36" s="3"/>
      <c r="I36" s="3">
        <v>0</v>
      </c>
      <c r="J36" s="3"/>
      <c r="K36" s="3">
        <v>1</v>
      </c>
      <c r="L36" s="3"/>
      <c r="M36" s="3">
        <v>7</v>
      </c>
      <c r="N36" s="3"/>
      <c r="O36" s="3">
        <v>14</v>
      </c>
      <c r="P36" s="3"/>
      <c r="Q36" s="3">
        <v>0</v>
      </c>
      <c r="R36" s="3"/>
      <c r="S36" s="21">
        <f t="shared" si="1"/>
        <v>83</v>
      </c>
      <c r="U36" s="36">
        <v>0</v>
      </c>
    </row>
    <row r="37" spans="1:26" s="6" customFormat="1" ht="6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7"/>
      <c r="U37" s="35"/>
    </row>
    <row r="38" spans="1:26" x14ac:dyDescent="0.3">
      <c r="A38" s="12" t="s">
        <v>65</v>
      </c>
      <c r="B38" s="13"/>
      <c r="C38" s="29">
        <f>SUM(C27:C36)</f>
        <v>78815</v>
      </c>
      <c r="D38" s="29"/>
      <c r="E38" s="29">
        <f>SUM(E27:E36)</f>
        <v>205336</v>
      </c>
      <c r="F38" s="29"/>
      <c r="G38" s="29">
        <f>SUM(G27:G36)</f>
        <v>24066</v>
      </c>
      <c r="H38" s="29"/>
      <c r="I38" s="29">
        <f>SUM(I27:I36)</f>
        <v>4344</v>
      </c>
      <c r="J38" s="29"/>
      <c r="K38" s="29">
        <f t="shared" ref="K38:Q38" si="2">SUM(K27:K36)</f>
        <v>1593</v>
      </c>
      <c r="L38" s="29"/>
      <c r="M38" s="29">
        <f t="shared" si="2"/>
        <v>11494</v>
      </c>
      <c r="N38" s="29"/>
      <c r="O38" s="29">
        <f t="shared" si="2"/>
        <v>1277</v>
      </c>
      <c r="P38" s="29"/>
      <c r="Q38" s="29">
        <f t="shared" si="2"/>
        <v>85</v>
      </c>
      <c r="R38" s="29"/>
      <c r="S38" s="30">
        <f t="shared" si="1"/>
        <v>327010</v>
      </c>
      <c r="U38" s="31">
        <f>SUM(U27:U36)</f>
        <v>8833</v>
      </c>
    </row>
    <row r="40" spans="1:26" x14ac:dyDescent="0.3">
      <c r="A40" s="12" t="s">
        <v>66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/>
      <c r="U40" s="18" t="s">
        <v>66</v>
      </c>
    </row>
    <row r="41" spans="1:26" s="6" customFormat="1" ht="6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7"/>
      <c r="U41" s="28"/>
    </row>
    <row r="42" spans="1:26" x14ac:dyDescent="0.3">
      <c r="A42" s="2" t="s">
        <v>67</v>
      </c>
      <c r="B42" s="3"/>
      <c r="C42" s="20">
        <v>30534</v>
      </c>
      <c r="D42" s="3"/>
      <c r="E42" s="20">
        <f>147496+86+11167+160+21687</f>
        <v>180596</v>
      </c>
      <c r="F42" s="3"/>
      <c r="G42" s="20">
        <v>25895</v>
      </c>
      <c r="H42" s="3"/>
      <c r="I42" s="20">
        <v>12879</v>
      </c>
      <c r="J42" s="3"/>
      <c r="K42" s="20">
        <v>4562</v>
      </c>
      <c r="L42" s="3"/>
      <c r="M42" s="20">
        <v>13199</v>
      </c>
      <c r="N42" s="3"/>
      <c r="O42" s="3">
        <v>281</v>
      </c>
      <c r="P42" s="3"/>
      <c r="Q42" s="3">
        <v>48</v>
      </c>
      <c r="R42" s="3"/>
      <c r="S42" s="21">
        <f>SUM(C42:Q42)</f>
        <v>267994</v>
      </c>
      <c r="U42" s="19">
        <v>17421</v>
      </c>
      <c r="W42" s="3"/>
      <c r="X42" s="26"/>
      <c r="Y42" s="26"/>
      <c r="Z42" s="3"/>
    </row>
    <row r="43" spans="1:26" s="6" customFormat="1" ht="6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7"/>
      <c r="U43" s="28"/>
      <c r="W43" s="26"/>
      <c r="X43" s="26"/>
      <c r="Y43" s="26"/>
      <c r="Z43" s="26"/>
    </row>
    <row r="44" spans="1:26" x14ac:dyDescent="0.3">
      <c r="A44" s="2" t="s">
        <v>68</v>
      </c>
      <c r="B44" s="3"/>
      <c r="C44" s="20">
        <f>485+25</f>
        <v>510</v>
      </c>
      <c r="D44" s="3"/>
      <c r="E44" s="20">
        <f>105+543+4633+8173+7108+1266+1+1</f>
        <v>21830</v>
      </c>
      <c r="F44" s="3"/>
      <c r="G44" s="3">
        <f>651+61</f>
        <v>712</v>
      </c>
      <c r="H44" s="3"/>
      <c r="I44" s="3">
        <f>203+12+1</f>
        <v>216</v>
      </c>
      <c r="J44" s="3"/>
      <c r="K44" s="20">
        <f>608+9</f>
        <v>617</v>
      </c>
      <c r="L44" s="3"/>
      <c r="M44" s="3">
        <f>117+15</f>
        <v>132</v>
      </c>
      <c r="N44" s="3"/>
      <c r="O44" s="3">
        <v>1</v>
      </c>
      <c r="P44" s="3"/>
      <c r="Q44" s="3">
        <v>1</v>
      </c>
      <c r="R44" s="3"/>
      <c r="S44" s="21">
        <f>SUM(C44:Q44)</f>
        <v>24019</v>
      </c>
      <c r="U44" s="19">
        <f>13+1831+32</f>
        <v>1876</v>
      </c>
      <c r="W44" s="3"/>
      <c r="X44" s="26"/>
      <c r="Y44" s="26"/>
      <c r="Z44" s="3"/>
    </row>
    <row r="45" spans="1:26" s="6" customFormat="1" ht="6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7"/>
      <c r="U45" s="28"/>
      <c r="W45" s="26"/>
      <c r="X45" s="26"/>
      <c r="Y45" s="26"/>
      <c r="Z45" s="26"/>
    </row>
    <row r="46" spans="1:26" x14ac:dyDescent="0.3">
      <c r="A46" s="2" t="s">
        <v>69</v>
      </c>
      <c r="B46" s="3"/>
      <c r="C46" s="20">
        <v>1170</v>
      </c>
      <c r="D46" s="3"/>
      <c r="E46" s="20">
        <v>52146</v>
      </c>
      <c r="F46" s="3"/>
      <c r="G46" s="20">
        <v>4103</v>
      </c>
      <c r="H46" s="3"/>
      <c r="I46" s="20">
        <v>9662</v>
      </c>
      <c r="J46" s="3"/>
      <c r="K46" s="20">
        <v>508</v>
      </c>
      <c r="L46" s="3"/>
      <c r="M46" s="20">
        <v>3582</v>
      </c>
      <c r="N46" s="3"/>
      <c r="O46" s="3">
        <v>0</v>
      </c>
      <c r="P46" s="3"/>
      <c r="Q46" s="3">
        <v>47</v>
      </c>
      <c r="R46" s="3"/>
      <c r="S46" s="21">
        <f>SUM(C46:Q46)</f>
        <v>71218</v>
      </c>
      <c r="U46" s="19">
        <v>16208</v>
      </c>
      <c r="W46" s="3"/>
      <c r="X46" s="3"/>
      <c r="Y46" s="3"/>
      <c r="Z46" s="3"/>
    </row>
    <row r="47" spans="1:26" s="6" customFormat="1" ht="6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7"/>
      <c r="U47" s="28"/>
      <c r="W47" s="26"/>
      <c r="X47" s="26"/>
      <c r="Y47" s="26"/>
      <c r="Z47" s="26"/>
    </row>
    <row r="48" spans="1:26" x14ac:dyDescent="0.3">
      <c r="A48" s="2" t="s">
        <v>70</v>
      </c>
      <c r="B48" s="3"/>
      <c r="C48" s="20">
        <v>24781</v>
      </c>
      <c r="D48" s="3"/>
      <c r="E48" s="20">
        <v>97303</v>
      </c>
      <c r="F48" s="3"/>
      <c r="G48" s="20">
        <v>15819</v>
      </c>
      <c r="H48" s="3"/>
      <c r="I48" s="20">
        <v>3185</v>
      </c>
      <c r="J48" s="3"/>
      <c r="K48" s="20">
        <v>3056</v>
      </c>
      <c r="L48" s="3"/>
      <c r="M48" s="20">
        <v>7489</v>
      </c>
      <c r="N48" s="3"/>
      <c r="O48" s="3">
        <v>0</v>
      </c>
      <c r="P48" s="3"/>
      <c r="Q48" s="3">
        <v>0</v>
      </c>
      <c r="R48" s="3"/>
      <c r="S48" s="21">
        <f>SUM(C48:Q48)</f>
        <v>151633</v>
      </c>
      <c r="U48" s="19">
        <v>0</v>
      </c>
      <c r="W48" s="3"/>
      <c r="X48" s="3"/>
      <c r="Y48" s="3"/>
      <c r="Z48" s="3"/>
    </row>
    <row r="49" spans="1:21" s="6" customFormat="1" ht="6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7"/>
      <c r="U49" s="28"/>
    </row>
    <row r="50" spans="1:21" x14ac:dyDescent="0.3">
      <c r="A50" s="2" t="s">
        <v>71</v>
      </c>
      <c r="B50" s="3"/>
      <c r="C50" s="20">
        <v>342</v>
      </c>
      <c r="D50" s="3"/>
      <c r="E50" s="20">
        <v>9178</v>
      </c>
      <c r="F50" s="3"/>
      <c r="G50" s="20">
        <v>1262</v>
      </c>
      <c r="H50" s="3"/>
      <c r="I50" s="3">
        <v>76</v>
      </c>
      <c r="J50" s="3"/>
      <c r="K50" s="20">
        <v>73</v>
      </c>
      <c r="L50" s="3"/>
      <c r="M50" s="3">
        <v>438</v>
      </c>
      <c r="N50" s="3"/>
      <c r="O50" s="3">
        <v>96</v>
      </c>
      <c r="P50" s="3"/>
      <c r="Q50" s="3">
        <v>0</v>
      </c>
      <c r="R50" s="3"/>
      <c r="S50" s="21">
        <f>SUM(C50:Q50)</f>
        <v>11465</v>
      </c>
      <c r="U50" s="19">
        <v>872</v>
      </c>
    </row>
    <row r="51" spans="1:21" s="6" customFormat="1" ht="6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7"/>
      <c r="U51" s="28"/>
    </row>
    <row r="52" spans="1:21" x14ac:dyDescent="0.3">
      <c r="A52" s="2" t="s">
        <v>72</v>
      </c>
      <c r="B52" s="3"/>
      <c r="C52" s="20">
        <f>4537+1+51+13</f>
        <v>4602</v>
      </c>
      <c r="D52" s="3"/>
      <c r="E52" s="20">
        <f>8760+218+832+364+325+41429</f>
        <v>51928</v>
      </c>
      <c r="F52" s="3"/>
      <c r="G52" s="20">
        <f>4062+61+3+93</f>
        <v>4219</v>
      </c>
      <c r="H52" s="3"/>
      <c r="I52" s="3">
        <f>805+1</f>
        <v>806</v>
      </c>
      <c r="J52" s="3"/>
      <c r="K52" s="20">
        <v>1533</v>
      </c>
      <c r="L52" s="3"/>
      <c r="M52" s="3">
        <f>55-5+5+1405-1</f>
        <v>1459</v>
      </c>
      <c r="N52" s="3"/>
      <c r="O52" s="3">
        <f>45+42</f>
        <v>87</v>
      </c>
      <c r="P52" s="3"/>
      <c r="Q52" s="3">
        <f>12-2</f>
        <v>10</v>
      </c>
      <c r="R52" s="3"/>
      <c r="S52" s="21">
        <f>SUM(C52:Q52)</f>
        <v>64644</v>
      </c>
      <c r="U52" s="19">
        <f>2217</f>
        <v>2217</v>
      </c>
    </row>
    <row r="53" spans="1:21" s="6" customFormat="1" ht="6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7"/>
      <c r="U53" s="28"/>
    </row>
    <row r="54" spans="1:21" x14ac:dyDescent="0.3">
      <c r="A54" s="12" t="s">
        <v>73</v>
      </c>
      <c r="B54" s="13"/>
      <c r="C54" s="29">
        <f>C42+C44-C46-C48-C50-C52</f>
        <v>149</v>
      </c>
      <c r="D54" s="29"/>
      <c r="E54" s="29">
        <f t="shared" ref="E54:S54" si="3">E42+E44-E46-E48-E50-E52</f>
        <v>-8129</v>
      </c>
      <c r="F54" s="29"/>
      <c r="G54" s="29">
        <f t="shared" si="3"/>
        <v>1204</v>
      </c>
      <c r="H54" s="29"/>
      <c r="I54" s="29">
        <f t="shared" si="3"/>
        <v>-634</v>
      </c>
      <c r="J54" s="29"/>
      <c r="K54" s="29">
        <f t="shared" si="3"/>
        <v>9</v>
      </c>
      <c r="L54" s="29"/>
      <c r="M54" s="29">
        <f t="shared" si="3"/>
        <v>363</v>
      </c>
      <c r="N54" s="29"/>
      <c r="O54" s="29">
        <f t="shared" si="3"/>
        <v>99</v>
      </c>
      <c r="P54" s="29"/>
      <c r="Q54" s="29">
        <f t="shared" si="3"/>
        <v>-8</v>
      </c>
      <c r="R54" s="29"/>
      <c r="S54" s="30">
        <f t="shared" si="3"/>
        <v>-6947</v>
      </c>
      <c r="U54" s="31">
        <f>U42+U44-U46-U48-U50-U52</f>
        <v>0</v>
      </c>
    </row>
    <row r="56" spans="1:21" x14ac:dyDescent="0.3">
      <c r="A56" s="12" t="s">
        <v>74</v>
      </c>
      <c r="B56" s="13"/>
      <c r="C56" s="29">
        <v>426</v>
      </c>
      <c r="D56" s="29"/>
      <c r="E56" s="29">
        <v>1519</v>
      </c>
      <c r="F56" s="29"/>
      <c r="G56" s="29">
        <v>256</v>
      </c>
      <c r="H56" s="29"/>
      <c r="I56" s="29">
        <v>75</v>
      </c>
      <c r="J56" s="29"/>
      <c r="K56" s="29">
        <v>54</v>
      </c>
      <c r="L56" s="29"/>
      <c r="M56" s="29">
        <v>191</v>
      </c>
      <c r="N56" s="29"/>
      <c r="O56" s="29">
        <v>0</v>
      </c>
      <c r="P56" s="29"/>
      <c r="Q56" s="29">
        <v>0</v>
      </c>
      <c r="R56" s="29"/>
      <c r="S56" s="30">
        <f>SUM(C56:Q56)</f>
        <v>2521</v>
      </c>
      <c r="U56" s="31">
        <v>0</v>
      </c>
    </row>
  </sheetData>
  <mergeCells count="2">
    <mergeCell ref="A3:S3"/>
    <mergeCell ref="C6:S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Leistungsverzeichnis</vt:lpstr>
      <vt:lpstr>Anlage 1 zum Leistungsverzeichn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Apel, Heike</dc:creator>
  <cp:lastModifiedBy>Apel, Heike</cp:lastModifiedBy>
  <dcterms:created xsi:type="dcterms:W3CDTF">2026-07-03T11:16:26Z</dcterms:created>
  <dcterms:modified xsi:type="dcterms:W3CDTF">2026-08-07T15:58:50Z</dcterms:modified>
</cp:coreProperties>
</file>