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IPO-IT_MA\03_IPM\06_IPM Projekte\7_Vergabe_FöMi\2026_Stadt_Angermünde IT-Vergabe\2_Unterlagen\1_Vorbereitung\Überarbeitung\"/>
    </mc:Choice>
  </mc:AlternateContent>
  <xr:revisionPtr revIDLastSave="0" documentId="13_ncr:1_{61341477-BAC2-4557-8384-E5E3E3288961}" xr6:coauthVersionLast="47" xr6:coauthVersionMax="47" xr10:uidLastSave="{00000000-0000-0000-0000-000000000000}"/>
  <bookViews>
    <workbookView xWindow="57480" yWindow="-120" windowWidth="29040" windowHeight="15720" tabRatio="500" activeTab="1" xr2:uid="{00000000-000D-0000-FFFF-FFFF00000000}"/>
  </bookViews>
  <sheets>
    <sheet name="Übersicht" sheetId="1" r:id="rId1"/>
    <sheet name="Hardware" sheetId="2" r:id="rId2"/>
    <sheet name="Dienstleistungen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8" i="2" l="1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6" i="3"/>
  <c r="G16" i="3" s="1"/>
  <c r="F15" i="3"/>
  <c r="G15" i="3" s="1"/>
  <c r="F14" i="3"/>
  <c r="G14" i="3" s="1"/>
  <c r="G18" i="3" l="1"/>
  <c r="B17" i="1" s="1"/>
  <c r="G41" i="2"/>
  <c r="B16" i="1" s="1"/>
  <c r="B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A20" authorId="0" shapeId="0" xr:uid="{00000000-0006-0000-0100-000001000000}">
      <text>
        <r>
          <rPr>
            <sz val="10"/>
            <rFont val="Arial"/>
            <family val="2"/>
          </rPr>
          <t>Beispielposition. Der Auftraggeber ersetzt diese Zeilen vor Veröffentlichung durch die tatsächlichen Positionen, Mengen und Listenpreise.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A14" authorId="0" shapeId="0" xr:uid="{00000000-0006-0000-0200-000001000000}">
      <text>
        <r>
          <rPr>
            <sz val="10"/>
            <rFont val="Arial"/>
            <family val="2"/>
          </rPr>
          <t>Beispielposition. Der Auftraggeber ersetzt diese Zeilen vor Veröffentlichung durch die tatsächlichen Positionen, Mengen und Listenpreise.</t>
        </r>
      </text>
    </comment>
  </commentList>
</comments>
</file>

<file path=xl/sharedStrings.xml><?xml version="1.0" encoding="utf-8"?>
<sst xmlns="http://schemas.openxmlformats.org/spreadsheetml/2006/main" count="110" uniqueCount="80">
  <si>
    <t>Anlage 3 – Preisblatt: Übersicht</t>
  </si>
  <si>
    <t>Vergabe-Nr. 2026-003 – Rahmenvertrag Cisco-Produkte und Dienstleistungen, Stadt Angermünde</t>
  </si>
  <si>
    <t>So funktioniert dieses Preisblatt</t>
  </si>
  <si>
    <t>1.</t>
  </si>
  <si>
    <t>Öffnen Sie das Tabellenblatt „Hardware“. Tragen Sie oben Ihren Rabatt je Cisco-Produktkategorie ein (grüne Felder).</t>
  </si>
  <si>
    <t>2.</t>
  </si>
  <si>
    <t>Öffnen Sie das Tabellenblatt „Dienstleistungen“. Tragen Sie oben Ihren Stundensatz je Personalkategorie ein (grüne Felder).</t>
  </si>
  <si>
    <t>3.</t>
  </si>
  <si>
    <t>Mehr müssen Sie nicht tun. Die Positionsliste darunter sowie die Summen unten übernehmen Ihre Angaben automatisch.</t>
  </si>
  <si>
    <t>Farblegende</t>
  </si>
  <si>
    <t>Grün</t>
  </si>
  <si>
    <t>Hier tragen Sie Ihren Rabatt bzw. Stundensatz ein.</t>
  </si>
  <si>
    <t>Grau</t>
  </si>
  <si>
    <t>Wird automatisch berechnet – keine Eingabe nötig.</t>
  </si>
  <si>
    <t>Wichtig</t>
  </si>
  <si>
    <t>Ihre Rabatt- und Stundensätze gelten unverändert für die gesamte Vertragslaufzeit (4 Jahre, keine Verlängerung) – unabhängig vom jährlichen Bestellvolumen (vgl. Kap. 7.7 der Leistungsbeschreibung).</t>
  </si>
  <si>
    <t>Ergebnis</t>
  </si>
  <si>
    <t>Zwischensumme Hardware</t>
  </si>
  <si>
    <t>Zwischensumme Dienstleistungen</t>
  </si>
  <si>
    <t>Gesamtwertungspreis (entscheidet über den Zuschlag)</t>
  </si>
  <si>
    <t>Hinweis</t>
  </si>
  <si>
    <t>Anlage 3 – Preisblatt: Hardware</t>
  </si>
  <si>
    <t>Vergabe-Nr. 2026-003 – Rahmenvertrag Cisco-Produkte und Dienstleistungen, Stadt Angermünde (entspricht Kap. 6.3 der Leistungsbeschreibung)</t>
  </si>
  <si>
    <t>Schritt 1: Tragen Sie hier Ihren Rabatt auf Herstellerlistenpreis (%) je Kategorie ein (grüne Spalte).</t>
  </si>
  <si>
    <t>Nr.</t>
  </si>
  <si>
    <t>Kategorie</t>
  </si>
  <si>
    <t>Rabatt auf Herstellerlistenpreis (%)</t>
  </si>
  <si>
    <t>Cisco Catalyst Switching</t>
  </si>
  <si>
    <t>Cisco Nexus</t>
  </si>
  <si>
    <t>Cisco Router</t>
  </si>
  <si>
    <t>Cisco Wireless</t>
  </si>
  <si>
    <t>Cisco Meraki</t>
  </si>
  <si>
    <t>Cisco Security</t>
  </si>
  <si>
    <t>Cisco Solution Plus Produkte</t>
  </si>
  <si>
    <t>Cisco Small Medium Business Produkte</t>
  </si>
  <si>
    <t>Cisco Partner Support</t>
  </si>
  <si>
    <t>Zubehör / Sonstiges (Transceiver, Kabel, Lizenzen usw.)</t>
  </si>
  <si>
    <t>Versand</t>
  </si>
  <si>
    <t>Pos.</t>
  </si>
  <si>
    <t>Artikelbezeichnung / Herstellerartikelnummer</t>
  </si>
  <si>
    <t>Menge</t>
  </si>
  <si>
    <t>Herstellerlistenpreis (EUR, netto)</t>
  </si>
  <si>
    <t>Rabatt (%) – automatisch</t>
  </si>
  <si>
    <t>Gesamtpreis (EUR, netto)</t>
  </si>
  <si>
    <t>MX95 Security Appliance – LIC-MX95-HW</t>
  </si>
  <si>
    <t>Catalyst 9300-48P – C9300-48P-A</t>
  </si>
  <si>
    <t>SFP-10G-LR Transceiver</t>
  </si>
  <si>
    <t>Meraki-Lizenzverlängerung Bestand (19 Geräte: 16 Netzwerk- + 3 Security-/SD-WAN-Komponenten, vgl. Anlage 6)</t>
  </si>
  <si>
    <t>C9300X-24HX-M – C9300X 24-port mGig UPoE+, 1100 W PS, cloud-managed (w/MERAKI)</t>
  </si>
  <si>
    <t>CON-ROB-C93X4HXM – RMA UPGRADE 8x5xNBD, C9300X 24-port mGig UPoE+, 1100 W PS</t>
  </si>
  <si>
    <t>MA-PWR-CORD-EU-O – Meraki AC Power Cord (EU Plug)</t>
  </si>
  <si>
    <t>LIC-C9300-24E-3Y – Meraki Enterprise License for C9300-M 24-port, 3 Jahre</t>
  </si>
  <si>
    <t>MS225-48-HW – Meraki MS225-48 48GE Switch (ohne Power Cord)</t>
  </si>
  <si>
    <t>LIC-MS225-48-3YR – Meraki MS225-48 Enterprise License and Support, 3 Jahre</t>
  </si>
  <si>
    <t>MS150-48T-4X – Meraki MS150-48T-4X L2 Stack Cloud-Managed 48GE Switch</t>
  </si>
  <si>
    <t>LIC-MS150-48-3Y – Meraki MS150-48 Enterprise License and Support, 3 Jahre</t>
  </si>
  <si>
    <t>MS225-48FP-HW – Meraki MS225-48FP 48GE 740W PoE Switch (ohne Power Cord)</t>
  </si>
  <si>
    <t>LIC-MS225-48FP-3YR – Meraki MS225-48FP Enterprise License and Support, 3 Jahre</t>
  </si>
  <si>
    <t>MS150-48FP-4X – Meraki MS150-48FP-4X L2 Stack Cloud-Managed 48GE 740W PoE Switch</t>
  </si>
  <si>
    <t>MA-CBL-40G-1M – Meraki 40GbE QSFP Cable, 1 Meter</t>
  </si>
  <si>
    <t>MA-CBL-40G-50CM – Meraki 40GbE QSFP Cable, 0,5 Meter</t>
  </si>
  <si>
    <t>MA-PWR-CORD-EU – Meraki AC Power Cord for MX/MS (EU Plug)</t>
  </si>
  <si>
    <t>Zwischensumme:</t>
  </si>
  <si>
    <t>Anlage 3 – Preisblatt: Dienstleistungen</t>
  </si>
  <si>
    <t>Schritt 1: Tragen Sie hier Ihren Stundensatz (EUR netto) je Kategorie ein (grüne Spalte).</t>
  </si>
  <si>
    <t>Personalkategorie</t>
  </si>
  <si>
    <t>Stundensatz (EUR netto)</t>
  </si>
  <si>
    <t>CCNP Engineer</t>
  </si>
  <si>
    <t>CCNA Engineer</t>
  </si>
  <si>
    <t>CCIE Engineer und Switching</t>
  </si>
  <si>
    <t>Mitarbeiter ohne Zertifizierung</t>
  </si>
  <si>
    <t>Meraki Certified Engineer</t>
  </si>
  <si>
    <t>Leistungsbeschreibung</t>
  </si>
  <si>
    <t>Geschätzte Stunden</t>
  </si>
  <si>
    <t>(ungenutzt)</t>
  </si>
  <si>
    <t>Stundensatz – automatisch</t>
  </si>
  <si>
    <t>Konfiguration und Inbetriebnahme Netzwerkkomponenten</t>
  </si>
  <si>
    <t>Migrationsplanung und Troubleshooting</t>
  </si>
  <si>
    <t>Vor-Ort-Unterstützung, Verkabelung</t>
  </si>
  <si>
    <t>Dieser Gesamtwertungspreis basiert ausschließlich auf den aktuell dokumentierten Mengen (Bestandsinventar Anlage 6 und Musterwarenkorb Vergabe-Nr. 2026-003). Für Kategorien ohne belegte Mengen (vgl. Tabellenblatt „Hardware“ und „Dienstleistungen“) enthält der Wertungspreis noch keinen Anteil. Vor Veröffentlichung ist die Vollständigkeit mit dem Auftraggeber zu klären.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</si>
</sst>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EUR&quot;"/>
  </numFmts>
  <fonts count="9" x14ac:knownFonts="1">
    <font>
      <sz val="11"/>
      <color theme="1"/>
      <name val="Calibri"/>
      <family val="2"/>
      <charset val="1"/>
    </font>
    <font>
      <b/>
      <sz val="14"/>
      <name val="Arial"/>
      <charset val="1"/>
    </font>
    <font>
      <i/>
      <sz val="10"/>
      <color rgb="FF555555"/>
      <name val="Arial"/>
      <charset val="1"/>
    </font>
    <font>
      <b/>
      <sz val="12"/>
      <color rgb="FF1F4E79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sz val="12"/>
      <name val="Arial"/>
      <charset val="1"/>
    </font>
    <font>
      <b/>
      <sz val="11"/>
      <color rgb="FFFFFFFF"/>
      <name val="Arial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  <fill>
      <patternFill patternType="solid">
        <fgColor rgb="FF1F4E79"/>
        <bgColor rgb="FF003366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 applyAlignment="1">
      <alignment wrapText="1"/>
    </xf>
    <xf numFmtId="0" fontId="0" fillId="0" borderId="0" xfId="0"/>
    <xf numFmtId="0" fontId="5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/>
    <xf numFmtId="0" fontId="5" fillId="2" borderId="0" xfId="0" applyFont="1" applyFill="1"/>
    <xf numFmtId="0" fontId="5" fillId="3" borderId="0" xfId="0" applyFont="1" applyFill="1"/>
    <xf numFmtId="0" fontId="4" fillId="0" borderId="0" xfId="0" applyFont="1"/>
    <xf numFmtId="164" fontId="0" fillId="3" borderId="1" xfId="0" applyNumberFormat="1" applyFill="1" applyBorder="1"/>
    <xf numFmtId="0" fontId="6" fillId="0" borderId="0" xfId="0" applyFont="1"/>
    <xf numFmtId="164" fontId="6" fillId="4" borderId="1" xfId="0" applyNumberFormat="1" applyFont="1" applyFill="1" applyBorder="1"/>
    <xf numFmtId="0" fontId="0" fillId="0" borderId="0" xfId="0" applyAlignment="1">
      <alignment vertical="top" wrapText="1"/>
    </xf>
    <xf numFmtId="0" fontId="7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10" fontId="0" fillId="2" borderId="1" xfId="0" applyNumberFormat="1" applyFill="1" applyBorder="1" applyProtection="1">
      <protection locked="0"/>
    </xf>
    <xf numFmtId="0" fontId="5" fillId="0" borderId="0" xfId="0" applyFont="1" applyAlignment="1">
      <alignment wrapText="1"/>
    </xf>
    <xf numFmtId="164" fontId="0" fillId="0" borderId="1" xfId="0" applyNumberFormat="1" applyBorder="1" applyProtection="1">
      <protection locked="0"/>
    </xf>
    <xf numFmtId="10" fontId="0" fillId="3" borderId="1" xfId="0" applyNumberFormat="1" applyFill="1" applyBorder="1"/>
    <xf numFmtId="164" fontId="0" fillId="0" borderId="1" xfId="0" applyNumberFormat="1" applyBorder="1"/>
    <xf numFmtId="164" fontId="0" fillId="2" borderId="1" xfId="0" applyNumberFormat="1" applyFill="1" applyBorder="1" applyProtection="1">
      <protection locked="0"/>
    </xf>
    <xf numFmtId="0" fontId="0" fillId="0" borderId="3" xfId="0" applyBorder="1"/>
    <xf numFmtId="164" fontId="0" fillId="0" borderId="2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77777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showGridLines="0" zoomScaleNormal="100" workbookViewId="0">
      <selection activeCell="B17" sqref="B17"/>
    </sheetView>
  </sheetViews>
  <sheetFormatPr baseColWidth="10" defaultColWidth="8.6640625" defaultRowHeight="14.4" x14ac:dyDescent="0.3"/>
  <cols>
    <col min="1" max="1" width="45" customWidth="1"/>
    <col min="2" max="2" width="70" customWidth="1"/>
  </cols>
  <sheetData>
    <row r="1" spans="1:2" ht="17.25" customHeight="1" x14ac:dyDescent="0.3">
      <c r="A1" s="5" t="s">
        <v>0</v>
      </c>
    </row>
    <row r="2" spans="1:2" ht="14.25" customHeight="1" x14ac:dyDescent="0.3">
      <c r="A2" s="6" t="s">
        <v>1</v>
      </c>
    </row>
    <row r="4" spans="1:2" ht="15" customHeight="1" x14ac:dyDescent="0.3">
      <c r="A4" s="7" t="s">
        <v>2</v>
      </c>
      <c r="B4" s="8"/>
    </row>
    <row r="5" spans="1:2" ht="26.25" customHeight="1" x14ac:dyDescent="0.3">
      <c r="A5" s="9" t="s">
        <v>3</v>
      </c>
      <c r="B5" s="8" t="s">
        <v>4</v>
      </c>
    </row>
    <row r="6" spans="1:2" ht="26.25" customHeight="1" x14ac:dyDescent="0.3">
      <c r="A6" s="9" t="s">
        <v>5</v>
      </c>
      <c r="B6" s="8" t="s">
        <v>6</v>
      </c>
    </row>
    <row r="7" spans="1:2" ht="26.25" customHeight="1" x14ac:dyDescent="0.3">
      <c r="A7" s="9" t="s">
        <v>7</v>
      </c>
      <c r="B7" s="8" t="s">
        <v>8</v>
      </c>
    </row>
    <row r="8" spans="1:2" ht="14.25" customHeight="1" x14ac:dyDescent="0.3">
      <c r="A8" s="9"/>
      <c r="B8" s="8"/>
    </row>
    <row r="9" spans="1:2" ht="15" customHeight="1" x14ac:dyDescent="0.3">
      <c r="A9" s="7" t="s">
        <v>9</v>
      </c>
      <c r="B9" s="8"/>
    </row>
    <row r="10" spans="1:2" ht="14.25" customHeight="1" x14ac:dyDescent="0.3">
      <c r="A10" s="10" t="s">
        <v>10</v>
      </c>
      <c r="B10" s="8" t="s">
        <v>11</v>
      </c>
    </row>
    <row r="11" spans="1:2" ht="14.25" customHeight="1" x14ac:dyDescent="0.3">
      <c r="A11" s="11" t="s">
        <v>12</v>
      </c>
      <c r="B11" s="8" t="s">
        <v>13</v>
      </c>
    </row>
    <row r="12" spans="1:2" ht="14.25" customHeight="1" x14ac:dyDescent="0.3">
      <c r="A12" s="9"/>
      <c r="B12" s="8"/>
    </row>
    <row r="13" spans="1:2" ht="39" customHeight="1" x14ac:dyDescent="0.3">
      <c r="A13" s="9" t="s">
        <v>14</v>
      </c>
      <c r="B13" s="8" t="s">
        <v>15</v>
      </c>
    </row>
    <row r="15" spans="1:2" ht="15" customHeight="1" x14ac:dyDescent="0.3">
      <c r="A15" s="7" t="s">
        <v>16</v>
      </c>
    </row>
    <row r="16" spans="1:2" ht="14.25" customHeight="1" x14ac:dyDescent="0.3">
      <c r="A16" s="12" t="s">
        <v>17</v>
      </c>
      <c r="B16" s="13">
        <f>Hardware!G41</f>
        <v>0</v>
      </c>
    </row>
    <row r="17" spans="1:2" ht="14.25" customHeight="1" x14ac:dyDescent="0.3">
      <c r="A17" s="12" t="s">
        <v>18</v>
      </c>
      <c r="B17" s="13">
        <f>Dienstleistungen!G18</f>
        <v>0</v>
      </c>
    </row>
    <row r="18" spans="1:2" ht="15" customHeight="1" x14ac:dyDescent="0.3">
      <c r="A18" s="14" t="s">
        <v>19</v>
      </c>
      <c r="B18" s="15">
        <f>B16+B17</f>
        <v>0</v>
      </c>
    </row>
    <row r="20" spans="1:2" ht="60" customHeight="1" x14ac:dyDescent="0.3">
      <c r="A20" s="9" t="s">
        <v>20</v>
      </c>
      <c r="B20" s="16" t="s">
        <v>79</v>
      </c>
    </row>
  </sheetData>
  <sheetProtection algorithmName="SHA-512" hashValue="n9DrUbi0aSHmHDnDovK2eGi6ulf5QHrtquawvMPMV0nDExSBpzDNqMi+UKAjTwl1LyLNGWDHqtTke5NNwsuTvg==" saltValue="cYW11lgUl/OgSRa0DZDYrw==" spinCount="100000" sheet="1" objects="1" scenarios="1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showGridLines="0" tabSelected="1" topLeftCell="A15" zoomScaleNormal="100" workbookViewId="0">
      <selection activeCell="E22" sqref="E22"/>
    </sheetView>
  </sheetViews>
  <sheetFormatPr baseColWidth="10" defaultColWidth="8.6640625" defaultRowHeight="14.4" x14ac:dyDescent="0.3"/>
  <cols>
    <col min="1" max="1" width="6" customWidth="1"/>
    <col min="2" max="2" width="48" customWidth="1"/>
    <col min="3" max="3" width="40" customWidth="1"/>
    <col min="4" max="4" width="10" customWidth="1"/>
    <col min="5" max="5" width="20" customWidth="1"/>
    <col min="6" max="6" width="16" customWidth="1"/>
    <col min="7" max="7" width="20" customWidth="1"/>
  </cols>
  <sheetData>
    <row r="1" spans="1:7" ht="17.25" customHeight="1" x14ac:dyDescent="0.3">
      <c r="A1" s="5" t="s">
        <v>21</v>
      </c>
    </row>
    <row r="2" spans="1:7" ht="15" customHeight="1" x14ac:dyDescent="0.3">
      <c r="A2" s="4" t="s">
        <v>22</v>
      </c>
      <c r="B2" s="4"/>
      <c r="C2" s="4"/>
      <c r="D2" s="4"/>
      <c r="E2" s="4"/>
      <c r="F2" s="4"/>
      <c r="G2" s="4"/>
    </row>
    <row r="4" spans="1:7" ht="14.25" customHeight="1" x14ac:dyDescent="0.3">
      <c r="A4" s="3" t="s">
        <v>23</v>
      </c>
      <c r="B4" s="3"/>
      <c r="C4" s="3"/>
      <c r="D4" s="3"/>
      <c r="E4" s="3"/>
      <c r="F4" s="3"/>
      <c r="G4" s="3"/>
    </row>
    <row r="5" spans="1:7" ht="14.25" customHeight="1" x14ac:dyDescent="0.3">
      <c r="A5" s="17" t="s">
        <v>24</v>
      </c>
      <c r="B5" s="17" t="s">
        <v>25</v>
      </c>
      <c r="C5" s="17" t="s">
        <v>26</v>
      </c>
    </row>
    <row r="6" spans="1:7" ht="14.25" customHeight="1" x14ac:dyDescent="0.3">
      <c r="A6" s="18">
        <v>1</v>
      </c>
      <c r="B6" s="18" t="s">
        <v>27</v>
      </c>
      <c r="C6" s="19"/>
    </row>
    <row r="7" spans="1:7" ht="14.25" customHeight="1" x14ac:dyDescent="0.3">
      <c r="A7" s="18">
        <v>2</v>
      </c>
      <c r="B7" s="18" t="s">
        <v>28</v>
      </c>
      <c r="C7" s="19"/>
    </row>
    <row r="8" spans="1:7" ht="14.25" customHeight="1" x14ac:dyDescent="0.3">
      <c r="A8" s="18">
        <v>3</v>
      </c>
      <c r="B8" s="18" t="s">
        <v>29</v>
      </c>
      <c r="C8" s="19"/>
    </row>
    <row r="9" spans="1:7" ht="14.25" customHeight="1" x14ac:dyDescent="0.3">
      <c r="A9" s="18">
        <v>4</v>
      </c>
      <c r="B9" s="18" t="s">
        <v>30</v>
      </c>
      <c r="C9" s="19"/>
    </row>
    <row r="10" spans="1:7" ht="14.25" customHeight="1" x14ac:dyDescent="0.3">
      <c r="A10" s="18">
        <v>5</v>
      </c>
      <c r="B10" s="18" t="s">
        <v>31</v>
      </c>
      <c r="C10" s="19"/>
    </row>
    <row r="11" spans="1:7" ht="14.25" customHeight="1" x14ac:dyDescent="0.3">
      <c r="A11" s="18">
        <v>6</v>
      </c>
      <c r="B11" s="18" t="s">
        <v>32</v>
      </c>
      <c r="C11" s="19"/>
    </row>
    <row r="12" spans="1:7" ht="14.25" customHeight="1" x14ac:dyDescent="0.3">
      <c r="A12" s="18">
        <v>7</v>
      </c>
      <c r="B12" s="18" t="s">
        <v>33</v>
      </c>
      <c r="C12" s="19"/>
    </row>
    <row r="13" spans="1:7" ht="14.25" customHeight="1" x14ac:dyDescent="0.3">
      <c r="A13" s="18">
        <v>8</v>
      </c>
      <c r="B13" s="18" t="s">
        <v>34</v>
      </c>
      <c r="C13" s="19"/>
    </row>
    <row r="14" spans="1:7" ht="14.25" customHeight="1" x14ac:dyDescent="0.3">
      <c r="A14" s="18">
        <v>9</v>
      </c>
      <c r="B14" s="18" t="s">
        <v>35</v>
      </c>
      <c r="C14" s="19"/>
    </row>
    <row r="15" spans="1:7" ht="14.25" customHeight="1" x14ac:dyDescent="0.3">
      <c r="A15" s="18">
        <v>10</v>
      </c>
      <c r="B15" s="18" t="s">
        <v>36</v>
      </c>
      <c r="C15" s="19"/>
    </row>
    <row r="16" spans="1:7" ht="14.25" customHeight="1" x14ac:dyDescent="0.3">
      <c r="A16" s="18">
        <v>11</v>
      </c>
      <c r="B16" s="18" t="s">
        <v>37</v>
      </c>
      <c r="C16" s="19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ht="27" customHeight="1" x14ac:dyDescent="0.3">
      <c r="A19" s="17" t="s">
        <v>38</v>
      </c>
      <c r="B19" s="17" t="s">
        <v>25</v>
      </c>
      <c r="C19" s="17" t="s">
        <v>39</v>
      </c>
      <c r="D19" s="17" t="s">
        <v>40</v>
      </c>
      <c r="E19" s="17" t="s">
        <v>41</v>
      </c>
      <c r="F19" s="17" t="s">
        <v>42</v>
      </c>
      <c r="G19" s="17" t="s">
        <v>43</v>
      </c>
    </row>
    <row r="20" spans="1:7" ht="14.25" customHeight="1" x14ac:dyDescent="0.3">
      <c r="A20" s="18">
        <v>1</v>
      </c>
      <c r="B20" s="18" t="s">
        <v>31</v>
      </c>
      <c r="C20" s="18" t="s">
        <v>44</v>
      </c>
      <c r="D20" s="18">
        <v>3</v>
      </c>
      <c r="E20" s="21">
        <v>0</v>
      </c>
      <c r="F20" s="22">
        <f t="shared" ref="F20:F38" si="0">IFERROR(INDEX($C$6:$C$16,MATCH(B20,$B$6:$B$16,0)),"Kategorie prüfen")</f>
        <v>0</v>
      </c>
      <c r="G20" s="13">
        <f t="shared" ref="G20:G38" si="1">D20*E20*(1-F20)</f>
        <v>0</v>
      </c>
    </row>
    <row r="21" spans="1:7" ht="14.25" customHeight="1" x14ac:dyDescent="0.3">
      <c r="A21" s="18">
        <v>2</v>
      </c>
      <c r="B21" s="18" t="s">
        <v>27</v>
      </c>
      <c r="C21" s="18" t="s">
        <v>45</v>
      </c>
      <c r="D21" s="18">
        <v>5</v>
      </c>
      <c r="E21" s="21">
        <v>0</v>
      </c>
      <c r="F21" s="22">
        <f t="shared" si="0"/>
        <v>0</v>
      </c>
      <c r="G21" s="13">
        <f t="shared" si="1"/>
        <v>0</v>
      </c>
    </row>
    <row r="22" spans="1:7" ht="14.25" customHeight="1" x14ac:dyDescent="0.3">
      <c r="A22" s="18">
        <v>3</v>
      </c>
      <c r="B22" s="18" t="s">
        <v>36</v>
      </c>
      <c r="C22" s="18" t="s">
        <v>46</v>
      </c>
      <c r="D22" s="18">
        <v>20</v>
      </c>
      <c r="E22" s="21">
        <v>0</v>
      </c>
      <c r="F22" s="22">
        <f t="shared" si="0"/>
        <v>0</v>
      </c>
      <c r="G22" s="13">
        <f t="shared" si="1"/>
        <v>0</v>
      </c>
    </row>
    <row r="23" spans="1:7" ht="14.25" customHeight="1" x14ac:dyDescent="0.3">
      <c r="A23" s="18">
        <v>4</v>
      </c>
      <c r="B23" s="18" t="s">
        <v>31</v>
      </c>
      <c r="C23" s="18" t="s">
        <v>47</v>
      </c>
      <c r="D23" s="18">
        <v>19</v>
      </c>
      <c r="E23" s="21">
        <v>0</v>
      </c>
      <c r="F23" s="22">
        <f t="shared" si="0"/>
        <v>0</v>
      </c>
      <c r="G23" s="13">
        <f t="shared" si="1"/>
        <v>0</v>
      </c>
    </row>
    <row r="24" spans="1:7" ht="14.25" customHeight="1" x14ac:dyDescent="0.3">
      <c r="A24" s="18">
        <v>5</v>
      </c>
      <c r="B24" s="18" t="s">
        <v>31</v>
      </c>
      <c r="C24" s="18" t="s">
        <v>48</v>
      </c>
      <c r="D24" s="18">
        <v>5</v>
      </c>
      <c r="E24" s="21">
        <v>0</v>
      </c>
      <c r="F24" s="22">
        <f t="shared" si="0"/>
        <v>0</v>
      </c>
      <c r="G24" s="13">
        <f t="shared" si="1"/>
        <v>0</v>
      </c>
    </row>
    <row r="25" spans="1:7" x14ac:dyDescent="0.3">
      <c r="A25" s="18">
        <v>6</v>
      </c>
      <c r="B25" s="18" t="s">
        <v>35</v>
      </c>
      <c r="C25" s="18" t="s">
        <v>49</v>
      </c>
      <c r="D25" s="18">
        <v>5</v>
      </c>
      <c r="E25" s="21">
        <v>0</v>
      </c>
      <c r="F25" s="22">
        <f t="shared" si="0"/>
        <v>0</v>
      </c>
      <c r="G25" s="13">
        <f t="shared" si="1"/>
        <v>0</v>
      </c>
    </row>
    <row r="26" spans="1:7" x14ac:dyDescent="0.3">
      <c r="A26" s="18">
        <v>7</v>
      </c>
      <c r="B26" s="18" t="s">
        <v>36</v>
      </c>
      <c r="C26" s="18" t="s">
        <v>50</v>
      </c>
      <c r="D26" s="18">
        <v>5</v>
      </c>
      <c r="E26" s="21">
        <v>0</v>
      </c>
      <c r="F26" s="22">
        <f t="shared" si="0"/>
        <v>0</v>
      </c>
      <c r="G26" s="13">
        <f t="shared" si="1"/>
        <v>0</v>
      </c>
    </row>
    <row r="27" spans="1:7" x14ac:dyDescent="0.3">
      <c r="A27" s="18">
        <v>8</v>
      </c>
      <c r="B27" s="18" t="s">
        <v>31</v>
      </c>
      <c r="C27" s="18" t="s">
        <v>51</v>
      </c>
      <c r="D27" s="18">
        <v>5</v>
      </c>
      <c r="E27" s="21">
        <v>0</v>
      </c>
      <c r="F27" s="22">
        <f t="shared" si="0"/>
        <v>0</v>
      </c>
      <c r="G27" s="13">
        <f t="shared" si="1"/>
        <v>0</v>
      </c>
    </row>
    <row r="28" spans="1:7" x14ac:dyDescent="0.3">
      <c r="A28" s="18">
        <v>9</v>
      </c>
      <c r="B28" s="18" t="s">
        <v>31</v>
      </c>
      <c r="C28" s="18" t="s">
        <v>52</v>
      </c>
      <c r="D28" s="18">
        <v>3</v>
      </c>
      <c r="E28" s="21">
        <v>0</v>
      </c>
      <c r="F28" s="22">
        <f t="shared" si="0"/>
        <v>0</v>
      </c>
      <c r="G28" s="13">
        <f t="shared" si="1"/>
        <v>0</v>
      </c>
    </row>
    <row r="29" spans="1:7" x14ac:dyDescent="0.3">
      <c r="A29" s="18">
        <v>10</v>
      </c>
      <c r="B29" s="18" t="s">
        <v>31</v>
      </c>
      <c r="C29" s="18" t="s">
        <v>53</v>
      </c>
      <c r="D29" s="18">
        <v>3</v>
      </c>
      <c r="E29" s="21">
        <v>0</v>
      </c>
      <c r="F29" s="22">
        <f t="shared" si="0"/>
        <v>0</v>
      </c>
      <c r="G29" s="13">
        <f t="shared" si="1"/>
        <v>0</v>
      </c>
    </row>
    <row r="30" spans="1:7" x14ac:dyDescent="0.3">
      <c r="A30" s="18">
        <v>11</v>
      </c>
      <c r="B30" s="18" t="s">
        <v>31</v>
      </c>
      <c r="C30" s="18" t="s">
        <v>54</v>
      </c>
      <c r="D30" s="18">
        <v>3</v>
      </c>
      <c r="E30" s="21">
        <v>0</v>
      </c>
      <c r="F30" s="22">
        <f t="shared" si="0"/>
        <v>0</v>
      </c>
      <c r="G30" s="13">
        <f t="shared" si="1"/>
        <v>0</v>
      </c>
    </row>
    <row r="31" spans="1:7" x14ac:dyDescent="0.3">
      <c r="A31" s="18">
        <v>12</v>
      </c>
      <c r="B31" s="18" t="s">
        <v>31</v>
      </c>
      <c r="C31" s="18" t="s">
        <v>55</v>
      </c>
      <c r="D31" s="18">
        <v>3</v>
      </c>
      <c r="E31" s="21">
        <v>0</v>
      </c>
      <c r="F31" s="22">
        <f t="shared" si="0"/>
        <v>0</v>
      </c>
      <c r="G31" s="13">
        <f t="shared" si="1"/>
        <v>0</v>
      </c>
    </row>
    <row r="32" spans="1:7" x14ac:dyDescent="0.3">
      <c r="A32" s="18">
        <v>13</v>
      </c>
      <c r="B32" s="18" t="s">
        <v>31</v>
      </c>
      <c r="C32" s="18" t="s">
        <v>56</v>
      </c>
      <c r="D32" s="18">
        <v>2</v>
      </c>
      <c r="E32" s="21">
        <v>0</v>
      </c>
      <c r="F32" s="22">
        <f t="shared" si="0"/>
        <v>0</v>
      </c>
      <c r="G32" s="13">
        <f t="shared" si="1"/>
        <v>0</v>
      </c>
    </row>
    <row r="33" spans="1:7" x14ac:dyDescent="0.3">
      <c r="A33" s="18">
        <v>14</v>
      </c>
      <c r="B33" s="18" t="s">
        <v>31</v>
      </c>
      <c r="C33" s="18" t="s">
        <v>57</v>
      </c>
      <c r="D33" s="18">
        <v>2</v>
      </c>
      <c r="E33" s="21">
        <v>0</v>
      </c>
      <c r="F33" s="22">
        <f t="shared" si="0"/>
        <v>0</v>
      </c>
      <c r="G33" s="13">
        <f t="shared" si="1"/>
        <v>0</v>
      </c>
    </row>
    <row r="34" spans="1:7" x14ac:dyDescent="0.3">
      <c r="A34" s="18">
        <v>15</v>
      </c>
      <c r="B34" s="18" t="s">
        <v>31</v>
      </c>
      <c r="C34" s="18" t="s">
        <v>58</v>
      </c>
      <c r="D34" s="18">
        <v>2</v>
      </c>
      <c r="E34" s="21">
        <v>0</v>
      </c>
      <c r="F34" s="22">
        <f t="shared" si="0"/>
        <v>0</v>
      </c>
      <c r="G34" s="13">
        <f t="shared" si="1"/>
        <v>0</v>
      </c>
    </row>
    <row r="35" spans="1:7" x14ac:dyDescent="0.3">
      <c r="A35" s="18">
        <v>16</v>
      </c>
      <c r="B35" s="18" t="s">
        <v>31</v>
      </c>
      <c r="C35" s="18" t="s">
        <v>55</v>
      </c>
      <c r="D35" s="18">
        <v>2</v>
      </c>
      <c r="E35" s="21">
        <v>0</v>
      </c>
      <c r="F35" s="22">
        <f t="shared" si="0"/>
        <v>0</v>
      </c>
      <c r="G35" s="13">
        <f t="shared" si="1"/>
        <v>0</v>
      </c>
    </row>
    <row r="36" spans="1:7" x14ac:dyDescent="0.3">
      <c r="A36" s="18">
        <v>17</v>
      </c>
      <c r="B36" s="18" t="s">
        <v>36</v>
      </c>
      <c r="C36" s="18" t="s">
        <v>59</v>
      </c>
      <c r="D36" s="18">
        <v>1</v>
      </c>
      <c r="E36" s="21">
        <v>0</v>
      </c>
      <c r="F36" s="22">
        <f t="shared" si="0"/>
        <v>0</v>
      </c>
      <c r="G36" s="13">
        <f t="shared" si="1"/>
        <v>0</v>
      </c>
    </row>
    <row r="37" spans="1:7" x14ac:dyDescent="0.3">
      <c r="A37" s="18">
        <v>18</v>
      </c>
      <c r="B37" s="18" t="s">
        <v>36</v>
      </c>
      <c r="C37" s="18" t="s">
        <v>60</v>
      </c>
      <c r="D37" s="18">
        <v>2</v>
      </c>
      <c r="E37" s="21">
        <v>0</v>
      </c>
      <c r="F37" s="22">
        <f t="shared" si="0"/>
        <v>0</v>
      </c>
      <c r="G37" s="13">
        <f t="shared" si="1"/>
        <v>0</v>
      </c>
    </row>
    <row r="38" spans="1:7" x14ac:dyDescent="0.3">
      <c r="A38" s="18">
        <v>19</v>
      </c>
      <c r="B38" s="18" t="s">
        <v>36</v>
      </c>
      <c r="C38" s="18" t="s">
        <v>61</v>
      </c>
      <c r="D38" s="18">
        <v>10</v>
      </c>
      <c r="E38" s="21">
        <v>0</v>
      </c>
      <c r="F38" s="22">
        <f t="shared" si="0"/>
        <v>0</v>
      </c>
      <c r="G38" s="13">
        <f t="shared" si="1"/>
        <v>0</v>
      </c>
    </row>
    <row r="41" spans="1:7" x14ac:dyDescent="0.3">
      <c r="F41" s="22" t="s">
        <v>62</v>
      </c>
      <c r="G41" s="13">
        <f>SUM(G20:G38)</f>
        <v>0</v>
      </c>
    </row>
  </sheetData>
  <sheetProtection algorithmName="SHA-512" hashValue="2E6Aw+ioOimcQ5Kve9vZMRlm/T3o0GHvMJgzGeI8GRUK3SK66xxPFFNEoYhOEpDLt0kufJA+toyFi8g0+8kT+g==" saltValue="5s3YCbUs1VAsdMtCXuu/0g==" spinCount="100000" sheet="1" objects="1" scenarios="1"/>
  <mergeCells count="3">
    <mergeCell ref="A2:G2"/>
    <mergeCell ref="A4:G4"/>
    <mergeCell ref="A18:G18"/>
  </mergeCells>
  <dataValidations count="1">
    <dataValidation type="list" allowBlank="1" showErrorMessage="1" errorTitle="Ungültige Kategorie" error="Bitte eine Kategorie aus der Tabelle oben auswählen." sqref="B20:B292" xr:uid="{00000000-0002-0000-0100-000000000000}">
      <formula1>$B$6:$B$16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showGridLines="0" zoomScaleNormal="100" workbookViewId="0">
      <selection activeCell="D14" sqref="D14"/>
    </sheetView>
  </sheetViews>
  <sheetFormatPr baseColWidth="10" defaultColWidth="8.6640625" defaultRowHeight="14.4" x14ac:dyDescent="0.3"/>
  <cols>
    <col min="1" max="1" width="7.21875" customWidth="1"/>
    <col min="2" max="2" width="30" customWidth="1"/>
    <col min="3" max="3" width="53" bestFit="1" customWidth="1"/>
    <col min="4" max="4" width="13.33203125" customWidth="1"/>
    <col min="5" max="5" width="20" hidden="1" customWidth="1"/>
    <col min="6" max="6" width="16" customWidth="1"/>
    <col min="7" max="7" width="20" customWidth="1"/>
  </cols>
  <sheetData>
    <row r="1" spans="1:7" ht="17.25" customHeight="1" x14ac:dyDescent="0.3">
      <c r="A1" s="5" t="s">
        <v>63</v>
      </c>
    </row>
    <row r="2" spans="1:7" ht="15" customHeight="1" x14ac:dyDescent="0.3">
      <c r="A2" s="4" t="s">
        <v>22</v>
      </c>
      <c r="B2" s="4"/>
      <c r="C2" s="4"/>
      <c r="D2" s="4"/>
      <c r="E2" s="4"/>
      <c r="F2" s="4"/>
      <c r="G2" s="4"/>
    </row>
    <row r="4" spans="1:7" ht="14.25" customHeight="1" x14ac:dyDescent="0.3">
      <c r="A4" s="3" t="s">
        <v>64</v>
      </c>
      <c r="B4" s="3"/>
      <c r="C4" s="3"/>
      <c r="D4" s="3"/>
      <c r="E4" s="3"/>
      <c r="F4" s="3"/>
      <c r="G4" s="3"/>
    </row>
    <row r="5" spans="1:7" ht="14.25" customHeight="1" x14ac:dyDescent="0.3">
      <c r="A5" s="17" t="s">
        <v>24</v>
      </c>
      <c r="B5" s="17" t="s">
        <v>65</v>
      </c>
      <c r="C5" s="17" t="s">
        <v>66</v>
      </c>
    </row>
    <row r="6" spans="1:7" ht="14.25" customHeight="1" x14ac:dyDescent="0.3">
      <c r="A6" s="18">
        <v>1</v>
      </c>
      <c r="B6" s="18" t="s">
        <v>67</v>
      </c>
      <c r="C6" s="24"/>
    </row>
    <row r="7" spans="1:7" ht="14.25" customHeight="1" x14ac:dyDescent="0.3">
      <c r="A7" s="18">
        <v>2</v>
      </c>
      <c r="B7" s="18" t="s">
        <v>68</v>
      </c>
      <c r="C7" s="24"/>
    </row>
    <row r="8" spans="1:7" ht="14.25" customHeight="1" x14ac:dyDescent="0.3">
      <c r="A8" s="18">
        <v>3</v>
      </c>
      <c r="B8" s="18" t="s">
        <v>69</v>
      </c>
      <c r="C8" s="24"/>
    </row>
    <row r="9" spans="1:7" ht="14.25" customHeight="1" x14ac:dyDescent="0.3">
      <c r="A9" s="18">
        <v>4</v>
      </c>
      <c r="B9" s="18" t="s">
        <v>70</v>
      </c>
      <c r="C9" s="24"/>
    </row>
    <row r="10" spans="1:7" ht="14.25" customHeight="1" x14ac:dyDescent="0.3">
      <c r="A10" s="18">
        <v>5</v>
      </c>
      <c r="B10" s="18" t="s">
        <v>71</v>
      </c>
      <c r="C10" s="24"/>
    </row>
    <row r="11" spans="1:7" x14ac:dyDescent="0.3">
      <c r="A11" s="2"/>
      <c r="B11" s="2"/>
      <c r="C11" s="2"/>
      <c r="D11" s="2"/>
      <c r="E11" s="2"/>
      <c r="F11" s="2"/>
      <c r="G11" s="2"/>
    </row>
    <row r="12" spans="1:7" x14ac:dyDescent="0.3">
      <c r="A12" s="20"/>
    </row>
    <row r="13" spans="1:7" ht="39" customHeight="1" x14ac:dyDescent="0.3">
      <c r="A13" s="17" t="s">
        <v>38</v>
      </c>
      <c r="B13" s="17" t="s">
        <v>65</v>
      </c>
      <c r="C13" s="17" t="s">
        <v>72</v>
      </c>
      <c r="D13" s="17" t="s">
        <v>73</v>
      </c>
      <c r="E13" s="17" t="s">
        <v>74</v>
      </c>
      <c r="F13" s="17" t="s">
        <v>75</v>
      </c>
      <c r="G13" s="17" t="s">
        <v>43</v>
      </c>
    </row>
    <row r="14" spans="1:7" ht="14.25" customHeight="1" x14ac:dyDescent="0.3">
      <c r="A14" s="18">
        <v>1</v>
      </c>
      <c r="B14" s="18" t="s">
        <v>67</v>
      </c>
      <c r="C14" s="18" t="s">
        <v>76</v>
      </c>
      <c r="D14" s="18">
        <v>40</v>
      </c>
      <c r="E14" s="23"/>
      <c r="F14" s="13">
        <f>IFERROR(INDEX($C$6:$C$10,MATCH(B14,$B$6:$B$10,0)),"Kategorie prüfen")</f>
        <v>0</v>
      </c>
      <c r="G14" s="13">
        <f>D14*F14</f>
        <v>0</v>
      </c>
    </row>
    <row r="15" spans="1:7" ht="14.25" customHeight="1" x14ac:dyDescent="0.3">
      <c r="A15" s="18">
        <v>2</v>
      </c>
      <c r="B15" s="18" t="s">
        <v>69</v>
      </c>
      <c r="C15" s="18" t="s">
        <v>77</v>
      </c>
      <c r="D15" s="18">
        <v>16</v>
      </c>
      <c r="E15" s="23"/>
      <c r="F15" s="13">
        <f>IFERROR(INDEX($C$6:$C$10,MATCH(B15,$B$6:$B$10,0)),"Kategorie prüfen")</f>
        <v>0</v>
      </c>
      <c r="G15" s="13">
        <f>D15*F15</f>
        <v>0</v>
      </c>
    </row>
    <row r="16" spans="1:7" ht="14.25" customHeight="1" x14ac:dyDescent="0.3">
      <c r="A16" s="18">
        <v>3</v>
      </c>
      <c r="B16" s="18" t="s">
        <v>70</v>
      </c>
      <c r="C16" s="18" t="s">
        <v>78</v>
      </c>
      <c r="D16" s="18">
        <v>24</v>
      </c>
      <c r="E16" s="23"/>
      <c r="F16" s="13">
        <f>IFERROR(INDEX($C$6:$C$10,MATCH(B16,$B$6:$B$10,0)),"Kategorie prüfen")</f>
        <v>0</v>
      </c>
      <c r="G16" s="13">
        <f>D16*F16</f>
        <v>0</v>
      </c>
    </row>
    <row r="18" spans="6:7" x14ac:dyDescent="0.3">
      <c r="F18" s="25" t="s">
        <v>62</v>
      </c>
      <c r="G18" s="26">
        <f>SUM(G14:G16)</f>
        <v>0</v>
      </c>
    </row>
  </sheetData>
  <sheetProtection algorithmName="SHA-512" hashValue="xSu56qAC3s+xQxw9t8rn1hFRewyqfGqOlIGsEDVSpa6DJLyG3auGCaJsC+ryHtJQYEXBQN3rsx2jz9sJEfaaHw==" saltValue="vashOQgQubF3O837OHqZdQ==" spinCount="100000" sheet="1" objects="1" scenarios="1"/>
  <mergeCells count="3">
    <mergeCell ref="A2:G2"/>
    <mergeCell ref="A4:G4"/>
    <mergeCell ref="A11:G11"/>
  </mergeCells>
  <dataValidations disablePrompts="1" count="1">
    <dataValidation type="list" allowBlank="1" showErrorMessage="1" errorTitle="Ungültige Kategorie" error="Bitte eine Kategorie aus der Tabelle oben auswählen." sqref="B13:B296" xr:uid="{00000000-0002-0000-0200-000000000000}">
      <formula1>$B$6:$B$9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Übersicht</vt:lpstr>
      <vt:lpstr>Hardware</vt:lpstr>
      <vt:lpstr>Dienstleistungen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André Stoltmann</cp:lastModifiedBy>
  <cp:revision>0</cp:revision>
  <dcterms:created xsi:type="dcterms:W3CDTF">2026-07-31T11:49:13Z</dcterms:created>
  <dcterms:modified xsi:type="dcterms:W3CDTF">2026-08-03T09:56:28Z</dcterms:modified>
  <dc:language>en-US</dc:language>
</cp:coreProperties>
</file>