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11.80.Verwaltungsgebäude\05. Ausschreibungen Verw.gebäude gesamt\03. Reinigung\Unterhaltsreinigung\Ausschreibung_[Nr.]\02. Mengen und Objektdaten\Raumbücher\"/>
    </mc:Choice>
  </mc:AlternateContent>
  <xr:revisionPtr revIDLastSave="0" documentId="13_ncr:1_{78CDF1B9-08E8-4DA6-B6C8-5B0C328B86E7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Raumbuch UR - Angebot" sheetId="1" r:id="rId1"/>
    <sheet name="LV-Codes" sheetId="2" r:id="rId2"/>
  </sheets>
  <definedNames>
    <definedName name="_xlnm._FilterDatabase" localSheetId="0" hidden="1">'Raumbuch UR - Angebot'!$A$7:$L$41</definedName>
    <definedName name="_xlnm.Print_Titles" localSheetId="1">'LV-Codes'!$1:$4</definedName>
    <definedName name="_xlnm.Print_Titles" localSheetId="0">'Raumbuch UR - Angebot'!$1:$7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I12" i="1"/>
  <c r="J12" i="1" s="1"/>
  <c r="I13" i="1"/>
  <c r="J13" i="1" s="1"/>
  <c r="I14" i="1"/>
  <c r="J14" i="1" s="1"/>
  <c r="I15" i="1"/>
  <c r="I16" i="1"/>
  <c r="J16" i="1" s="1"/>
  <c r="I17" i="1"/>
  <c r="L17" i="1" s="1"/>
  <c r="I18" i="1"/>
  <c r="J18" i="1" s="1"/>
  <c r="I19" i="1"/>
  <c r="I20" i="1"/>
  <c r="J20" i="1" s="1"/>
  <c r="I21" i="1"/>
  <c r="J21" i="1" s="1"/>
  <c r="I22" i="1"/>
  <c r="J22" i="1" s="1"/>
  <c r="I23" i="1"/>
  <c r="I24" i="1"/>
  <c r="J24" i="1" s="1"/>
  <c r="I25" i="1"/>
  <c r="L25" i="1" s="1"/>
  <c r="I26" i="1"/>
  <c r="J26" i="1" s="1"/>
  <c r="I27" i="1"/>
  <c r="I28" i="1"/>
  <c r="J28" i="1" s="1"/>
  <c r="I29" i="1"/>
  <c r="J29" i="1" s="1"/>
  <c r="I30" i="1"/>
  <c r="L30" i="1" s="1"/>
  <c r="I31" i="1"/>
  <c r="I32" i="1"/>
  <c r="L32" i="1" s="1"/>
  <c r="I33" i="1"/>
  <c r="J33" i="1" s="1"/>
  <c r="L33" i="1"/>
  <c r="I34" i="1"/>
  <c r="L34" i="1" s="1"/>
  <c r="I35" i="1"/>
  <c r="I36" i="1"/>
  <c r="L36" i="1" s="1"/>
  <c r="I37" i="1"/>
  <c r="L37" i="1" s="1"/>
  <c r="I38" i="1"/>
  <c r="L38" i="1" s="1"/>
  <c r="I39" i="1"/>
  <c r="I40" i="1"/>
  <c r="J40" i="1" s="1"/>
  <c r="I9" i="1"/>
  <c r="L9" i="1" s="1"/>
  <c r="I10" i="1"/>
  <c r="J10" i="1" s="1"/>
  <c r="L40" i="1" l="1"/>
  <c r="J38" i="1"/>
  <c r="J32" i="1"/>
  <c r="L24" i="1"/>
  <c r="L14" i="1"/>
  <c r="J9" i="1"/>
  <c r="J36" i="1"/>
  <c r="J30" i="1"/>
  <c r="L29" i="1"/>
  <c r="L28" i="1"/>
  <c r="L22" i="1"/>
  <c r="L20" i="1"/>
  <c r="J17" i="1"/>
  <c r="L10" i="1"/>
  <c r="L26" i="1"/>
  <c r="L18" i="1"/>
  <c r="L12" i="1"/>
  <c r="J37" i="1"/>
  <c r="L13" i="1"/>
  <c r="J34" i="1"/>
  <c r="L16" i="1"/>
  <c r="J25" i="1"/>
  <c r="J27" i="1"/>
  <c r="L27" i="1"/>
  <c r="J15" i="1"/>
  <c r="L15" i="1"/>
  <c r="J31" i="1"/>
  <c r="L31" i="1"/>
  <c r="L21" i="1"/>
  <c r="J39" i="1"/>
  <c r="L39" i="1"/>
  <c r="J23" i="1"/>
  <c r="L23" i="1"/>
  <c r="J19" i="1"/>
  <c r="L19" i="1"/>
  <c r="J35" i="1"/>
  <c r="L35" i="1"/>
  <c r="J11" i="1"/>
  <c r="L11" i="1"/>
  <c r="H41" i="1"/>
  <c r="I41" i="1" l="1"/>
  <c r="L41" i="1" l="1"/>
  <c r="J41" i="1"/>
</calcChain>
</file>

<file path=xl/sharedStrings.xml><?xml version="1.0" encoding="utf-8"?>
<sst xmlns="http://schemas.openxmlformats.org/spreadsheetml/2006/main" count="431" uniqueCount="219">
  <si>
    <t>Objekt:</t>
  </si>
  <si>
    <t>Auftraggeber:</t>
  </si>
  <si>
    <t>Angebotsdatum:</t>
  </si>
  <si>
    <t>Anschrift:</t>
  </si>
  <si>
    <t>Ansprechpartner:</t>
  </si>
  <si>
    <t>Leistungsbeginn:</t>
  </si>
  <si>
    <t>Pos.</t>
  </si>
  <si>
    <t>Gebäude</t>
  </si>
  <si>
    <t>Etage</t>
  </si>
  <si>
    <t>R-Nr.</t>
  </si>
  <si>
    <t>Raumart</t>
  </si>
  <si>
    <t>Bodenbelag</t>
  </si>
  <si>
    <t>LV</t>
  </si>
  <si>
    <t>Grund-
fläche
(m²)</t>
  </si>
  <si>
    <t>Reinigungs-
fläche
(m²/Jahr)</t>
  </si>
  <si>
    <t>h /
Jahr
(Info)</t>
  </si>
  <si>
    <t>Hauptgebäude (HG)</t>
  </si>
  <si>
    <t>1.</t>
  </si>
  <si>
    <t>Hauptgebäude</t>
  </si>
  <si>
    <t>2.</t>
  </si>
  <si>
    <t>3.</t>
  </si>
  <si>
    <t>4.</t>
  </si>
  <si>
    <t>5.</t>
  </si>
  <si>
    <t>6.</t>
  </si>
  <si>
    <t>Fliesen</t>
  </si>
  <si>
    <t>7.</t>
  </si>
  <si>
    <t>8.</t>
  </si>
  <si>
    <t>9.</t>
  </si>
  <si>
    <t>Abstellraum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</si>
  <si>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</si>
  <si>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</si>
  <si>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</si>
  <si>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</si>
  <si>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</si>
  <si>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</si>
  <si>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</si>
  <si>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</si>
  <si>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</si>
  <si>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</si>
  <si>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</si>
  <si>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</si>
  <si>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</si>
  <si>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</si>
  <si>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</si>
  <si>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</si>
  <si>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</si>
  <si>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</si>
  <si>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</si>
  <si>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</si>
  <si>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</si>
  <si>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</si>
  <si>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</si>
  <si>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Flur</t>
  </si>
  <si>
    <t>GESAMTSUMME</t>
  </si>
  <si>
    <t>LEGENDE / HINWEISE</t>
  </si>
  <si>
    <t>KR</t>
  </si>
  <si>
    <t>Keine Reinigung – diese Position nicht bepreisen</t>
  </si>
  <si>
    <t>✎ EP-RG</t>
  </si>
  <si>
    <t>Einheitspreis pro Reinigung (netto, €) – einzige Eingabe des Bieters</t>
  </si>
  <si>
    <t>GP-Jahr</t>
  </si>
  <si>
    <t>Gesamtpreis pro Jahr = EP-RG × Bodenreinigungs-Turnus × 52,18 Wochen – automatisch berechnet</t>
  </si>
  <si>
    <t>Grundfläche × Turnus × 52,18 = jährliche Reinigungsfläche in m²</t>
  </si>
  <si>
    <t>h/Jahr (Info)</t>
  </si>
  <si>
    <t>Leistungsverzeichnis-Position – Leistungsart und Turnus, wird separat erläutert</t>
  </si>
  <si>
    <t>A1</t>
  </si>
  <si>
    <t>B1</t>
  </si>
  <si>
    <t>B2</t>
  </si>
  <si>
    <t>E2</t>
  </si>
  <si>
    <t>Virchowstr. 14-16, 16816 Neuruppin</t>
  </si>
  <si>
    <t>Landkreis Ostprignitz-Ruppin</t>
  </si>
  <si>
    <t>Winter, Johannes (03391 / 688 4086)</t>
  </si>
  <si>
    <t>Beton</t>
  </si>
  <si>
    <t>LV-
Code</t>
  </si>
  <si>
    <t>Raumtyp</t>
  </si>
  <si>
    <t>Bodenreinigung
(Turnus / Methode)</t>
  </si>
  <si>
    <t>Müll leeren
(Turnus)</t>
  </si>
  <si>
    <t>Oberflächen-
reinigung
(Turnus / Methode)</t>
  </si>
  <si>
    <t>Fensterbretter /
Geländer
(Turnus)</t>
  </si>
  <si>
    <t>Besonderheiten /
Hinweise</t>
  </si>
  <si>
    <t>Richtwert
m²/h</t>
  </si>
  <si>
    <t>Büro
(gering frequentiert)</t>
  </si>
  <si>
    <t>Textil
(Teppich)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</si>
  <si>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Staubsaugen der gesamten Bodenfläche inkl. Ecken und unter Möbeln, soweit zugänglich</t>
    </r>
  </si>
  <si>
    <t>1x / 2 Wochen
(bei Bedarf sofort)</t>
  </si>
  <si>
    <r>
      <rPr>
        <b/>
        <sz val="9"/>
        <color rgb="FF000000"/>
        <rFont val="Arial"/>
        <family val="2"/>
      </rPr>
      <t>1x / Woche</t>
    </r>
    <r>
      <rPr>
        <sz val="9"/>
        <color rgb="FF000000"/>
        <rFont val="Arial"/>
        <family val="2"/>
      </rPr>
      <t xml:space="preserve">
Schreibtische, erreichbare Ablagen trocken oder feucht abwischen (soweit freigeräumt)</t>
    </r>
  </si>
  <si>
    <t>1x / Monat
feucht abwischen</t>
  </si>
  <si>
    <t>Papierkorb leeren nur wenn gefüllt. Keine Reinigung bei abgeschlossenen Räumen ohne Zutritt.</t>
  </si>
  <si>
    <t>A2</t>
  </si>
  <si>
    <t>Büro
(normal frequentiert)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</si>
  <si>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Staubsaugen der gesamten Bodenfläche inkl. Ecken und unter Möbeln, soweit zugänglich</t>
    </r>
  </si>
  <si>
    <t>2x / Woche</t>
  </si>
  <si>
    <t>Büros mit starkem Kundenverkehr, Besprechungsräume mit regelmäßiger Nutzung. Tische nach Besprechungen abwischen.</t>
  </si>
  <si>
    <t>A3</t>
  </si>
  <si>
    <t>Büro / Beratungsraum
(stark frequentiert)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</si>
  <si>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Staubsaugen der gesamten Bodenfläche inkl. Ecken und unter Möbeln soweit zugänglich</t>
    </r>
  </si>
  <si>
    <t>5x / Woche (täglich)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</si>
  <si>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Schreibtische, Tische, Ablagen trocken oder feucht abwischen (soweit freigeräumt). Stühle abwischen.</t>
    </r>
  </si>
  <si>
    <t>1x / Woche
feucht abwischen</t>
  </si>
  <si>
    <t>Sitzungssäle, Beratungsräume mit täglicher Nutzung. Tische nach jeder Nutzung reinigen. Whiteboards auf Wunsch reinigen.</t>
  </si>
  <si>
    <t xml:space="preserve">  Lager-, Technik-, Abstellräume, Archive – nach Bedarf</t>
  </si>
  <si>
    <t>Lager / Archiv / Technik (Textilboden)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</si>
  <si>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Staubsaugen bei sichtbarer Verschmutzung oder mindestens 1x pro Quartal</t>
    </r>
  </si>
  <si>
    <t>1x / Monat
bei Bedarf sofort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</si>
  <si>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</si>
  <si>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>1x / Quartal</t>
  </si>
  <si>
    <t>Kein Zutritt ohne Absprache mit Hausmeister. Elektroanlagen und Serverräume nicht reinigen. Brandschutzabstände freihalten.</t>
  </si>
  <si>
    <t>Lager / Archiv / Technik (Nichttextilboden)</t>
  </si>
  <si>
    <t>Nichttextil
(Linoleum / Beton / Fliesen)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</si>
  <si>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Kehren und feucht wischen bei sichtbarer Verschmutzung oder mindestens 1x pro Quartal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</si>
  <si>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</si>
  <si>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 xml:space="preserve">  Flure, Verbinder, Eingangsbereiche – Nichttextilboden</t>
  </si>
  <si>
    <t>C1</t>
  </si>
  <si>
    <t>Flur / Nebengang
(gering frequentiert)</t>
  </si>
  <si>
    <t>Nichttextil
(Stein / Linoleum / Terr.)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</si>
  <si>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der gesamten Fläche inkl. Wandsockel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</si>
  <si>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 feucht abwischen</t>
    </r>
  </si>
  <si>
    <t>Schmutzfangmatten beim Wischen hochnehmen und darunter reinigen. Türen und Glaselemente streifenfrei wischen.</t>
  </si>
  <si>
    <t>C2</t>
  </si>
  <si>
    <t>Flur / Hauptgang
(stark frequentiert)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</si>
  <si>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wischen der gesamten Fläche inkl. Wandsockel und Ecken</t>
    </r>
  </si>
  <si>
    <t>3x / Woche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</si>
  <si>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Lichtschalter, Haltegriffe feucht abwischen. Bei Bedarf desinfizieren.</t>
    </r>
  </si>
  <si>
    <t>Hauptflure und Eingangsbereiche mit hohem Publikumsverkehr. Schmutzfangmatten täglich kontrollieren und bei Bedarf reinigen. Glasflächen streifenfrei.</t>
  </si>
  <si>
    <t xml:space="preserve">  Treppenhäuser, Podeste, Treppen – Nichttextilboden</t>
  </si>
  <si>
    <t>D1</t>
  </si>
  <si>
    <t>Treppenhaus
(Nebentreppe / gering frequentiert)</t>
  </si>
  <si>
    <t>Nichttextil
(Linoleum / Holz / Stein)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</si>
  <si>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aller Stufenflächen, Podeste und Setzstufen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</si>
  <si>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Handläufe, Geländerstäbe, Treppenpfosten feucht abwischen</t>
    </r>
  </si>
  <si>
    <t>Stolperfallen und Beschädigungen dem Hausmeister melden. Treppenhaus vollständig von oben nach unten reinigen.</t>
  </si>
  <si>
    <t>D2</t>
  </si>
  <si>
    <t>Treppenhaus
(Haupttreppe / stark frequentiert)</t>
  </si>
  <si>
    <t>Nichttextil
(Linoleum / Holz / Stein / Parkett)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</si>
  <si>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Kehren und feucht wischen aller Stufenflächen, Podeste und Setzstufen. Bei Parkett geeignetes Pflegemittel verwenden.</t>
    </r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</si>
  <si>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Handläufe, Geländerstäbe, Treppenpfosten und Wandflächen im Griffbereich feucht abwischen</t>
    </r>
  </si>
  <si>
    <t>Haupttreppe mit Publikumsverkehr. Parkett nur mit zugelassenen Pflegemitteln. Rutschgefahr nach Feucht­reinigung absichern (Warnschild).</t>
  </si>
  <si>
    <t>D3</t>
  </si>
  <si>
    <t>Treppenhaus
(stark frequentiert / täglich)</t>
  </si>
  <si>
    <t>Nichttextil
(Stein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</si>
  <si>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aller Stufenflächen, Podeste und Setzstufen täglich</t>
    </r>
  </si>
  <si>
    <r>
      <rPr>
        <b/>
        <sz val="9"/>
        <color rgb="FF000000"/>
        <rFont val="Arial"/>
        <family val="2"/>
      </rPr>
      <t>5x / Woche</t>
    </r>
    <r>
      <rPr>
        <sz val="9"/>
        <color rgb="FF000000"/>
        <rFont val="Arial"/>
        <family val="2"/>
      </rPr>
      <t xml:space="preserve">
Handläufe, Geländer, Türgriffe täglich feucht abwischen. Desinfektion nach Bedarf.</t>
    </r>
  </si>
  <si>
    <t>Nur für stark frequentierte Treppen (z.B. Haupteingang öffentlicher Bereich). Rutschgefahr absichern.</t>
  </si>
  <si>
    <t xml:space="preserve">  WC-Anlagen, Duschen, Umkleiden – Nichttextilboden</t>
  </si>
  <si>
    <t>E1</t>
  </si>
  <si>
    <t>WC-Anlage
(gering frequentiert)</t>
  </si>
  <si>
    <t>Nichttextil
(Fliesen)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</si>
  <si>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/ desinfizierendes Wischen der gesamten Bodenfläche inkl. Wandsockel und Fugen</t>
    </r>
  </si>
  <si>
    <t>2x / Woche
Papierkörbe, Hygienebehälter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</si>
  <si>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Waschbecken, Armaturen, Spiegel, WC-Becken innen und außen, Urinale, Türgriffe desinfizierend reinigen</t>
    </r>
  </si>
  <si>
    <t>1x / Monat</t>
  </si>
  <si>
    <t>Verbrauchsmaterial (Seife, Papierhandtücher, WC-Papier) auffüllen soweit vom AG gestellt. Hygienebehälter nur mit Handschutz entleeren. Schimmel sofort melden.</t>
  </si>
  <si>
    <t>WC-Anlage
(stark frequentiert / 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</si>
  <si>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desinfizierendes Feucht­wischen der gesamten Bodenfläche inkl. Wandsockel, Fugen und Ecken</t>
    </r>
  </si>
  <si>
    <t>5x / Woche (täglich)
Papierkörbe, Hygienebehälter</t>
  </si>
  <si>
    <r>
      <rPr>
        <b/>
        <sz val="9"/>
        <color rgb="FF000000"/>
        <rFont val="Arial"/>
        <family val="2"/>
      </rPr>
      <t xml:space="preserve">5x / Woche (täglich)
</t>
    </r>
    <r>
      <rPr>
        <sz val="9"/>
        <color rgb="FF000000"/>
        <rFont val="Arial"/>
        <family val="2"/>
      </rPr>
      <t>Waschbecken, Armaturen, Spiegel, WC-Becken innen und außen, Urinale, Türgriffe – alles desinfizierend</t>
    </r>
  </si>
  <si>
    <t>Verbrauchsmaterial (Seife, Papierhandtücher, WC-Papier) täglich kontrollieren und auffüllen soweit vom AG gestellt. Hygienebehälter nur mit Handschutz. Schimmel und Defekte sofort melden.</t>
  </si>
  <si>
    <t xml:space="preserve">  Teeküchen, Aufenthaltsküchen – Nichttextilboden</t>
  </si>
  <si>
    <t>F1</t>
  </si>
  <si>
    <t>Teeküche
(täglich)</t>
  </si>
  <si>
    <t>Nichttextil
(Linoleum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</si>
  <si>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feuchtes Wischen der gesamten Bodenfläche inkl. Wandsockel</t>
    </r>
  </si>
  <si>
    <t>3x / Woche (täglich)
Abfalleimer, Biomüll</t>
  </si>
  <si>
    <r>
      <rPr>
        <b/>
        <sz val="9"/>
        <color rgb="FF000000"/>
        <rFont val="Arial"/>
        <family val="2"/>
      </rPr>
      <t xml:space="preserve">3x / Woche (täglich)
</t>
    </r>
    <r>
      <rPr>
        <sz val="9"/>
        <color rgb="FF000000"/>
        <rFont val="Arial"/>
        <family val="2"/>
      </rPr>
      <t>Arbeitsflächen, Spüle, Armaturen, Außenflächen Kühlschrank und Mikrowelle feucht abwischen. Spritzer sofort entfernen.</t>
    </r>
  </si>
  <si>
    <t>Kühlschrank innen 1x / Monat reinigen (Inhalt ist Sache der Nutzer). Mikrowelle innen 1x / Woche. Keine Lebensmittel entsorgen ohne Absprache. Geschirrspüler nicht befüllen/entleeren.</t>
  </si>
  <si>
    <t xml:space="preserve">  Keine Reinigung</t>
  </si>
  <si>
    <t>Keine Unterhaltsreinigung</t>
  </si>
  <si>
    <t>–</t>
  </si>
  <si>
    <t>Nicht Bestandteil der Unterhaltsreinigung</t>
  </si>
  <si>
    <t>Diese Räume werden nicht gereinigt (z.B. Serverräume, Elektrolager, nicht zugängliche Technikräume). Sonderreinigung auf gesonderte Anforderung.</t>
  </si>
  <si>
    <t>B3</t>
  </si>
  <si>
    <t>Fachräume / Werkstätten
(Nichttextilboden)</t>
  </si>
  <si>
    <t>A4</t>
  </si>
  <si>
    <t>A5</t>
  </si>
  <si>
    <t>A6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</si>
  <si>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Kehren und feucht wischen bei sichtbarer Verschmutzung inkl. Ecken und unter Möbeln,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</si>
  <si>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</si>
  <si>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</si>
  <si>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 xml:space="preserve">  Büros, Beratungs-, Schulungs-, Besprechungs- und Teamräume – Textilboden/Nichttextilboden</t>
  </si>
  <si>
    <t>Reinigungs-
fläche</t>
  </si>
  <si>
    <t>LV-Code</t>
  </si>
  <si>
    <t>Frequenz</t>
  </si>
  <si>
    <t>C3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</si>
  <si>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saugen der gesamten Fläche inkl. Wandsockel</t>
    </r>
  </si>
  <si>
    <t>C4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</si>
  <si>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saugen der gesamten Fläche inkl. Wandsockel und Ecken</t>
    </r>
  </si>
  <si>
    <t>Preis/m²
(€, netto)
✎ ausfüllen</t>
  </si>
  <si>
    <t>GP-Jahr
(€) (Sp.I*Sp.K)</t>
  </si>
  <si>
    <t>Meyenburger Chaussee 45, 16909 WK</t>
  </si>
  <si>
    <t>Erweiterung</t>
  </si>
  <si>
    <t>EG</t>
  </si>
  <si>
    <t>Windfang</t>
  </si>
  <si>
    <t>Hausanschluss/ELT</t>
  </si>
  <si>
    <t>Dusche Herren</t>
  </si>
  <si>
    <t>Dusche/WC Damen</t>
  </si>
  <si>
    <t>Umkleide Damen</t>
  </si>
  <si>
    <t>Umkleide Herren</t>
  </si>
  <si>
    <t>Büro</t>
  </si>
  <si>
    <t>Versorgung/Lager</t>
  </si>
  <si>
    <t>Aufenthaltsraum</t>
  </si>
  <si>
    <t>Aufenthalt/Teeküche</t>
  </si>
  <si>
    <t>WC Herren</t>
  </si>
  <si>
    <t>Außenbereich Tritt</t>
  </si>
  <si>
    <t>Vorraum Herren</t>
  </si>
  <si>
    <t>WC Damen</t>
  </si>
  <si>
    <t>Vorraum Damen</t>
  </si>
  <si>
    <t>Ruheraum 1</t>
  </si>
  <si>
    <t>Ruheraum 2</t>
  </si>
  <si>
    <t>Ruheraum 3</t>
  </si>
  <si>
    <t>Ruheraum 4</t>
  </si>
  <si>
    <t>Ruheraum 5</t>
  </si>
  <si>
    <t>Ruheraum 6</t>
  </si>
  <si>
    <t>HA-Raum</t>
  </si>
  <si>
    <t>PVC</t>
  </si>
  <si>
    <t>Putzmittelraum</t>
  </si>
  <si>
    <t>RAUMBUCH – UNTERHALTSREINIGUNG</t>
  </si>
  <si>
    <t>LEISTUNGSVERZEICHNIS – LV-CODES  |  Unterhaltsreinigung</t>
  </si>
  <si>
    <t>Diese Tabelle ist verbindlicher Bestandteil der Ausschreibung. Der Bieter hat die beschriebenen Leistungen je LV-Code vollständig und in den angegebenen Turnussen zu erbringen. Abweichungen sind nur mit schriftlicher Genehmigung des Auftraggebers zulässig. Die Richtwerte m²/h dienen der Plausibilitätsprüfung.</t>
  </si>
  <si>
    <t>⚠  Bitte tragen Sie Ihre Preise in die GELB markierte Spalte »EP-RG« ein (Einheitspreis je Reinigung, netto €). »GP-Jahr« berechnet sich automatisch. Räume mit »KR« (keine Reinigung) bitte nicht bepreisen. Spalte »LV« ist bereits vorgegeben.</t>
  </si>
  <si>
    <t>Orientierungswert - nicht Vertragsbestandteil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</si>
</sst>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&quot; €&quot;"/>
  </numFmts>
  <fonts count="30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1F3864"/>
      <name val="Arial"/>
      <family val="2"/>
    </font>
    <font>
      <i/>
      <sz val="9"/>
      <color rgb="FF7F0000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rgb="FF2F5496"/>
      <name val="Arial"/>
      <family val="2"/>
    </font>
    <font>
      <sz val="8"/>
      <name val="Calibri"/>
      <family val="2"/>
      <charset val="1"/>
    </font>
    <font>
      <sz val="9"/>
      <color rgb="FFAAAAAA"/>
      <name val="Arial"/>
      <family val="2"/>
    </font>
    <font>
      <b/>
      <sz val="9"/>
      <color rgb="FFAAAAAA"/>
      <name val="Arial"/>
      <family val="2"/>
    </font>
    <font>
      <i/>
      <sz val="9"/>
      <color rgb="FF777777"/>
      <name val="Arial"/>
      <family val="2"/>
    </font>
    <font>
      <b/>
      <sz val="11"/>
      <color rgb="FF2F549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7F5A2F"/>
      <name val="Arial"/>
      <family val="2"/>
    </font>
    <font>
      <b/>
      <sz val="11"/>
      <color rgb="FF2D6A2D"/>
      <name val="Arial"/>
      <family val="2"/>
    </font>
    <font>
      <b/>
      <sz val="11"/>
      <color rgb="FFA0522D"/>
      <name val="Arial"/>
      <family val="2"/>
    </font>
    <font>
      <b/>
      <sz val="11"/>
      <color rgb="FF8B2252"/>
      <name val="Arial"/>
      <family val="2"/>
    </font>
    <font>
      <sz val="8"/>
      <color rgb="FF000000"/>
      <name val="Arial"/>
      <family val="2"/>
    </font>
    <font>
      <b/>
      <sz val="11"/>
      <color rgb="FF7D6608"/>
      <name val="Arial"/>
      <family val="2"/>
    </font>
    <font>
      <b/>
      <sz val="11"/>
      <color rgb="FF1F3864"/>
      <name val="Arial"/>
      <family val="2"/>
    </font>
    <font>
      <b/>
      <sz val="9"/>
      <color rgb="FF777777"/>
      <name val="Arial"/>
      <family val="2"/>
    </font>
    <font>
      <sz val="9"/>
      <color rgb="FF777777"/>
      <name val="Arial"/>
      <family val="2"/>
    </font>
    <font>
      <sz val="8"/>
      <color rgb="FF777777"/>
      <name val="Arial"/>
      <family val="2"/>
    </font>
    <font>
      <b/>
      <sz val="11"/>
      <color rgb="FF7F5A2F"/>
      <name val="Arial"/>
      <family val="2"/>
    </font>
    <font>
      <b/>
      <sz val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1F3864"/>
        <bgColor rgb="FF2E4057"/>
      </patternFill>
    </fill>
    <fill>
      <patternFill patternType="solid">
        <fgColor rgb="FFD6E4F0"/>
        <bgColor rgb="FFDDEEFF"/>
      </patternFill>
    </fill>
    <fill>
      <patternFill patternType="solid">
        <fgColor rgb="FFFFF2CC"/>
        <bgColor rgb="FFFFF3E0"/>
      </patternFill>
    </fill>
    <fill>
      <patternFill patternType="solid">
        <fgColor rgb="FF2F5496"/>
        <bgColor rgb="FF2E4057"/>
      </patternFill>
    </fill>
    <fill>
      <patternFill patternType="solid">
        <fgColor rgb="FFC55A11"/>
        <bgColor rgb="FFA0522D"/>
      </patternFill>
    </fill>
    <fill>
      <patternFill patternType="solid">
        <fgColor rgb="FF2E4057"/>
        <bgColor rgb="FF1F3864"/>
      </patternFill>
    </fill>
    <fill>
      <patternFill patternType="solid">
        <fgColor rgb="FFFFFFFF"/>
        <bgColor rgb="FFFEF9E7"/>
      </patternFill>
    </fill>
    <fill>
      <patternFill patternType="solid">
        <fgColor rgb="FFE8EEF6"/>
        <bgColor rgb="FFE8F0F7"/>
      </patternFill>
    </fill>
    <fill>
      <patternFill patternType="solid">
        <fgColor rgb="FFDDEEFF"/>
        <bgColor rgb="FFE8EEF6"/>
      </patternFill>
    </fill>
    <fill>
      <patternFill patternType="solid">
        <fgColor rgb="FFF2F2F2"/>
        <bgColor rgb="FFF3EFE8"/>
      </patternFill>
    </fill>
    <fill>
      <patternFill patternType="solid">
        <fgColor rgb="FFEDEDED"/>
        <bgColor rgb="FFF3EFE8"/>
      </patternFill>
    </fill>
    <fill>
      <patternFill patternType="solid">
        <fgColor rgb="FFE8F0F7"/>
        <bgColor rgb="FFE8EEF6"/>
      </patternFill>
    </fill>
    <fill>
      <patternFill patternType="solid">
        <fgColor rgb="FFF3EFE8"/>
        <bgColor rgb="FFEDEDED"/>
      </patternFill>
    </fill>
    <fill>
      <patternFill patternType="solid">
        <fgColor rgb="FFEAF4EA"/>
        <bgColor rgb="FFF2F2F2"/>
      </patternFill>
    </fill>
    <fill>
      <patternFill patternType="solid">
        <fgColor rgb="FFFFF3E0"/>
        <bgColor rgb="FFFEF9E7"/>
      </patternFill>
    </fill>
    <fill>
      <patternFill patternType="solid">
        <fgColor rgb="FFFDEEF4"/>
        <bgColor rgb="FFF2F2F2"/>
      </patternFill>
    </fill>
    <fill>
      <patternFill patternType="solid">
        <fgColor rgb="FFFEF9E7"/>
        <bgColor rgb="FFFFF3E0"/>
      </patternFill>
    </fill>
    <fill>
      <patternFill patternType="solid">
        <fgColor theme="0" tint="-4.9989318521683403E-2"/>
        <bgColor rgb="FFFEF9E7"/>
      </patternFill>
    </fill>
  </fills>
  <borders count="9">
    <border>
      <left/>
      <right/>
      <top/>
      <bottom/>
      <diagonal/>
    </border>
    <border>
      <left/>
      <right/>
      <top/>
      <bottom style="thin">
        <color rgb="FF888888"/>
      </bottom>
      <diagonal/>
    </border>
    <border>
      <left style="thin">
        <color rgb="FFAAAACC"/>
      </left>
      <right style="thin">
        <color rgb="FFAAAACC"/>
      </right>
      <top style="thin">
        <color rgb="FFAAAACC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hair">
        <color rgb="FFCCCCCC"/>
      </right>
      <top/>
      <bottom style="hair">
        <color rgb="FFCCCCCC"/>
      </bottom>
      <diagonal/>
    </border>
    <border>
      <left/>
      <right style="thin">
        <color rgb="FF4472C4"/>
      </right>
      <top/>
      <bottom style="hair">
        <color rgb="FFCCCCCC"/>
      </bottom>
      <diagonal/>
    </border>
    <border>
      <left style="medium">
        <color rgb="FFC55A11"/>
      </left>
      <right style="medium">
        <color rgb="FFC55A11"/>
      </right>
      <top/>
      <bottom style="hair">
        <color rgb="FFCCCCCC"/>
      </bottom>
      <diagonal/>
    </border>
    <border>
      <left/>
      <right style="medium">
        <color rgb="FF1F3864"/>
      </right>
      <top/>
      <bottom style="hair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/>
    <xf numFmtId="0" fontId="2" fillId="3" borderId="0" xfId="0" applyFont="1" applyFill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center" vertical="center"/>
    </xf>
    <xf numFmtId="4" fontId="6" fillId="8" borderId="4" xfId="0" applyNumberFormat="1" applyFont="1" applyFill="1" applyBorder="1" applyAlignment="1">
      <alignment horizontal="right" vertical="center"/>
    </xf>
    <xf numFmtId="165" fontId="6" fillId="10" borderId="7" xfId="0" applyNumberFormat="1" applyFont="1" applyFill="1" applyBorder="1" applyAlignment="1">
      <alignment horizontal="right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center" vertical="center"/>
    </xf>
    <xf numFmtId="4" fontId="6" fillId="11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0" fontId="9" fillId="0" borderId="0" xfId="0" applyFont="1" applyAlignment="1"/>
    <xf numFmtId="4" fontId="11" fillId="12" borderId="4" xfId="0" applyNumberFormat="1" applyFont="1" applyFill="1" applyBorder="1" applyAlignment="1">
      <alignment horizontal="right" vertical="center"/>
    </xf>
    <xf numFmtId="164" fontId="13" fillId="9" borderId="5" xfId="0" applyNumberFormat="1" applyFont="1" applyFill="1" applyBorder="1" applyAlignment="1">
      <alignment horizontal="right" vertical="center"/>
    </xf>
    <xf numFmtId="0" fontId="14" fillId="13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left" vertical="center" wrapText="1"/>
    </xf>
    <xf numFmtId="0" fontId="16" fillId="13" borderId="8" xfId="0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left" vertical="center" wrapText="1"/>
    </xf>
    <xf numFmtId="3" fontId="7" fillId="13" borderId="8" xfId="0" applyNumberFormat="1" applyFont="1" applyFill="1" applyBorder="1" applyAlignment="1">
      <alignment horizontal="center" vertical="center" wrapText="1"/>
    </xf>
    <xf numFmtId="0" fontId="18" fillId="14" borderId="8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5" fillId="14" borderId="8" xfId="0" applyFont="1" applyFill="1" applyBorder="1" applyAlignment="1">
      <alignment horizontal="left" vertical="center" wrapText="1"/>
    </xf>
    <xf numFmtId="0" fontId="16" fillId="14" borderId="8" xfId="0" applyFont="1" applyFill="1" applyBorder="1" applyAlignment="1">
      <alignment horizontal="center" vertical="center" wrapText="1"/>
    </xf>
    <xf numFmtId="0" fontId="17" fillId="14" borderId="8" xfId="0" applyFont="1" applyFill="1" applyBorder="1" applyAlignment="1">
      <alignment horizontal="left" vertical="center" wrapText="1"/>
    </xf>
    <xf numFmtId="3" fontId="7" fillId="14" borderId="8" xfId="0" applyNumberFormat="1" applyFont="1" applyFill="1" applyBorder="1" applyAlignment="1">
      <alignment horizontal="center" vertical="center" wrapText="1"/>
    </xf>
    <xf numFmtId="0" fontId="19" fillId="15" borderId="8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left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left" vertical="center" wrapText="1"/>
    </xf>
    <xf numFmtId="0" fontId="16" fillId="15" borderId="8" xfId="0" applyFont="1" applyFill="1" applyBorder="1" applyAlignment="1">
      <alignment horizontal="center" vertical="center" wrapText="1"/>
    </xf>
    <xf numFmtId="0" fontId="17" fillId="15" borderId="8" xfId="0" applyFont="1" applyFill="1" applyBorder="1" applyAlignment="1">
      <alignment horizontal="left" vertical="center" wrapText="1"/>
    </xf>
    <xf numFmtId="3" fontId="7" fillId="15" borderId="8" xfId="0" applyNumberFormat="1" applyFont="1" applyFill="1" applyBorder="1" applyAlignment="1">
      <alignment horizontal="center" vertical="center" wrapText="1"/>
    </xf>
    <xf numFmtId="0" fontId="20" fillId="16" borderId="8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left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15" fillId="16" borderId="8" xfId="0" applyFont="1" applyFill="1" applyBorder="1" applyAlignment="1">
      <alignment horizontal="left" vertical="center" wrapText="1"/>
    </xf>
    <xf numFmtId="0" fontId="16" fillId="16" borderId="8" xfId="0" applyFont="1" applyFill="1" applyBorder="1" applyAlignment="1">
      <alignment horizontal="center" vertical="center" wrapText="1"/>
    </xf>
    <xf numFmtId="0" fontId="17" fillId="16" borderId="8" xfId="0" applyFont="1" applyFill="1" applyBorder="1" applyAlignment="1">
      <alignment horizontal="left" vertical="center" wrapText="1"/>
    </xf>
    <xf numFmtId="3" fontId="7" fillId="16" borderId="8" xfId="0" applyNumberFormat="1" applyFont="1" applyFill="1" applyBorder="1" applyAlignment="1">
      <alignment horizontal="center" vertical="center" wrapText="1"/>
    </xf>
    <xf numFmtId="0" fontId="21" fillId="17" borderId="8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left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15" fillId="17" borderId="8" xfId="0" applyFont="1" applyFill="1" applyBorder="1" applyAlignment="1">
      <alignment horizontal="left" vertical="center" wrapText="1"/>
    </xf>
    <xf numFmtId="0" fontId="16" fillId="17" borderId="8" xfId="0" applyFont="1" applyFill="1" applyBorder="1" applyAlignment="1">
      <alignment horizontal="center" vertical="center" wrapText="1"/>
    </xf>
    <xf numFmtId="0" fontId="22" fillId="17" borderId="8" xfId="0" applyFont="1" applyFill="1" applyBorder="1" applyAlignment="1">
      <alignment horizontal="left" vertical="center" wrapText="1"/>
    </xf>
    <xf numFmtId="3" fontId="7" fillId="17" borderId="8" xfId="0" applyNumberFormat="1" applyFont="1" applyFill="1" applyBorder="1" applyAlignment="1">
      <alignment horizontal="center" vertical="center" wrapText="1"/>
    </xf>
    <xf numFmtId="0" fontId="17" fillId="17" borderId="8" xfId="0" applyFont="1" applyFill="1" applyBorder="1" applyAlignment="1">
      <alignment horizontal="left" vertical="center" wrapText="1"/>
    </xf>
    <xf numFmtId="0" fontId="23" fillId="18" borderId="8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left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left" vertical="center" wrapText="1"/>
    </xf>
    <xf numFmtId="0" fontId="16" fillId="18" borderId="8" xfId="0" applyFont="1" applyFill="1" applyBorder="1" applyAlignment="1">
      <alignment horizontal="center" vertical="center" wrapText="1"/>
    </xf>
    <xf numFmtId="0" fontId="17" fillId="18" borderId="8" xfId="0" applyFont="1" applyFill="1" applyBorder="1" applyAlignment="1">
      <alignment horizontal="left" vertical="center" wrapText="1"/>
    </xf>
    <xf numFmtId="3" fontId="7" fillId="18" borderId="8" xfId="0" applyNumberFormat="1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top" wrapText="1"/>
    </xf>
    <xf numFmtId="0" fontId="25" fillId="8" borderId="8" xfId="0" applyFont="1" applyFill="1" applyBorder="1" applyAlignment="1">
      <alignment horizontal="left" vertical="top" wrapText="1"/>
    </xf>
    <xf numFmtId="0" fontId="26" fillId="8" borderId="8" xfId="0" applyFont="1" applyFill="1" applyBorder="1" applyAlignment="1">
      <alignment horizontal="center" vertical="top" wrapText="1"/>
    </xf>
    <xf numFmtId="0" fontId="26" fillId="8" borderId="8" xfId="0" applyFont="1" applyFill="1" applyBorder="1" applyAlignment="1">
      <alignment horizontal="left" vertical="top" wrapText="1"/>
    </xf>
    <xf numFmtId="0" fontId="27" fillId="8" borderId="8" xfId="0" applyFont="1" applyFill="1" applyBorder="1" applyAlignment="1">
      <alignment horizontal="left" vertical="top" wrapText="1"/>
    </xf>
    <xf numFmtId="0" fontId="25" fillId="8" borderId="8" xfId="0" applyFont="1" applyFill="1" applyBorder="1" applyAlignment="1">
      <alignment horizontal="center" vertical="top" wrapText="1"/>
    </xf>
    <xf numFmtId="0" fontId="28" fillId="14" borderId="8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left" vertical="center" wrapText="1"/>
    </xf>
    <xf numFmtId="0" fontId="15" fillId="14" borderId="8" xfId="0" applyFont="1" applyFill="1" applyBorder="1" applyAlignment="1">
      <alignment horizontal="center" vertical="center" wrapText="1"/>
    </xf>
    <xf numFmtId="0" fontId="22" fillId="14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4" fontId="6" fillId="19" borderId="4" xfId="0" applyNumberFormat="1" applyFont="1" applyFill="1" applyBorder="1" applyAlignment="1">
      <alignment horizontal="right" vertical="center"/>
    </xf>
    <xf numFmtId="0" fontId="6" fillId="15" borderId="8" xfId="0" applyFont="1" applyFill="1" applyBorder="1" applyAlignment="1">
      <alignment horizontal="left" vertical="center" wrapText="1"/>
    </xf>
    <xf numFmtId="0" fontId="7" fillId="15" borderId="8" xfId="0" applyFont="1" applyFill="1" applyBorder="1" applyAlignment="1">
      <alignment horizontal="center" vertical="center" wrapText="1"/>
    </xf>
    <xf numFmtId="165" fontId="11" fillId="12" borderId="7" xfId="0" applyNumberFormat="1" applyFont="1" applyFill="1" applyBorder="1" applyAlignment="1">
      <alignment horizontal="right" vertical="center"/>
    </xf>
    <xf numFmtId="3" fontId="29" fillId="14" borderId="8" xfId="0" applyNumberFormat="1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left" vertical="center"/>
    </xf>
    <xf numFmtId="0" fontId="12" fillId="12" borderId="4" xfId="0" applyFont="1" applyFill="1" applyBorder="1" applyAlignment="1">
      <alignment horizontal="center" vertical="center"/>
    </xf>
    <xf numFmtId="165" fontId="6" fillId="4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 applyProtection="1">
      <alignment horizontal="left" vertical="center"/>
      <protection locked="0"/>
    </xf>
    <xf numFmtId="14" fontId="0" fillId="4" borderId="1" xfId="0" applyNumberFormat="1" applyFill="1" applyBorder="1" applyAlignment="1">
      <alignment horizontal="left" vertical="center"/>
    </xf>
    <xf numFmtId="0" fontId="6" fillId="0" borderId="0" xfId="0" applyFont="1" applyBorder="1" applyAlignment="1"/>
    <xf numFmtId="0" fontId="2" fillId="3" borderId="0" xfId="0" applyFont="1" applyFill="1" applyBorder="1" applyAlignment="1"/>
    <xf numFmtId="0" fontId="8" fillId="5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9E7"/>
      <rgbColor rgb="FFFF00FF"/>
      <rgbColor rgb="FF00FFFF"/>
      <rgbColor rgb="FF7F0000"/>
      <rgbColor rgb="FF2D6A2D"/>
      <rgbColor rgb="FF000080"/>
      <rgbColor rgb="FF7D6608"/>
      <rgbColor rgb="FF800080"/>
      <rgbColor rgb="FF008080"/>
      <rgbColor rgb="FFCCCCCC"/>
      <rgbColor rgb="FF888888"/>
      <rgbColor rgb="FFAAAACC"/>
      <rgbColor rgb="FF8B2252"/>
      <rgbColor rgb="FFFFF2CC"/>
      <rgbColor rgb="FFDDEEFF"/>
      <rgbColor rgb="FF660066"/>
      <rgbColor rgb="FFFF8080"/>
      <rgbColor rgb="FF0066CC"/>
      <rgbColor rgb="FFD6E4F0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E8F0F7"/>
      <rgbColor rgb="FFEAF4EA"/>
      <rgbColor rgb="FFFFF3E0"/>
      <rgbColor rgb="FFE8EEF6"/>
      <rgbColor rgb="FFEDEDED"/>
      <rgbColor rgb="FFFDEEF4"/>
      <rgbColor rgb="FFF3EFE8"/>
      <rgbColor rgb="FF4472C4"/>
      <rgbColor rgb="FF33CCCC"/>
      <rgbColor rgb="FF99CC00"/>
      <rgbColor rgb="FFFFCC00"/>
      <rgbColor rgb="FFFF9900"/>
      <rgbColor rgb="FFC55A11"/>
      <rgbColor rgb="FF777777"/>
      <rgbColor rgb="FFAAAAAA"/>
      <rgbColor rgb="FF1F3864"/>
      <rgbColor rgb="FF339966"/>
      <rgbColor rgb="FF003300"/>
      <rgbColor rgb="FF333300"/>
      <rgbColor rgb="FFA0522D"/>
      <rgbColor rgb="FF7F5A2F"/>
      <rgbColor rgb="FF2F5496"/>
      <rgbColor rgb="FF2E4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Normal="100" workbookViewId="0">
      <pane ySplit="7" topLeftCell="A8" activePane="bottomLeft" state="frozen"/>
      <selection pane="bottomLeft" activeCell="K9" sqref="K9:K10"/>
    </sheetView>
  </sheetViews>
  <sheetFormatPr baseColWidth="10" defaultColWidth="8.7109375" defaultRowHeight="15" x14ac:dyDescent="0.25"/>
  <cols>
    <col min="1" max="1" width="12.140625" style="1" customWidth="1"/>
    <col min="2" max="2" width="16" style="1" customWidth="1"/>
    <col min="3" max="4" width="10" style="1" customWidth="1"/>
    <col min="5" max="5" width="30" style="1" customWidth="1"/>
    <col min="6" max="6" width="20.42578125" style="1" bestFit="1" customWidth="1"/>
    <col min="7" max="7" width="10" style="1" customWidth="1"/>
    <col min="8" max="8" width="13" style="1" customWidth="1"/>
    <col min="9" max="9" width="18" style="1" customWidth="1"/>
    <col min="10" max="10" width="12" style="1" customWidth="1"/>
    <col min="11" max="12" width="16" style="1" customWidth="1"/>
  </cols>
  <sheetData>
    <row r="1" spans="1:12" ht="30" customHeight="1" x14ac:dyDescent="0.25">
      <c r="A1" s="89" t="s">
        <v>214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9.5" customHeight="1" x14ac:dyDescent="0.25">
      <c r="A2" s="2" t="s">
        <v>0</v>
      </c>
      <c r="B2" s="90" t="s">
        <v>187</v>
      </c>
      <c r="C2" s="90"/>
      <c r="D2" s="90"/>
      <c r="E2" s="2" t="s">
        <v>1</v>
      </c>
      <c r="F2" s="90" t="s">
        <v>69</v>
      </c>
      <c r="G2" s="90"/>
      <c r="H2" s="90"/>
      <c r="I2" s="2" t="s">
        <v>2</v>
      </c>
      <c r="J2" s="91"/>
      <c r="K2" s="91"/>
      <c r="L2" s="91"/>
    </row>
    <row r="3" spans="1:12" ht="19.5" customHeight="1" x14ac:dyDescent="0.25">
      <c r="A3" s="2" t="s">
        <v>3</v>
      </c>
      <c r="B3" s="90" t="s">
        <v>68</v>
      </c>
      <c r="C3" s="90"/>
      <c r="D3" s="90"/>
      <c r="E3" s="2" t="s">
        <v>4</v>
      </c>
      <c r="F3" s="90" t="s">
        <v>70</v>
      </c>
      <c r="G3" s="90"/>
      <c r="H3" s="90"/>
      <c r="I3" s="2" t="s">
        <v>5</v>
      </c>
      <c r="J3" s="92">
        <v>46388</v>
      </c>
      <c r="K3" s="90"/>
      <c r="L3" s="90"/>
    </row>
    <row r="4" spans="1:12" ht="6" customHeight="1" x14ac:dyDescent="0.25"/>
    <row r="5" spans="1:12" ht="27.75" customHeight="1" x14ac:dyDescent="0.25">
      <c r="A5" s="87" t="s">
        <v>217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6" customHeight="1" x14ac:dyDescent="0.25"/>
    <row r="7" spans="1:12" ht="51.75" customHeight="1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4" t="s">
        <v>185</v>
      </c>
      <c r="L7" s="3" t="s">
        <v>186</v>
      </c>
    </row>
    <row r="8" spans="1:12" ht="19.5" customHeight="1" thickBot="1" x14ac:dyDescent="0.3">
      <c r="A8" s="88" t="s">
        <v>16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1:12" ht="15" customHeight="1" x14ac:dyDescent="0.25">
      <c r="A9" s="5" t="s">
        <v>17</v>
      </c>
      <c r="B9" s="6" t="s">
        <v>18</v>
      </c>
      <c r="C9" s="5" t="s">
        <v>189</v>
      </c>
      <c r="D9" s="5">
        <v>101</v>
      </c>
      <c r="E9" s="7" t="s">
        <v>190</v>
      </c>
      <c r="F9" s="6" t="s">
        <v>212</v>
      </c>
      <c r="G9" s="8" t="s">
        <v>111</v>
      </c>
      <c r="H9" s="9">
        <v>4.59</v>
      </c>
      <c r="I9" s="9">
        <f>IF(OR(G9="",G9="KR"),"",IFERROR(H9*VLOOKUP(G9,'LV-Codes'!J:K,2,FALSE)*52.18,""))</f>
        <v>479.01239999999996</v>
      </c>
      <c r="J9" s="23">
        <f>IFERROR(I9/VLOOKUP(G9,'LV-Codes'!$A$5:$I$31,9,FALSE()),"")</f>
        <v>1.9160495999999998</v>
      </c>
      <c r="K9" s="86"/>
      <c r="L9" s="10">
        <f t="shared" ref="L9:L10" si="0">IF(G9="KR","",IFERROR(I9*K9,""))</f>
        <v>0</v>
      </c>
    </row>
    <row r="10" spans="1:12" ht="15" customHeight="1" x14ac:dyDescent="0.25">
      <c r="A10" s="83" t="s">
        <v>19</v>
      </c>
      <c r="B10" s="84" t="s">
        <v>18</v>
      </c>
      <c r="C10" s="83" t="s">
        <v>189</v>
      </c>
      <c r="D10" s="83">
        <v>102</v>
      </c>
      <c r="E10" s="84" t="s">
        <v>191</v>
      </c>
      <c r="F10" s="84" t="s">
        <v>24</v>
      </c>
      <c r="G10" s="85" t="s">
        <v>55</v>
      </c>
      <c r="H10" s="22">
        <v>2.75</v>
      </c>
      <c r="I10" s="22" t="str">
        <f>IF(OR(G10="",G10="KR"),"",IFERROR(H10*VLOOKUP(G10,'LV-Codes'!J:K,2,FALSE)*52.18,""))</f>
        <v/>
      </c>
      <c r="J10" s="23" t="str">
        <f>IFERROR(I10/VLOOKUP(G10,'LV-Codes'!$A$5:$I$31,9,FALSE()),"")</f>
        <v/>
      </c>
      <c r="K10" s="86"/>
      <c r="L10" s="81" t="str">
        <f t="shared" si="0"/>
        <v/>
      </c>
    </row>
    <row r="11" spans="1:12" ht="15" customHeight="1" x14ac:dyDescent="0.25">
      <c r="A11" s="5" t="s">
        <v>20</v>
      </c>
      <c r="B11" s="6" t="s">
        <v>18</v>
      </c>
      <c r="C11" s="5" t="s">
        <v>189</v>
      </c>
      <c r="D11" s="5">
        <v>103</v>
      </c>
      <c r="E11" s="7" t="s">
        <v>192</v>
      </c>
      <c r="F11" s="6" t="s">
        <v>24</v>
      </c>
      <c r="G11" s="8" t="s">
        <v>143</v>
      </c>
      <c r="H11" s="9">
        <v>2.99</v>
      </c>
      <c r="I11" s="9">
        <f>IF(OR(G11="",G11="KR"),"",IFERROR(H11*VLOOKUP(G11,'LV-Codes'!J:K,2,FALSE)*52.18,""))</f>
        <v>312.03640000000001</v>
      </c>
      <c r="J11" s="23">
        <f>IFERROR(I11/VLOOKUP(G11,'LV-Codes'!$A$5:$I$31,9,FALSE()),"")</f>
        <v>3.1203640000000004</v>
      </c>
      <c r="K11" s="86"/>
      <c r="L11" s="10">
        <f t="shared" ref="L11:L40" si="1">IF(G11="KR","",IFERROR(I11*K11,""))</f>
        <v>0</v>
      </c>
    </row>
    <row r="12" spans="1:12" ht="15" customHeight="1" x14ac:dyDescent="0.25">
      <c r="A12" s="11" t="s">
        <v>21</v>
      </c>
      <c r="B12" s="12" t="s">
        <v>18</v>
      </c>
      <c r="C12" s="11" t="s">
        <v>189</v>
      </c>
      <c r="D12" s="11">
        <v>104</v>
      </c>
      <c r="E12" s="13" t="s">
        <v>193</v>
      </c>
      <c r="F12" s="12" t="s">
        <v>24</v>
      </c>
      <c r="G12" s="8" t="s">
        <v>143</v>
      </c>
      <c r="H12" s="15">
        <v>6.03</v>
      </c>
      <c r="I12" s="78">
        <f>IF(OR(G12="",G12="KR"),"",IFERROR(H12*VLOOKUP(G12,'LV-Codes'!J:K,2,FALSE)*52.18,""))</f>
        <v>629.29079999999999</v>
      </c>
      <c r="J12" s="23">
        <f>IFERROR(I12/VLOOKUP(G12,'LV-Codes'!$A$5:$I$31,9,FALSE()),"")</f>
        <v>6.2929079999999997</v>
      </c>
      <c r="K12" s="86"/>
      <c r="L12" s="10">
        <f t="shared" si="1"/>
        <v>0</v>
      </c>
    </row>
    <row r="13" spans="1:12" ht="15" customHeight="1" x14ac:dyDescent="0.25">
      <c r="A13" s="5" t="s">
        <v>22</v>
      </c>
      <c r="B13" s="6" t="s">
        <v>18</v>
      </c>
      <c r="C13" s="5" t="s">
        <v>189</v>
      </c>
      <c r="D13" s="5">
        <v>105</v>
      </c>
      <c r="E13" s="7" t="s">
        <v>194</v>
      </c>
      <c r="F13" s="6" t="s">
        <v>24</v>
      </c>
      <c r="G13" s="8" t="s">
        <v>143</v>
      </c>
      <c r="H13" s="9">
        <v>5.9</v>
      </c>
      <c r="I13" s="9">
        <f>IF(OR(G13="",G13="KR"),"",IFERROR(H13*VLOOKUP(G13,'LV-Codes'!J:K,2,FALSE)*52.18,""))</f>
        <v>615.72400000000005</v>
      </c>
      <c r="J13" s="23">
        <f>IFERROR(I13/VLOOKUP(G13,'LV-Codes'!$A$5:$I$31,9,FALSE()),"")</f>
        <v>6.1572400000000007</v>
      </c>
      <c r="K13" s="86"/>
      <c r="L13" s="10">
        <f t="shared" si="1"/>
        <v>0</v>
      </c>
    </row>
    <row r="14" spans="1:12" ht="15" customHeight="1" x14ac:dyDescent="0.25">
      <c r="A14" s="11" t="s">
        <v>23</v>
      </c>
      <c r="B14" s="12" t="s">
        <v>18</v>
      </c>
      <c r="C14" s="11" t="s">
        <v>189</v>
      </c>
      <c r="D14" s="11">
        <v>106</v>
      </c>
      <c r="E14" s="13" t="s">
        <v>195</v>
      </c>
      <c r="F14" s="12" t="s">
        <v>212</v>
      </c>
      <c r="G14" s="8" t="s">
        <v>143</v>
      </c>
      <c r="H14" s="15">
        <v>31.02</v>
      </c>
      <c r="I14" s="78">
        <f>IF(OR(G14="",G14="KR"),"",IFERROR(H14*VLOOKUP(G14,'LV-Codes'!J:K,2,FALSE)*52.18,""))</f>
        <v>3237.2471999999998</v>
      </c>
      <c r="J14" s="23">
        <f>IFERROR(I14/VLOOKUP(G14,'LV-Codes'!$A$5:$I$31,9,FALSE()),"")</f>
        <v>32.372471999999995</v>
      </c>
      <c r="K14" s="86"/>
      <c r="L14" s="10">
        <f t="shared" si="1"/>
        <v>0</v>
      </c>
    </row>
    <row r="15" spans="1:12" ht="15" customHeight="1" x14ac:dyDescent="0.25">
      <c r="A15" s="5" t="s">
        <v>25</v>
      </c>
      <c r="B15" s="6" t="s">
        <v>18</v>
      </c>
      <c r="C15" s="5" t="s">
        <v>189</v>
      </c>
      <c r="D15" s="5">
        <v>107</v>
      </c>
      <c r="E15" s="7" t="s">
        <v>196</v>
      </c>
      <c r="F15" s="6" t="s">
        <v>212</v>
      </c>
      <c r="G15" s="8" t="s">
        <v>171</v>
      </c>
      <c r="H15" s="9">
        <v>16.22</v>
      </c>
      <c r="I15" s="9">
        <f>IF(OR(G15="",G15="KR"),"",IFERROR(H15*VLOOKUP(G15,'LV-Codes'!J:K,2,FALSE)*52.18,""))</f>
        <v>423.17979999999994</v>
      </c>
      <c r="J15" s="23">
        <f>IFERROR(I15/VLOOKUP(G15,'LV-Codes'!$A$5:$I$31,9,FALSE()),"")</f>
        <v>2.3509988888888884</v>
      </c>
      <c r="K15" s="86"/>
      <c r="L15" s="10">
        <f t="shared" si="1"/>
        <v>0</v>
      </c>
    </row>
    <row r="16" spans="1:12" ht="15" customHeight="1" x14ac:dyDescent="0.25">
      <c r="A16" s="11" t="s">
        <v>26</v>
      </c>
      <c r="B16" s="12" t="s">
        <v>18</v>
      </c>
      <c r="C16" s="11" t="s">
        <v>189</v>
      </c>
      <c r="D16" s="11">
        <v>108</v>
      </c>
      <c r="E16" s="13" t="s">
        <v>197</v>
      </c>
      <c r="F16" s="12" t="s">
        <v>212</v>
      </c>
      <c r="G16" s="14" t="s">
        <v>66</v>
      </c>
      <c r="H16" s="15">
        <v>11.05</v>
      </c>
      <c r="I16" s="78">
        <f>IF(OR(G16="",G16="KR"),"",IFERROR(H16*VLOOKUP(G16,'LV-Codes'!J:K,2,FALSE)*52.18,""))</f>
        <v>46.127120000000005</v>
      </c>
      <c r="J16" s="23">
        <f>IFERROR(I16/VLOOKUP(G16,'LV-Codes'!$A$5:$I$31,9,FALSE()),"")</f>
        <v>0.15375706666666669</v>
      </c>
      <c r="K16" s="86"/>
      <c r="L16" s="10">
        <f t="shared" si="1"/>
        <v>0</v>
      </c>
    </row>
    <row r="17" spans="1:12" ht="15" customHeight="1" x14ac:dyDescent="0.25">
      <c r="A17" s="5" t="s">
        <v>27</v>
      </c>
      <c r="B17" s="6" t="s">
        <v>18</v>
      </c>
      <c r="C17" s="5" t="s">
        <v>189</v>
      </c>
      <c r="D17" s="5">
        <v>109</v>
      </c>
      <c r="E17" s="7" t="s">
        <v>198</v>
      </c>
      <c r="F17" s="6" t="s">
        <v>212</v>
      </c>
      <c r="G17" s="8" t="s">
        <v>171</v>
      </c>
      <c r="H17" s="9">
        <v>16.920000000000002</v>
      </c>
      <c r="I17" s="9">
        <f>IF(OR(G17="",G17="KR"),"",IFERROR(H17*VLOOKUP(G17,'LV-Codes'!J:K,2,FALSE)*52.18,""))</f>
        <v>441.44280000000003</v>
      </c>
      <c r="J17" s="23">
        <f>IFERROR(I17/VLOOKUP(G17,'LV-Codes'!$A$5:$I$31,9,FALSE()),"")</f>
        <v>2.4524600000000003</v>
      </c>
      <c r="K17" s="86"/>
      <c r="L17" s="10">
        <f t="shared" si="1"/>
        <v>0</v>
      </c>
    </row>
    <row r="18" spans="1:12" ht="15" customHeight="1" x14ac:dyDescent="0.25">
      <c r="A18" s="11" t="s">
        <v>29</v>
      </c>
      <c r="B18" s="12" t="s">
        <v>18</v>
      </c>
      <c r="C18" s="11" t="s">
        <v>189</v>
      </c>
      <c r="D18" s="11">
        <v>110</v>
      </c>
      <c r="E18" s="13" t="s">
        <v>199</v>
      </c>
      <c r="F18" s="12" t="s">
        <v>212</v>
      </c>
      <c r="G18" s="14" t="s">
        <v>171</v>
      </c>
      <c r="H18" s="15">
        <v>44.3</v>
      </c>
      <c r="I18" s="78">
        <f>IF(OR(G18="",G18="KR"),"",IFERROR(H18*VLOOKUP(G18,'LV-Codes'!J:K,2,FALSE)*52.18,""))</f>
        <v>1155.7869999999998</v>
      </c>
      <c r="J18" s="23">
        <f>IFERROR(I18/VLOOKUP(G18,'LV-Codes'!$A$5:$I$31,9,FALSE()),"")</f>
        <v>6.4210388888888881</v>
      </c>
      <c r="K18" s="86"/>
      <c r="L18" s="10">
        <f t="shared" si="1"/>
        <v>0</v>
      </c>
    </row>
    <row r="19" spans="1:12" ht="15" customHeight="1" x14ac:dyDescent="0.25">
      <c r="A19" s="5" t="s">
        <v>30</v>
      </c>
      <c r="B19" s="6" t="s">
        <v>18</v>
      </c>
      <c r="C19" s="5" t="s">
        <v>189</v>
      </c>
      <c r="D19" s="5">
        <v>111</v>
      </c>
      <c r="E19" s="7" t="s">
        <v>200</v>
      </c>
      <c r="F19" s="6" t="s">
        <v>24</v>
      </c>
      <c r="G19" s="8" t="s">
        <v>143</v>
      </c>
      <c r="H19" s="9">
        <v>5.48</v>
      </c>
      <c r="I19" s="9">
        <f>IF(OR(G19="",G19="KR"),"",IFERROR(H19*VLOOKUP(G19,'LV-Codes'!J:K,2,FALSE)*52.18,""))</f>
        <v>571.89280000000008</v>
      </c>
      <c r="J19" s="23">
        <f>IFERROR(I19/VLOOKUP(G19,'LV-Codes'!$A$5:$I$31,9,FALSE()),"")</f>
        <v>5.7189280000000009</v>
      </c>
      <c r="K19" s="86"/>
      <c r="L19" s="10">
        <f t="shared" si="1"/>
        <v>0</v>
      </c>
    </row>
    <row r="20" spans="1:12" ht="15" customHeight="1" x14ac:dyDescent="0.25">
      <c r="A20" s="11" t="s">
        <v>31</v>
      </c>
      <c r="B20" s="12" t="s">
        <v>18</v>
      </c>
      <c r="C20" s="11" t="s">
        <v>189</v>
      </c>
      <c r="D20" s="11">
        <v>112</v>
      </c>
      <c r="E20" s="13" t="s">
        <v>213</v>
      </c>
      <c r="F20" s="12" t="s">
        <v>212</v>
      </c>
      <c r="G20" s="14" t="s">
        <v>66</v>
      </c>
      <c r="H20" s="15">
        <v>4.5199999999999996</v>
      </c>
      <c r="I20" s="78">
        <f>IF(OR(G20="",G20="KR"),"",IFERROR(H20*VLOOKUP(G20,'LV-Codes'!J:K,2,FALSE)*52.18,""))</f>
        <v>18.868288</v>
      </c>
      <c r="J20" s="23">
        <f>IFERROR(I20/VLOOKUP(G20,'LV-Codes'!$A$5:$I$31,9,FALSE()),"")</f>
        <v>6.2894293333333337E-2</v>
      </c>
      <c r="K20" s="86"/>
      <c r="L20" s="10">
        <f t="shared" si="1"/>
        <v>0</v>
      </c>
    </row>
    <row r="21" spans="1:12" ht="15" customHeight="1" x14ac:dyDescent="0.25">
      <c r="A21" s="5" t="s">
        <v>32</v>
      </c>
      <c r="B21" s="6" t="s">
        <v>18</v>
      </c>
      <c r="C21" s="5" t="s">
        <v>189</v>
      </c>
      <c r="D21" s="5">
        <v>113</v>
      </c>
      <c r="E21" s="7" t="s">
        <v>197</v>
      </c>
      <c r="F21" s="6" t="s">
        <v>212</v>
      </c>
      <c r="G21" s="8" t="s">
        <v>66</v>
      </c>
      <c r="H21" s="9">
        <v>7.6</v>
      </c>
      <c r="I21" s="9">
        <f>IF(OR(G21="",G21="KR"),"",IFERROR(H21*VLOOKUP(G21,'LV-Codes'!J:K,2,FALSE)*52.18,""))</f>
        <v>31.725439999999999</v>
      </c>
      <c r="J21" s="23">
        <f>IFERROR(I21/VLOOKUP(G21,'LV-Codes'!$A$5:$I$31,9,FALSE()),"")</f>
        <v>0.10575146666666667</v>
      </c>
      <c r="K21" s="86"/>
      <c r="L21" s="10">
        <f t="shared" si="1"/>
        <v>0</v>
      </c>
    </row>
    <row r="22" spans="1:12" ht="15" customHeight="1" x14ac:dyDescent="0.25">
      <c r="A22" s="11" t="s">
        <v>33</v>
      </c>
      <c r="B22" s="12" t="s">
        <v>18</v>
      </c>
      <c r="C22" s="11" t="s">
        <v>189</v>
      </c>
      <c r="D22" s="11">
        <v>114</v>
      </c>
      <c r="E22" s="13" t="s">
        <v>52</v>
      </c>
      <c r="F22" s="12" t="s">
        <v>212</v>
      </c>
      <c r="G22" s="14" t="s">
        <v>111</v>
      </c>
      <c r="H22" s="15">
        <v>22.69</v>
      </c>
      <c r="I22" s="78">
        <f>IF(OR(G22="",G22="KR"),"",IFERROR(H22*VLOOKUP(G22,'LV-Codes'!J:K,2,FALSE)*52.18,""))</f>
        <v>2367.9284000000002</v>
      </c>
      <c r="J22" s="23">
        <f>IFERROR(I22/VLOOKUP(G22,'LV-Codes'!$A$5:$I$31,9,FALSE()),"")</f>
        <v>9.4717136000000011</v>
      </c>
      <c r="K22" s="86"/>
      <c r="L22" s="10">
        <f t="shared" si="1"/>
        <v>0</v>
      </c>
    </row>
    <row r="23" spans="1:12" ht="15" customHeight="1" x14ac:dyDescent="0.25">
      <c r="A23" s="5" t="s">
        <v>34</v>
      </c>
      <c r="B23" s="6" t="s">
        <v>18</v>
      </c>
      <c r="C23" s="5" t="s">
        <v>189</v>
      </c>
      <c r="D23" s="5">
        <v>115</v>
      </c>
      <c r="E23" s="7" t="s">
        <v>201</v>
      </c>
      <c r="F23" s="6" t="s">
        <v>71</v>
      </c>
      <c r="G23" s="8" t="s">
        <v>111</v>
      </c>
      <c r="H23" s="9">
        <v>2</v>
      </c>
      <c r="I23" s="9">
        <f>IF(OR(G23="",G23="KR"),"",IFERROR(H23*VLOOKUP(G23,'LV-Codes'!J:K,2,FALSE)*52.18,""))</f>
        <v>208.72</v>
      </c>
      <c r="J23" s="23">
        <f>IFERROR(I23/VLOOKUP(G23,'LV-Codes'!$A$5:$I$31,9,FALSE()),"")</f>
        <v>0.83487999999999996</v>
      </c>
      <c r="K23" s="86"/>
      <c r="L23" s="10">
        <f t="shared" si="1"/>
        <v>0</v>
      </c>
    </row>
    <row r="24" spans="1:12" ht="15" customHeight="1" x14ac:dyDescent="0.25">
      <c r="A24" s="11" t="s">
        <v>35</v>
      </c>
      <c r="B24" s="12" t="s">
        <v>188</v>
      </c>
      <c r="C24" s="11" t="s">
        <v>189</v>
      </c>
      <c r="D24" s="11">
        <v>201</v>
      </c>
      <c r="E24" s="13" t="s">
        <v>190</v>
      </c>
      <c r="F24" s="12" t="s">
        <v>212</v>
      </c>
      <c r="G24" s="14" t="s">
        <v>111</v>
      </c>
      <c r="H24" s="15">
        <v>3.77</v>
      </c>
      <c r="I24" s="78">
        <f>IF(OR(G24="",G24="KR"),"",IFERROR(H24*VLOOKUP(G24,'LV-Codes'!J:K,2,FALSE)*52.18,""))</f>
        <v>393.43720000000002</v>
      </c>
      <c r="J24" s="23">
        <f>IFERROR(I24/VLOOKUP(G24,'LV-Codes'!$A$5:$I$31,9,FALSE()),"")</f>
        <v>1.5737488000000002</v>
      </c>
      <c r="K24" s="86"/>
      <c r="L24" s="10">
        <f t="shared" si="1"/>
        <v>0</v>
      </c>
    </row>
    <row r="25" spans="1:12" ht="15" customHeight="1" x14ac:dyDescent="0.25">
      <c r="A25" s="5" t="s">
        <v>36</v>
      </c>
      <c r="B25" s="6" t="s">
        <v>188</v>
      </c>
      <c r="C25" s="5" t="s">
        <v>189</v>
      </c>
      <c r="D25" s="5">
        <v>202</v>
      </c>
      <c r="E25" s="7" t="s">
        <v>52</v>
      </c>
      <c r="F25" s="6" t="s">
        <v>212</v>
      </c>
      <c r="G25" s="8" t="s">
        <v>111</v>
      </c>
      <c r="H25" s="9">
        <v>36.4</v>
      </c>
      <c r="I25" s="9">
        <f>IF(OR(G25="",G25="KR"),"",IFERROR(H25*VLOOKUP(G25,'LV-Codes'!J:K,2,FALSE)*52.18,""))</f>
        <v>3798.7039999999997</v>
      </c>
      <c r="J25" s="23">
        <f>IFERROR(I25/VLOOKUP(G25,'LV-Codes'!$A$5:$I$31,9,FALSE()),"")</f>
        <v>15.194815999999999</v>
      </c>
      <c r="K25" s="86"/>
      <c r="L25" s="10">
        <f t="shared" si="1"/>
        <v>0</v>
      </c>
    </row>
    <row r="26" spans="1:12" ht="15" customHeight="1" x14ac:dyDescent="0.25">
      <c r="A26" s="11" t="s">
        <v>37</v>
      </c>
      <c r="B26" s="12" t="s">
        <v>188</v>
      </c>
      <c r="C26" s="11" t="s">
        <v>189</v>
      </c>
      <c r="D26" s="11">
        <v>203</v>
      </c>
      <c r="E26" s="13" t="s">
        <v>28</v>
      </c>
      <c r="F26" s="12" t="s">
        <v>212</v>
      </c>
      <c r="G26" s="14" t="s">
        <v>66</v>
      </c>
      <c r="H26" s="15">
        <v>7.95</v>
      </c>
      <c r="I26" s="78">
        <f>IF(OR(G26="",G26="KR"),"",IFERROR(H26*VLOOKUP(G26,'LV-Codes'!J:K,2,FALSE)*52.18,""))</f>
        <v>33.186480000000003</v>
      </c>
      <c r="J26" s="23">
        <f>IFERROR(I26/VLOOKUP(G26,'LV-Codes'!$A$5:$I$31,9,FALSE()),"")</f>
        <v>0.11062160000000001</v>
      </c>
      <c r="K26" s="86"/>
      <c r="L26" s="10">
        <f t="shared" si="1"/>
        <v>0</v>
      </c>
    </row>
    <row r="27" spans="1:12" ht="15" customHeight="1" x14ac:dyDescent="0.25">
      <c r="A27" s="5" t="s">
        <v>38</v>
      </c>
      <c r="B27" s="6" t="s">
        <v>188</v>
      </c>
      <c r="C27" s="5" t="s">
        <v>189</v>
      </c>
      <c r="D27" s="5">
        <v>204</v>
      </c>
      <c r="E27" s="7" t="s">
        <v>52</v>
      </c>
      <c r="F27" s="6" t="s">
        <v>212</v>
      </c>
      <c r="G27" s="8" t="s">
        <v>111</v>
      </c>
      <c r="H27" s="9">
        <v>4.5599999999999996</v>
      </c>
      <c r="I27" s="9">
        <f>IF(OR(G27="",G27="KR"),"",IFERROR(H27*VLOOKUP(G27,'LV-Codes'!J:K,2,FALSE)*52.18,""))</f>
        <v>475.88159999999993</v>
      </c>
      <c r="J27" s="23">
        <f>IFERROR(I27/VLOOKUP(G27,'LV-Codes'!$A$5:$I$31,9,FALSE()),"")</f>
        <v>1.9035263999999998</v>
      </c>
      <c r="K27" s="86"/>
      <c r="L27" s="10">
        <f t="shared" si="1"/>
        <v>0</v>
      </c>
    </row>
    <row r="28" spans="1:12" ht="15" customHeight="1" x14ac:dyDescent="0.25">
      <c r="A28" s="11" t="s">
        <v>39</v>
      </c>
      <c r="B28" s="12" t="s">
        <v>188</v>
      </c>
      <c r="C28" s="11" t="s">
        <v>189</v>
      </c>
      <c r="D28" s="11">
        <v>205</v>
      </c>
      <c r="E28" s="13" t="s">
        <v>195</v>
      </c>
      <c r="F28" s="12" t="s">
        <v>212</v>
      </c>
      <c r="G28" s="8" t="s">
        <v>143</v>
      </c>
      <c r="H28" s="15">
        <v>58.09</v>
      </c>
      <c r="I28" s="78">
        <f>IF(OR(G28="",G28="KR"),"",IFERROR(H28*VLOOKUP(G28,'LV-Codes'!J:K,2,FALSE)*52.18,""))</f>
        <v>6062.2724000000007</v>
      </c>
      <c r="J28" s="23">
        <f>IFERROR(I28/VLOOKUP(G28,'LV-Codes'!$A$5:$I$31,9,FALSE()),"")</f>
        <v>60.622724000000005</v>
      </c>
      <c r="K28" s="86"/>
      <c r="L28" s="10">
        <f t="shared" si="1"/>
        <v>0</v>
      </c>
    </row>
    <row r="29" spans="1:12" ht="15" customHeight="1" x14ac:dyDescent="0.25">
      <c r="A29" s="5" t="s">
        <v>40</v>
      </c>
      <c r="B29" s="6" t="s">
        <v>188</v>
      </c>
      <c r="C29" s="5" t="s">
        <v>189</v>
      </c>
      <c r="D29" s="5">
        <v>206</v>
      </c>
      <c r="E29" s="7" t="s">
        <v>202</v>
      </c>
      <c r="F29" s="6" t="s">
        <v>24</v>
      </c>
      <c r="G29" s="8" t="s">
        <v>143</v>
      </c>
      <c r="H29" s="9">
        <v>8.7100000000000009</v>
      </c>
      <c r="I29" s="9">
        <f>IF(OR(G29="",G29="KR"),"",IFERROR(H29*VLOOKUP(G29,'LV-Codes'!J:K,2,FALSE)*52.18,""))</f>
        <v>908.9756000000001</v>
      </c>
      <c r="J29" s="23">
        <f>IFERROR(I29/VLOOKUP(G29,'LV-Codes'!$A$5:$I$31,9,FALSE()),"")</f>
        <v>9.0897560000000013</v>
      </c>
      <c r="K29" s="86"/>
      <c r="L29" s="10">
        <f t="shared" si="1"/>
        <v>0</v>
      </c>
    </row>
    <row r="30" spans="1:12" ht="15" customHeight="1" x14ac:dyDescent="0.25">
      <c r="A30" s="11" t="s">
        <v>41</v>
      </c>
      <c r="B30" s="12" t="s">
        <v>188</v>
      </c>
      <c r="C30" s="11" t="s">
        <v>189</v>
      </c>
      <c r="D30" s="11">
        <v>207</v>
      </c>
      <c r="E30" s="13" t="s">
        <v>200</v>
      </c>
      <c r="F30" s="12" t="s">
        <v>24</v>
      </c>
      <c r="G30" s="8" t="s">
        <v>143</v>
      </c>
      <c r="H30" s="15">
        <v>4.93</v>
      </c>
      <c r="I30" s="78">
        <f>IF(OR(G30="",G30="KR"),"",IFERROR(H30*VLOOKUP(G30,'LV-Codes'!J:K,2,FALSE)*52.18,""))</f>
        <v>514.49479999999994</v>
      </c>
      <c r="J30" s="23">
        <f>IFERROR(I30/VLOOKUP(G30,'LV-Codes'!$A$5:$I$31,9,FALSE()),"")</f>
        <v>5.1449479999999994</v>
      </c>
      <c r="K30" s="86"/>
      <c r="L30" s="10">
        <f t="shared" si="1"/>
        <v>0</v>
      </c>
    </row>
    <row r="31" spans="1:12" ht="15" customHeight="1" x14ac:dyDescent="0.25">
      <c r="A31" s="5" t="s">
        <v>42</v>
      </c>
      <c r="B31" s="6" t="s">
        <v>188</v>
      </c>
      <c r="C31" s="5" t="s">
        <v>189</v>
      </c>
      <c r="D31" s="5">
        <v>208</v>
      </c>
      <c r="E31" s="7" t="s">
        <v>203</v>
      </c>
      <c r="F31" s="6" t="s">
        <v>24</v>
      </c>
      <c r="G31" s="8" t="s">
        <v>143</v>
      </c>
      <c r="H31" s="9">
        <v>4.93</v>
      </c>
      <c r="I31" s="9">
        <f>IF(OR(G31="",G31="KR"),"",IFERROR(H31*VLOOKUP(G31,'LV-Codes'!J:K,2,FALSE)*52.18,""))</f>
        <v>514.49479999999994</v>
      </c>
      <c r="J31" s="23">
        <f>IFERROR(I31/VLOOKUP(G31,'LV-Codes'!$A$5:$I$31,9,FALSE()),"")</f>
        <v>5.1449479999999994</v>
      </c>
      <c r="K31" s="86"/>
      <c r="L31" s="10">
        <f t="shared" si="1"/>
        <v>0</v>
      </c>
    </row>
    <row r="32" spans="1:12" ht="15" customHeight="1" x14ac:dyDescent="0.25">
      <c r="A32" s="11" t="s">
        <v>43</v>
      </c>
      <c r="B32" s="12" t="s">
        <v>188</v>
      </c>
      <c r="C32" s="11" t="s">
        <v>189</v>
      </c>
      <c r="D32" s="11">
        <v>209</v>
      </c>
      <c r="E32" s="13" t="s">
        <v>204</v>
      </c>
      <c r="F32" s="12" t="s">
        <v>24</v>
      </c>
      <c r="G32" s="8" t="s">
        <v>143</v>
      </c>
      <c r="H32" s="15">
        <v>4.9400000000000004</v>
      </c>
      <c r="I32" s="78">
        <f>IF(OR(G32="",G32="KR"),"",IFERROR(H32*VLOOKUP(G32,'LV-Codes'!J:K,2,FALSE)*52.18,""))</f>
        <v>515.53840000000002</v>
      </c>
      <c r="J32" s="23">
        <f>IFERROR(I32/VLOOKUP(G32,'LV-Codes'!$A$5:$I$31,9,FALSE()),"")</f>
        <v>5.1553840000000006</v>
      </c>
      <c r="K32" s="86"/>
      <c r="L32" s="10">
        <f t="shared" si="1"/>
        <v>0</v>
      </c>
    </row>
    <row r="33" spans="1:12" ht="15" customHeight="1" x14ac:dyDescent="0.25">
      <c r="A33" s="5" t="s">
        <v>44</v>
      </c>
      <c r="B33" s="6" t="s">
        <v>188</v>
      </c>
      <c r="C33" s="5" t="s">
        <v>189</v>
      </c>
      <c r="D33" s="5">
        <v>210</v>
      </c>
      <c r="E33" s="7" t="s">
        <v>194</v>
      </c>
      <c r="F33" s="6" t="s">
        <v>212</v>
      </c>
      <c r="G33" s="8" t="s">
        <v>143</v>
      </c>
      <c r="H33" s="9">
        <v>11.65</v>
      </c>
      <c r="I33" s="9">
        <f>IF(OR(G33="",G33="KR"),"",IFERROR(H33*VLOOKUP(G33,'LV-Codes'!J:K,2,FALSE)*52.18,""))</f>
        <v>1215.7940000000001</v>
      </c>
      <c r="J33" s="23">
        <f>IFERROR(I33/VLOOKUP(G33,'LV-Codes'!$A$5:$I$31,9,FALSE()),"")</f>
        <v>12.157940000000002</v>
      </c>
      <c r="K33" s="86"/>
      <c r="L33" s="10">
        <f t="shared" si="1"/>
        <v>0</v>
      </c>
    </row>
    <row r="34" spans="1:12" ht="15" customHeight="1" x14ac:dyDescent="0.25">
      <c r="A34" s="11" t="s">
        <v>45</v>
      </c>
      <c r="B34" s="12" t="s">
        <v>188</v>
      </c>
      <c r="C34" s="11" t="s">
        <v>189</v>
      </c>
      <c r="D34" s="11">
        <v>211</v>
      </c>
      <c r="E34" s="13" t="s">
        <v>205</v>
      </c>
      <c r="F34" s="12" t="s">
        <v>212</v>
      </c>
      <c r="G34" s="14" t="s">
        <v>172</v>
      </c>
      <c r="H34" s="15">
        <v>6.3</v>
      </c>
      <c r="I34" s="78">
        <f>IF(OR(G34="",G34="KR"),"",IFERROR(H34*VLOOKUP(G34,'LV-Codes'!J:K,2,FALSE)*52.18,""))</f>
        <v>657.46799999999996</v>
      </c>
      <c r="J34" s="23">
        <f>IFERROR(I34/VLOOKUP(G34,'LV-Codes'!$A$5:$I$31,9,FALSE()),"")</f>
        <v>3.6525999999999996</v>
      </c>
      <c r="K34" s="86"/>
      <c r="L34" s="10">
        <f t="shared" si="1"/>
        <v>0</v>
      </c>
    </row>
    <row r="35" spans="1:12" ht="15" customHeight="1" x14ac:dyDescent="0.25">
      <c r="A35" s="5" t="s">
        <v>46</v>
      </c>
      <c r="B35" s="6" t="s">
        <v>188</v>
      </c>
      <c r="C35" s="5" t="s">
        <v>189</v>
      </c>
      <c r="D35" s="5">
        <v>212</v>
      </c>
      <c r="E35" s="7" t="s">
        <v>206</v>
      </c>
      <c r="F35" s="6" t="s">
        <v>212</v>
      </c>
      <c r="G35" s="14" t="s">
        <v>172</v>
      </c>
      <c r="H35" s="9">
        <v>6.3</v>
      </c>
      <c r="I35" s="9">
        <f>IF(OR(G35="",G35="KR"),"",IFERROR(H35*VLOOKUP(G35,'LV-Codes'!J:K,2,FALSE)*52.18,""))</f>
        <v>657.46799999999996</v>
      </c>
      <c r="J35" s="23">
        <f>IFERROR(I35/VLOOKUP(G35,'LV-Codes'!$A$5:$I$31,9,FALSE()),"")</f>
        <v>3.6525999999999996</v>
      </c>
      <c r="K35" s="86"/>
      <c r="L35" s="10">
        <f t="shared" si="1"/>
        <v>0</v>
      </c>
    </row>
    <row r="36" spans="1:12" ht="15" customHeight="1" x14ac:dyDescent="0.25">
      <c r="A36" s="11" t="s">
        <v>47</v>
      </c>
      <c r="B36" s="12" t="s">
        <v>188</v>
      </c>
      <c r="C36" s="11" t="s">
        <v>189</v>
      </c>
      <c r="D36" s="11">
        <v>213</v>
      </c>
      <c r="E36" s="13" t="s">
        <v>207</v>
      </c>
      <c r="F36" s="12" t="s">
        <v>212</v>
      </c>
      <c r="G36" s="14" t="s">
        <v>172</v>
      </c>
      <c r="H36" s="15">
        <v>6.3</v>
      </c>
      <c r="I36" s="78">
        <f>IF(OR(G36="",G36="KR"),"",IFERROR(H36*VLOOKUP(G36,'LV-Codes'!J:K,2,FALSE)*52.18,""))</f>
        <v>657.46799999999996</v>
      </c>
      <c r="J36" s="23">
        <f>IFERROR(I36/VLOOKUP(G36,'LV-Codes'!$A$5:$I$31,9,FALSE()),"")</f>
        <v>3.6525999999999996</v>
      </c>
      <c r="K36" s="86"/>
      <c r="L36" s="10">
        <f t="shared" si="1"/>
        <v>0</v>
      </c>
    </row>
    <row r="37" spans="1:12" ht="15" customHeight="1" x14ac:dyDescent="0.25">
      <c r="A37" s="5" t="s">
        <v>48</v>
      </c>
      <c r="B37" s="6" t="s">
        <v>188</v>
      </c>
      <c r="C37" s="5" t="s">
        <v>189</v>
      </c>
      <c r="D37" s="5">
        <v>214</v>
      </c>
      <c r="E37" s="7" t="s">
        <v>208</v>
      </c>
      <c r="F37" s="6" t="s">
        <v>212</v>
      </c>
      <c r="G37" s="14" t="s">
        <v>172</v>
      </c>
      <c r="H37" s="9">
        <v>6.3</v>
      </c>
      <c r="I37" s="9">
        <f>IF(OR(G37="",G37="KR"),"",IFERROR(H37*VLOOKUP(G37,'LV-Codes'!J:K,2,FALSE)*52.18,""))</f>
        <v>657.46799999999996</v>
      </c>
      <c r="J37" s="23">
        <f>IFERROR(I37/VLOOKUP(G37,'LV-Codes'!$A$5:$I$31,9,FALSE()),"")</f>
        <v>3.6525999999999996</v>
      </c>
      <c r="K37" s="86"/>
      <c r="L37" s="10">
        <f t="shared" si="1"/>
        <v>0</v>
      </c>
    </row>
    <row r="38" spans="1:12" ht="15" customHeight="1" x14ac:dyDescent="0.25">
      <c r="A38" s="11" t="s">
        <v>49</v>
      </c>
      <c r="B38" s="12" t="s">
        <v>188</v>
      </c>
      <c r="C38" s="11" t="s">
        <v>189</v>
      </c>
      <c r="D38" s="11">
        <v>215</v>
      </c>
      <c r="E38" s="13" t="s">
        <v>209</v>
      </c>
      <c r="F38" s="12" t="s">
        <v>212</v>
      </c>
      <c r="G38" s="14" t="s">
        <v>172</v>
      </c>
      <c r="H38" s="15">
        <v>6.3</v>
      </c>
      <c r="I38" s="78">
        <f>IF(OR(G38="",G38="KR"),"",IFERROR(H38*VLOOKUP(G38,'LV-Codes'!J:K,2,FALSE)*52.18,""))</f>
        <v>657.46799999999996</v>
      </c>
      <c r="J38" s="23">
        <f>IFERROR(I38/VLOOKUP(G38,'LV-Codes'!$A$5:$I$31,9,FALSE()),"")</f>
        <v>3.6525999999999996</v>
      </c>
      <c r="K38" s="86"/>
      <c r="L38" s="10">
        <f t="shared" si="1"/>
        <v>0</v>
      </c>
    </row>
    <row r="39" spans="1:12" ht="15" customHeight="1" x14ac:dyDescent="0.25">
      <c r="A39" s="5" t="s">
        <v>50</v>
      </c>
      <c r="B39" s="6" t="s">
        <v>188</v>
      </c>
      <c r="C39" s="5" t="s">
        <v>189</v>
      </c>
      <c r="D39" s="5">
        <v>216</v>
      </c>
      <c r="E39" s="7" t="s">
        <v>210</v>
      </c>
      <c r="F39" s="6" t="s">
        <v>212</v>
      </c>
      <c r="G39" s="14" t="s">
        <v>172</v>
      </c>
      <c r="H39" s="9">
        <v>6.3</v>
      </c>
      <c r="I39" s="9">
        <f>IF(OR(G39="",G39="KR"),"",IFERROR(H39*VLOOKUP(G39,'LV-Codes'!J:K,2,FALSE)*52.18,""))</f>
        <v>657.46799999999996</v>
      </c>
      <c r="J39" s="23">
        <f>IFERROR(I39/VLOOKUP(G39,'LV-Codes'!$A$5:$I$31,9,FALSE()),"")</f>
        <v>3.6525999999999996</v>
      </c>
      <c r="K39" s="86"/>
      <c r="L39" s="10">
        <f t="shared" si="1"/>
        <v>0</v>
      </c>
    </row>
    <row r="40" spans="1:12" ht="15" customHeight="1" x14ac:dyDescent="0.25">
      <c r="A40" s="11" t="s">
        <v>51</v>
      </c>
      <c r="B40" s="12" t="s">
        <v>188</v>
      </c>
      <c r="C40" s="11" t="s">
        <v>189</v>
      </c>
      <c r="D40" s="11">
        <v>217</v>
      </c>
      <c r="E40" s="13" t="s">
        <v>211</v>
      </c>
      <c r="F40" s="12" t="s">
        <v>212</v>
      </c>
      <c r="G40" s="14" t="s">
        <v>66</v>
      </c>
      <c r="H40" s="15">
        <v>4.2300000000000004</v>
      </c>
      <c r="I40" s="78">
        <f>IF(OR(G40="",G40="KR"),"",IFERROR(H40*VLOOKUP(G40,'LV-Codes'!J:K,2,FALSE)*52.18,""))</f>
        <v>17.657712</v>
      </c>
      <c r="J40" s="23">
        <f>IFERROR(I40/VLOOKUP(G40,'LV-Codes'!$A$5:$I$31,9,FALSE()),"")</f>
        <v>5.8859040000000001E-2</v>
      </c>
      <c r="K40" s="86"/>
      <c r="L40" s="10">
        <f t="shared" si="1"/>
        <v>0</v>
      </c>
    </row>
    <row r="41" spans="1:12" ht="24" customHeight="1" x14ac:dyDescent="0.25">
      <c r="A41" s="16" t="s">
        <v>53</v>
      </c>
      <c r="B41" s="16"/>
      <c r="C41" s="16"/>
      <c r="D41" s="16"/>
      <c r="E41" s="16"/>
      <c r="F41" s="16"/>
      <c r="G41" s="16"/>
      <c r="H41" s="17">
        <f>SUM(H8:H40)</f>
        <v>372.02000000000004</v>
      </c>
      <c r="I41" s="17">
        <f>SUM(I8:I40)</f>
        <v>28934.22744000001</v>
      </c>
      <c r="J41" s="18">
        <f>SUM(J8:J40)</f>
        <v>215.50432764444446</v>
      </c>
      <c r="K41" s="19"/>
      <c r="L41" s="20">
        <f>SUM(L8:L40)</f>
        <v>0</v>
      </c>
    </row>
    <row r="43" spans="1:12" ht="15.75" customHeight="1" x14ac:dyDescent="0.25">
      <c r="A43" s="94" t="s">
        <v>54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</row>
    <row r="44" spans="1:12" ht="13.5" customHeight="1" x14ac:dyDescent="0.25">
      <c r="A44" s="21" t="s">
        <v>55</v>
      </c>
      <c r="B44" s="93" t="s">
        <v>56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</row>
    <row r="45" spans="1:12" ht="13.5" customHeight="1" x14ac:dyDescent="0.25">
      <c r="A45" s="21" t="s">
        <v>57</v>
      </c>
      <c r="B45" s="93" t="s">
        <v>58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</row>
    <row r="46" spans="1:12" ht="13.5" customHeight="1" x14ac:dyDescent="0.25">
      <c r="A46" s="21" t="s">
        <v>59</v>
      </c>
      <c r="B46" s="93" t="s">
        <v>60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</row>
    <row r="47" spans="1:12" ht="24.75" x14ac:dyDescent="0.25">
      <c r="A47" s="77" t="s">
        <v>178</v>
      </c>
      <c r="B47" s="93" t="s">
        <v>61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</row>
    <row r="48" spans="1:12" ht="13.5" customHeight="1" x14ac:dyDescent="0.25">
      <c r="A48" s="21" t="s">
        <v>62</v>
      </c>
      <c r="B48" s="93" t="s">
        <v>218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</row>
    <row r="49" spans="1:12" ht="13.5" customHeight="1" x14ac:dyDescent="0.25">
      <c r="A49" s="21" t="s">
        <v>12</v>
      </c>
      <c r="B49" s="93" t="s">
        <v>63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</row>
  </sheetData>
  <sheetProtection algorithmName="SHA-512" hashValue="8TXlk25DN7j5IrTl3opTObH3Kabc7qDbF67kimKpZrjQ+NRB4uu1vZmkU0SA38gmJAhpqGtOvptwffQsdJ89SA==" saltValue="bKKrsNxvXtnknb0YM8DZVQ==" spinCount="100000" sheet="1" objects="1" scenarios="1" autoFilter="0"/>
  <autoFilter ref="A7:L41" xr:uid="{00000000-0009-0000-0000-000000000000}"/>
  <mergeCells count="16">
    <mergeCell ref="B48:L48"/>
    <mergeCell ref="B49:L49"/>
    <mergeCell ref="A43:L43"/>
    <mergeCell ref="B44:L44"/>
    <mergeCell ref="B45:L45"/>
    <mergeCell ref="B46:L46"/>
    <mergeCell ref="B47:L47"/>
    <mergeCell ref="A5:L5"/>
    <mergeCell ref="A8:L8"/>
    <mergeCell ref="A1:L1"/>
    <mergeCell ref="B2:D2"/>
    <mergeCell ref="F2:H2"/>
    <mergeCell ref="J2:L2"/>
    <mergeCell ref="B3:D3"/>
    <mergeCell ref="F3:H3"/>
    <mergeCell ref="J3:L3"/>
  </mergeCells>
  <phoneticPr fontId="10" type="noConversion"/>
  <pageMargins left="0.75" right="0.75" top="1" bottom="1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zoomScaleNormal="100" workbookViewId="0">
      <pane ySplit="4" topLeftCell="A5" activePane="bottomLeft" state="frozen"/>
      <selection pane="bottomLeft" activeCell="N12" sqref="N12"/>
    </sheetView>
  </sheetViews>
  <sheetFormatPr baseColWidth="10" defaultColWidth="8.7109375" defaultRowHeight="15" x14ac:dyDescent="0.25"/>
  <cols>
    <col min="1" max="1" width="9" customWidth="1"/>
    <col min="2" max="2" width="29.28515625" customWidth="1"/>
    <col min="3" max="3" width="16" customWidth="1"/>
    <col min="4" max="4" width="32" customWidth="1"/>
    <col min="5" max="5" width="22" customWidth="1"/>
    <col min="6" max="6" width="26" customWidth="1"/>
    <col min="7" max="7" width="20" customWidth="1"/>
    <col min="8" max="8" width="30" customWidth="1"/>
    <col min="9" max="9" width="12" customWidth="1"/>
    <col min="10" max="11" width="8.7109375" hidden="1" customWidth="1"/>
  </cols>
  <sheetData>
    <row r="1" spans="1:11" ht="30" customHeight="1" x14ac:dyDescent="0.25">
      <c r="A1" s="97" t="s">
        <v>215</v>
      </c>
      <c r="B1" s="97"/>
      <c r="C1" s="97"/>
      <c r="D1" s="97"/>
      <c r="E1" s="97"/>
      <c r="F1" s="97"/>
      <c r="G1" s="97"/>
      <c r="H1" s="97"/>
      <c r="I1" s="97"/>
    </row>
    <row r="2" spans="1:11" ht="27.75" customHeight="1" x14ac:dyDescent="0.25">
      <c r="A2" s="98" t="s">
        <v>216</v>
      </c>
      <c r="B2" s="98"/>
      <c r="C2" s="98"/>
      <c r="D2" s="98"/>
      <c r="E2" s="98"/>
      <c r="F2" s="98"/>
      <c r="G2" s="98"/>
      <c r="H2" s="98"/>
      <c r="I2" s="98"/>
    </row>
    <row r="3" spans="1:11" ht="6" customHeight="1" x14ac:dyDescent="0.25"/>
    <row r="4" spans="1:11" ht="45.75" customHeight="1" thickBot="1" x14ac:dyDescent="0.3">
      <c r="A4" s="3" t="s">
        <v>72</v>
      </c>
      <c r="B4" s="3" t="s">
        <v>73</v>
      </c>
      <c r="C4" s="3" t="s">
        <v>11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79</v>
      </c>
    </row>
    <row r="5" spans="1:11" ht="18" customHeight="1" thickBot="1" x14ac:dyDescent="0.3">
      <c r="A5" s="95" t="s">
        <v>177</v>
      </c>
      <c r="B5" s="95"/>
      <c r="C5" s="95"/>
      <c r="D5" s="95"/>
      <c r="E5" s="95"/>
      <c r="F5" s="95"/>
      <c r="G5" s="95"/>
      <c r="H5" s="95"/>
      <c r="I5" s="95"/>
      <c r="J5" t="s">
        <v>179</v>
      </c>
      <c r="K5" t="s">
        <v>180</v>
      </c>
    </row>
    <row r="6" spans="1:11" ht="48" x14ac:dyDescent="0.25">
      <c r="A6" s="24" t="s">
        <v>64</v>
      </c>
      <c r="B6" s="25" t="s">
        <v>80</v>
      </c>
      <c r="C6" s="26" t="s">
        <v>81</v>
      </c>
      <c r="D6" s="27" t="s">
        <v>82</v>
      </c>
      <c r="E6" s="28" t="s">
        <v>83</v>
      </c>
      <c r="F6" s="27" t="s">
        <v>84</v>
      </c>
      <c r="G6" s="28" t="s">
        <v>85</v>
      </c>
      <c r="H6" s="29" t="s">
        <v>86</v>
      </c>
      <c r="I6" s="30">
        <v>180</v>
      </c>
      <c r="J6" t="s">
        <v>64</v>
      </c>
      <c r="K6">
        <v>0.5</v>
      </c>
    </row>
    <row r="7" spans="1:11" ht="48" x14ac:dyDescent="0.25">
      <c r="A7" s="24" t="s">
        <v>87</v>
      </c>
      <c r="B7" s="25" t="s">
        <v>88</v>
      </c>
      <c r="C7" s="26" t="s">
        <v>81</v>
      </c>
      <c r="D7" s="27" t="s">
        <v>89</v>
      </c>
      <c r="E7" s="28" t="s">
        <v>90</v>
      </c>
      <c r="F7" s="27" t="s">
        <v>84</v>
      </c>
      <c r="G7" s="28" t="s">
        <v>85</v>
      </c>
      <c r="H7" s="29" t="s">
        <v>91</v>
      </c>
      <c r="I7" s="30">
        <v>180</v>
      </c>
      <c r="J7" t="s">
        <v>87</v>
      </c>
      <c r="K7">
        <v>2</v>
      </c>
    </row>
    <row r="8" spans="1:11" ht="60" x14ac:dyDescent="0.25">
      <c r="A8" s="24" t="s">
        <v>92</v>
      </c>
      <c r="B8" s="25" t="s">
        <v>93</v>
      </c>
      <c r="C8" s="26" t="s">
        <v>81</v>
      </c>
      <c r="D8" s="27" t="s">
        <v>94</v>
      </c>
      <c r="E8" s="28" t="s">
        <v>95</v>
      </c>
      <c r="F8" s="27" t="s">
        <v>96</v>
      </c>
      <c r="G8" s="28" t="s">
        <v>97</v>
      </c>
      <c r="H8" s="29" t="s">
        <v>98</v>
      </c>
      <c r="I8" s="30">
        <v>180</v>
      </c>
      <c r="J8" t="s">
        <v>92</v>
      </c>
      <c r="K8">
        <v>5</v>
      </c>
    </row>
    <row r="9" spans="1:11" ht="48" x14ac:dyDescent="0.25">
      <c r="A9" s="24" t="s">
        <v>171</v>
      </c>
      <c r="B9" s="25" t="s">
        <v>80</v>
      </c>
      <c r="C9" s="26" t="s">
        <v>107</v>
      </c>
      <c r="D9" s="27" t="s">
        <v>174</v>
      </c>
      <c r="E9" s="28" t="s">
        <v>83</v>
      </c>
      <c r="F9" s="27" t="s">
        <v>84</v>
      </c>
      <c r="G9" s="28" t="s">
        <v>85</v>
      </c>
      <c r="H9" s="29" t="s">
        <v>86</v>
      </c>
      <c r="I9" s="30">
        <v>180</v>
      </c>
      <c r="J9" t="s">
        <v>171</v>
      </c>
      <c r="K9">
        <v>0.5</v>
      </c>
    </row>
    <row r="10" spans="1:11" ht="48" x14ac:dyDescent="0.25">
      <c r="A10" s="24" t="s">
        <v>172</v>
      </c>
      <c r="B10" s="25" t="s">
        <v>88</v>
      </c>
      <c r="C10" s="26" t="s">
        <v>107</v>
      </c>
      <c r="D10" s="27" t="s">
        <v>175</v>
      </c>
      <c r="E10" s="28" t="s">
        <v>90</v>
      </c>
      <c r="F10" s="27" t="s">
        <v>84</v>
      </c>
      <c r="G10" s="28" t="s">
        <v>85</v>
      </c>
      <c r="H10" s="29" t="s">
        <v>91</v>
      </c>
      <c r="I10" s="30">
        <v>180</v>
      </c>
      <c r="J10" t="s">
        <v>172</v>
      </c>
      <c r="K10">
        <v>2</v>
      </c>
    </row>
    <row r="11" spans="1:11" ht="60" x14ac:dyDescent="0.25">
      <c r="A11" s="24" t="s">
        <v>173</v>
      </c>
      <c r="B11" s="25" t="s">
        <v>93</v>
      </c>
      <c r="C11" s="26" t="s">
        <v>107</v>
      </c>
      <c r="D11" s="27" t="s">
        <v>176</v>
      </c>
      <c r="E11" s="28" t="s">
        <v>95</v>
      </c>
      <c r="F11" s="27" t="s">
        <v>96</v>
      </c>
      <c r="G11" s="28" t="s">
        <v>97</v>
      </c>
      <c r="H11" s="29" t="s">
        <v>98</v>
      </c>
      <c r="I11" s="30">
        <v>180</v>
      </c>
      <c r="J11" t="s">
        <v>173</v>
      </c>
      <c r="K11">
        <v>5</v>
      </c>
    </row>
    <row r="12" spans="1:11" ht="18" customHeight="1" thickBot="1" x14ac:dyDescent="0.3">
      <c r="A12" s="95" t="s">
        <v>99</v>
      </c>
      <c r="B12" s="95"/>
      <c r="C12" s="95"/>
      <c r="D12" s="95"/>
      <c r="E12" s="95"/>
      <c r="F12" s="95"/>
      <c r="G12" s="95"/>
      <c r="H12" s="95"/>
      <c r="I12" s="95"/>
    </row>
    <row r="13" spans="1:11" ht="48" x14ac:dyDescent="0.25">
      <c r="A13" s="31" t="s">
        <v>65</v>
      </c>
      <c r="B13" s="32" t="s">
        <v>100</v>
      </c>
      <c r="C13" s="33" t="s">
        <v>81</v>
      </c>
      <c r="D13" s="34" t="s">
        <v>101</v>
      </c>
      <c r="E13" s="35" t="s">
        <v>102</v>
      </c>
      <c r="F13" s="34" t="s">
        <v>103</v>
      </c>
      <c r="G13" s="35" t="s">
        <v>104</v>
      </c>
      <c r="H13" s="36" t="s">
        <v>105</v>
      </c>
      <c r="I13" s="37">
        <v>300</v>
      </c>
      <c r="J13" t="s">
        <v>65</v>
      </c>
      <c r="K13">
        <v>0.08</v>
      </c>
    </row>
    <row r="14" spans="1:11" ht="48" x14ac:dyDescent="0.25">
      <c r="A14" s="31" t="s">
        <v>66</v>
      </c>
      <c r="B14" s="32" t="s">
        <v>106</v>
      </c>
      <c r="C14" s="33" t="s">
        <v>107</v>
      </c>
      <c r="D14" s="34" t="s">
        <v>108</v>
      </c>
      <c r="E14" s="35" t="s">
        <v>102</v>
      </c>
      <c r="F14" s="34" t="s">
        <v>109</v>
      </c>
      <c r="G14" s="35" t="s">
        <v>104</v>
      </c>
      <c r="H14" s="36" t="s">
        <v>105</v>
      </c>
      <c r="I14" s="37">
        <v>300</v>
      </c>
      <c r="J14" t="s">
        <v>66</v>
      </c>
      <c r="K14">
        <v>0.08</v>
      </c>
    </row>
    <row r="15" spans="1:11" ht="48" x14ac:dyDescent="0.25">
      <c r="A15" s="73" t="s">
        <v>169</v>
      </c>
      <c r="B15" s="74" t="s">
        <v>170</v>
      </c>
      <c r="C15" s="75" t="s">
        <v>107</v>
      </c>
      <c r="D15" s="34" t="s">
        <v>108</v>
      </c>
      <c r="E15" s="35" t="s">
        <v>102</v>
      </c>
      <c r="F15" s="34" t="s">
        <v>103</v>
      </c>
      <c r="G15" s="35" t="s">
        <v>104</v>
      </c>
      <c r="H15" s="76" t="s">
        <v>105</v>
      </c>
      <c r="I15" s="82">
        <v>140</v>
      </c>
      <c r="J15" t="s">
        <v>169</v>
      </c>
      <c r="K15">
        <v>0.08</v>
      </c>
    </row>
    <row r="16" spans="1:11" ht="18" customHeight="1" thickBot="1" x14ac:dyDescent="0.3">
      <c r="A16" s="95" t="s">
        <v>110</v>
      </c>
      <c r="B16" s="95"/>
      <c r="C16" s="95"/>
      <c r="D16" s="95"/>
      <c r="E16" s="95"/>
      <c r="F16" s="95"/>
      <c r="G16" s="95"/>
      <c r="H16" s="95"/>
      <c r="I16" s="95"/>
    </row>
    <row r="17" spans="1:11" ht="45" x14ac:dyDescent="0.25">
      <c r="A17" s="38" t="s">
        <v>111</v>
      </c>
      <c r="B17" s="39" t="s">
        <v>112</v>
      </c>
      <c r="C17" s="40" t="s">
        <v>113</v>
      </c>
      <c r="D17" s="41" t="s">
        <v>114</v>
      </c>
      <c r="E17" s="42" t="s">
        <v>90</v>
      </c>
      <c r="F17" s="41" t="s">
        <v>115</v>
      </c>
      <c r="G17" s="42" t="s">
        <v>85</v>
      </c>
      <c r="H17" s="43" t="s">
        <v>116</v>
      </c>
      <c r="I17" s="44">
        <v>250</v>
      </c>
      <c r="J17" t="s">
        <v>111</v>
      </c>
      <c r="K17">
        <v>2</v>
      </c>
    </row>
    <row r="18" spans="1:11" ht="60" x14ac:dyDescent="0.25">
      <c r="A18" s="38" t="s">
        <v>117</v>
      </c>
      <c r="B18" s="39" t="s">
        <v>118</v>
      </c>
      <c r="C18" s="40" t="s">
        <v>113</v>
      </c>
      <c r="D18" s="41" t="s">
        <v>119</v>
      </c>
      <c r="E18" s="42" t="s">
        <v>120</v>
      </c>
      <c r="F18" s="41" t="s">
        <v>121</v>
      </c>
      <c r="G18" s="42" t="s">
        <v>85</v>
      </c>
      <c r="H18" s="43" t="s">
        <v>122</v>
      </c>
      <c r="I18" s="44">
        <v>250</v>
      </c>
      <c r="J18" t="s">
        <v>117</v>
      </c>
      <c r="K18">
        <v>3</v>
      </c>
    </row>
    <row r="19" spans="1:11" ht="45" x14ac:dyDescent="0.25">
      <c r="A19" s="38" t="s">
        <v>181</v>
      </c>
      <c r="B19" s="39" t="s">
        <v>112</v>
      </c>
      <c r="C19" s="40" t="s">
        <v>81</v>
      </c>
      <c r="D19" s="79" t="s">
        <v>182</v>
      </c>
      <c r="E19" s="80" t="s">
        <v>90</v>
      </c>
      <c r="F19" s="79" t="s">
        <v>115</v>
      </c>
      <c r="G19" s="80" t="s">
        <v>85</v>
      </c>
      <c r="H19" s="43" t="s">
        <v>116</v>
      </c>
      <c r="I19" s="44">
        <v>250</v>
      </c>
      <c r="J19" t="s">
        <v>181</v>
      </c>
      <c r="K19">
        <v>2</v>
      </c>
    </row>
    <row r="20" spans="1:11" ht="60" x14ac:dyDescent="0.25">
      <c r="A20" s="38" t="s">
        <v>183</v>
      </c>
      <c r="B20" s="39" t="s">
        <v>118</v>
      </c>
      <c r="C20" s="40" t="s">
        <v>81</v>
      </c>
      <c r="D20" s="79" t="s">
        <v>184</v>
      </c>
      <c r="E20" s="80" t="s">
        <v>120</v>
      </c>
      <c r="F20" s="79" t="s">
        <v>121</v>
      </c>
      <c r="G20" s="80" t="s">
        <v>85</v>
      </c>
      <c r="H20" s="43" t="s">
        <v>122</v>
      </c>
      <c r="I20" s="44">
        <v>250</v>
      </c>
      <c r="J20" t="s">
        <v>183</v>
      </c>
      <c r="K20">
        <v>3</v>
      </c>
    </row>
    <row r="21" spans="1:11" ht="18" customHeight="1" thickBot="1" x14ac:dyDescent="0.3">
      <c r="A21" s="95" t="s">
        <v>123</v>
      </c>
      <c r="B21" s="95"/>
      <c r="C21" s="95"/>
      <c r="D21" s="95"/>
      <c r="E21" s="95"/>
      <c r="F21" s="95"/>
      <c r="G21" s="95"/>
      <c r="H21" s="95"/>
      <c r="I21" s="95"/>
    </row>
    <row r="22" spans="1:11" ht="48" x14ac:dyDescent="0.25">
      <c r="A22" s="45" t="s">
        <v>124</v>
      </c>
      <c r="B22" s="46" t="s">
        <v>125</v>
      </c>
      <c r="C22" s="47" t="s">
        <v>126</v>
      </c>
      <c r="D22" s="48" t="s">
        <v>127</v>
      </c>
      <c r="E22" s="49" t="s">
        <v>90</v>
      </c>
      <c r="F22" s="48" t="s">
        <v>128</v>
      </c>
      <c r="G22" s="49" t="s">
        <v>85</v>
      </c>
      <c r="H22" s="50" t="s">
        <v>129</v>
      </c>
      <c r="I22" s="51">
        <v>110</v>
      </c>
      <c r="J22" t="s">
        <v>124</v>
      </c>
      <c r="K22">
        <v>2</v>
      </c>
    </row>
    <row r="23" spans="1:11" ht="60" x14ac:dyDescent="0.25">
      <c r="A23" s="45" t="s">
        <v>130</v>
      </c>
      <c r="B23" s="46" t="s">
        <v>131</v>
      </c>
      <c r="C23" s="47" t="s">
        <v>132</v>
      </c>
      <c r="D23" s="48" t="s">
        <v>133</v>
      </c>
      <c r="E23" s="49" t="s">
        <v>120</v>
      </c>
      <c r="F23" s="48" t="s">
        <v>134</v>
      </c>
      <c r="G23" s="49" t="s">
        <v>85</v>
      </c>
      <c r="H23" s="50" t="s">
        <v>135</v>
      </c>
      <c r="I23" s="51">
        <v>110</v>
      </c>
      <c r="J23" t="s">
        <v>130</v>
      </c>
      <c r="K23">
        <v>3</v>
      </c>
    </row>
    <row r="24" spans="1:11" ht="48" x14ac:dyDescent="0.25">
      <c r="A24" s="45" t="s">
        <v>136</v>
      </c>
      <c r="B24" s="46" t="s">
        <v>137</v>
      </c>
      <c r="C24" s="47" t="s">
        <v>138</v>
      </c>
      <c r="D24" s="48" t="s">
        <v>139</v>
      </c>
      <c r="E24" s="49" t="s">
        <v>95</v>
      </c>
      <c r="F24" s="48" t="s">
        <v>140</v>
      </c>
      <c r="G24" s="49" t="s">
        <v>85</v>
      </c>
      <c r="H24" s="50" t="s">
        <v>141</v>
      </c>
      <c r="I24" s="51">
        <v>110</v>
      </c>
      <c r="J24" t="s">
        <v>136</v>
      </c>
      <c r="K24">
        <v>5</v>
      </c>
    </row>
    <row r="25" spans="1:11" ht="18" customHeight="1" thickBot="1" x14ac:dyDescent="0.3">
      <c r="A25" s="95" t="s">
        <v>142</v>
      </c>
      <c r="B25" s="95"/>
      <c r="C25" s="95"/>
      <c r="D25" s="95"/>
      <c r="E25" s="95"/>
      <c r="F25" s="95"/>
      <c r="G25" s="95"/>
      <c r="H25" s="95"/>
      <c r="I25" s="95"/>
    </row>
    <row r="26" spans="1:11" ht="60" x14ac:dyDescent="0.25">
      <c r="A26" s="52" t="s">
        <v>143</v>
      </c>
      <c r="B26" s="53" t="s">
        <v>144</v>
      </c>
      <c r="C26" s="54" t="s">
        <v>145</v>
      </c>
      <c r="D26" s="55" t="s">
        <v>146</v>
      </c>
      <c r="E26" s="56" t="s">
        <v>147</v>
      </c>
      <c r="F26" s="55" t="s">
        <v>148</v>
      </c>
      <c r="G26" s="56" t="s">
        <v>149</v>
      </c>
      <c r="H26" s="57" t="s">
        <v>150</v>
      </c>
      <c r="I26" s="58">
        <v>100</v>
      </c>
      <c r="J26" t="s">
        <v>143</v>
      </c>
      <c r="K26">
        <v>2</v>
      </c>
    </row>
    <row r="27" spans="1:11" ht="67.5" x14ac:dyDescent="0.25">
      <c r="A27" s="52" t="s">
        <v>67</v>
      </c>
      <c r="B27" s="53" t="s">
        <v>151</v>
      </c>
      <c r="C27" s="54" t="s">
        <v>145</v>
      </c>
      <c r="D27" s="55" t="s">
        <v>152</v>
      </c>
      <c r="E27" s="56" t="s">
        <v>153</v>
      </c>
      <c r="F27" s="55" t="s">
        <v>154</v>
      </c>
      <c r="G27" s="56" t="s">
        <v>149</v>
      </c>
      <c r="H27" s="59" t="s">
        <v>155</v>
      </c>
      <c r="I27" s="58">
        <v>100</v>
      </c>
      <c r="J27" t="s">
        <v>67</v>
      </c>
      <c r="K27">
        <v>5</v>
      </c>
    </row>
    <row r="28" spans="1:11" ht="18" customHeight="1" thickBot="1" x14ac:dyDescent="0.3">
      <c r="A28" s="95" t="s">
        <v>156</v>
      </c>
      <c r="B28" s="95"/>
      <c r="C28" s="95"/>
      <c r="D28" s="95"/>
      <c r="E28" s="95"/>
      <c r="F28" s="95"/>
      <c r="G28" s="95"/>
      <c r="H28" s="95"/>
      <c r="I28" s="95"/>
    </row>
    <row r="29" spans="1:11" ht="72" x14ac:dyDescent="0.25">
      <c r="A29" s="60" t="s">
        <v>157</v>
      </c>
      <c r="B29" s="61" t="s">
        <v>158</v>
      </c>
      <c r="C29" s="62" t="s">
        <v>159</v>
      </c>
      <c r="D29" s="63" t="s">
        <v>160</v>
      </c>
      <c r="E29" s="64" t="s">
        <v>161</v>
      </c>
      <c r="F29" s="63" t="s">
        <v>162</v>
      </c>
      <c r="G29" s="64" t="s">
        <v>85</v>
      </c>
      <c r="H29" s="65" t="s">
        <v>163</v>
      </c>
      <c r="I29" s="66">
        <v>80</v>
      </c>
      <c r="J29" t="s">
        <v>157</v>
      </c>
      <c r="K29">
        <v>5</v>
      </c>
    </row>
    <row r="30" spans="1:11" ht="18" customHeight="1" thickBot="1" x14ac:dyDescent="0.3">
      <c r="A30" s="96" t="s">
        <v>164</v>
      </c>
      <c r="B30" s="96"/>
      <c r="C30" s="96"/>
      <c r="D30" s="96"/>
      <c r="E30" s="96"/>
      <c r="F30" s="96"/>
      <c r="G30" s="96"/>
      <c r="H30" s="96"/>
      <c r="I30" s="96"/>
    </row>
    <row r="31" spans="1:11" ht="56.25" x14ac:dyDescent="0.25">
      <c r="A31" s="67" t="s">
        <v>55</v>
      </c>
      <c r="B31" s="68" t="s">
        <v>165</v>
      </c>
      <c r="C31" s="69" t="s">
        <v>166</v>
      </c>
      <c r="D31" s="70" t="s">
        <v>167</v>
      </c>
      <c r="E31" s="69" t="s">
        <v>166</v>
      </c>
      <c r="F31" s="70" t="s">
        <v>166</v>
      </c>
      <c r="G31" s="69" t="s">
        <v>166</v>
      </c>
      <c r="H31" s="71" t="s">
        <v>168</v>
      </c>
      <c r="I31" s="72" t="s">
        <v>166</v>
      </c>
    </row>
  </sheetData>
  <sheetProtection algorithmName="SHA-512" hashValue="Cxz4WFv9ibZ8BY8psFrUzyj9bC/wMxh7jvuwPjjVuIFLjVZqtXk7LA+OFtck3U2jVzgMq6aVl81ywQeA4REoNw==" saltValue="/qYzacPNbzVCZ2Z31teu3A==" spinCount="100000" sheet="1" objects="1" scenarios="1"/>
  <mergeCells count="9">
    <mergeCell ref="A25:I25"/>
    <mergeCell ref="A28:I28"/>
    <mergeCell ref="A30:I30"/>
    <mergeCell ref="A1:I1"/>
    <mergeCell ref="A2:I2"/>
    <mergeCell ref="A5:I5"/>
    <mergeCell ref="A12:I12"/>
    <mergeCell ref="A16:I16"/>
    <mergeCell ref="A21:I21"/>
  </mergeCells>
  <pageMargins left="0.75" right="0.75" top="1" bottom="1" header="0.511811023622047" footer="0.511811023622047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Raumbuch UR - Angebot</vt:lpstr>
      <vt:lpstr>LV-Codes</vt:lpstr>
      <vt:lpstr>'LV-Codes'!Drucktitel</vt:lpstr>
      <vt:lpstr>'Raumbuch UR - Angebot'!Drucktitel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Johannes Winter</cp:lastModifiedBy>
  <cp:revision>0</cp:revision>
  <dcterms:created xsi:type="dcterms:W3CDTF">2026-04-09T05:14:24Z</dcterms:created>
  <dcterms:modified xsi:type="dcterms:W3CDTF">2026-05-20T12:37:05Z</dcterms:modified>
  <dc:language>en-US</dc:language>
</cp:coreProperties>
</file>