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11.80.Verwaltungsgebäude\05. Ausschreibungen Verw.gebäude gesamt\03. Reinigung\Unterhaltsreinigung\Ausschreibung_[Nr.]\02. Mengen und Objektdaten\Raumbücher\"/>
    </mc:Choice>
  </mc:AlternateContent>
  <xr:revisionPtr revIDLastSave="0" documentId="13_ncr:1_{4BBB54A9-C214-4D84-AA0C-28FF75A28B38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Raumbuch UR - Angebot" sheetId="1" r:id="rId1"/>
    <sheet name="LV-Codes" sheetId="2" r:id="rId2"/>
  </sheets>
  <definedNames>
    <definedName name="_xlnm._FilterDatabase" localSheetId="0" hidden="1">'Raumbuch UR - Angebot'!$A$7:$L$113</definedName>
    <definedName name="_xlnm.Print_Titles" localSheetId="1">'LV-Codes'!$1:$4</definedName>
    <definedName name="_xlnm.Print_Titles" localSheetId="0">'Raumbuch UR - Angebot'!$1:$7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L16" i="1" s="1"/>
  <c r="L109" i="1"/>
  <c r="L110" i="1"/>
  <c r="L111" i="1"/>
  <c r="L112" i="1"/>
  <c r="L108" i="1"/>
  <c r="L67" i="1"/>
  <c r="I109" i="1" l="1"/>
  <c r="I110" i="1"/>
  <c r="I111" i="1"/>
  <c r="I112" i="1"/>
  <c r="I108" i="1"/>
  <c r="I70" i="1"/>
  <c r="L70" i="1" s="1"/>
  <c r="I71" i="1"/>
  <c r="L71" i="1" s="1"/>
  <c r="I72" i="1"/>
  <c r="L72" i="1" s="1"/>
  <c r="I73" i="1"/>
  <c r="L73" i="1" s="1"/>
  <c r="I74" i="1"/>
  <c r="L74" i="1" s="1"/>
  <c r="I75" i="1"/>
  <c r="L75" i="1" s="1"/>
  <c r="I76" i="1"/>
  <c r="L76" i="1" s="1"/>
  <c r="I77" i="1"/>
  <c r="L77" i="1" s="1"/>
  <c r="I78" i="1"/>
  <c r="L78" i="1" s="1"/>
  <c r="I79" i="1"/>
  <c r="L79" i="1" s="1"/>
  <c r="I80" i="1"/>
  <c r="L80" i="1" s="1"/>
  <c r="I81" i="1"/>
  <c r="L81" i="1" s="1"/>
  <c r="I82" i="1"/>
  <c r="L82" i="1" s="1"/>
  <c r="I83" i="1"/>
  <c r="L83" i="1" s="1"/>
  <c r="I84" i="1"/>
  <c r="L84" i="1" s="1"/>
  <c r="I85" i="1"/>
  <c r="L85" i="1" s="1"/>
  <c r="I86" i="1"/>
  <c r="L86" i="1" s="1"/>
  <c r="I87" i="1"/>
  <c r="L87" i="1" s="1"/>
  <c r="I88" i="1"/>
  <c r="L88" i="1" s="1"/>
  <c r="I89" i="1"/>
  <c r="L89" i="1" s="1"/>
  <c r="I90" i="1"/>
  <c r="L90" i="1" s="1"/>
  <c r="I91" i="1"/>
  <c r="L91" i="1" s="1"/>
  <c r="I92" i="1"/>
  <c r="L92" i="1" s="1"/>
  <c r="I93" i="1"/>
  <c r="L93" i="1" s="1"/>
  <c r="I94" i="1"/>
  <c r="L94" i="1" s="1"/>
  <c r="I95" i="1"/>
  <c r="L95" i="1" s="1"/>
  <c r="I96" i="1"/>
  <c r="L96" i="1" s="1"/>
  <c r="I97" i="1"/>
  <c r="L97" i="1" s="1"/>
  <c r="I98" i="1"/>
  <c r="L98" i="1" s="1"/>
  <c r="I99" i="1"/>
  <c r="L99" i="1" s="1"/>
  <c r="I100" i="1"/>
  <c r="L100" i="1" s="1"/>
  <c r="I101" i="1"/>
  <c r="L101" i="1" s="1"/>
  <c r="I102" i="1"/>
  <c r="L102" i="1" s="1"/>
  <c r="I103" i="1"/>
  <c r="L103" i="1" s="1"/>
  <c r="I104" i="1"/>
  <c r="L104" i="1" s="1"/>
  <c r="I105" i="1"/>
  <c r="L105" i="1" s="1"/>
  <c r="I106" i="1"/>
  <c r="L106" i="1" s="1"/>
  <c r="I107" i="1"/>
  <c r="L107" i="1" s="1"/>
  <c r="I69" i="1"/>
  <c r="L69" i="1" s="1"/>
  <c r="I68" i="1"/>
  <c r="L68" i="1" s="1"/>
  <c r="I67" i="1"/>
  <c r="I11" i="1"/>
  <c r="L11" i="1" s="1"/>
  <c r="I12" i="1"/>
  <c r="L12" i="1" s="1"/>
  <c r="I13" i="1"/>
  <c r="L13" i="1" s="1"/>
  <c r="I14" i="1"/>
  <c r="L14" i="1" s="1"/>
  <c r="I15" i="1"/>
  <c r="L15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5" i="1"/>
  <c r="L45" i="1" s="1"/>
  <c r="I46" i="1"/>
  <c r="L46" i="1" s="1"/>
  <c r="I47" i="1"/>
  <c r="L47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7" i="1"/>
  <c r="L57" i="1" s="1"/>
  <c r="I58" i="1"/>
  <c r="L58" i="1" s="1"/>
  <c r="I59" i="1"/>
  <c r="L59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10" i="1"/>
  <c r="L10" i="1" s="1"/>
  <c r="I9" i="1"/>
  <c r="L9" i="1" s="1"/>
  <c r="J22" i="1" l="1"/>
  <c r="L22" i="1"/>
  <c r="J112" i="1"/>
  <c r="J109" i="1"/>
  <c r="J110" i="1"/>
  <c r="J111" i="1"/>
  <c r="H113" i="1"/>
  <c r="J60" i="1" l="1"/>
  <c r="J61" i="1"/>
  <c r="J62" i="1"/>
  <c r="J63" i="1"/>
  <c r="J64" i="1"/>
  <c r="I113" i="1"/>
  <c r="J10" i="1"/>
  <c r="J13" i="1"/>
  <c r="J14" i="1"/>
  <c r="J15" i="1"/>
  <c r="J16" i="1"/>
  <c r="J17" i="1"/>
  <c r="J18" i="1"/>
  <c r="J19" i="1"/>
  <c r="J20" i="1"/>
  <c r="J21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11" i="1"/>
  <c r="J12" i="1"/>
  <c r="J23" i="1"/>
  <c r="J35" i="1"/>
  <c r="J88" i="1" l="1"/>
  <c r="J90" i="1"/>
  <c r="J94" i="1"/>
  <c r="J59" i="1" l="1"/>
  <c r="J58" i="1"/>
  <c r="J57" i="1"/>
  <c r="J56" i="1"/>
  <c r="J55" i="1"/>
  <c r="J54" i="1"/>
  <c r="J53" i="1"/>
  <c r="J52" i="1"/>
  <c r="J51" i="1"/>
  <c r="J50" i="1"/>
  <c r="J39" i="1"/>
  <c r="J108" i="1" l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3" i="1"/>
  <c r="J92" i="1"/>
  <c r="J91" i="1"/>
  <c r="J89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49" i="1"/>
  <c r="J48" i="1"/>
  <c r="J47" i="1"/>
  <c r="J46" i="1"/>
  <c r="J45" i="1"/>
  <c r="J44" i="1"/>
  <c r="J43" i="1"/>
  <c r="J42" i="1"/>
  <c r="J41" i="1"/>
  <c r="J40" i="1"/>
  <c r="J9" i="1"/>
  <c r="L113" i="1" l="1"/>
  <c r="J113" i="1"/>
</calcChain>
</file>

<file path=xl/sharedStrings.xml><?xml version="1.0" encoding="utf-8"?>
<sst xmlns="http://schemas.openxmlformats.org/spreadsheetml/2006/main" count="870" uniqueCount="312">
  <si>
    <t>Objekt:</t>
  </si>
  <si>
    <t>Auftraggeber:</t>
  </si>
  <si>
    <t>Angebotsdatum:</t>
  </si>
  <si>
    <t>Anschrift:</t>
  </si>
  <si>
    <t>Ansprechpartner:</t>
  </si>
  <si>
    <t>Leistungsbeginn:</t>
  </si>
  <si>
    <t>Pos.</t>
  </si>
  <si>
    <t>Gebäude</t>
  </si>
  <si>
    <t>Etage</t>
  </si>
  <si>
    <t>R-Nr.</t>
  </si>
  <si>
    <t>Raumart</t>
  </si>
  <si>
    <t>Bodenbelag</t>
  </si>
  <si>
    <t>LV</t>
  </si>
  <si>
    <t>Grund-
fläche
(m²)</t>
  </si>
  <si>
    <t>Reinigungs-
fläche
(m²/Jahr)</t>
  </si>
  <si>
    <t>h /
Jahr
(Info)</t>
  </si>
  <si>
    <t>Hauptgebäude (HG)</t>
  </si>
  <si>
    <t>1.</t>
  </si>
  <si>
    <t>Hauptgebäude</t>
  </si>
  <si>
    <t>KG</t>
  </si>
  <si>
    <t>Linoleum</t>
  </si>
  <si>
    <t>2.</t>
  </si>
  <si>
    <t>3.</t>
  </si>
  <si>
    <t>4.</t>
  </si>
  <si>
    <t>5.</t>
  </si>
  <si>
    <t>6.</t>
  </si>
  <si>
    <t>Fliesen</t>
  </si>
  <si>
    <t>7.</t>
  </si>
  <si>
    <t>8.</t>
  </si>
  <si>
    <t>9.</t>
  </si>
  <si>
    <t>Abstellraum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</si>
  <si>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</si>
  <si>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</si>
  <si>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</si>
  <si>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</si>
  <si>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</si>
  <si>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</si>
  <si>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</si>
  <si>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</si>
  <si>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</si>
  <si>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</si>
  <si>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</si>
  <si>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</si>
  <si>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</si>
  <si>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</si>
  <si>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</si>
  <si>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</si>
  <si>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</si>
  <si>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</si>
  <si>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</si>
  <si>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</si>
  <si>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</si>
  <si>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</si>
  <si>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</si>
  <si>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</si>
  <si>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EG</t>
  </si>
  <si>
    <t>Beratungsraum</t>
  </si>
  <si>
    <t>Teppich</t>
  </si>
  <si>
    <t>A2</t>
  </si>
  <si>
    <t>34.</t>
  </si>
  <si>
    <t>Büro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</si>
  <si>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</si>
  <si>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</si>
  <si>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</si>
  <si>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</si>
  <si>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</si>
  <si>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</si>
  <si>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</si>
  <si>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</si>
  <si>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</si>
  <si>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</si>
  <si>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</si>
  <si>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</si>
  <si>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</si>
  <si>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</si>
  <si>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</si>
  <si>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</si>
  <si>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</si>
  <si>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</si>
  <si>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</si>
  <si>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</si>
  <si>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</si>
  <si>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Teeküche</t>
  </si>
  <si>
    <t>56.</t>
  </si>
  <si>
    <t>57.</t>
  </si>
  <si>
    <t>58.</t>
  </si>
  <si>
    <t>126a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</si>
  <si>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</si>
  <si>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</si>
  <si>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</si>
  <si>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</si>
  <si>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</si>
  <si>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</si>
  <si>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</si>
  <si>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</si>
  <si>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</si>
  <si>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</si>
  <si>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1. OG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</si>
  <si>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</si>
  <si>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</si>
  <si>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</si>
  <si>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</si>
  <si>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</si>
  <si>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</si>
  <si>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</si>
  <si>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</si>
  <si>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</si>
  <si>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</si>
  <si>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</si>
  <si>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</si>
  <si>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</si>
  <si>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</si>
  <si>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</si>
  <si>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</si>
  <si>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</si>
  <si>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</si>
  <si>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</si>
  <si>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</si>
  <si>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</si>
  <si>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</si>
  <si>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</si>
  <si>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</si>
  <si>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</si>
  <si>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</si>
  <si>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</si>
  <si>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</si>
  <si>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</si>
  <si>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</si>
  <si>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</si>
  <si>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</si>
  <si>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</si>
  <si>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</si>
  <si>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</si>
  <si>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</si>
  <si>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Flur</t>
  </si>
  <si>
    <t>GESAMTSUMME</t>
  </si>
  <si>
    <t>LEGENDE / HINWEISE</t>
  </si>
  <si>
    <t>KR</t>
  </si>
  <si>
    <t>Keine Reinigung – diese Position nicht bepreisen</t>
  </si>
  <si>
    <t>✎ EP-RG</t>
  </si>
  <si>
    <t>Einheitspreis pro Reinigung (netto, €) – einzige Eingabe des Bieters</t>
  </si>
  <si>
    <t>GP-Jahr</t>
  </si>
  <si>
    <t>Gesamtpreis pro Jahr = EP-RG × Bodenreinigungs-Turnus × 52,18 Wochen – automatisch berechnet</t>
  </si>
  <si>
    <t>Grundfläche × Turnus × 52,18 = jährliche Reinigungsfläche in m²</t>
  </si>
  <si>
    <t>h/Jahr (Info)</t>
  </si>
  <si>
    <t>Leistungsverzeichnis-Position – Leistungsart und Turnus, wird separat erläutert</t>
  </si>
  <si>
    <t>A1</t>
  </si>
  <si>
    <t>A3</t>
  </si>
  <si>
    <t>B1</t>
  </si>
  <si>
    <t>B2</t>
  </si>
  <si>
    <t>C2</t>
  </si>
  <si>
    <t>D1</t>
  </si>
  <si>
    <t>D2</t>
  </si>
  <si>
    <t>E1</t>
  </si>
  <si>
    <t>E2</t>
  </si>
  <si>
    <t>F1</t>
  </si>
  <si>
    <t>Virchowstr. 14-16, 16816 Neuruppin</t>
  </si>
  <si>
    <t>Landkreis Ostprignitz-Ruppin</t>
  </si>
  <si>
    <t>Winter, Johannes (03391 / 688 4086)</t>
  </si>
  <si>
    <t>LV-
Code</t>
  </si>
  <si>
    <t>Raumtyp</t>
  </si>
  <si>
    <t>Bodenreinigung
(Turnus / Methode)</t>
  </si>
  <si>
    <t>Müll leeren
(Turnus)</t>
  </si>
  <si>
    <t>Oberflächen-
reinigung
(Turnus / Methode)</t>
  </si>
  <si>
    <t>Fensterbretter /
Geländer
(Turnus)</t>
  </si>
  <si>
    <t>Besonderheiten /
Hinweise</t>
  </si>
  <si>
    <t>Richtwert
m²/h</t>
  </si>
  <si>
    <t xml:space="preserve">  Büros, Beratungs-, Schulungs-, Besprechungs- und Teamräume – Textilboden</t>
  </si>
  <si>
    <t>Büro
(gering frequentiert)</t>
  </si>
  <si>
    <t>Textil
(Teppich)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</si>
  <si>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Staubsaugen der gesamten Bodenfläche inkl. Ecken und unter Möbeln, soweit zugänglich</t>
    </r>
  </si>
  <si>
    <t>1x / 2 Wochen
(bei Bedarf sofort)</t>
  </si>
  <si>
    <r>
      <rPr>
        <b/>
        <sz val="9"/>
        <color rgb="FF000000"/>
        <rFont val="Arial"/>
        <family val="2"/>
      </rPr>
      <t>1x / Woche</t>
    </r>
    <r>
      <rPr>
        <sz val="9"/>
        <color rgb="FF000000"/>
        <rFont val="Arial"/>
        <family val="2"/>
      </rPr>
      <t xml:space="preserve">
Schreibtische, erreichbare Ablagen trocken oder feucht abwischen (soweit freigeräumt)</t>
    </r>
  </si>
  <si>
    <t>1x / Monat
feucht abwischen</t>
  </si>
  <si>
    <t>Papierkorb leeren nur wenn gefüllt. Keine Reinigung bei abgeschlossenen Räumen ohne Zutritt.</t>
  </si>
  <si>
    <t>Büro
(normal frequentiert)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</si>
  <si>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Staubsaugen der gesamten Bodenfläche inkl. Ecken und unter Möbeln, soweit zugänglich</t>
    </r>
  </si>
  <si>
    <t>2x / Woche</t>
  </si>
  <si>
    <t>Büros mit starkem Kundenverkehr, Besprechungsräume mit regelmäßiger Nutzung. Tische nach Besprechungen abwischen.</t>
  </si>
  <si>
    <t>Büro / Beratungsraum
(stark frequentiert)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</si>
  <si>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Staubsaugen der gesamten Bodenfläche inkl. Ecken und unter Möbeln soweit zugänglich</t>
    </r>
  </si>
  <si>
    <t>5x / Woche (täglich)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</si>
  <si>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Schreibtische, Tische, Ablagen trocken oder feucht abwischen (soweit freigeräumt). Stühle abwischen.</t>
    </r>
  </si>
  <si>
    <t>1x / Woche
feucht abwischen</t>
  </si>
  <si>
    <t>Sitzungssäle, Beratungsräume mit täglicher Nutzung. Tische nach jeder Nutzung reinigen. Whiteboards auf Wunsch reinigen.</t>
  </si>
  <si>
    <t xml:space="preserve">  Lager-, Technik-, Abstellräume, Archive – nach Bedarf</t>
  </si>
  <si>
    <t>Lager / Archiv / Technik (Textilboden)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</si>
  <si>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Staubsaugen bei sichtbarer Verschmutzung oder mindestens 1x pro Quartal</t>
    </r>
  </si>
  <si>
    <t>1x / Monat
bei Bedarf sofort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</si>
  <si>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</si>
  <si>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>1x / Quartal</t>
  </si>
  <si>
    <t>Kein Zutritt ohne Absprache mit Hausmeister. Elektroanlagen und Serverräume nicht reinigen. Brandschutzabstände freihalten.</t>
  </si>
  <si>
    <t>Lager / Archiv / Technik (Nichttextilboden)</t>
  </si>
  <si>
    <t>Nichttextil
(Linoleum / Beton / Fliesen)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</si>
  <si>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Kehren und feucht wischen bei sichtbarer Verschmutzung oder mindestens 1x pro Quartal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</si>
  <si>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</si>
  <si>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 xml:space="preserve">  Flure, Verbinder, Eingangsbereiche – Nichttextilboden</t>
  </si>
  <si>
    <t>C1</t>
  </si>
  <si>
    <t>Flur / Nebengang
(gering frequentiert)</t>
  </si>
  <si>
    <t>Nichttextil
(Stein / Linoleum / Terr.)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</si>
  <si>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der gesamten Fläche inkl. Wandsockel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</si>
  <si>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 feucht abwischen</t>
    </r>
  </si>
  <si>
    <t>Schmutzfangmatten beim Wischen hochnehmen und darunter reinigen. Türen und Glaselemente streifenfrei wischen.</t>
  </si>
  <si>
    <t>Flur / Hauptgang
(stark frequentiert)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</si>
  <si>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wischen der gesamten Fläche inkl. Wandsockel und Ecken</t>
    </r>
  </si>
  <si>
    <t>3x / Woche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</si>
  <si>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Lichtschalter, Haltegriffe feucht abwischen. Bei Bedarf desinfizieren.</t>
    </r>
  </si>
  <si>
    <t>Hauptflure und Eingangsbereiche mit hohem Publikumsverkehr. Schmutzfangmatten täglich kontrollieren und bei Bedarf reinigen. Glasflächen streifenfrei.</t>
  </si>
  <si>
    <t xml:space="preserve">  Treppenhäuser, Podeste, Treppen – Nichttextilboden</t>
  </si>
  <si>
    <t>Treppenhaus
(Nebentreppe / gering frequentiert)</t>
  </si>
  <si>
    <t>Nichttextil
(Linoleum / Holz / Stein)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</si>
  <si>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aller Stufenflächen, Podeste und Setzstufen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</si>
  <si>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Handläufe, Geländerstäbe, Treppenpfosten feucht abwischen</t>
    </r>
  </si>
  <si>
    <t>Stolperfallen und Beschädigungen dem Hausmeister melden. Treppenhaus vollständig von oben nach unten reinigen.</t>
  </si>
  <si>
    <t>Treppenhaus
(Haupttreppe / stark frequentiert)</t>
  </si>
  <si>
    <t>Nichttextil
(Linoleum / Holz / Stein / Parkett)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</si>
  <si>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Kehren und feucht wischen aller Stufenflächen, Podeste und Setzstufen. Bei Parkett geeignetes Pflegemittel verwenden.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</si>
  <si>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Handläufe, Geländerstäbe, Treppenpfosten und Wandflächen im Griffbereich feucht abwischen</t>
    </r>
  </si>
  <si>
    <t>Haupttreppe mit Publikumsverkehr. Parkett nur mit zugelassenen Pflegemitteln. Rutschgefahr nach Feucht­reinigung absichern (Warnschild).</t>
  </si>
  <si>
    <t>D3</t>
  </si>
  <si>
    <t>Treppenhaus
(stark frequentiert / täglich)</t>
  </si>
  <si>
    <t>Nichttextil
(Stein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</si>
  <si>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aller Stufenflächen, Podeste und Setzstufen täglich</t>
    </r>
  </si>
  <si>
    <r>
      <rPr>
        <b/>
        <sz val="9"/>
        <color rgb="FF000000"/>
        <rFont val="Arial"/>
        <family val="2"/>
      </rPr>
      <t>5x / Woche</t>
    </r>
    <r>
      <rPr>
        <sz val="9"/>
        <color rgb="FF000000"/>
        <rFont val="Arial"/>
        <family val="2"/>
      </rPr>
      <t xml:space="preserve">
Handläufe, Geländer, Türgriffe täglich feucht abwischen. Desinfektion nach Bedarf.</t>
    </r>
  </si>
  <si>
    <t>Nur für stark frequentierte Treppen (z.B. Haupteingang öffentlicher Bereich). Rutschgefahr absichern.</t>
  </si>
  <si>
    <t xml:space="preserve">  WC-Anlagen, Duschen, Umkleiden – Nichttextilboden</t>
  </si>
  <si>
    <t>WC-Anlage
(gering frequentiert)</t>
  </si>
  <si>
    <t>Nichttextil
(Fliesen)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</si>
  <si>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/ desinfizierendes Wischen der gesamten Bodenfläche inkl. Wandsockel und Fugen</t>
    </r>
  </si>
  <si>
    <t>2x / Woche
Papierkörbe, Hygienebehälter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</si>
  <si>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Waschbecken, Armaturen, Spiegel, WC-Becken innen und außen, Urinale, Türgriffe desinfizierend reinigen</t>
    </r>
  </si>
  <si>
    <t>1x / Monat</t>
  </si>
  <si>
    <t>Verbrauchsmaterial (Seife, Papierhandtücher, WC-Papier) auffüllen soweit vom AG gestellt. Hygienebehälter nur mit Handschutz entleeren. Schimmel sofort melden.</t>
  </si>
  <si>
    <t>WC-Anlage
(stark frequentiert / 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</si>
  <si>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desinfizierendes Feucht­wischen der gesamten Bodenfläche inkl. Wandsockel, Fugen und Ecken</t>
    </r>
  </si>
  <si>
    <t>5x / Woche (täglich)
Papierkörbe, Hygienebehälter</t>
  </si>
  <si>
    <r>
      <rPr>
        <b/>
        <sz val="9"/>
        <color rgb="FF000000"/>
        <rFont val="Arial"/>
        <family val="2"/>
      </rPr>
      <t xml:space="preserve">5x / Woche (täglich)
</t>
    </r>
    <r>
      <rPr>
        <sz val="9"/>
        <color rgb="FF000000"/>
        <rFont val="Arial"/>
        <family val="2"/>
      </rPr>
      <t>Waschbecken, Armaturen, Spiegel, WC-Becken innen und außen, Urinale, Türgriffe – alles desinfizierend</t>
    </r>
  </si>
  <si>
    <t>Verbrauchsmaterial (Seife, Papierhandtücher, WC-Papier) täglich kontrollieren und auffüllen soweit vom AG gestellt. Hygienebehälter nur mit Handschutz. Schimmel und Defekte sofort melden.</t>
  </si>
  <si>
    <t xml:space="preserve">  Teeküchen, Aufenthaltsküchen – Nichttextilboden</t>
  </si>
  <si>
    <t>Teeküche
(täglich)</t>
  </si>
  <si>
    <t>Nichttextil
(Linoleum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</si>
  <si>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feuchtes Wischen der gesamten Bodenfläche inkl. Wandsockel</t>
    </r>
  </si>
  <si>
    <t>3x / Woche (täglich)
Abfalleimer, Biomüll</t>
  </si>
  <si>
    <r>
      <rPr>
        <b/>
        <sz val="9"/>
        <color rgb="FF000000"/>
        <rFont val="Arial"/>
        <family val="2"/>
      </rPr>
      <t xml:space="preserve">3x / Woche (täglich)
</t>
    </r>
    <r>
      <rPr>
        <sz val="9"/>
        <color rgb="FF000000"/>
        <rFont val="Arial"/>
        <family val="2"/>
      </rPr>
      <t>Arbeitsflächen, Spüle, Armaturen, Außenflächen Kühlschrank und Mikrowelle feucht abwischen. Spritzer sofort entfernen.</t>
    </r>
  </si>
  <si>
    <t>Kühlschrank innen 1x / Monat reinigen (Inhalt ist Sache der Nutzer). Mikrowelle innen 1x / Woche. Keine Lebensmittel entsorgen ohne Absprache. Geschirrspüler nicht befüllen/entleeren.</t>
  </si>
  <si>
    <t xml:space="preserve">  Keine Reinigung</t>
  </si>
  <si>
    <t>Keine Unterhaltsreinigung</t>
  </si>
  <si>
    <t>–</t>
  </si>
  <si>
    <t>Nicht Bestandteil der Unterhaltsreinigung</t>
  </si>
  <si>
    <t>Diese Räume werden nicht gereinigt (z.B. Serverräume, Elektrolager, nicht zugängliche Technikräume). Sonderreinigung auf gesonderte Anforderung.</t>
  </si>
  <si>
    <t>B3</t>
  </si>
  <si>
    <t>Fachräume / Werkstätten
(Nichttextilboden)</t>
  </si>
  <si>
    <t>A4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</si>
  <si>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Kehren und feucht wischen bei sichtbarer Verschmutzung inkl. Ecken und unter Möbeln, soweit zugänglich</t>
    </r>
  </si>
  <si>
    <t>A5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</si>
  <si>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</si>
  <si>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A6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</si>
  <si>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</si>
  <si>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Perleberger Str. 21, 16866 Kyritz</t>
  </si>
  <si>
    <t>Kellerraum</t>
  </si>
  <si>
    <t>Abstellraum Reinigungskräfte</t>
  </si>
  <si>
    <t>Heizungsraum</t>
  </si>
  <si>
    <t>HA-Raum 1</t>
  </si>
  <si>
    <t>HA-Raum 2</t>
  </si>
  <si>
    <t>Flur/Treppenhäuser</t>
  </si>
  <si>
    <t>Windfang</t>
  </si>
  <si>
    <t>Flur/ Treppenhaus</t>
  </si>
  <si>
    <t>Kundenraum</t>
  </si>
  <si>
    <t>Anmeldung</t>
  </si>
  <si>
    <t>Flur/Treppenhaus</t>
  </si>
  <si>
    <t>Büro Bürgerbera.</t>
  </si>
  <si>
    <t>124a</t>
  </si>
  <si>
    <t>124b</t>
  </si>
  <si>
    <t>Vorraum Damen-WC</t>
  </si>
  <si>
    <t>Damen-WC</t>
  </si>
  <si>
    <t>Vorraum Herren-WC</t>
  </si>
  <si>
    <t>127a</t>
  </si>
  <si>
    <t>Herren-WC</t>
  </si>
  <si>
    <t>Behinderten-WC</t>
  </si>
  <si>
    <t>129a</t>
  </si>
  <si>
    <t>Serverraum</t>
  </si>
  <si>
    <t>Wartebereich</t>
  </si>
  <si>
    <t>2. OG</t>
  </si>
  <si>
    <t>Poststelle</t>
  </si>
  <si>
    <t>Schulungsraum</t>
  </si>
  <si>
    <t>314a</t>
  </si>
  <si>
    <t>315a</t>
  </si>
  <si>
    <t>Außenb.</t>
  </si>
  <si>
    <t>Nebeneingang IBZ
Treppenpodest und 2 Stufen</t>
  </si>
  <si>
    <t>Haupteingang
Treppenpodest und 3 Stufen</t>
  </si>
  <si>
    <t>Behinderteneingang
Rampe</t>
  </si>
  <si>
    <t>Mitarbeitereingang
Parkplatzseite
Treppenpodest und 2 Stufen</t>
  </si>
  <si>
    <t>Reinigungs-
fläche</t>
  </si>
  <si>
    <t>Beton</t>
  </si>
  <si>
    <t>Terrazzo</t>
  </si>
  <si>
    <t>Linoleum/ Terrazzo</t>
  </si>
  <si>
    <t>Linoleum/Terrazzo</t>
  </si>
  <si>
    <t>Metall</t>
  </si>
  <si>
    <t>Kopierraum/Papierlager</t>
  </si>
  <si>
    <t>LV-Code</t>
  </si>
  <si>
    <t>Frequenz</t>
  </si>
  <si>
    <t>C3</t>
  </si>
  <si>
    <t>C4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</si>
  <si>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saugen der gesamten Fläche inkl. Wandsockel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</si>
  <si>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saugen der gesamten Fläche inkl. Wandsockel und Ecken</t>
    </r>
  </si>
  <si>
    <t>Preis/m²
(€, netto)
✎ ausfüllen</t>
  </si>
  <si>
    <t>GP-Jahr
(€) (Sp.I*Sp.K)</t>
  </si>
  <si>
    <t>RAUMBUCH – UNTERHALTSREINIGUNG</t>
  </si>
  <si>
    <t>LEISTUNGSVERZEICHNIS – LV-CODES  |  Unterhaltsreinigung</t>
  </si>
  <si>
    <t>⚠  Bitte tragen Sie Ihre Preise in die GELB markierte Spalte »EP-RG« ein (Einheitspreis je Reinigung, netto €). »GP-Jahr« berechnet sich automatisch. Räume mit »KR« (keine Reinigung) bitte nicht bepreisen. Spalte »LV« ist bereits vorgegeben.</t>
  </si>
  <si>
    <t>Orientierungswert - nicht Vertragsbestandteil</t>
  </si>
  <si>
    <t xml:space="preserve">Diese Tabelle ist verbindlicher Bestandteil der Ausschreibung. Der Bieter hat die beschriebenen Leistungen je LV-Code vollständig und in den angegebenen Turnussen zu erbringen. Abweichungen sind nur mit schriftlicher Genehmigung des Auftraggebers zulässig.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</si>
</sst>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&quot; €&quot;"/>
  </numFmts>
  <fonts count="30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1F3864"/>
      <name val="Arial"/>
      <family val="2"/>
    </font>
    <font>
      <i/>
      <sz val="9"/>
      <color rgb="FF7F0000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777777"/>
      <name val="Arial"/>
      <family val="2"/>
    </font>
    <font>
      <b/>
      <sz val="10"/>
      <color rgb="FFFFFFFF"/>
      <name val="Arial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7F5A2F"/>
      <name val="Arial"/>
      <family val="2"/>
    </font>
    <font>
      <b/>
      <sz val="11"/>
      <color rgb="FF2D6A2D"/>
      <name val="Arial"/>
      <family val="2"/>
    </font>
    <font>
      <b/>
      <sz val="11"/>
      <color rgb="FFA0522D"/>
      <name val="Arial"/>
      <family val="2"/>
    </font>
    <font>
      <b/>
      <sz val="11"/>
      <color rgb="FF8B2252"/>
      <name val="Arial"/>
      <family val="2"/>
    </font>
    <font>
      <sz val="8"/>
      <color rgb="FF000000"/>
      <name val="Arial"/>
      <family val="2"/>
    </font>
    <font>
      <b/>
      <sz val="11"/>
      <color rgb="FF7D6608"/>
      <name val="Arial"/>
      <family val="2"/>
    </font>
    <font>
      <b/>
      <sz val="11"/>
      <color rgb="FF1F3864"/>
      <name val="Arial"/>
      <family val="2"/>
    </font>
    <font>
      <b/>
      <sz val="9"/>
      <color rgb="FF777777"/>
      <name val="Arial"/>
      <family val="2"/>
    </font>
    <font>
      <sz val="9"/>
      <color rgb="FF777777"/>
      <name val="Arial"/>
      <family val="2"/>
    </font>
    <font>
      <sz val="8"/>
      <color rgb="FF777777"/>
      <name val="Arial"/>
      <family val="2"/>
    </font>
    <font>
      <sz val="9"/>
      <color rgb="FFAAAAAA"/>
      <name val="Arial"/>
      <family val="2"/>
    </font>
    <font>
      <i/>
      <sz val="9"/>
      <color rgb="FF777777"/>
      <name val="Arial"/>
      <family val="2"/>
    </font>
    <font>
      <sz val="8"/>
      <name val="Calibri"/>
      <family val="2"/>
      <charset val="1"/>
    </font>
    <font>
      <b/>
      <sz val="9"/>
      <color rgb="FFAAAAAA"/>
      <name val="Arial"/>
      <family val="2"/>
    </font>
    <font>
      <b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D6E4F0"/>
        <bgColor rgb="FFDDEEFF"/>
      </patternFill>
    </fill>
    <fill>
      <patternFill patternType="solid">
        <fgColor rgb="FFFFF2CC"/>
        <bgColor rgb="FFFFF3E0"/>
      </patternFill>
    </fill>
    <fill>
      <patternFill patternType="solid">
        <fgColor rgb="FF2F5496"/>
        <bgColor rgb="FF2E4057"/>
      </patternFill>
    </fill>
    <fill>
      <patternFill patternType="solid">
        <fgColor rgb="FFC55A11"/>
        <bgColor rgb="FFA0522D"/>
      </patternFill>
    </fill>
    <fill>
      <patternFill patternType="solid">
        <fgColor rgb="FF2E4057"/>
        <bgColor rgb="FF1F3864"/>
      </patternFill>
    </fill>
    <fill>
      <patternFill patternType="solid">
        <fgColor rgb="FFFFFFFF"/>
        <bgColor rgb="FFFEF9E7"/>
      </patternFill>
    </fill>
    <fill>
      <patternFill patternType="solid">
        <fgColor rgb="FFE8EEF6"/>
        <bgColor rgb="FFE8F0F7"/>
      </patternFill>
    </fill>
    <fill>
      <patternFill patternType="solid">
        <fgColor rgb="FFDDEEFF"/>
        <bgColor rgb="FFE8EEF6"/>
      </patternFill>
    </fill>
    <fill>
      <patternFill patternType="solid">
        <fgColor rgb="FFF2F2F2"/>
        <bgColor rgb="FFF3EFE8"/>
      </patternFill>
    </fill>
    <fill>
      <patternFill patternType="solid">
        <fgColor rgb="FFE8F0F7"/>
        <bgColor rgb="FFE8EEF6"/>
      </patternFill>
    </fill>
    <fill>
      <patternFill patternType="solid">
        <fgColor rgb="FFF3EFE8"/>
        <bgColor rgb="FFEDEDED"/>
      </patternFill>
    </fill>
    <fill>
      <patternFill patternType="solid">
        <fgColor rgb="FFEAF4EA"/>
        <bgColor rgb="FFF2F2F2"/>
      </patternFill>
    </fill>
    <fill>
      <patternFill patternType="solid">
        <fgColor rgb="FFFFF3E0"/>
        <bgColor rgb="FFFEF9E7"/>
      </patternFill>
    </fill>
    <fill>
      <patternFill patternType="solid">
        <fgColor rgb="FFFDEEF4"/>
        <bgColor rgb="FFF2F2F2"/>
      </patternFill>
    </fill>
    <fill>
      <patternFill patternType="solid">
        <fgColor rgb="FFFEF9E7"/>
        <bgColor rgb="FFFFF3E0"/>
      </patternFill>
    </fill>
    <fill>
      <patternFill patternType="solid">
        <fgColor theme="0" tint="-4.9989318521683403E-2"/>
        <bgColor rgb="FFFEF9E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EDED"/>
        <bgColor rgb="FFF3EFE8"/>
      </patternFill>
    </fill>
  </fills>
  <borders count="9">
    <border>
      <left/>
      <right/>
      <top/>
      <bottom/>
      <diagonal/>
    </border>
    <border>
      <left/>
      <right/>
      <top/>
      <bottom style="thin">
        <color rgb="FF888888"/>
      </bottom>
      <diagonal/>
    </border>
    <border>
      <left style="thin">
        <color rgb="FFAAAACC"/>
      </left>
      <right style="thin">
        <color rgb="FFAAAACC"/>
      </right>
      <top style="thin">
        <color rgb="FFAAAACC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/>
      <right style="thin">
        <color rgb="FF4472C4"/>
      </right>
      <top/>
      <bottom style="hair">
        <color rgb="FFCCCCCC"/>
      </bottom>
      <diagonal/>
    </border>
    <border>
      <left style="medium">
        <color rgb="FFC55A11"/>
      </left>
      <right style="medium">
        <color rgb="FFC55A11"/>
      </right>
      <top/>
      <bottom style="hair">
        <color rgb="FFCCCCCC"/>
      </bottom>
      <diagonal/>
    </border>
    <border>
      <left/>
      <right style="medium">
        <color rgb="FF1F3864"/>
      </right>
      <top/>
      <bottom style="hair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5" borderId="2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left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2" fillId="12" borderId="8" xfId="0" applyFont="1" applyFill="1" applyBorder="1" applyAlignment="1">
      <alignment horizontal="left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left" vertical="center" wrapText="1"/>
    </xf>
    <xf numFmtId="3" fontId="7" fillId="12" borderId="8" xfId="0" applyNumberFormat="1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left" vertical="center" wrapText="1"/>
    </xf>
    <xf numFmtId="3" fontId="7" fillId="13" borderId="8" xfId="0" applyNumberFormat="1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horizontal="left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left" vertical="center" wrapText="1"/>
    </xf>
    <xf numFmtId="3" fontId="7" fillId="14" borderId="8" xfId="0" applyNumberFormat="1" applyFont="1" applyFill="1" applyBorder="1" applyAlignment="1">
      <alignment horizontal="center" vertical="center" wrapText="1"/>
    </xf>
    <xf numFmtId="0" fontId="17" fillId="15" borderId="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left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left" vertical="center" wrapText="1"/>
    </xf>
    <xf numFmtId="3" fontId="7" fillId="15" borderId="8" xfId="0" applyNumberFormat="1" applyFont="1" applyFill="1" applyBorder="1" applyAlignment="1">
      <alignment horizontal="center" vertical="center" wrapText="1"/>
    </xf>
    <xf numFmtId="0" fontId="18" fillId="16" borderId="8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left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12" fillId="16" borderId="8" xfId="0" applyFont="1" applyFill="1" applyBorder="1" applyAlignment="1">
      <alignment horizontal="left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left" vertical="center" wrapText="1"/>
    </xf>
    <xf numFmtId="3" fontId="7" fillId="16" borderId="8" xfId="0" applyNumberFormat="1" applyFont="1" applyFill="1" applyBorder="1" applyAlignment="1">
      <alignment horizontal="center" vertical="center" wrapText="1"/>
    </xf>
    <xf numFmtId="0" fontId="14" fillId="16" borderId="8" xfId="0" applyFont="1" applyFill="1" applyBorder="1" applyAlignment="1">
      <alignment horizontal="left" vertical="center" wrapText="1"/>
    </xf>
    <xf numFmtId="0" fontId="20" fillId="17" borderId="8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left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12" fillId="17" borderId="8" xfId="0" applyFont="1" applyFill="1" applyBorder="1" applyAlignment="1">
      <alignment horizontal="left" vertical="center" wrapText="1"/>
    </xf>
    <xf numFmtId="0" fontId="13" fillId="17" borderId="8" xfId="0" applyFont="1" applyFill="1" applyBorder="1" applyAlignment="1">
      <alignment horizontal="center" vertical="center" wrapText="1"/>
    </xf>
    <xf numFmtId="0" fontId="14" fillId="17" borderId="8" xfId="0" applyFont="1" applyFill="1" applyBorder="1" applyAlignment="1">
      <alignment horizontal="left" vertical="center" wrapText="1"/>
    </xf>
    <xf numFmtId="3" fontId="7" fillId="17" borderId="8" xfId="0" applyNumberFormat="1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22" fillId="8" borderId="8" xfId="0" applyFont="1" applyFill="1" applyBorder="1" applyAlignment="1">
      <alignment horizontal="left" vertical="top" wrapText="1"/>
    </xf>
    <xf numFmtId="0" fontId="23" fillId="8" borderId="8" xfId="0" applyFont="1" applyFill="1" applyBorder="1" applyAlignment="1">
      <alignment horizontal="center" vertical="top" wrapText="1"/>
    </xf>
    <xf numFmtId="0" fontId="23" fillId="8" borderId="8" xfId="0" applyFont="1" applyFill="1" applyBorder="1" applyAlignment="1">
      <alignment horizontal="left" vertical="top" wrapText="1"/>
    </xf>
    <xf numFmtId="0" fontId="24" fillId="8" borderId="8" xfId="0" applyFont="1" applyFill="1" applyBorder="1" applyAlignment="1">
      <alignment horizontal="left" vertical="top" wrapText="1"/>
    </xf>
    <xf numFmtId="0" fontId="22" fillId="8" borderId="8" xfId="0" applyFont="1" applyFill="1" applyBorder="1" applyAlignment="1">
      <alignment horizontal="center" vertical="top" wrapText="1"/>
    </xf>
    <xf numFmtId="0" fontId="6" fillId="14" borderId="8" xfId="0" applyFont="1" applyFill="1" applyBorder="1" applyAlignment="1">
      <alignment horizontal="left" vertical="center" wrapText="1"/>
    </xf>
    <xf numFmtId="0" fontId="7" fillId="14" borderId="8" xfId="0" applyFont="1" applyFill="1" applyBorder="1" applyAlignment="1">
      <alignment horizontal="center" vertical="center" wrapText="1"/>
    </xf>
    <xf numFmtId="3" fontId="29" fillId="13" borderId="8" xfId="0" applyNumberFormat="1" applyFont="1" applyFill="1" applyBorder="1" applyAlignment="1">
      <alignment horizontal="center" vertical="center" wrapText="1"/>
    </xf>
    <xf numFmtId="0" fontId="0" fillId="0" borderId="0" xfId="0" applyProtection="1"/>
    <xf numFmtId="0" fontId="2" fillId="3" borderId="0" xfId="0" applyFont="1" applyFill="1" applyAlignment="1" applyProtection="1">
      <alignment horizontal="right" vertical="center"/>
    </xf>
    <xf numFmtId="0" fontId="0" fillId="0" borderId="0" xfId="0" applyAlignment="1" applyProtection="1"/>
    <xf numFmtId="0" fontId="4" fillId="5" borderId="2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 vertical="center"/>
    </xf>
    <xf numFmtId="0" fontId="6" fillId="8" borderId="4" xfId="0" applyFont="1" applyFill="1" applyBorder="1" applyAlignment="1" applyProtection="1">
      <alignment horizontal="left" vertical="center"/>
    </xf>
    <xf numFmtId="0" fontId="7" fillId="8" borderId="4" xfId="0" applyFont="1" applyFill="1" applyBorder="1" applyAlignment="1" applyProtection="1">
      <alignment horizontal="left" vertical="center"/>
    </xf>
    <xf numFmtId="0" fontId="7" fillId="8" borderId="4" xfId="0" applyFont="1" applyFill="1" applyBorder="1" applyAlignment="1" applyProtection="1">
      <alignment horizontal="center" vertical="center"/>
    </xf>
    <xf numFmtId="4" fontId="6" fillId="8" borderId="4" xfId="0" applyNumberFormat="1" applyFont="1" applyFill="1" applyBorder="1" applyAlignment="1" applyProtection="1">
      <alignment horizontal="right" vertical="center"/>
    </xf>
    <xf numFmtId="164" fontId="8" fillId="9" borderId="5" xfId="0" applyNumberFormat="1" applyFont="1" applyFill="1" applyBorder="1" applyAlignment="1" applyProtection="1">
      <alignment horizontal="right" vertical="center"/>
    </xf>
    <xf numFmtId="165" fontId="6" fillId="10" borderId="7" xfId="0" applyNumberFormat="1" applyFont="1" applyFill="1" applyBorder="1" applyAlignment="1" applyProtection="1">
      <alignment horizontal="right" vertical="center"/>
    </xf>
    <xf numFmtId="0" fontId="6" fillId="11" borderId="4" xfId="0" applyFont="1" applyFill="1" applyBorder="1" applyAlignment="1" applyProtection="1">
      <alignment horizontal="center" vertical="center"/>
    </xf>
    <xf numFmtId="0" fontId="6" fillId="11" borderId="4" xfId="0" applyFont="1" applyFill="1" applyBorder="1" applyAlignment="1" applyProtection="1">
      <alignment horizontal="left" vertical="center"/>
    </xf>
    <xf numFmtId="0" fontId="7" fillId="11" borderId="4" xfId="0" applyFont="1" applyFill="1" applyBorder="1" applyAlignment="1" applyProtection="1">
      <alignment horizontal="left" vertical="center"/>
    </xf>
    <xf numFmtId="0" fontId="7" fillId="11" borderId="4" xfId="0" applyFont="1" applyFill="1" applyBorder="1" applyAlignment="1" applyProtection="1">
      <alignment horizontal="center" vertical="center"/>
    </xf>
    <xf numFmtId="4" fontId="6" fillId="11" borderId="4" xfId="0" applyNumberFormat="1" applyFont="1" applyFill="1" applyBorder="1" applyAlignment="1" applyProtection="1">
      <alignment horizontal="right" vertical="center"/>
    </xf>
    <xf numFmtId="4" fontId="6" fillId="18" borderId="4" xfId="0" applyNumberFormat="1" applyFont="1" applyFill="1" applyBorder="1" applyAlignment="1" applyProtection="1">
      <alignment horizontal="right" vertical="center"/>
    </xf>
    <xf numFmtId="0" fontId="6" fillId="19" borderId="4" xfId="0" applyFont="1" applyFill="1" applyBorder="1" applyAlignment="1" applyProtection="1">
      <alignment horizontal="center" vertical="center"/>
    </xf>
    <xf numFmtId="0" fontId="7" fillId="19" borderId="4" xfId="0" applyFont="1" applyFill="1" applyBorder="1" applyAlignment="1" applyProtection="1">
      <alignment horizontal="left" vertical="center"/>
    </xf>
    <xf numFmtId="0" fontId="6" fillId="19" borderId="4" xfId="0" applyFont="1" applyFill="1" applyBorder="1" applyAlignment="1" applyProtection="1">
      <alignment horizontal="left" vertical="center"/>
    </xf>
    <xf numFmtId="0" fontId="7" fillId="19" borderId="4" xfId="0" applyFont="1" applyFill="1" applyBorder="1" applyAlignment="1" applyProtection="1">
      <alignment horizontal="center" vertical="center"/>
    </xf>
    <xf numFmtId="4" fontId="6" fillId="19" borderId="4" xfId="0" applyNumberFormat="1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center" vertical="center"/>
    </xf>
    <xf numFmtId="4" fontId="6" fillId="0" borderId="4" xfId="0" applyNumberFormat="1" applyFont="1" applyFill="1" applyBorder="1" applyAlignment="1" applyProtection="1">
      <alignment horizontal="right" vertical="center"/>
    </xf>
    <xf numFmtId="0" fontId="25" fillId="20" borderId="4" xfId="0" applyFont="1" applyFill="1" applyBorder="1" applyAlignment="1" applyProtection="1">
      <alignment horizontal="center" vertical="center"/>
    </xf>
    <xf numFmtId="0" fontId="25" fillId="20" borderId="4" xfId="0" applyFont="1" applyFill="1" applyBorder="1" applyAlignment="1" applyProtection="1">
      <alignment horizontal="left" vertical="center"/>
    </xf>
    <xf numFmtId="0" fontId="28" fillId="20" borderId="4" xfId="0" applyFont="1" applyFill="1" applyBorder="1" applyAlignment="1" applyProtection="1">
      <alignment horizontal="center" vertical="center"/>
    </xf>
    <xf numFmtId="4" fontId="25" fillId="20" borderId="4" xfId="0" applyNumberFormat="1" applyFont="1" applyFill="1" applyBorder="1" applyAlignment="1" applyProtection="1">
      <alignment horizontal="right" vertical="center"/>
    </xf>
    <xf numFmtId="164" fontId="26" fillId="9" borderId="5" xfId="0" applyNumberFormat="1" applyFont="1" applyFill="1" applyBorder="1" applyAlignment="1" applyProtection="1">
      <alignment horizontal="right" vertical="center"/>
    </xf>
    <xf numFmtId="165" fontId="25" fillId="20" borderId="6" xfId="0" applyNumberFormat="1" applyFont="1" applyFill="1" applyBorder="1" applyAlignment="1" applyProtection="1">
      <alignment horizontal="right" vertical="center"/>
    </xf>
    <xf numFmtId="165" fontId="25" fillId="20" borderId="7" xfId="0" applyNumberFormat="1" applyFont="1" applyFill="1" applyBorder="1" applyAlignment="1" applyProtection="1">
      <alignment horizontal="right" vertical="center"/>
    </xf>
    <xf numFmtId="0" fontId="25" fillId="20" borderId="4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4" fontId="9" fillId="2" borderId="0" xfId="0" applyNumberFormat="1" applyFont="1" applyFill="1" applyAlignment="1" applyProtection="1">
      <alignment horizontal="right" vertical="center"/>
    </xf>
    <xf numFmtId="164" fontId="9" fillId="2" borderId="0" xfId="0" applyNumberFormat="1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right" vertical="center"/>
    </xf>
    <xf numFmtId="165" fontId="9" fillId="2" borderId="0" xfId="0" applyNumberFormat="1" applyFont="1" applyFill="1" applyAlignment="1" applyProtection="1">
      <alignment horizontal="right" vertical="center"/>
    </xf>
    <xf numFmtId="0" fontId="10" fillId="0" borderId="0" xfId="0" applyFont="1" applyAlignment="1" applyProtection="1"/>
    <xf numFmtId="0" fontId="10" fillId="0" borderId="0" xfId="0" applyFont="1" applyAlignment="1" applyProtection="1">
      <alignment wrapText="1"/>
    </xf>
    <xf numFmtId="165" fontId="6" fillId="4" borderId="6" xfId="0" applyNumberFormat="1" applyFont="1" applyFill="1" applyBorder="1" applyAlignment="1" applyProtection="1">
      <alignment horizontal="right" vertical="center"/>
      <protection locked="0"/>
    </xf>
    <xf numFmtId="165" fontId="25" fillId="20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horizontal="left" vertical="center"/>
      <protection locked="0"/>
    </xf>
    <xf numFmtId="14" fontId="0" fillId="4" borderId="1" xfId="0" applyNumberForma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 wrapText="1"/>
    </xf>
    <xf numFmtId="0" fontId="5" fillId="7" borderId="3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0" fontId="2" fillId="3" borderId="0" xfId="0" applyFont="1" applyFill="1" applyBorder="1" applyAlignment="1" applyProtection="1"/>
    <xf numFmtId="0" fontId="9" fillId="5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F0000"/>
      <rgbColor rgb="FF2D6A2D"/>
      <rgbColor rgb="FF000080"/>
      <rgbColor rgb="FF7D6608"/>
      <rgbColor rgb="FF800080"/>
      <rgbColor rgb="FF008080"/>
      <rgbColor rgb="FFCCCCCC"/>
      <rgbColor rgb="FF888888"/>
      <rgbColor rgb="FFAAAACC"/>
      <rgbColor rgb="FF8B2252"/>
      <rgbColor rgb="FFFFF2CC"/>
      <rgbColor rgb="FFDDEEFF"/>
      <rgbColor rgb="FF660066"/>
      <rgbColor rgb="FFFF8080"/>
      <rgbColor rgb="FF0066CC"/>
      <rgbColor rgb="FFD6E4F0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8F0F7"/>
      <rgbColor rgb="FFEAF4EA"/>
      <rgbColor rgb="FFFFF3E0"/>
      <rgbColor rgb="FFE8EEF6"/>
      <rgbColor rgb="FFEDEDED"/>
      <rgbColor rgb="FFFDEEF4"/>
      <rgbColor rgb="FFF3EFE8"/>
      <rgbColor rgb="FF4472C4"/>
      <rgbColor rgb="FF33CCCC"/>
      <rgbColor rgb="FF99CC00"/>
      <rgbColor rgb="FFFFCC00"/>
      <rgbColor rgb="FFFF9900"/>
      <rgbColor rgb="FFC55A11"/>
      <rgbColor rgb="FF777777"/>
      <rgbColor rgb="FFAAAAAA"/>
      <rgbColor rgb="FF1F3864"/>
      <rgbColor rgb="FF339966"/>
      <rgbColor rgb="FF003300"/>
      <rgbColor rgb="FF333300"/>
      <rgbColor rgb="FFA0522D"/>
      <rgbColor rgb="FF7F5A2F"/>
      <rgbColor rgb="FF2F5496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1"/>
  <sheetViews>
    <sheetView tabSelected="1" zoomScaleNormal="100" workbookViewId="0">
      <pane ySplit="7" topLeftCell="A8" activePane="bottomLeft" state="frozen"/>
      <selection pane="bottomLeft" activeCell="U24" sqref="U24"/>
    </sheetView>
  </sheetViews>
  <sheetFormatPr baseColWidth="10" defaultColWidth="8.7109375" defaultRowHeight="15" x14ac:dyDescent="0.25"/>
  <cols>
    <col min="1" max="1" width="12.140625" style="56" customWidth="1"/>
    <col min="2" max="2" width="16" style="56" customWidth="1"/>
    <col min="3" max="4" width="10" style="56" customWidth="1"/>
    <col min="5" max="5" width="30" style="56" customWidth="1"/>
    <col min="6" max="6" width="18" style="56" customWidth="1"/>
    <col min="7" max="7" width="10" style="56" customWidth="1"/>
    <col min="8" max="8" width="13" style="56" customWidth="1"/>
    <col min="9" max="9" width="18" style="56" customWidth="1"/>
    <col min="10" max="10" width="12" style="56" customWidth="1"/>
    <col min="11" max="12" width="16" style="56" customWidth="1"/>
    <col min="13" max="16384" width="8.7109375" style="54"/>
  </cols>
  <sheetData>
    <row r="1" spans="1:12" ht="30" customHeight="1" x14ac:dyDescent="0.25">
      <c r="A1" s="99" t="s">
        <v>307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ht="19.5" customHeight="1" x14ac:dyDescent="0.25">
      <c r="A2" s="55" t="s">
        <v>0</v>
      </c>
      <c r="B2" s="100" t="s">
        <v>258</v>
      </c>
      <c r="C2" s="100"/>
      <c r="D2" s="100"/>
      <c r="E2" s="55" t="s">
        <v>1</v>
      </c>
      <c r="F2" s="100" t="s">
        <v>157</v>
      </c>
      <c r="G2" s="100"/>
      <c r="H2" s="100"/>
      <c r="I2" s="55" t="s">
        <v>2</v>
      </c>
      <c r="J2" s="101"/>
      <c r="K2" s="101"/>
      <c r="L2" s="101"/>
    </row>
    <row r="3" spans="1:12" ht="19.5" customHeight="1" x14ac:dyDescent="0.25">
      <c r="A3" s="55" t="s">
        <v>3</v>
      </c>
      <c r="B3" s="100" t="s">
        <v>156</v>
      </c>
      <c r="C3" s="100"/>
      <c r="D3" s="100"/>
      <c r="E3" s="55" t="s">
        <v>4</v>
      </c>
      <c r="F3" s="100" t="s">
        <v>158</v>
      </c>
      <c r="G3" s="100"/>
      <c r="H3" s="100"/>
      <c r="I3" s="55" t="s">
        <v>5</v>
      </c>
      <c r="J3" s="102">
        <v>46388</v>
      </c>
      <c r="K3" s="100"/>
      <c r="L3" s="100"/>
    </row>
    <row r="4" spans="1:12" ht="6" customHeight="1" x14ac:dyDescent="0.25"/>
    <row r="5" spans="1:12" ht="27.75" customHeight="1" x14ac:dyDescent="0.25">
      <c r="A5" s="103" t="s">
        <v>309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ht="6" customHeight="1" x14ac:dyDescent="0.25"/>
    <row r="7" spans="1:12" ht="51.75" customHeight="1" x14ac:dyDescent="0.25">
      <c r="A7" s="57" t="s">
        <v>6</v>
      </c>
      <c r="B7" s="57" t="s">
        <v>7</v>
      </c>
      <c r="C7" s="57" t="s">
        <v>8</v>
      </c>
      <c r="D7" s="57" t="s">
        <v>9</v>
      </c>
      <c r="E7" s="57" t="s">
        <v>10</v>
      </c>
      <c r="F7" s="57" t="s">
        <v>11</v>
      </c>
      <c r="G7" s="57" t="s">
        <v>12</v>
      </c>
      <c r="H7" s="57" t="s">
        <v>13</v>
      </c>
      <c r="I7" s="57" t="s">
        <v>14</v>
      </c>
      <c r="J7" s="57" t="s">
        <v>15</v>
      </c>
      <c r="K7" s="58" t="s">
        <v>305</v>
      </c>
      <c r="L7" s="57" t="s">
        <v>306</v>
      </c>
    </row>
    <row r="8" spans="1:12" ht="19.5" customHeight="1" x14ac:dyDescent="0.25">
      <c r="A8" s="104" t="s">
        <v>16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2" ht="15" customHeight="1" x14ac:dyDescent="0.25">
      <c r="A9" s="59" t="s">
        <v>17</v>
      </c>
      <c r="B9" s="60" t="s">
        <v>18</v>
      </c>
      <c r="C9" s="59" t="s">
        <v>19</v>
      </c>
      <c r="D9" s="59">
        <v>1</v>
      </c>
      <c r="E9" s="61" t="s">
        <v>259</v>
      </c>
      <c r="F9" s="60" t="s">
        <v>293</v>
      </c>
      <c r="G9" s="62" t="s">
        <v>149</v>
      </c>
      <c r="H9" s="63">
        <v>36.6</v>
      </c>
      <c r="I9" s="63">
        <f>IF(OR(G9="",G9="KR"),"",IFERROR(H9*VLOOKUP(G9,'LV-Codes'!J:K,2,FALSE)*52.18,""))</f>
        <v>152.78304000000003</v>
      </c>
      <c r="J9" s="64">
        <f>IFERROR(I9/VLOOKUP(G9,'LV-Codes'!$A$5:$I$31,9,FALSE()),"")</f>
        <v>0.50927680000000008</v>
      </c>
      <c r="K9" s="97"/>
      <c r="L9" s="65">
        <f>IF(G9="KR","",IFERROR(I9*K9,""))</f>
        <v>0</v>
      </c>
    </row>
    <row r="10" spans="1:12" ht="15" customHeight="1" x14ac:dyDescent="0.25">
      <c r="A10" s="66" t="s">
        <v>21</v>
      </c>
      <c r="B10" s="67" t="s">
        <v>18</v>
      </c>
      <c r="C10" s="66" t="s">
        <v>19</v>
      </c>
      <c r="D10" s="66">
        <v>2</v>
      </c>
      <c r="E10" s="68" t="s">
        <v>259</v>
      </c>
      <c r="F10" s="67" t="s">
        <v>293</v>
      </c>
      <c r="G10" s="69" t="s">
        <v>149</v>
      </c>
      <c r="H10" s="70">
        <v>26.09</v>
      </c>
      <c r="I10" s="71">
        <f>IF(OR(G10="",G10="KR"),"",IFERROR(H10*VLOOKUP(G10,'LV-Codes'!J:K,2,FALSE)*52.18,""))</f>
        <v>108.91009600000001</v>
      </c>
      <c r="J10" s="64">
        <f>IFERROR(I10/VLOOKUP(G10,'LV-Codes'!$A$5:$I$31,9,FALSE()),"")</f>
        <v>0.36303365333333337</v>
      </c>
      <c r="K10" s="97"/>
      <c r="L10" s="65">
        <f t="shared" ref="L10:L73" si="0">IF(G10="KR","",IFERROR(I10*K10,""))</f>
        <v>0</v>
      </c>
    </row>
    <row r="11" spans="1:12" ht="15" customHeight="1" x14ac:dyDescent="0.25">
      <c r="A11" s="59" t="s">
        <v>22</v>
      </c>
      <c r="B11" s="60" t="s">
        <v>18</v>
      </c>
      <c r="C11" s="59" t="s">
        <v>19</v>
      </c>
      <c r="D11" s="59">
        <v>3</v>
      </c>
      <c r="E11" s="61" t="s">
        <v>260</v>
      </c>
      <c r="F11" s="60" t="s">
        <v>293</v>
      </c>
      <c r="G11" s="62" t="s">
        <v>149</v>
      </c>
      <c r="H11" s="63">
        <v>10.050000000000001</v>
      </c>
      <c r="I11" s="63">
        <f>IF(OR(G11="",G11="KR"),"",IFERROR(H11*VLOOKUP(G11,'LV-Codes'!J:K,2,FALSE)*52.18,""))</f>
        <v>41.952719999999999</v>
      </c>
      <c r="J11" s="64">
        <f>IFERROR(I11/VLOOKUP(G11,'LV-Codes'!$A$5:$I$31,9,FALSE()),"")</f>
        <v>0.13984240000000001</v>
      </c>
      <c r="K11" s="97"/>
      <c r="L11" s="65">
        <f t="shared" si="0"/>
        <v>0</v>
      </c>
    </row>
    <row r="12" spans="1:12" ht="15" customHeight="1" x14ac:dyDescent="0.25">
      <c r="A12" s="66" t="s">
        <v>23</v>
      </c>
      <c r="B12" s="67" t="s">
        <v>18</v>
      </c>
      <c r="C12" s="66" t="s">
        <v>19</v>
      </c>
      <c r="D12" s="66">
        <v>4</v>
      </c>
      <c r="E12" s="68" t="s">
        <v>259</v>
      </c>
      <c r="F12" s="67" t="s">
        <v>293</v>
      </c>
      <c r="G12" s="69" t="s">
        <v>149</v>
      </c>
      <c r="H12" s="70">
        <v>14.65</v>
      </c>
      <c r="I12" s="71">
        <f>IF(OR(G12="",G12="KR"),"",IFERROR(H12*VLOOKUP(G12,'LV-Codes'!J:K,2,FALSE)*52.18,""))</f>
        <v>61.15496000000001</v>
      </c>
      <c r="J12" s="64">
        <f>IFERROR(I12/VLOOKUP(G12,'LV-Codes'!$A$5:$I$31,9,FALSE()),"")</f>
        <v>0.20384986666666671</v>
      </c>
      <c r="K12" s="97"/>
      <c r="L12" s="65">
        <f t="shared" si="0"/>
        <v>0</v>
      </c>
    </row>
    <row r="13" spans="1:12" ht="15" customHeight="1" x14ac:dyDescent="0.25">
      <c r="A13" s="59" t="s">
        <v>24</v>
      </c>
      <c r="B13" s="60" t="s">
        <v>18</v>
      </c>
      <c r="C13" s="59" t="s">
        <v>19</v>
      </c>
      <c r="D13" s="59">
        <v>5</v>
      </c>
      <c r="E13" s="61" t="s">
        <v>259</v>
      </c>
      <c r="F13" s="60" t="s">
        <v>293</v>
      </c>
      <c r="G13" s="62" t="s">
        <v>149</v>
      </c>
      <c r="H13" s="63">
        <v>15.49</v>
      </c>
      <c r="I13" s="63">
        <f>IF(OR(G13="",G13="KR"),"",IFERROR(H13*VLOOKUP(G13,'LV-Codes'!J:K,2,FALSE)*52.18,""))</f>
        <v>64.661456000000001</v>
      </c>
      <c r="J13" s="64">
        <f>IFERROR(I13/VLOOKUP(G13,'LV-Codes'!$A$5:$I$31,9,FALSE()),"")</f>
        <v>0.21553818666666666</v>
      </c>
      <c r="K13" s="97"/>
      <c r="L13" s="65">
        <f t="shared" si="0"/>
        <v>0</v>
      </c>
    </row>
    <row r="14" spans="1:12" ht="15" customHeight="1" x14ac:dyDescent="0.25">
      <c r="A14" s="66" t="s">
        <v>25</v>
      </c>
      <c r="B14" s="67" t="s">
        <v>18</v>
      </c>
      <c r="C14" s="66" t="s">
        <v>19</v>
      </c>
      <c r="D14" s="66">
        <v>6</v>
      </c>
      <c r="E14" s="68" t="s">
        <v>259</v>
      </c>
      <c r="F14" s="67" t="s">
        <v>293</v>
      </c>
      <c r="G14" s="69" t="s">
        <v>149</v>
      </c>
      <c r="H14" s="70">
        <v>15.53</v>
      </c>
      <c r="I14" s="71">
        <f>IF(OR(G14="",G14="KR"),"",IFERROR(H14*VLOOKUP(G14,'LV-Codes'!J:K,2,FALSE)*52.18,""))</f>
        <v>64.828431999999992</v>
      </c>
      <c r="J14" s="64">
        <f>IFERROR(I14/VLOOKUP(G14,'LV-Codes'!$A$5:$I$31,9,FALSE()),"")</f>
        <v>0.2160947733333333</v>
      </c>
      <c r="K14" s="97"/>
      <c r="L14" s="65">
        <f t="shared" si="0"/>
        <v>0</v>
      </c>
    </row>
    <row r="15" spans="1:12" ht="15" customHeight="1" x14ac:dyDescent="0.25">
      <c r="A15" s="59" t="s">
        <v>27</v>
      </c>
      <c r="B15" s="60" t="s">
        <v>18</v>
      </c>
      <c r="C15" s="59" t="s">
        <v>19</v>
      </c>
      <c r="D15" s="59">
        <v>7</v>
      </c>
      <c r="E15" s="61" t="s">
        <v>259</v>
      </c>
      <c r="F15" s="60" t="s">
        <v>293</v>
      </c>
      <c r="G15" s="62" t="s">
        <v>149</v>
      </c>
      <c r="H15" s="63">
        <v>25.97</v>
      </c>
      <c r="I15" s="63">
        <f>IF(OR(G15="",G15="KR"),"",IFERROR(H15*VLOOKUP(G15,'LV-Codes'!J:K,2,FALSE)*52.18,""))</f>
        <v>108.40916799999999</v>
      </c>
      <c r="J15" s="64">
        <f>IFERROR(I15/VLOOKUP(G15,'LV-Codes'!$A$5:$I$31,9,FALSE()),"")</f>
        <v>0.3613638933333333</v>
      </c>
      <c r="K15" s="97"/>
      <c r="L15" s="65">
        <f t="shared" si="0"/>
        <v>0</v>
      </c>
    </row>
    <row r="16" spans="1:12" ht="15" customHeight="1" x14ac:dyDescent="0.25">
      <c r="A16" s="66" t="s">
        <v>28</v>
      </c>
      <c r="B16" s="67" t="s">
        <v>18</v>
      </c>
      <c r="C16" s="66" t="s">
        <v>19</v>
      </c>
      <c r="D16" s="66">
        <v>8</v>
      </c>
      <c r="E16" s="68" t="s">
        <v>259</v>
      </c>
      <c r="F16" s="67" t="s">
        <v>293</v>
      </c>
      <c r="G16" s="69" t="s">
        <v>149</v>
      </c>
      <c r="H16" s="70">
        <v>13.2</v>
      </c>
      <c r="I16" s="71">
        <f>IF(OR(G16="",G16="KR"),"",IFERROR(H16*VLOOKUP(G16,'LV-Codes'!J:K,2,FALSE)*52.18,""))</f>
        <v>55.102080000000001</v>
      </c>
      <c r="J16" s="64">
        <f>IFERROR(I16/VLOOKUP(G16,'LV-Codes'!$A$5:$I$31,9,FALSE()),"")</f>
        <v>0.18367359999999999</v>
      </c>
      <c r="K16" s="97"/>
      <c r="L16" s="65">
        <f t="shared" si="0"/>
        <v>0</v>
      </c>
    </row>
    <row r="17" spans="1:12" ht="15" customHeight="1" x14ac:dyDescent="0.25">
      <c r="A17" s="59" t="s">
        <v>29</v>
      </c>
      <c r="B17" s="60" t="s">
        <v>18</v>
      </c>
      <c r="C17" s="59" t="s">
        <v>19</v>
      </c>
      <c r="D17" s="59">
        <v>9</v>
      </c>
      <c r="E17" s="61" t="s">
        <v>259</v>
      </c>
      <c r="F17" s="60" t="s">
        <v>293</v>
      </c>
      <c r="G17" s="62" t="s">
        <v>149</v>
      </c>
      <c r="H17" s="63">
        <v>13.69</v>
      </c>
      <c r="I17" s="63">
        <f>IF(OR(G17="",G17="KR"),"",IFERROR(H17*VLOOKUP(G17,'LV-Codes'!J:K,2,FALSE)*52.18,""))</f>
        <v>57.147535999999995</v>
      </c>
      <c r="J17" s="64">
        <f>IFERROR(I17/VLOOKUP(G17,'LV-Codes'!$A$5:$I$31,9,FALSE()),"")</f>
        <v>0.19049178666666666</v>
      </c>
      <c r="K17" s="97"/>
      <c r="L17" s="65">
        <f t="shared" si="0"/>
        <v>0</v>
      </c>
    </row>
    <row r="18" spans="1:12" ht="15" customHeight="1" x14ac:dyDescent="0.25">
      <c r="A18" s="66" t="s">
        <v>31</v>
      </c>
      <c r="B18" s="67" t="s">
        <v>18</v>
      </c>
      <c r="C18" s="66" t="s">
        <v>19</v>
      </c>
      <c r="D18" s="66">
        <v>10</v>
      </c>
      <c r="E18" s="68" t="s">
        <v>259</v>
      </c>
      <c r="F18" s="67" t="s">
        <v>293</v>
      </c>
      <c r="G18" s="69" t="s">
        <v>149</v>
      </c>
      <c r="H18" s="70">
        <v>34.25</v>
      </c>
      <c r="I18" s="71">
        <f>IF(OR(G18="",G18="KR"),"",IFERROR(H18*VLOOKUP(G18,'LV-Codes'!J:K,2,FALSE)*52.18,""))</f>
        <v>142.97320000000002</v>
      </c>
      <c r="J18" s="64">
        <f>IFERROR(I18/VLOOKUP(G18,'LV-Codes'!$A$5:$I$31,9,FALSE()),"")</f>
        <v>0.47657733333333341</v>
      </c>
      <c r="K18" s="97"/>
      <c r="L18" s="65">
        <f t="shared" si="0"/>
        <v>0</v>
      </c>
    </row>
    <row r="19" spans="1:12" ht="15" customHeight="1" x14ac:dyDescent="0.25">
      <c r="A19" s="59" t="s">
        <v>32</v>
      </c>
      <c r="B19" s="60" t="s">
        <v>18</v>
      </c>
      <c r="C19" s="59" t="s">
        <v>19</v>
      </c>
      <c r="D19" s="59">
        <v>11</v>
      </c>
      <c r="E19" s="61" t="s">
        <v>259</v>
      </c>
      <c r="F19" s="60" t="s">
        <v>293</v>
      </c>
      <c r="G19" s="62" t="s">
        <v>149</v>
      </c>
      <c r="H19" s="63">
        <v>21.38</v>
      </c>
      <c r="I19" s="63">
        <f>IF(OR(G19="",G19="KR"),"",IFERROR(H19*VLOOKUP(G19,'LV-Codes'!J:K,2,FALSE)*52.18,""))</f>
        <v>89.248671999999999</v>
      </c>
      <c r="J19" s="64">
        <f>IFERROR(I19/VLOOKUP(G19,'LV-Codes'!$A$5:$I$31,9,FALSE()),"")</f>
        <v>0.29749557333333332</v>
      </c>
      <c r="K19" s="97"/>
      <c r="L19" s="65">
        <f t="shared" si="0"/>
        <v>0</v>
      </c>
    </row>
    <row r="20" spans="1:12" ht="15" customHeight="1" x14ac:dyDescent="0.25">
      <c r="A20" s="66" t="s">
        <v>33</v>
      </c>
      <c r="B20" s="67" t="s">
        <v>18</v>
      </c>
      <c r="C20" s="66" t="s">
        <v>19</v>
      </c>
      <c r="D20" s="66">
        <v>12</v>
      </c>
      <c r="E20" s="68" t="s">
        <v>259</v>
      </c>
      <c r="F20" s="67" t="s">
        <v>293</v>
      </c>
      <c r="G20" s="69" t="s">
        <v>149</v>
      </c>
      <c r="H20" s="70">
        <v>37.69</v>
      </c>
      <c r="I20" s="71">
        <f>IF(OR(G20="",G20="KR"),"",IFERROR(H20*VLOOKUP(G20,'LV-Codes'!J:K,2,FALSE)*52.18,""))</f>
        <v>157.333136</v>
      </c>
      <c r="J20" s="64">
        <f>IFERROR(I20/VLOOKUP(G20,'LV-Codes'!$A$5:$I$31,9,FALSE()),"")</f>
        <v>0.52444378666666669</v>
      </c>
      <c r="K20" s="97"/>
      <c r="L20" s="65">
        <f t="shared" si="0"/>
        <v>0</v>
      </c>
    </row>
    <row r="21" spans="1:12" ht="15" customHeight="1" x14ac:dyDescent="0.25">
      <c r="A21" s="59" t="s">
        <v>34</v>
      </c>
      <c r="B21" s="60" t="s">
        <v>18</v>
      </c>
      <c r="C21" s="59" t="s">
        <v>19</v>
      </c>
      <c r="D21" s="59">
        <v>13</v>
      </c>
      <c r="E21" s="61" t="s">
        <v>259</v>
      </c>
      <c r="F21" s="60" t="s">
        <v>293</v>
      </c>
      <c r="G21" s="62" t="s">
        <v>149</v>
      </c>
      <c r="H21" s="63">
        <v>37.75</v>
      </c>
      <c r="I21" s="63">
        <f>IF(OR(G21="",G21="KR"),"",IFERROR(H21*VLOOKUP(G21,'LV-Codes'!J:K,2,FALSE)*52.18,""))</f>
        <v>157.58359999999999</v>
      </c>
      <c r="J21" s="64">
        <f>IFERROR(I21/VLOOKUP(G21,'LV-Codes'!$A$5:$I$31,9,FALSE()),"")</f>
        <v>0.52527866666666667</v>
      </c>
      <c r="K21" s="97"/>
      <c r="L21" s="65">
        <f t="shared" si="0"/>
        <v>0</v>
      </c>
    </row>
    <row r="22" spans="1:12" ht="15" customHeight="1" x14ac:dyDescent="0.25">
      <c r="A22" s="66" t="s">
        <v>35</v>
      </c>
      <c r="B22" s="67" t="s">
        <v>18</v>
      </c>
      <c r="C22" s="66" t="s">
        <v>19</v>
      </c>
      <c r="D22" s="66">
        <v>14</v>
      </c>
      <c r="E22" s="68" t="s">
        <v>261</v>
      </c>
      <c r="F22" s="67" t="s">
        <v>293</v>
      </c>
      <c r="G22" s="69" t="s">
        <v>149</v>
      </c>
      <c r="H22" s="70">
        <v>27.68</v>
      </c>
      <c r="I22" s="71">
        <f>IF(OR(G22="",G22="KR"),"",IFERROR(H22*VLOOKUP(G22,'LV-Codes'!J:K,2,FALSE)*52.18,""))</f>
        <v>115.547392</v>
      </c>
      <c r="J22" s="64">
        <f>IFERROR(I22/VLOOKUP(G22,'LV-Codes'!$A$5:$I$31,9,FALSE()),"")</f>
        <v>0.38515797333333335</v>
      </c>
      <c r="K22" s="97"/>
      <c r="L22" s="65">
        <f t="shared" si="0"/>
        <v>0</v>
      </c>
    </row>
    <row r="23" spans="1:12" ht="15" customHeight="1" x14ac:dyDescent="0.25">
      <c r="A23" s="59" t="s">
        <v>36</v>
      </c>
      <c r="B23" s="60" t="s">
        <v>18</v>
      </c>
      <c r="C23" s="59" t="s">
        <v>19</v>
      </c>
      <c r="D23" s="59">
        <v>15</v>
      </c>
      <c r="E23" s="61" t="s">
        <v>262</v>
      </c>
      <c r="F23" s="60" t="s">
        <v>293</v>
      </c>
      <c r="G23" s="62" t="s">
        <v>149</v>
      </c>
      <c r="H23" s="63">
        <v>9.91</v>
      </c>
      <c r="I23" s="63">
        <f>IF(OR(G23="",G23="KR"),"",IFERROR(H23*VLOOKUP(G23,'LV-Codes'!J:K,2,FALSE)*52.18,""))</f>
        <v>41.368304000000002</v>
      </c>
      <c r="J23" s="64">
        <f>IFERROR(I23/VLOOKUP(G23,'LV-Codes'!$A$5:$I$31,9,FALSE()),"")</f>
        <v>0.13789434666666667</v>
      </c>
      <c r="K23" s="97"/>
      <c r="L23" s="65">
        <f t="shared" si="0"/>
        <v>0</v>
      </c>
    </row>
    <row r="24" spans="1:12" ht="15" customHeight="1" x14ac:dyDescent="0.25">
      <c r="A24" s="66" t="s">
        <v>37</v>
      </c>
      <c r="B24" s="67" t="s">
        <v>18</v>
      </c>
      <c r="C24" s="66" t="s">
        <v>19</v>
      </c>
      <c r="D24" s="66">
        <v>16</v>
      </c>
      <c r="E24" s="68" t="s">
        <v>263</v>
      </c>
      <c r="F24" s="67" t="s">
        <v>293</v>
      </c>
      <c r="G24" s="69" t="s">
        <v>149</v>
      </c>
      <c r="H24" s="70">
        <v>3.75</v>
      </c>
      <c r="I24" s="71">
        <f>IF(OR(G24="",G24="KR"),"",IFERROR(H24*VLOOKUP(G24,'LV-Codes'!J:K,2,FALSE)*52.18,""))</f>
        <v>15.654</v>
      </c>
      <c r="J24" s="64">
        <f>IFERROR(I24/VLOOKUP(G24,'LV-Codes'!$A$5:$I$31,9,FALSE()),"")</f>
        <v>5.2179999999999997E-2</v>
      </c>
      <c r="K24" s="97"/>
      <c r="L24" s="65">
        <f t="shared" si="0"/>
        <v>0</v>
      </c>
    </row>
    <row r="25" spans="1:12" ht="15" customHeight="1" x14ac:dyDescent="0.25">
      <c r="A25" s="59" t="s">
        <v>38</v>
      </c>
      <c r="B25" s="60" t="s">
        <v>18</v>
      </c>
      <c r="C25" s="59" t="s">
        <v>19</v>
      </c>
      <c r="D25" s="59">
        <v>17</v>
      </c>
      <c r="E25" s="61" t="s">
        <v>264</v>
      </c>
      <c r="F25" s="60" t="s">
        <v>294</v>
      </c>
      <c r="G25" s="62" t="s">
        <v>151</v>
      </c>
      <c r="H25" s="63">
        <v>79.63</v>
      </c>
      <c r="I25" s="63">
        <f>IF(OR(G25="",G25="KR"),"",IFERROR(H25*VLOOKUP(G25,'LV-Codes'!J:K,2,FALSE)*52.18,""))</f>
        <v>8310.1867999999995</v>
      </c>
      <c r="J25" s="64">
        <f>IFERROR(I25/VLOOKUP(G25,'LV-Codes'!$A$5:$I$31,9,FALSE()),"")</f>
        <v>75.547152727272717</v>
      </c>
      <c r="K25" s="97"/>
      <c r="L25" s="65">
        <f t="shared" si="0"/>
        <v>0</v>
      </c>
    </row>
    <row r="26" spans="1:12" ht="15" customHeight="1" x14ac:dyDescent="0.25">
      <c r="A26" s="66" t="s">
        <v>39</v>
      </c>
      <c r="B26" s="67" t="s">
        <v>18</v>
      </c>
      <c r="C26" s="66" t="s">
        <v>55</v>
      </c>
      <c r="D26" s="66">
        <v>100</v>
      </c>
      <c r="E26" s="68" t="s">
        <v>265</v>
      </c>
      <c r="F26" s="67" t="s">
        <v>294</v>
      </c>
      <c r="G26" s="69" t="s">
        <v>150</v>
      </c>
      <c r="H26" s="70">
        <v>6.57</v>
      </c>
      <c r="I26" s="71">
        <f>IF(OR(G26="",G26="KR"),"",IFERROR(H26*VLOOKUP(G26,'LV-Codes'!J:K,2,FALSE)*52.18,""))</f>
        <v>1028.4678000000001</v>
      </c>
      <c r="J26" s="64">
        <f>IFERROR(I26/VLOOKUP(G26,'LV-Codes'!$A$5:$I$31,9,FALSE()),"")</f>
        <v>4.1138712000000002</v>
      </c>
      <c r="K26" s="97"/>
      <c r="L26" s="65">
        <f t="shared" si="0"/>
        <v>0</v>
      </c>
    </row>
    <row r="27" spans="1:12" ht="15" customHeight="1" x14ac:dyDescent="0.25">
      <c r="A27" s="59" t="s">
        <v>40</v>
      </c>
      <c r="B27" s="60" t="s">
        <v>18</v>
      </c>
      <c r="C27" s="59" t="s">
        <v>55</v>
      </c>
      <c r="D27" s="59">
        <v>101</v>
      </c>
      <c r="E27" s="61" t="s">
        <v>266</v>
      </c>
      <c r="F27" s="60" t="s">
        <v>294</v>
      </c>
      <c r="G27" s="62" t="s">
        <v>152</v>
      </c>
      <c r="H27" s="63">
        <v>25.44</v>
      </c>
      <c r="I27" s="63">
        <f>IF(OR(G27="",G27="KR"),"",IFERROR(H27*VLOOKUP(G27,'LV-Codes'!J:K,2,FALSE)*52.18,""))</f>
        <v>3982.3776000000003</v>
      </c>
      <c r="J27" s="64">
        <f>IFERROR(I27/VLOOKUP(G27,'LV-Codes'!$A$5:$I$31,9,FALSE()),"")</f>
        <v>36.203432727272727</v>
      </c>
      <c r="K27" s="97"/>
      <c r="L27" s="65">
        <f t="shared" si="0"/>
        <v>0</v>
      </c>
    </row>
    <row r="28" spans="1:12" ht="15" customHeight="1" x14ac:dyDescent="0.25">
      <c r="A28" s="66" t="s">
        <v>41</v>
      </c>
      <c r="B28" s="67" t="s">
        <v>18</v>
      </c>
      <c r="C28" s="66" t="s">
        <v>55</v>
      </c>
      <c r="D28" s="66">
        <v>102</v>
      </c>
      <c r="E28" s="68" t="s">
        <v>267</v>
      </c>
      <c r="F28" s="67" t="s">
        <v>294</v>
      </c>
      <c r="G28" s="69" t="s">
        <v>254</v>
      </c>
      <c r="H28" s="70">
        <v>20.52</v>
      </c>
      <c r="I28" s="71">
        <f>IF(OR(G28="",G28="KR"),"",IFERROR(H28*VLOOKUP(G28,'LV-Codes'!J:K,2,FALSE)*52.18,""))</f>
        <v>2141.4672</v>
      </c>
      <c r="J28" s="64">
        <f>IFERROR(I28/VLOOKUP(G28,'LV-Codes'!$A$5:$I$31,9,FALSE()),"")</f>
        <v>11.897040000000001</v>
      </c>
      <c r="K28" s="97"/>
      <c r="L28" s="65">
        <f t="shared" si="0"/>
        <v>0</v>
      </c>
    </row>
    <row r="29" spans="1:12" ht="15" customHeight="1" x14ac:dyDescent="0.25">
      <c r="A29" s="59" t="s">
        <v>42</v>
      </c>
      <c r="B29" s="60" t="s">
        <v>18</v>
      </c>
      <c r="C29" s="59" t="s">
        <v>55</v>
      </c>
      <c r="D29" s="59">
        <v>103</v>
      </c>
      <c r="E29" s="61" t="s">
        <v>134</v>
      </c>
      <c r="F29" s="60" t="s">
        <v>20</v>
      </c>
      <c r="G29" s="62" t="s">
        <v>150</v>
      </c>
      <c r="H29" s="63">
        <v>36.25</v>
      </c>
      <c r="I29" s="63">
        <f>IF(OR(G29="",G29="KR"),"",IFERROR(H29*VLOOKUP(G29,'LV-Codes'!J:K,2,FALSE)*52.18,""))</f>
        <v>5674.5749999999998</v>
      </c>
      <c r="J29" s="64">
        <f>IFERROR(I29/VLOOKUP(G29,'LV-Codes'!$A$5:$I$31,9,FALSE()),"")</f>
        <v>22.6983</v>
      </c>
      <c r="K29" s="97"/>
      <c r="L29" s="65">
        <f t="shared" si="0"/>
        <v>0</v>
      </c>
    </row>
    <row r="30" spans="1:12" ht="15" customHeight="1" x14ac:dyDescent="0.25">
      <c r="A30" s="66" t="s">
        <v>43</v>
      </c>
      <c r="B30" s="67" t="s">
        <v>18</v>
      </c>
      <c r="C30" s="66" t="s">
        <v>55</v>
      </c>
      <c r="D30" s="66">
        <v>104</v>
      </c>
      <c r="E30" s="68" t="s">
        <v>268</v>
      </c>
      <c r="F30" s="67" t="s">
        <v>20</v>
      </c>
      <c r="G30" s="69" t="s">
        <v>150</v>
      </c>
      <c r="H30" s="70">
        <v>15.84</v>
      </c>
      <c r="I30" s="71">
        <f>IF(OR(G30="",G30="KR"),"",IFERROR(H30*VLOOKUP(G30,'LV-Codes'!J:K,2,FALSE)*52.18,""))</f>
        <v>2479.5935999999997</v>
      </c>
      <c r="J30" s="64">
        <f>IFERROR(I30/VLOOKUP(G30,'LV-Codes'!$A$5:$I$31,9,FALSE()),"")</f>
        <v>9.9183743999999994</v>
      </c>
      <c r="K30" s="97"/>
      <c r="L30" s="65">
        <f t="shared" si="0"/>
        <v>0</v>
      </c>
    </row>
    <row r="31" spans="1:12" ht="15" customHeight="1" x14ac:dyDescent="0.25">
      <c r="A31" s="59" t="s">
        <v>44</v>
      </c>
      <c r="B31" s="60" t="s">
        <v>18</v>
      </c>
      <c r="C31" s="59" t="s">
        <v>55</v>
      </c>
      <c r="D31" s="59">
        <v>105</v>
      </c>
      <c r="E31" s="61" t="s">
        <v>60</v>
      </c>
      <c r="F31" s="60" t="s">
        <v>20</v>
      </c>
      <c r="G31" s="62" t="s">
        <v>254</v>
      </c>
      <c r="H31" s="63">
        <v>13.19</v>
      </c>
      <c r="I31" s="63">
        <f>IF(OR(G31="",G31="KR"),"",IFERROR(H31*VLOOKUP(G31,'LV-Codes'!J:K,2,FALSE)*52.18,""))</f>
        <v>1376.5083999999999</v>
      </c>
      <c r="J31" s="64">
        <f>IFERROR(I31/VLOOKUP(G31,'LV-Codes'!$A$5:$I$31,9,FALSE()),"")</f>
        <v>7.6472688888888882</v>
      </c>
      <c r="K31" s="97"/>
      <c r="L31" s="65">
        <f t="shared" si="0"/>
        <v>0</v>
      </c>
    </row>
    <row r="32" spans="1:12" ht="15" customHeight="1" x14ac:dyDescent="0.25">
      <c r="A32" s="66" t="s">
        <v>45</v>
      </c>
      <c r="B32" s="67" t="s">
        <v>18</v>
      </c>
      <c r="C32" s="66" t="s">
        <v>55</v>
      </c>
      <c r="D32" s="66">
        <v>106</v>
      </c>
      <c r="E32" s="68" t="s">
        <v>60</v>
      </c>
      <c r="F32" s="67" t="s">
        <v>20</v>
      </c>
      <c r="G32" s="69" t="s">
        <v>254</v>
      </c>
      <c r="H32" s="70">
        <v>13.17</v>
      </c>
      <c r="I32" s="71">
        <f>IF(OR(G32="",G32="KR"),"",IFERROR(H32*VLOOKUP(G32,'LV-Codes'!J:K,2,FALSE)*52.18,""))</f>
        <v>1374.4212</v>
      </c>
      <c r="J32" s="64">
        <f>IFERROR(I32/VLOOKUP(G32,'LV-Codes'!$A$5:$I$31,9,FALSE()),"")</f>
        <v>7.6356733333333331</v>
      </c>
      <c r="K32" s="97"/>
      <c r="L32" s="65">
        <f t="shared" si="0"/>
        <v>0</v>
      </c>
    </row>
    <row r="33" spans="1:12" ht="15" customHeight="1" x14ac:dyDescent="0.25">
      <c r="A33" s="59" t="s">
        <v>46</v>
      </c>
      <c r="B33" s="60" t="s">
        <v>18</v>
      </c>
      <c r="C33" s="59" t="s">
        <v>55</v>
      </c>
      <c r="D33" s="59">
        <v>107</v>
      </c>
      <c r="E33" s="61" t="s">
        <v>60</v>
      </c>
      <c r="F33" s="60" t="s">
        <v>20</v>
      </c>
      <c r="G33" s="62" t="s">
        <v>254</v>
      </c>
      <c r="H33" s="63">
        <v>14.06</v>
      </c>
      <c r="I33" s="63">
        <f>IF(OR(G33="",G33="KR"),"",IFERROR(H33*VLOOKUP(G33,'LV-Codes'!J:K,2,FALSE)*52.18,""))</f>
        <v>1467.3016</v>
      </c>
      <c r="J33" s="64">
        <f>IFERROR(I33/VLOOKUP(G33,'LV-Codes'!$A$5:$I$31,9,FALSE()),"")</f>
        <v>8.1516755555555562</v>
      </c>
      <c r="K33" s="97"/>
      <c r="L33" s="65">
        <f t="shared" si="0"/>
        <v>0</v>
      </c>
    </row>
    <row r="34" spans="1:12" ht="15" customHeight="1" x14ac:dyDescent="0.25">
      <c r="A34" s="66" t="s">
        <v>47</v>
      </c>
      <c r="B34" s="67" t="s">
        <v>18</v>
      </c>
      <c r="C34" s="66" t="s">
        <v>55</v>
      </c>
      <c r="D34" s="66">
        <v>108</v>
      </c>
      <c r="E34" s="68" t="s">
        <v>60</v>
      </c>
      <c r="F34" s="67" t="s">
        <v>20</v>
      </c>
      <c r="G34" s="69" t="s">
        <v>254</v>
      </c>
      <c r="H34" s="70">
        <v>14.16</v>
      </c>
      <c r="I34" s="71">
        <f>IF(OR(G34="",G34="KR"),"",IFERROR(H34*VLOOKUP(G34,'LV-Codes'!J:K,2,FALSE)*52.18,""))</f>
        <v>1477.7375999999999</v>
      </c>
      <c r="J34" s="64">
        <f>IFERROR(I34/VLOOKUP(G34,'LV-Codes'!$A$5:$I$31,9,FALSE()),"")</f>
        <v>8.2096533333333337</v>
      </c>
      <c r="K34" s="97"/>
      <c r="L34" s="65">
        <f t="shared" si="0"/>
        <v>0</v>
      </c>
    </row>
    <row r="35" spans="1:12" ht="15" customHeight="1" x14ac:dyDescent="0.25">
      <c r="A35" s="59" t="s">
        <v>48</v>
      </c>
      <c r="B35" s="60" t="s">
        <v>18</v>
      </c>
      <c r="C35" s="59" t="s">
        <v>55</v>
      </c>
      <c r="D35" s="59">
        <v>109</v>
      </c>
      <c r="E35" s="61" t="s">
        <v>60</v>
      </c>
      <c r="F35" s="60" t="s">
        <v>20</v>
      </c>
      <c r="G35" s="62" t="s">
        <v>254</v>
      </c>
      <c r="H35" s="63">
        <v>14.09</v>
      </c>
      <c r="I35" s="63">
        <f>IF(OR(G35="",G35="KR"),"",IFERROR(H35*VLOOKUP(G35,'LV-Codes'!J:K,2,FALSE)*52.18,""))</f>
        <v>1470.4323999999999</v>
      </c>
      <c r="J35" s="64">
        <f>IFERROR(I35/VLOOKUP(G35,'LV-Codes'!$A$5:$I$31,9,FALSE()),"")</f>
        <v>8.1690688888888889</v>
      </c>
      <c r="K35" s="97"/>
      <c r="L35" s="65">
        <f t="shared" si="0"/>
        <v>0</v>
      </c>
    </row>
    <row r="36" spans="1:12" ht="15" customHeight="1" x14ac:dyDescent="0.25">
      <c r="A36" s="66" t="s">
        <v>49</v>
      </c>
      <c r="B36" s="67" t="s">
        <v>18</v>
      </c>
      <c r="C36" s="66" t="s">
        <v>55</v>
      </c>
      <c r="D36" s="66">
        <v>110</v>
      </c>
      <c r="E36" s="68" t="s">
        <v>56</v>
      </c>
      <c r="F36" s="67" t="s">
        <v>20</v>
      </c>
      <c r="G36" s="69" t="s">
        <v>254</v>
      </c>
      <c r="H36" s="70">
        <v>19.96</v>
      </c>
      <c r="I36" s="71">
        <f>IF(OR(G36="",G36="KR"),"",IFERROR(H36*VLOOKUP(G36,'LV-Codes'!J:K,2,FALSE)*52.18,""))</f>
        <v>2083.0255999999999</v>
      </c>
      <c r="J36" s="64">
        <f>IFERROR(I36/VLOOKUP(G36,'LV-Codes'!$A$5:$I$31,9,FALSE()),"")</f>
        <v>11.572364444444444</v>
      </c>
      <c r="K36" s="97"/>
      <c r="L36" s="65">
        <f t="shared" si="0"/>
        <v>0</v>
      </c>
    </row>
    <row r="37" spans="1:12" ht="15" customHeight="1" x14ac:dyDescent="0.25">
      <c r="A37" s="59" t="s">
        <v>50</v>
      </c>
      <c r="B37" s="60" t="s">
        <v>18</v>
      </c>
      <c r="C37" s="59" t="s">
        <v>55</v>
      </c>
      <c r="D37" s="59">
        <v>111</v>
      </c>
      <c r="E37" s="61" t="s">
        <v>269</v>
      </c>
      <c r="F37" s="60" t="s">
        <v>294</v>
      </c>
      <c r="G37" s="62" t="s">
        <v>152</v>
      </c>
      <c r="H37" s="63">
        <v>28.19</v>
      </c>
      <c r="I37" s="63">
        <f>IF(OR(G37="",G37="KR"),"",IFERROR(H37*VLOOKUP(G37,'LV-Codes'!J:K,2,FALSE)*52.18,""))</f>
        <v>4412.8626000000004</v>
      </c>
      <c r="J37" s="64">
        <f>IFERROR(I37/VLOOKUP(G37,'LV-Codes'!$A$5:$I$31,9,FALSE()),"")</f>
        <v>40.116932727272733</v>
      </c>
      <c r="K37" s="97"/>
      <c r="L37" s="65">
        <f t="shared" si="0"/>
        <v>0</v>
      </c>
    </row>
    <row r="38" spans="1:12" ht="15" customHeight="1" x14ac:dyDescent="0.25">
      <c r="A38" s="66" t="s">
        <v>51</v>
      </c>
      <c r="B38" s="67" t="s">
        <v>18</v>
      </c>
      <c r="C38" s="66" t="s">
        <v>55</v>
      </c>
      <c r="D38" s="66">
        <v>112</v>
      </c>
      <c r="E38" s="68" t="s">
        <v>265</v>
      </c>
      <c r="F38" s="67" t="s">
        <v>294</v>
      </c>
      <c r="G38" s="69" t="s">
        <v>150</v>
      </c>
      <c r="H38" s="70">
        <v>7.27</v>
      </c>
      <c r="I38" s="71">
        <f>IF(OR(G38="",G38="KR"),"",IFERROR(H38*VLOOKUP(G38,'LV-Codes'!J:K,2,FALSE)*52.18,""))</f>
        <v>1138.0457999999999</v>
      </c>
      <c r="J38" s="64">
        <f>IFERROR(I38/VLOOKUP(G38,'LV-Codes'!$A$5:$I$31,9,FALSE()),"")</f>
        <v>4.5521831999999991</v>
      </c>
      <c r="K38" s="97"/>
      <c r="L38" s="65">
        <f t="shared" si="0"/>
        <v>0</v>
      </c>
    </row>
    <row r="39" spans="1:12" ht="15" customHeight="1" x14ac:dyDescent="0.25">
      <c r="A39" s="59" t="s">
        <v>52</v>
      </c>
      <c r="B39" s="60" t="s">
        <v>18</v>
      </c>
      <c r="C39" s="59" t="s">
        <v>55</v>
      </c>
      <c r="D39" s="59">
        <v>113</v>
      </c>
      <c r="E39" s="61" t="s">
        <v>134</v>
      </c>
      <c r="F39" s="60" t="s">
        <v>20</v>
      </c>
      <c r="G39" s="62" t="s">
        <v>150</v>
      </c>
      <c r="H39" s="63">
        <v>6.87</v>
      </c>
      <c r="I39" s="63">
        <f>IF(OR(G39="",G39="KR"),"",IFERROR(H39*VLOOKUP(G39,'LV-Codes'!J:K,2,FALSE)*52.18,""))</f>
        <v>1075.4297999999999</v>
      </c>
      <c r="J39" s="64">
        <f>IFERROR(I39/VLOOKUP(G39,'LV-Codes'!$A$5:$I$31,9,FALSE()),"")</f>
        <v>4.3017192</v>
      </c>
      <c r="K39" s="97"/>
      <c r="L39" s="65">
        <f t="shared" si="0"/>
        <v>0</v>
      </c>
    </row>
    <row r="40" spans="1:12" ht="15" customHeight="1" x14ac:dyDescent="0.25">
      <c r="A40" s="66" t="s">
        <v>53</v>
      </c>
      <c r="B40" s="67" t="s">
        <v>18</v>
      </c>
      <c r="C40" s="66" t="s">
        <v>55</v>
      </c>
      <c r="D40" s="66">
        <v>114</v>
      </c>
      <c r="E40" s="68" t="s">
        <v>60</v>
      </c>
      <c r="F40" s="67" t="s">
        <v>57</v>
      </c>
      <c r="G40" s="69" t="s">
        <v>58</v>
      </c>
      <c r="H40" s="70">
        <v>15.34</v>
      </c>
      <c r="I40" s="71">
        <f>IF(OR(G40="",G40="KR"),"",IFERROR(H40*VLOOKUP(G40,'LV-Codes'!J:K,2,FALSE)*52.18,""))</f>
        <v>1600.8824</v>
      </c>
      <c r="J40" s="64">
        <f>IFERROR(I40/VLOOKUP(G40,'LV-Codes'!$A$5:$I$31,9,FALSE()),"")</f>
        <v>8.8937911111111116</v>
      </c>
      <c r="K40" s="97"/>
      <c r="L40" s="65">
        <f t="shared" si="0"/>
        <v>0</v>
      </c>
    </row>
    <row r="41" spans="1:12" ht="15" customHeight="1" x14ac:dyDescent="0.25">
      <c r="A41" s="59" t="s">
        <v>54</v>
      </c>
      <c r="B41" s="60" t="s">
        <v>18</v>
      </c>
      <c r="C41" s="59" t="s">
        <v>55</v>
      </c>
      <c r="D41" s="59">
        <v>115</v>
      </c>
      <c r="E41" s="61" t="s">
        <v>60</v>
      </c>
      <c r="F41" s="60" t="s">
        <v>57</v>
      </c>
      <c r="G41" s="62" t="s">
        <v>58</v>
      </c>
      <c r="H41" s="63">
        <v>27.61</v>
      </c>
      <c r="I41" s="63">
        <f>IF(OR(G41="",G41="KR"),"",IFERROR(H41*VLOOKUP(G41,'LV-Codes'!J:K,2,FALSE)*52.18,""))</f>
        <v>2881.3795999999998</v>
      </c>
      <c r="J41" s="64">
        <f>IFERROR(I41/VLOOKUP(G41,'LV-Codes'!$A$5:$I$31,9,FALSE()),"")</f>
        <v>16.007664444444444</v>
      </c>
      <c r="K41" s="97"/>
      <c r="L41" s="65">
        <f t="shared" si="0"/>
        <v>0</v>
      </c>
    </row>
    <row r="42" spans="1:12" ht="15" customHeight="1" x14ac:dyDescent="0.25">
      <c r="A42" s="66" t="s">
        <v>59</v>
      </c>
      <c r="B42" s="67" t="s">
        <v>18</v>
      </c>
      <c r="C42" s="66" t="s">
        <v>55</v>
      </c>
      <c r="D42" s="66">
        <v>116</v>
      </c>
      <c r="E42" s="68" t="s">
        <v>60</v>
      </c>
      <c r="F42" s="67" t="s">
        <v>57</v>
      </c>
      <c r="G42" s="69" t="s">
        <v>58</v>
      </c>
      <c r="H42" s="70">
        <v>27.48</v>
      </c>
      <c r="I42" s="71">
        <f>IF(OR(G42="",G42="KR"),"",IFERROR(H42*VLOOKUP(G42,'LV-Codes'!J:K,2,FALSE)*52.18,""))</f>
        <v>2867.8128000000002</v>
      </c>
      <c r="J42" s="64">
        <f>IFERROR(I42/VLOOKUP(G42,'LV-Codes'!$A$5:$I$31,9,FALSE()),"")</f>
        <v>15.932293333333334</v>
      </c>
      <c r="K42" s="97"/>
      <c r="L42" s="65">
        <f t="shared" si="0"/>
        <v>0</v>
      </c>
    </row>
    <row r="43" spans="1:12" ht="15" customHeight="1" x14ac:dyDescent="0.25">
      <c r="A43" s="59" t="s">
        <v>61</v>
      </c>
      <c r="B43" s="60" t="s">
        <v>18</v>
      </c>
      <c r="C43" s="59" t="s">
        <v>55</v>
      </c>
      <c r="D43" s="59">
        <v>117</v>
      </c>
      <c r="E43" s="61" t="s">
        <v>60</v>
      </c>
      <c r="F43" s="60" t="s">
        <v>57</v>
      </c>
      <c r="G43" s="62" t="s">
        <v>58</v>
      </c>
      <c r="H43" s="63">
        <v>14.15</v>
      </c>
      <c r="I43" s="63">
        <f>IF(OR(G43="",G43="KR"),"",IFERROR(H43*VLOOKUP(G43,'LV-Codes'!J:K,2,FALSE)*52.18,""))</f>
        <v>1476.694</v>
      </c>
      <c r="J43" s="64">
        <f>IFERROR(I43/VLOOKUP(G43,'LV-Codes'!$A$5:$I$31,9,FALSE()),"")</f>
        <v>8.2038555555555561</v>
      </c>
      <c r="K43" s="97"/>
      <c r="L43" s="65">
        <f t="shared" si="0"/>
        <v>0</v>
      </c>
    </row>
    <row r="44" spans="1:12" ht="15" customHeight="1" x14ac:dyDescent="0.25">
      <c r="A44" s="66" t="s">
        <v>62</v>
      </c>
      <c r="B44" s="67" t="s">
        <v>18</v>
      </c>
      <c r="C44" s="66" t="s">
        <v>55</v>
      </c>
      <c r="D44" s="66">
        <v>118</v>
      </c>
      <c r="E44" s="68" t="s">
        <v>60</v>
      </c>
      <c r="F44" s="67" t="s">
        <v>20</v>
      </c>
      <c r="G44" s="69" t="s">
        <v>254</v>
      </c>
      <c r="H44" s="70">
        <v>14.29</v>
      </c>
      <c r="I44" s="71">
        <f>IF(OR(G44="",G44="KR"),"",IFERROR(H44*VLOOKUP(G44,'LV-Codes'!J:K,2,FALSE)*52.18,""))</f>
        <v>1491.3044</v>
      </c>
      <c r="J44" s="64">
        <f>IFERROR(I44/VLOOKUP(G44,'LV-Codes'!$A$5:$I$31,9,FALSE()),"")</f>
        <v>8.2850244444444439</v>
      </c>
      <c r="K44" s="97"/>
      <c r="L44" s="65">
        <f t="shared" si="0"/>
        <v>0</v>
      </c>
    </row>
    <row r="45" spans="1:12" ht="15" customHeight="1" x14ac:dyDescent="0.25">
      <c r="A45" s="59" t="s">
        <v>63</v>
      </c>
      <c r="B45" s="60" t="s">
        <v>18</v>
      </c>
      <c r="C45" s="59" t="s">
        <v>55</v>
      </c>
      <c r="D45" s="59">
        <v>119</v>
      </c>
      <c r="E45" s="61" t="s">
        <v>60</v>
      </c>
      <c r="F45" s="60" t="s">
        <v>20</v>
      </c>
      <c r="G45" s="62" t="s">
        <v>254</v>
      </c>
      <c r="H45" s="63">
        <v>13.1</v>
      </c>
      <c r="I45" s="63">
        <f>IF(OR(G45="",G45="KR"),"",IFERROR(H45*VLOOKUP(G45,'LV-Codes'!J:K,2,FALSE)*52.18,""))</f>
        <v>1367.116</v>
      </c>
      <c r="J45" s="64">
        <f>IFERROR(I45/VLOOKUP(G45,'LV-Codes'!$A$5:$I$31,9,FALSE()),"")</f>
        <v>7.5950888888888892</v>
      </c>
      <c r="K45" s="97"/>
      <c r="L45" s="65">
        <f t="shared" si="0"/>
        <v>0</v>
      </c>
    </row>
    <row r="46" spans="1:12" ht="15" customHeight="1" x14ac:dyDescent="0.25">
      <c r="A46" s="66" t="s">
        <v>64</v>
      </c>
      <c r="B46" s="67" t="s">
        <v>18</v>
      </c>
      <c r="C46" s="66" t="s">
        <v>55</v>
      </c>
      <c r="D46" s="66">
        <v>120</v>
      </c>
      <c r="E46" s="68" t="s">
        <v>60</v>
      </c>
      <c r="F46" s="67" t="s">
        <v>20</v>
      </c>
      <c r="G46" s="69" t="s">
        <v>254</v>
      </c>
      <c r="H46" s="70">
        <v>13.89</v>
      </c>
      <c r="I46" s="71">
        <f>IF(OR(G46="",G46="KR"),"",IFERROR(H46*VLOOKUP(G46,'LV-Codes'!J:K,2,FALSE)*52.18,""))</f>
        <v>1449.5604000000001</v>
      </c>
      <c r="J46" s="64">
        <f>IFERROR(I46/VLOOKUP(G46,'LV-Codes'!$A$5:$I$31,9,FALSE()),"")</f>
        <v>8.053113333333334</v>
      </c>
      <c r="K46" s="97"/>
      <c r="L46" s="65">
        <f t="shared" si="0"/>
        <v>0</v>
      </c>
    </row>
    <row r="47" spans="1:12" ht="15" customHeight="1" x14ac:dyDescent="0.25">
      <c r="A47" s="59" t="s">
        <v>65</v>
      </c>
      <c r="B47" s="60" t="s">
        <v>18</v>
      </c>
      <c r="C47" s="59" t="s">
        <v>55</v>
      </c>
      <c r="D47" s="59">
        <v>121</v>
      </c>
      <c r="E47" s="61" t="s">
        <v>60</v>
      </c>
      <c r="F47" s="60" t="s">
        <v>20</v>
      </c>
      <c r="G47" s="62" t="s">
        <v>254</v>
      </c>
      <c r="H47" s="63">
        <v>13.91</v>
      </c>
      <c r="I47" s="63">
        <f>IF(OR(G47="",G47="KR"),"",IFERROR(H47*VLOOKUP(G47,'LV-Codes'!J:K,2,FALSE)*52.18,""))</f>
        <v>1451.6476</v>
      </c>
      <c r="J47" s="64">
        <f>IFERROR(I47/VLOOKUP(G47,'LV-Codes'!$A$5:$I$31,9,FALSE()),"")</f>
        <v>8.0647088888888891</v>
      </c>
      <c r="K47" s="97"/>
      <c r="L47" s="65">
        <f t="shared" si="0"/>
        <v>0</v>
      </c>
    </row>
    <row r="48" spans="1:12" ht="15" customHeight="1" x14ac:dyDescent="0.25">
      <c r="A48" s="66" t="s">
        <v>66</v>
      </c>
      <c r="B48" s="67" t="s">
        <v>18</v>
      </c>
      <c r="C48" s="66" t="s">
        <v>55</v>
      </c>
      <c r="D48" s="66">
        <v>122</v>
      </c>
      <c r="E48" s="68" t="s">
        <v>60</v>
      </c>
      <c r="F48" s="67" t="s">
        <v>20</v>
      </c>
      <c r="G48" s="69" t="s">
        <v>254</v>
      </c>
      <c r="H48" s="70">
        <v>13.46</v>
      </c>
      <c r="I48" s="71">
        <f>IF(OR(G48="",G48="KR"),"",IFERROR(H48*VLOOKUP(G48,'LV-Codes'!J:K,2,FALSE)*52.18,""))</f>
        <v>1404.6856</v>
      </c>
      <c r="J48" s="64">
        <f>IFERROR(I48/VLOOKUP(G48,'LV-Codes'!$A$5:$I$31,9,FALSE()),"")</f>
        <v>7.8038088888888888</v>
      </c>
      <c r="K48" s="97"/>
      <c r="L48" s="65">
        <f t="shared" si="0"/>
        <v>0</v>
      </c>
    </row>
    <row r="49" spans="1:12" ht="15" customHeight="1" x14ac:dyDescent="0.25">
      <c r="A49" s="59" t="s">
        <v>67</v>
      </c>
      <c r="B49" s="60" t="s">
        <v>18</v>
      </c>
      <c r="C49" s="59" t="s">
        <v>55</v>
      </c>
      <c r="D49" s="59">
        <v>123</v>
      </c>
      <c r="E49" s="61" t="s">
        <v>60</v>
      </c>
      <c r="F49" s="60" t="s">
        <v>20</v>
      </c>
      <c r="G49" s="62" t="s">
        <v>254</v>
      </c>
      <c r="H49" s="63">
        <v>14.02</v>
      </c>
      <c r="I49" s="63">
        <f>IF(OR(G49="",G49="KR"),"",IFERROR(H49*VLOOKUP(G49,'LV-Codes'!J:K,2,FALSE)*52.18,""))</f>
        <v>1463.1271999999999</v>
      </c>
      <c r="J49" s="64">
        <f>IFERROR(I49/VLOOKUP(G49,'LV-Codes'!$A$5:$I$31,9,FALSE()),"")</f>
        <v>8.1284844444444442</v>
      </c>
      <c r="K49" s="97"/>
      <c r="L49" s="65">
        <f t="shared" si="0"/>
        <v>0</v>
      </c>
    </row>
    <row r="50" spans="1:12" ht="15" customHeight="1" x14ac:dyDescent="0.25">
      <c r="A50" s="66" t="s">
        <v>68</v>
      </c>
      <c r="B50" s="67" t="s">
        <v>18</v>
      </c>
      <c r="C50" s="66" t="s">
        <v>55</v>
      </c>
      <c r="D50" s="66">
        <v>124</v>
      </c>
      <c r="E50" s="68" t="s">
        <v>270</v>
      </c>
      <c r="F50" s="67" t="s">
        <v>20</v>
      </c>
      <c r="G50" s="69" t="s">
        <v>254</v>
      </c>
      <c r="H50" s="70">
        <v>23.55</v>
      </c>
      <c r="I50" s="71">
        <f>IF(OR(G50="",G50="KR"),"",IFERROR(H50*VLOOKUP(G50,'LV-Codes'!J:K,2,FALSE)*52.18,""))</f>
        <v>2457.6779999999999</v>
      </c>
      <c r="J50" s="64">
        <f>IFERROR(I50/VLOOKUP(G50,'LV-Codes'!$A$5:$I$31,9,FALSE()),"")</f>
        <v>13.653766666666666</v>
      </c>
      <c r="K50" s="97"/>
      <c r="L50" s="65">
        <f t="shared" si="0"/>
        <v>0</v>
      </c>
    </row>
    <row r="51" spans="1:12" ht="15" customHeight="1" x14ac:dyDescent="0.25">
      <c r="A51" s="59" t="s">
        <v>69</v>
      </c>
      <c r="B51" s="60" t="s">
        <v>18</v>
      </c>
      <c r="C51" s="59" t="s">
        <v>55</v>
      </c>
      <c r="D51" s="59" t="s">
        <v>271</v>
      </c>
      <c r="E51" s="61" t="s">
        <v>298</v>
      </c>
      <c r="F51" s="60" t="s">
        <v>20</v>
      </c>
      <c r="G51" s="62" t="s">
        <v>149</v>
      </c>
      <c r="H51" s="63">
        <v>4.0599999999999996</v>
      </c>
      <c r="I51" s="63">
        <f>IF(OR(G51="",G51="KR"),"",IFERROR(H51*VLOOKUP(G51,'LV-Codes'!J:K,2,FALSE)*52.18,""))</f>
        <v>16.948063999999999</v>
      </c>
      <c r="J51" s="64">
        <f>IFERROR(I51/VLOOKUP(G51,'LV-Codes'!$A$5:$I$31,9,FALSE()),"")</f>
        <v>5.6493546666666665E-2</v>
      </c>
      <c r="K51" s="97"/>
      <c r="L51" s="65">
        <f t="shared" si="0"/>
        <v>0</v>
      </c>
    </row>
    <row r="52" spans="1:12" ht="15" customHeight="1" x14ac:dyDescent="0.25">
      <c r="A52" s="66" t="s">
        <v>70</v>
      </c>
      <c r="B52" s="67" t="s">
        <v>18</v>
      </c>
      <c r="C52" s="72" t="s">
        <v>55</v>
      </c>
      <c r="D52" s="72" t="s">
        <v>272</v>
      </c>
      <c r="E52" s="73" t="s">
        <v>60</v>
      </c>
      <c r="F52" s="74" t="s">
        <v>20</v>
      </c>
      <c r="G52" s="75" t="s">
        <v>254</v>
      </c>
      <c r="H52" s="76">
        <v>15.42</v>
      </c>
      <c r="I52" s="71">
        <f>IF(OR(G52="",G52="KR"),"",IFERROR(H52*VLOOKUP(G52,'LV-Codes'!J:K,2,FALSE)*52.18,""))</f>
        <v>1609.2311999999999</v>
      </c>
      <c r="J52" s="64">
        <f>IFERROR(I52/VLOOKUP(G52,'LV-Codes'!$A$5:$I$31,9,FALSE()),"")</f>
        <v>8.9401733333333322</v>
      </c>
      <c r="K52" s="97"/>
      <c r="L52" s="65">
        <f t="shared" si="0"/>
        <v>0</v>
      </c>
    </row>
    <row r="53" spans="1:12" ht="15" customHeight="1" x14ac:dyDescent="0.25">
      <c r="A53" s="59" t="s">
        <v>71</v>
      </c>
      <c r="B53" s="60" t="s">
        <v>18</v>
      </c>
      <c r="C53" s="77" t="s">
        <v>55</v>
      </c>
      <c r="D53" s="77">
        <v>125</v>
      </c>
      <c r="E53" s="78" t="s">
        <v>134</v>
      </c>
      <c r="F53" s="79" t="s">
        <v>26</v>
      </c>
      <c r="G53" s="80" t="s">
        <v>150</v>
      </c>
      <c r="H53" s="81">
        <v>7.63</v>
      </c>
      <c r="I53" s="63">
        <f>IF(OR(G53="",G53="KR"),"",IFERROR(H53*VLOOKUP(G53,'LV-Codes'!J:K,2,FALSE)*52.18,""))</f>
        <v>1194.4002</v>
      </c>
      <c r="J53" s="64">
        <f>IFERROR(I53/VLOOKUP(G53,'LV-Codes'!$A$5:$I$31,9,FALSE()),"")</f>
        <v>4.7776008000000001</v>
      </c>
      <c r="K53" s="97"/>
      <c r="L53" s="65">
        <f t="shared" si="0"/>
        <v>0</v>
      </c>
    </row>
    <row r="54" spans="1:12" ht="15" customHeight="1" x14ac:dyDescent="0.25">
      <c r="A54" s="66" t="s">
        <v>72</v>
      </c>
      <c r="B54" s="67" t="s">
        <v>18</v>
      </c>
      <c r="C54" s="72" t="s">
        <v>55</v>
      </c>
      <c r="D54" s="72">
        <v>126</v>
      </c>
      <c r="E54" s="73" t="s">
        <v>273</v>
      </c>
      <c r="F54" s="74" t="s">
        <v>26</v>
      </c>
      <c r="G54" s="75" t="s">
        <v>153</v>
      </c>
      <c r="H54" s="76">
        <v>4.17</v>
      </c>
      <c r="I54" s="71">
        <f>IF(OR(G54="",G54="KR"),"",IFERROR(H54*VLOOKUP(G54,'LV-Codes'!J:K,2,FALSE)*52.18,""))</f>
        <v>435.18119999999999</v>
      </c>
      <c r="J54" s="64">
        <f>IFERROR(I54/VLOOKUP(G54,'LV-Codes'!$A$5:$I$31,9,FALSE()),"")</f>
        <v>4.3518119999999998</v>
      </c>
      <c r="K54" s="97"/>
      <c r="L54" s="65">
        <f t="shared" si="0"/>
        <v>0</v>
      </c>
    </row>
    <row r="55" spans="1:12" ht="15" customHeight="1" x14ac:dyDescent="0.25">
      <c r="A55" s="59" t="s">
        <v>73</v>
      </c>
      <c r="B55" s="60" t="s">
        <v>18</v>
      </c>
      <c r="C55" s="77" t="s">
        <v>55</v>
      </c>
      <c r="D55" s="77" t="s">
        <v>86</v>
      </c>
      <c r="E55" s="78" t="s">
        <v>274</v>
      </c>
      <c r="F55" s="79" t="s">
        <v>26</v>
      </c>
      <c r="G55" s="80" t="s">
        <v>154</v>
      </c>
      <c r="H55" s="81">
        <v>4.57</v>
      </c>
      <c r="I55" s="63">
        <f>IF(OR(G55="",G55="KR"),"",IFERROR(H55*VLOOKUP(G55,'LV-Codes'!J:K,2,FALSE)*52.18,""))</f>
        <v>1192.3130000000001</v>
      </c>
      <c r="J55" s="64">
        <f>IFERROR(I55/VLOOKUP(G55,'LV-Codes'!$A$5:$I$31,9,FALSE()),"")</f>
        <v>11.92313</v>
      </c>
      <c r="K55" s="97"/>
      <c r="L55" s="65">
        <f t="shared" si="0"/>
        <v>0</v>
      </c>
    </row>
    <row r="56" spans="1:12" ht="15" customHeight="1" x14ac:dyDescent="0.25">
      <c r="A56" s="66" t="s">
        <v>74</v>
      </c>
      <c r="B56" s="67" t="s">
        <v>18</v>
      </c>
      <c r="C56" s="72" t="s">
        <v>55</v>
      </c>
      <c r="D56" s="72">
        <v>127</v>
      </c>
      <c r="E56" s="73" t="s">
        <v>275</v>
      </c>
      <c r="F56" s="74" t="s">
        <v>26</v>
      </c>
      <c r="G56" s="75" t="s">
        <v>153</v>
      </c>
      <c r="H56" s="76">
        <v>4.16</v>
      </c>
      <c r="I56" s="71">
        <f>IF(OR(G56="",G56="KR"),"",IFERROR(H56*VLOOKUP(G56,'LV-Codes'!J:K,2,FALSE)*52.18,""))</f>
        <v>434.13760000000002</v>
      </c>
      <c r="J56" s="64">
        <f>IFERROR(I56/VLOOKUP(G56,'LV-Codes'!$A$5:$I$31,9,FALSE()),"")</f>
        <v>4.3413760000000003</v>
      </c>
      <c r="K56" s="97"/>
      <c r="L56" s="65">
        <f t="shared" si="0"/>
        <v>0</v>
      </c>
    </row>
    <row r="57" spans="1:12" ht="15" customHeight="1" x14ac:dyDescent="0.25">
      <c r="A57" s="59" t="s">
        <v>75</v>
      </c>
      <c r="B57" s="60" t="s">
        <v>18</v>
      </c>
      <c r="C57" s="77" t="s">
        <v>55</v>
      </c>
      <c r="D57" s="77" t="s">
        <v>276</v>
      </c>
      <c r="E57" s="78" t="s">
        <v>277</v>
      </c>
      <c r="F57" s="79" t="s">
        <v>26</v>
      </c>
      <c r="G57" s="80" t="s">
        <v>154</v>
      </c>
      <c r="H57" s="81">
        <v>9.16</v>
      </c>
      <c r="I57" s="63">
        <f>IF(OR(G57="",G57="KR"),"",IFERROR(H57*VLOOKUP(G57,'LV-Codes'!J:K,2,FALSE)*52.18,""))</f>
        <v>2389.8440000000001</v>
      </c>
      <c r="J57" s="64">
        <f>IFERROR(I57/VLOOKUP(G57,'LV-Codes'!$A$5:$I$31,9,FALSE()),"")</f>
        <v>23.898440000000001</v>
      </c>
      <c r="K57" s="97"/>
      <c r="L57" s="65">
        <f t="shared" si="0"/>
        <v>0</v>
      </c>
    </row>
    <row r="58" spans="1:12" ht="15" customHeight="1" x14ac:dyDescent="0.25">
      <c r="A58" s="66" t="s">
        <v>76</v>
      </c>
      <c r="B58" s="67" t="s">
        <v>18</v>
      </c>
      <c r="C58" s="72" t="s">
        <v>55</v>
      </c>
      <c r="D58" s="72">
        <v>128</v>
      </c>
      <c r="E58" s="73" t="s">
        <v>278</v>
      </c>
      <c r="F58" s="74" t="s">
        <v>26</v>
      </c>
      <c r="G58" s="75" t="s">
        <v>154</v>
      </c>
      <c r="H58" s="76">
        <v>4.47</v>
      </c>
      <c r="I58" s="71">
        <f>IF(OR(G58="",G58="KR"),"",IFERROR(H58*VLOOKUP(G58,'LV-Codes'!J:K,2,FALSE)*52.18,""))</f>
        <v>1166.223</v>
      </c>
      <c r="J58" s="64">
        <f>IFERROR(I58/VLOOKUP(G58,'LV-Codes'!$A$5:$I$31,9,FALSE()),"")</f>
        <v>11.662229999999999</v>
      </c>
      <c r="K58" s="97"/>
      <c r="L58" s="65">
        <f t="shared" si="0"/>
        <v>0</v>
      </c>
    </row>
    <row r="59" spans="1:12" ht="15" customHeight="1" x14ac:dyDescent="0.25">
      <c r="A59" s="59" t="s">
        <v>77</v>
      </c>
      <c r="B59" s="60" t="s">
        <v>18</v>
      </c>
      <c r="C59" s="77" t="s">
        <v>55</v>
      </c>
      <c r="D59" s="77">
        <v>129</v>
      </c>
      <c r="E59" s="78" t="s">
        <v>60</v>
      </c>
      <c r="F59" s="79" t="s">
        <v>57</v>
      </c>
      <c r="G59" s="80" t="s">
        <v>58</v>
      </c>
      <c r="H59" s="81">
        <v>25.34</v>
      </c>
      <c r="I59" s="63">
        <f>IF(OR(G59="",G59="KR"),"",IFERROR(H59*VLOOKUP(G59,'LV-Codes'!J:K,2,FALSE)*52.18,""))</f>
        <v>2644.4823999999999</v>
      </c>
      <c r="J59" s="64">
        <f>IFERROR(I59/VLOOKUP(G59,'LV-Codes'!$A$5:$I$31,9,FALSE()),"")</f>
        <v>14.691568888888888</v>
      </c>
      <c r="K59" s="97"/>
      <c r="L59" s="65">
        <f t="shared" si="0"/>
        <v>0</v>
      </c>
    </row>
    <row r="60" spans="1:12" ht="15" customHeight="1" x14ac:dyDescent="0.25">
      <c r="A60" s="66" t="s">
        <v>78</v>
      </c>
      <c r="B60" s="67" t="s">
        <v>18</v>
      </c>
      <c r="C60" s="72" t="s">
        <v>55</v>
      </c>
      <c r="D60" s="72" t="s">
        <v>279</v>
      </c>
      <c r="E60" s="73" t="s">
        <v>30</v>
      </c>
      <c r="F60" s="74" t="s">
        <v>57</v>
      </c>
      <c r="G60" s="75" t="s">
        <v>148</v>
      </c>
      <c r="H60" s="76">
        <v>12.98</v>
      </c>
      <c r="I60" s="71">
        <f>IF(OR(G60="",G60="KR"),"",IFERROR(H60*VLOOKUP(G60,'LV-Codes'!J:K,2,FALSE)*52.18,""))</f>
        <v>54.183712</v>
      </c>
      <c r="J60" s="64">
        <f>IFERROR(I60/VLOOKUP(G60,'LV-Codes'!$A$5:$I$31,9,FALSE()),"")</f>
        <v>0.18061237333333333</v>
      </c>
      <c r="K60" s="97"/>
      <c r="L60" s="65">
        <f t="shared" si="0"/>
        <v>0</v>
      </c>
    </row>
    <row r="61" spans="1:12" ht="15" customHeight="1" x14ac:dyDescent="0.25">
      <c r="A61" s="59" t="s">
        <v>79</v>
      </c>
      <c r="B61" s="60" t="s">
        <v>18</v>
      </c>
      <c r="C61" s="77" t="s">
        <v>97</v>
      </c>
      <c r="D61" s="77">
        <v>200</v>
      </c>
      <c r="E61" s="78" t="s">
        <v>264</v>
      </c>
      <c r="F61" s="79" t="s">
        <v>295</v>
      </c>
      <c r="G61" s="80" t="s">
        <v>197</v>
      </c>
      <c r="H61" s="81">
        <v>95.07</v>
      </c>
      <c r="I61" s="63">
        <f>IF(OR(G61="",G61="KR"),"",IFERROR(H61*VLOOKUP(G61,'LV-Codes'!J:K,2,FALSE)*52.18,""))</f>
        <v>9921.5051999999996</v>
      </c>
      <c r="J61" s="64">
        <f>IFERROR(I61/VLOOKUP(G61,'LV-Codes'!$A$5:$I$31,9,FALSE()),"")</f>
        <v>39.686020800000001</v>
      </c>
      <c r="K61" s="97"/>
      <c r="L61" s="65">
        <f t="shared" si="0"/>
        <v>0</v>
      </c>
    </row>
    <row r="62" spans="1:12" ht="15" customHeight="1" x14ac:dyDescent="0.25">
      <c r="A62" s="66" t="s">
        <v>80</v>
      </c>
      <c r="B62" s="67" t="s">
        <v>18</v>
      </c>
      <c r="C62" s="72" t="s">
        <v>97</v>
      </c>
      <c r="D62" s="72">
        <v>201</v>
      </c>
      <c r="E62" s="73" t="s">
        <v>82</v>
      </c>
      <c r="F62" s="74" t="s">
        <v>20</v>
      </c>
      <c r="G62" s="75" t="s">
        <v>155</v>
      </c>
      <c r="H62" s="76">
        <v>10.74</v>
      </c>
      <c r="I62" s="71">
        <f>IF(OR(G62="",G62="KR"),"",IFERROR(H62*VLOOKUP(G62,'LV-Codes'!J:K,2,FALSE)*52.18,""))</f>
        <v>2802.0660000000003</v>
      </c>
      <c r="J62" s="64">
        <f>IFERROR(I62/VLOOKUP(G62,'LV-Codes'!$A$5:$I$31,9,FALSE()),"")</f>
        <v>35.025825000000005</v>
      </c>
      <c r="K62" s="97"/>
      <c r="L62" s="65">
        <f t="shared" si="0"/>
        <v>0</v>
      </c>
    </row>
    <row r="63" spans="1:12" ht="15" customHeight="1" x14ac:dyDescent="0.25">
      <c r="A63" s="59" t="s">
        <v>81</v>
      </c>
      <c r="B63" s="60" t="s">
        <v>18</v>
      </c>
      <c r="C63" s="77" t="s">
        <v>97</v>
      </c>
      <c r="D63" s="77">
        <v>202</v>
      </c>
      <c r="E63" s="78" t="s">
        <v>60</v>
      </c>
      <c r="F63" s="79" t="s">
        <v>57</v>
      </c>
      <c r="G63" s="80" t="s">
        <v>58</v>
      </c>
      <c r="H63" s="81">
        <v>16.18</v>
      </c>
      <c r="I63" s="63">
        <f>IF(OR(G63="",G63="KR"),"",IFERROR(H63*VLOOKUP(G63,'LV-Codes'!J:K,2,FALSE)*52.18,""))</f>
        <v>1688.5447999999999</v>
      </c>
      <c r="J63" s="64">
        <f>IFERROR(I63/VLOOKUP(G63,'LV-Codes'!$A$5:$I$31,9,FALSE()),"")</f>
        <v>9.3808044444444434</v>
      </c>
      <c r="K63" s="97"/>
      <c r="L63" s="65">
        <f t="shared" si="0"/>
        <v>0</v>
      </c>
    </row>
    <row r="64" spans="1:12" ht="15" customHeight="1" x14ac:dyDescent="0.25">
      <c r="A64" s="66" t="s">
        <v>83</v>
      </c>
      <c r="B64" s="67" t="s">
        <v>18</v>
      </c>
      <c r="C64" s="72" t="s">
        <v>97</v>
      </c>
      <c r="D64" s="72">
        <v>203</v>
      </c>
      <c r="E64" s="73" t="s">
        <v>60</v>
      </c>
      <c r="F64" s="74" t="s">
        <v>57</v>
      </c>
      <c r="G64" s="75" t="s">
        <v>58</v>
      </c>
      <c r="H64" s="76">
        <v>24.21</v>
      </c>
      <c r="I64" s="71">
        <f>IF(OR(G64="",G64="KR"),"",IFERROR(H64*VLOOKUP(G64,'LV-Codes'!J:K,2,FALSE)*52.18,""))</f>
        <v>2526.5556000000001</v>
      </c>
      <c r="J64" s="64">
        <f>IFERROR(I64/VLOOKUP(G64,'LV-Codes'!$A$5:$I$31,9,FALSE()),"")</f>
        <v>14.036420000000001</v>
      </c>
      <c r="K64" s="97"/>
      <c r="L64" s="65">
        <f t="shared" si="0"/>
        <v>0</v>
      </c>
    </row>
    <row r="65" spans="1:12" ht="15" customHeight="1" x14ac:dyDescent="0.25">
      <c r="A65" s="59" t="s">
        <v>84</v>
      </c>
      <c r="B65" s="60" t="s">
        <v>18</v>
      </c>
      <c r="C65" s="77" t="s">
        <v>97</v>
      </c>
      <c r="D65" s="77">
        <v>204</v>
      </c>
      <c r="E65" s="78" t="s">
        <v>60</v>
      </c>
      <c r="F65" s="79" t="s">
        <v>20</v>
      </c>
      <c r="G65" s="80" t="s">
        <v>254</v>
      </c>
      <c r="H65" s="81">
        <v>15.65</v>
      </c>
      <c r="I65" s="63">
        <f>IF(OR(G65="",G65="KR"),"",IFERROR(H65*VLOOKUP(G65,'LV-Codes'!J:K,2,FALSE)*52.18,""))</f>
        <v>1633.2339999999999</v>
      </c>
      <c r="J65" s="64">
        <f>IFERROR(I65/VLOOKUP(G65,'LV-Codes'!$A$5:$I$31,9,FALSE()),"")</f>
        <v>9.0735222222222216</v>
      </c>
      <c r="K65" s="97"/>
      <c r="L65" s="65">
        <f t="shared" si="0"/>
        <v>0</v>
      </c>
    </row>
    <row r="66" spans="1:12" ht="15" customHeight="1" x14ac:dyDescent="0.25">
      <c r="A66" s="66" t="s">
        <v>85</v>
      </c>
      <c r="B66" s="67" t="s">
        <v>18</v>
      </c>
      <c r="C66" s="72" t="s">
        <v>97</v>
      </c>
      <c r="D66" s="72">
        <v>205</v>
      </c>
      <c r="E66" s="73" t="s">
        <v>60</v>
      </c>
      <c r="F66" s="74" t="s">
        <v>20</v>
      </c>
      <c r="G66" s="75" t="s">
        <v>254</v>
      </c>
      <c r="H66" s="76">
        <v>15.69</v>
      </c>
      <c r="I66" s="71">
        <f>IF(OR(G66="",G66="KR"),"",IFERROR(H66*VLOOKUP(G66,'LV-Codes'!J:K,2,FALSE)*52.18,""))</f>
        <v>1637.4084</v>
      </c>
      <c r="J66" s="64">
        <f>IFERROR(I66/VLOOKUP(G66,'LV-Codes'!$A$5:$I$31,9,FALSE()),"")</f>
        <v>9.0967133333333337</v>
      </c>
      <c r="K66" s="97"/>
      <c r="L66" s="65">
        <f t="shared" si="0"/>
        <v>0</v>
      </c>
    </row>
    <row r="67" spans="1:12" ht="15" customHeight="1" x14ac:dyDescent="0.25">
      <c r="A67" s="82" t="s">
        <v>87</v>
      </c>
      <c r="B67" s="83" t="s">
        <v>18</v>
      </c>
      <c r="C67" s="82" t="s">
        <v>97</v>
      </c>
      <c r="D67" s="82">
        <v>206</v>
      </c>
      <c r="E67" s="83" t="s">
        <v>280</v>
      </c>
      <c r="F67" s="83" t="s">
        <v>20</v>
      </c>
      <c r="G67" s="84" t="s">
        <v>137</v>
      </c>
      <c r="H67" s="85">
        <v>39.049999999999997</v>
      </c>
      <c r="I67" s="85" t="str">
        <f>IF(OR(G67="",G67="KR"),"",IFERROR(H67*VLOOKUP(G67,'LV-Codes'!J:K,2,FALSE)*52.18,""))</f>
        <v/>
      </c>
      <c r="J67" s="86" t="str">
        <f>IFERROR(I67/VLOOKUP(G67,'LV-Codes'!$A$5:$I$31,9,FALSE()),"")</f>
        <v/>
      </c>
      <c r="K67" s="98"/>
      <c r="L67" s="88" t="str">
        <f>IF(G67="KR","",IFERROR(I67*K67,""))</f>
        <v/>
      </c>
    </row>
    <row r="68" spans="1:12" ht="15" customHeight="1" x14ac:dyDescent="0.25">
      <c r="A68" s="66" t="s">
        <v>88</v>
      </c>
      <c r="B68" s="67" t="s">
        <v>18</v>
      </c>
      <c r="C68" s="72" t="s">
        <v>97</v>
      </c>
      <c r="D68" s="72">
        <v>207</v>
      </c>
      <c r="E68" s="73" t="s">
        <v>60</v>
      </c>
      <c r="F68" s="74" t="s">
        <v>20</v>
      </c>
      <c r="G68" s="75" t="s">
        <v>254</v>
      </c>
      <c r="H68" s="76">
        <v>20.92</v>
      </c>
      <c r="I68" s="71">
        <f>IF(OR(G68="",G68="KR"),"",IFERROR(H68*VLOOKUP(G68,'LV-Codes'!J:K,2,FALSE)*52.18,""))</f>
        <v>2183.2112000000002</v>
      </c>
      <c r="J68" s="64">
        <f>IFERROR(I68/VLOOKUP(G68,'LV-Codes'!$A$5:$I$31,9,FALSE()),"")</f>
        <v>12.128951111111112</v>
      </c>
      <c r="K68" s="97"/>
      <c r="L68" s="65">
        <f t="shared" si="0"/>
        <v>0</v>
      </c>
    </row>
    <row r="69" spans="1:12" ht="15" customHeight="1" x14ac:dyDescent="0.25">
      <c r="A69" s="59" t="s">
        <v>89</v>
      </c>
      <c r="B69" s="60" t="s">
        <v>18</v>
      </c>
      <c r="C69" s="77" t="s">
        <v>97</v>
      </c>
      <c r="D69" s="77">
        <v>208</v>
      </c>
      <c r="E69" s="78" t="s">
        <v>60</v>
      </c>
      <c r="F69" s="79" t="s">
        <v>20</v>
      </c>
      <c r="G69" s="80" t="s">
        <v>254</v>
      </c>
      <c r="H69" s="81">
        <v>18.87</v>
      </c>
      <c r="I69" s="63">
        <f>IF(OR(G69="",G69="KR"),"",IFERROR(H69*VLOOKUP(G69,'LV-Codes'!J:K,2,FALSE)*52.18,""))</f>
        <v>1969.2732000000001</v>
      </c>
      <c r="J69" s="64">
        <f>IFERROR(I69/VLOOKUP(G69,'LV-Codes'!$A$5:$I$31,9,FALSE()),"")</f>
        <v>10.940406666666668</v>
      </c>
      <c r="K69" s="97"/>
      <c r="L69" s="65">
        <f t="shared" si="0"/>
        <v>0</v>
      </c>
    </row>
    <row r="70" spans="1:12" ht="15" customHeight="1" x14ac:dyDescent="0.25">
      <c r="A70" s="66" t="s">
        <v>90</v>
      </c>
      <c r="B70" s="67" t="s">
        <v>18</v>
      </c>
      <c r="C70" s="72" t="s">
        <v>97</v>
      </c>
      <c r="D70" s="72">
        <v>209</v>
      </c>
      <c r="E70" s="73" t="s">
        <v>60</v>
      </c>
      <c r="F70" s="74" t="s">
        <v>20</v>
      </c>
      <c r="G70" s="75" t="s">
        <v>254</v>
      </c>
      <c r="H70" s="76">
        <v>14.63</v>
      </c>
      <c r="I70" s="71">
        <f>IF(OR(G70="",G70="KR"),"",IFERROR(H70*VLOOKUP(G70,'LV-Codes'!J:K,2,FALSE)*52.18,""))</f>
        <v>1526.7868000000001</v>
      </c>
      <c r="J70" s="64">
        <f>IFERROR(I70/VLOOKUP(G70,'LV-Codes'!$A$5:$I$31,9,FALSE()),"")</f>
        <v>8.4821488888888901</v>
      </c>
      <c r="K70" s="97"/>
      <c r="L70" s="65">
        <f t="shared" si="0"/>
        <v>0</v>
      </c>
    </row>
    <row r="71" spans="1:12" ht="15" customHeight="1" x14ac:dyDescent="0.25">
      <c r="A71" s="59" t="s">
        <v>91</v>
      </c>
      <c r="B71" s="60" t="s">
        <v>18</v>
      </c>
      <c r="C71" s="77" t="s">
        <v>97</v>
      </c>
      <c r="D71" s="77">
        <v>210</v>
      </c>
      <c r="E71" s="78" t="s">
        <v>60</v>
      </c>
      <c r="F71" s="79" t="s">
        <v>20</v>
      </c>
      <c r="G71" s="80" t="s">
        <v>254</v>
      </c>
      <c r="H71" s="81">
        <v>19.760000000000002</v>
      </c>
      <c r="I71" s="63">
        <f>IF(OR(G71="",G71="KR"),"",IFERROR(H71*VLOOKUP(G71,'LV-Codes'!J:K,2,FALSE)*52.18,""))</f>
        <v>2062.1536000000001</v>
      </c>
      <c r="J71" s="64">
        <f>IFERROR(I71/VLOOKUP(G71,'LV-Codes'!$A$5:$I$31,9,FALSE()),"")</f>
        <v>11.456408888888889</v>
      </c>
      <c r="K71" s="97"/>
      <c r="L71" s="65">
        <f t="shared" si="0"/>
        <v>0</v>
      </c>
    </row>
    <row r="72" spans="1:12" ht="15" customHeight="1" x14ac:dyDescent="0.25">
      <c r="A72" s="66" t="s">
        <v>92</v>
      </c>
      <c r="B72" s="67" t="s">
        <v>18</v>
      </c>
      <c r="C72" s="72" t="s">
        <v>97</v>
      </c>
      <c r="D72" s="72">
        <v>211</v>
      </c>
      <c r="E72" s="73" t="s">
        <v>281</v>
      </c>
      <c r="F72" s="74" t="s">
        <v>20</v>
      </c>
      <c r="G72" s="75" t="s">
        <v>197</v>
      </c>
      <c r="H72" s="76">
        <v>12.22</v>
      </c>
      <c r="I72" s="71">
        <f>IF(OR(G72="",G72="KR"),"",IFERROR(H72*VLOOKUP(G72,'LV-Codes'!J:K,2,FALSE)*52.18,""))</f>
        <v>1275.2791999999999</v>
      </c>
      <c r="J72" s="64">
        <f>IFERROR(I72/VLOOKUP(G72,'LV-Codes'!$A$5:$I$31,9,FALSE()),"")</f>
        <v>5.1011167999999998</v>
      </c>
      <c r="K72" s="97"/>
      <c r="L72" s="65">
        <f t="shared" si="0"/>
        <v>0</v>
      </c>
    </row>
    <row r="73" spans="1:12" ht="15" customHeight="1" x14ac:dyDescent="0.25">
      <c r="A73" s="59" t="s">
        <v>93</v>
      </c>
      <c r="B73" s="60" t="s">
        <v>18</v>
      </c>
      <c r="C73" s="77" t="s">
        <v>97</v>
      </c>
      <c r="D73" s="77">
        <v>212</v>
      </c>
      <c r="E73" s="78" t="s">
        <v>60</v>
      </c>
      <c r="F73" s="79" t="s">
        <v>20</v>
      </c>
      <c r="G73" s="80" t="s">
        <v>254</v>
      </c>
      <c r="H73" s="81">
        <v>15.19</v>
      </c>
      <c r="I73" s="63">
        <f>IF(OR(G73="",G73="KR"),"",IFERROR(H73*VLOOKUP(G73,'LV-Codes'!J:K,2,FALSE)*52.18,""))</f>
        <v>1585.2284</v>
      </c>
      <c r="J73" s="64">
        <f>IFERROR(I73/VLOOKUP(G73,'LV-Codes'!$A$5:$I$31,9,FALSE()),"")</f>
        <v>8.8068244444444446</v>
      </c>
      <c r="K73" s="97"/>
      <c r="L73" s="65">
        <f t="shared" si="0"/>
        <v>0</v>
      </c>
    </row>
    <row r="74" spans="1:12" ht="15" customHeight="1" x14ac:dyDescent="0.25">
      <c r="A74" s="66" t="s">
        <v>94</v>
      </c>
      <c r="B74" s="67" t="s">
        <v>18</v>
      </c>
      <c r="C74" s="72" t="s">
        <v>97</v>
      </c>
      <c r="D74" s="72">
        <v>213</v>
      </c>
      <c r="E74" s="73" t="s">
        <v>60</v>
      </c>
      <c r="F74" s="74" t="s">
        <v>20</v>
      </c>
      <c r="G74" s="75" t="s">
        <v>254</v>
      </c>
      <c r="H74" s="76">
        <v>14.6</v>
      </c>
      <c r="I74" s="71">
        <f>IF(OR(G74="",G74="KR"),"",IFERROR(H74*VLOOKUP(G74,'LV-Codes'!J:K,2,FALSE)*52.18,""))</f>
        <v>1523.6559999999999</v>
      </c>
      <c r="J74" s="64">
        <f>IFERROR(I74/VLOOKUP(G74,'LV-Codes'!$A$5:$I$31,9,FALSE()),"")</f>
        <v>8.4647555555555556</v>
      </c>
      <c r="K74" s="97"/>
      <c r="L74" s="65">
        <f t="shared" ref="L74:L107" si="1">IF(G74="KR","",IFERROR(I74*K74,""))</f>
        <v>0</v>
      </c>
    </row>
    <row r="75" spans="1:12" ht="15" customHeight="1" x14ac:dyDescent="0.25">
      <c r="A75" s="59" t="s">
        <v>95</v>
      </c>
      <c r="B75" s="60" t="s">
        <v>18</v>
      </c>
      <c r="C75" s="77" t="s">
        <v>97</v>
      </c>
      <c r="D75" s="77">
        <v>214</v>
      </c>
      <c r="E75" s="78" t="s">
        <v>60</v>
      </c>
      <c r="F75" s="79" t="s">
        <v>20</v>
      </c>
      <c r="G75" s="80" t="s">
        <v>254</v>
      </c>
      <c r="H75" s="81">
        <v>28.45</v>
      </c>
      <c r="I75" s="63">
        <f>IF(OR(G75="",G75="KR"),"",IFERROR(H75*VLOOKUP(G75,'LV-Codes'!J:K,2,FALSE)*52.18,""))</f>
        <v>2969.0419999999999</v>
      </c>
      <c r="J75" s="64">
        <f>IFERROR(I75/VLOOKUP(G75,'LV-Codes'!$A$5:$I$31,9,FALSE()),"")</f>
        <v>16.494677777777778</v>
      </c>
      <c r="K75" s="97"/>
      <c r="L75" s="65">
        <f t="shared" si="1"/>
        <v>0</v>
      </c>
    </row>
    <row r="76" spans="1:12" ht="15" customHeight="1" x14ac:dyDescent="0.25">
      <c r="A76" s="66" t="s">
        <v>96</v>
      </c>
      <c r="B76" s="67" t="s">
        <v>18</v>
      </c>
      <c r="C76" s="72" t="s">
        <v>97</v>
      </c>
      <c r="D76" s="72">
        <v>215</v>
      </c>
      <c r="E76" s="73" t="s">
        <v>60</v>
      </c>
      <c r="F76" s="74" t="s">
        <v>20</v>
      </c>
      <c r="G76" s="75" t="s">
        <v>254</v>
      </c>
      <c r="H76" s="76">
        <v>27.7</v>
      </c>
      <c r="I76" s="71">
        <f>IF(OR(G76="",G76="KR"),"",IFERROR(H76*VLOOKUP(G76,'LV-Codes'!J:K,2,FALSE)*52.18,""))</f>
        <v>2890.7719999999999</v>
      </c>
      <c r="J76" s="64">
        <f>IFERROR(I76/VLOOKUP(G76,'LV-Codes'!$A$5:$I$31,9,FALSE()),"")</f>
        <v>16.059844444444444</v>
      </c>
      <c r="K76" s="97"/>
      <c r="L76" s="65">
        <f t="shared" si="1"/>
        <v>0</v>
      </c>
    </row>
    <row r="77" spans="1:12" ht="15" customHeight="1" x14ac:dyDescent="0.25">
      <c r="A77" s="59" t="s">
        <v>98</v>
      </c>
      <c r="B77" s="60" t="s">
        <v>18</v>
      </c>
      <c r="C77" s="77" t="s">
        <v>97</v>
      </c>
      <c r="D77" s="77">
        <v>216</v>
      </c>
      <c r="E77" s="78" t="s">
        <v>60</v>
      </c>
      <c r="F77" s="79" t="s">
        <v>20</v>
      </c>
      <c r="G77" s="80" t="s">
        <v>254</v>
      </c>
      <c r="H77" s="81">
        <v>14.29</v>
      </c>
      <c r="I77" s="63">
        <f>IF(OR(G77="",G77="KR"),"",IFERROR(H77*VLOOKUP(G77,'LV-Codes'!J:K,2,FALSE)*52.18,""))</f>
        <v>1491.3044</v>
      </c>
      <c r="J77" s="64">
        <f>IFERROR(I77/VLOOKUP(G77,'LV-Codes'!$A$5:$I$31,9,FALSE()),"")</f>
        <v>8.2850244444444439</v>
      </c>
      <c r="K77" s="97"/>
      <c r="L77" s="65">
        <f t="shared" si="1"/>
        <v>0</v>
      </c>
    </row>
    <row r="78" spans="1:12" ht="15" customHeight="1" x14ac:dyDescent="0.25">
      <c r="A78" s="66" t="s">
        <v>99</v>
      </c>
      <c r="B78" s="67" t="s">
        <v>18</v>
      </c>
      <c r="C78" s="72" t="s">
        <v>97</v>
      </c>
      <c r="D78" s="72">
        <v>217</v>
      </c>
      <c r="E78" s="73" t="s">
        <v>274</v>
      </c>
      <c r="F78" s="74" t="s">
        <v>26</v>
      </c>
      <c r="G78" s="75" t="s">
        <v>154</v>
      </c>
      <c r="H78" s="76">
        <v>10.5</v>
      </c>
      <c r="I78" s="71">
        <f>IF(OR(G78="",G78="KR"),"",IFERROR(H78*VLOOKUP(G78,'LV-Codes'!J:K,2,FALSE)*52.18,""))</f>
        <v>2739.45</v>
      </c>
      <c r="J78" s="64">
        <f>IFERROR(I78/VLOOKUP(G78,'LV-Codes'!$A$5:$I$31,9,FALSE()),"")</f>
        <v>27.394499999999997</v>
      </c>
      <c r="K78" s="97"/>
      <c r="L78" s="65">
        <f t="shared" si="1"/>
        <v>0</v>
      </c>
    </row>
    <row r="79" spans="1:12" ht="15" customHeight="1" x14ac:dyDescent="0.25">
      <c r="A79" s="59" t="s">
        <v>100</v>
      </c>
      <c r="B79" s="60" t="s">
        <v>18</v>
      </c>
      <c r="C79" s="77" t="s">
        <v>97</v>
      </c>
      <c r="D79" s="77">
        <v>218</v>
      </c>
      <c r="E79" s="78" t="s">
        <v>277</v>
      </c>
      <c r="F79" s="79" t="s">
        <v>26</v>
      </c>
      <c r="G79" s="80" t="s">
        <v>154</v>
      </c>
      <c r="H79" s="81">
        <v>14.65</v>
      </c>
      <c r="I79" s="63">
        <f>IF(OR(G79="",G79="KR"),"",IFERROR(H79*VLOOKUP(G79,'LV-Codes'!J:K,2,FALSE)*52.18,""))</f>
        <v>3822.1849999999999</v>
      </c>
      <c r="J79" s="64">
        <f>IFERROR(I79/VLOOKUP(G79,'LV-Codes'!$A$5:$I$31,9,FALSE()),"")</f>
        <v>38.221849999999996</v>
      </c>
      <c r="K79" s="97"/>
      <c r="L79" s="65">
        <f t="shared" si="1"/>
        <v>0</v>
      </c>
    </row>
    <row r="80" spans="1:12" ht="15" customHeight="1" x14ac:dyDescent="0.25">
      <c r="A80" s="66" t="s">
        <v>101</v>
      </c>
      <c r="B80" s="67" t="s">
        <v>18</v>
      </c>
      <c r="C80" s="72" t="s">
        <v>97</v>
      </c>
      <c r="D80" s="72">
        <v>219</v>
      </c>
      <c r="E80" s="73" t="s">
        <v>60</v>
      </c>
      <c r="F80" s="74" t="s">
        <v>20</v>
      </c>
      <c r="G80" s="75" t="s">
        <v>254</v>
      </c>
      <c r="H80" s="76">
        <v>13.83</v>
      </c>
      <c r="I80" s="71">
        <f>IF(OR(G80="",G80="KR"),"",IFERROR(H80*VLOOKUP(G80,'LV-Codes'!J:K,2,FALSE)*52.18,""))</f>
        <v>1443.2988</v>
      </c>
      <c r="J80" s="64">
        <f>IFERROR(I80/VLOOKUP(G80,'LV-Codes'!$A$5:$I$31,9,FALSE()),"")</f>
        <v>8.0183266666666668</v>
      </c>
      <c r="K80" s="97"/>
      <c r="L80" s="65">
        <f t="shared" si="1"/>
        <v>0</v>
      </c>
    </row>
    <row r="81" spans="1:12" ht="15" customHeight="1" x14ac:dyDescent="0.25">
      <c r="A81" s="59" t="s">
        <v>102</v>
      </c>
      <c r="B81" s="60" t="s">
        <v>18</v>
      </c>
      <c r="C81" s="77" t="s">
        <v>97</v>
      </c>
      <c r="D81" s="77">
        <v>220</v>
      </c>
      <c r="E81" s="78" t="s">
        <v>60</v>
      </c>
      <c r="F81" s="79" t="s">
        <v>20</v>
      </c>
      <c r="G81" s="80" t="s">
        <v>254</v>
      </c>
      <c r="H81" s="81">
        <v>13.93</v>
      </c>
      <c r="I81" s="63">
        <f>IF(OR(G81="",G81="KR"),"",IFERROR(H81*VLOOKUP(G81,'LV-Codes'!J:K,2,FALSE)*52.18,""))</f>
        <v>1453.7348</v>
      </c>
      <c r="J81" s="64">
        <f>IFERROR(I81/VLOOKUP(G81,'LV-Codes'!$A$5:$I$31,9,FALSE()),"")</f>
        <v>8.0763044444444443</v>
      </c>
      <c r="K81" s="97"/>
      <c r="L81" s="65">
        <f t="shared" si="1"/>
        <v>0</v>
      </c>
    </row>
    <row r="82" spans="1:12" ht="15" customHeight="1" x14ac:dyDescent="0.25">
      <c r="A82" s="66" t="s">
        <v>103</v>
      </c>
      <c r="B82" s="67" t="s">
        <v>18</v>
      </c>
      <c r="C82" s="72" t="s">
        <v>97</v>
      </c>
      <c r="D82" s="72">
        <v>221</v>
      </c>
      <c r="E82" s="73" t="s">
        <v>60</v>
      </c>
      <c r="F82" s="74" t="s">
        <v>20</v>
      </c>
      <c r="G82" s="75" t="s">
        <v>254</v>
      </c>
      <c r="H82" s="76">
        <v>13.4</v>
      </c>
      <c r="I82" s="71">
        <f>IF(OR(G82="",G82="KR"),"",IFERROR(H82*VLOOKUP(G82,'LV-Codes'!J:K,2,FALSE)*52.18,""))</f>
        <v>1398.424</v>
      </c>
      <c r="J82" s="64">
        <f>IFERROR(I82/VLOOKUP(G82,'LV-Codes'!$A$5:$I$31,9,FALSE()),"")</f>
        <v>7.7690222222222225</v>
      </c>
      <c r="K82" s="97"/>
      <c r="L82" s="65">
        <f t="shared" si="1"/>
        <v>0</v>
      </c>
    </row>
    <row r="83" spans="1:12" ht="15" customHeight="1" x14ac:dyDescent="0.25">
      <c r="A83" s="59" t="s">
        <v>104</v>
      </c>
      <c r="B83" s="60" t="s">
        <v>18</v>
      </c>
      <c r="C83" s="77" t="s">
        <v>97</v>
      </c>
      <c r="D83" s="77">
        <v>222</v>
      </c>
      <c r="E83" s="78" t="s">
        <v>60</v>
      </c>
      <c r="F83" s="79" t="s">
        <v>57</v>
      </c>
      <c r="G83" s="80" t="s">
        <v>58</v>
      </c>
      <c r="H83" s="81">
        <v>14.02</v>
      </c>
      <c r="I83" s="63">
        <f>IF(OR(G83="",G83="KR"),"",IFERROR(H83*VLOOKUP(G83,'LV-Codes'!J:K,2,FALSE)*52.18,""))</f>
        <v>1463.1271999999999</v>
      </c>
      <c r="J83" s="64">
        <f>IFERROR(I83/VLOOKUP(G83,'LV-Codes'!$A$5:$I$31,9,FALSE()),"")</f>
        <v>8.1284844444444442</v>
      </c>
      <c r="K83" s="97"/>
      <c r="L83" s="65">
        <f t="shared" si="1"/>
        <v>0</v>
      </c>
    </row>
    <row r="84" spans="1:12" ht="15" customHeight="1" x14ac:dyDescent="0.25">
      <c r="A84" s="66" t="s">
        <v>105</v>
      </c>
      <c r="B84" s="67" t="s">
        <v>18</v>
      </c>
      <c r="C84" s="72" t="s">
        <v>97</v>
      </c>
      <c r="D84" s="72">
        <v>223</v>
      </c>
      <c r="E84" s="73" t="s">
        <v>60</v>
      </c>
      <c r="F84" s="74" t="s">
        <v>57</v>
      </c>
      <c r="G84" s="75" t="s">
        <v>58</v>
      </c>
      <c r="H84" s="76">
        <v>15.06</v>
      </c>
      <c r="I84" s="71">
        <f>IF(OR(G84="",G84="KR"),"",IFERROR(H84*VLOOKUP(G84,'LV-Codes'!J:K,2,FALSE)*52.18,""))</f>
        <v>1571.6616000000001</v>
      </c>
      <c r="J84" s="64">
        <f>IFERROR(I84/VLOOKUP(G84,'LV-Codes'!$A$5:$I$31,9,FALSE()),"")</f>
        <v>8.7314533333333344</v>
      </c>
      <c r="K84" s="97"/>
      <c r="L84" s="65">
        <f t="shared" si="1"/>
        <v>0</v>
      </c>
    </row>
    <row r="85" spans="1:12" ht="15" customHeight="1" x14ac:dyDescent="0.25">
      <c r="A85" s="59" t="s">
        <v>106</v>
      </c>
      <c r="B85" s="60" t="s">
        <v>18</v>
      </c>
      <c r="C85" s="77" t="s">
        <v>97</v>
      </c>
      <c r="D85" s="77">
        <v>224</v>
      </c>
      <c r="E85" s="78" t="s">
        <v>60</v>
      </c>
      <c r="F85" s="79" t="s">
        <v>57</v>
      </c>
      <c r="G85" s="80" t="s">
        <v>58</v>
      </c>
      <c r="H85" s="81">
        <v>19.079999999999998</v>
      </c>
      <c r="I85" s="63">
        <f>IF(OR(G85="",G85="KR"),"",IFERROR(H85*VLOOKUP(G85,'LV-Codes'!J:K,2,FALSE)*52.18,""))</f>
        <v>1991.1887999999999</v>
      </c>
      <c r="J85" s="64">
        <f>IFERROR(I85/VLOOKUP(G85,'LV-Codes'!$A$5:$I$31,9,FALSE()),"")</f>
        <v>11.062159999999999</v>
      </c>
      <c r="K85" s="97"/>
      <c r="L85" s="65">
        <f t="shared" si="1"/>
        <v>0</v>
      </c>
    </row>
    <row r="86" spans="1:12" ht="15" customHeight="1" x14ac:dyDescent="0.25">
      <c r="A86" s="66" t="s">
        <v>107</v>
      </c>
      <c r="B86" s="67" t="s">
        <v>18</v>
      </c>
      <c r="C86" s="72" t="s">
        <v>282</v>
      </c>
      <c r="D86" s="72">
        <v>300</v>
      </c>
      <c r="E86" s="73" t="s">
        <v>264</v>
      </c>
      <c r="F86" s="74" t="s">
        <v>296</v>
      </c>
      <c r="G86" s="75" t="s">
        <v>152</v>
      </c>
      <c r="H86" s="76">
        <v>97.49</v>
      </c>
      <c r="I86" s="71">
        <f>IF(OR(G86="",G86="KR"),"",IFERROR(H86*VLOOKUP(G86,'LV-Codes'!J:K,2,FALSE)*52.18,""))</f>
        <v>15261.084599999998</v>
      </c>
      <c r="J86" s="64">
        <f>IFERROR(I86/VLOOKUP(G86,'LV-Codes'!$A$5:$I$31,9,FALSE()),"")</f>
        <v>138.73713272727272</v>
      </c>
      <c r="K86" s="97"/>
      <c r="L86" s="65">
        <f t="shared" si="1"/>
        <v>0</v>
      </c>
    </row>
    <row r="87" spans="1:12" ht="15" customHeight="1" x14ac:dyDescent="0.25">
      <c r="A87" s="59" t="s">
        <v>108</v>
      </c>
      <c r="B87" s="60" t="s">
        <v>18</v>
      </c>
      <c r="C87" s="77" t="s">
        <v>282</v>
      </c>
      <c r="D87" s="77">
        <v>301</v>
      </c>
      <c r="E87" s="78" t="s">
        <v>60</v>
      </c>
      <c r="F87" s="79" t="s">
        <v>57</v>
      </c>
      <c r="G87" s="80" t="s">
        <v>58</v>
      </c>
      <c r="H87" s="81">
        <v>39</v>
      </c>
      <c r="I87" s="63">
        <f>IF(OR(G87="",G87="KR"),"",IFERROR(H87*VLOOKUP(G87,'LV-Codes'!J:K,2,FALSE)*52.18,""))</f>
        <v>4070.04</v>
      </c>
      <c r="J87" s="64">
        <f>IFERROR(I87/VLOOKUP(G87,'LV-Codes'!$A$5:$I$31,9,FALSE()),"")</f>
        <v>22.611333333333334</v>
      </c>
      <c r="K87" s="97"/>
      <c r="L87" s="65">
        <f t="shared" si="1"/>
        <v>0</v>
      </c>
    </row>
    <row r="88" spans="1:12" ht="15" customHeight="1" x14ac:dyDescent="0.25">
      <c r="A88" s="66" t="s">
        <v>109</v>
      </c>
      <c r="B88" s="67" t="s">
        <v>18</v>
      </c>
      <c r="C88" s="72" t="s">
        <v>282</v>
      </c>
      <c r="D88" s="72">
        <v>302</v>
      </c>
      <c r="E88" s="73" t="s">
        <v>60</v>
      </c>
      <c r="F88" s="74" t="s">
        <v>57</v>
      </c>
      <c r="G88" s="75" t="s">
        <v>58</v>
      </c>
      <c r="H88" s="76">
        <v>39.21</v>
      </c>
      <c r="I88" s="71">
        <f>IF(OR(G88="",G88="KR"),"",IFERROR(H88*VLOOKUP(G88,'LV-Codes'!J:K,2,FALSE)*52.18,""))</f>
        <v>4091.9556000000002</v>
      </c>
      <c r="J88" s="64">
        <f>IFERROR(I88/VLOOKUP(G88,'LV-Codes'!$A$5:$I$31,9,FALSE()),"")</f>
        <v>22.733086666666669</v>
      </c>
      <c r="K88" s="97"/>
      <c r="L88" s="65">
        <f t="shared" si="1"/>
        <v>0</v>
      </c>
    </row>
    <row r="89" spans="1:12" ht="15" customHeight="1" x14ac:dyDescent="0.25">
      <c r="A89" s="59" t="s">
        <v>110</v>
      </c>
      <c r="B89" s="60" t="s">
        <v>18</v>
      </c>
      <c r="C89" s="77" t="s">
        <v>282</v>
      </c>
      <c r="D89" s="77">
        <v>303</v>
      </c>
      <c r="E89" s="78" t="s">
        <v>283</v>
      </c>
      <c r="F89" s="79" t="s">
        <v>20</v>
      </c>
      <c r="G89" s="80" t="s">
        <v>149</v>
      </c>
      <c r="H89" s="81">
        <v>12.49</v>
      </c>
      <c r="I89" s="63">
        <f>IF(OR(G89="",G89="KR"),"",IFERROR(H89*VLOOKUP(G89,'LV-Codes'!J:K,2,FALSE)*52.18,""))</f>
        <v>52.138256000000005</v>
      </c>
      <c r="J89" s="64">
        <f>IFERROR(I89/VLOOKUP(G89,'LV-Codes'!$A$5:$I$31,9,FALSE()),"")</f>
        <v>0.17379418666666668</v>
      </c>
      <c r="K89" s="97"/>
      <c r="L89" s="65">
        <f t="shared" si="1"/>
        <v>0</v>
      </c>
    </row>
    <row r="90" spans="1:12" ht="15" customHeight="1" x14ac:dyDescent="0.25">
      <c r="A90" s="66" t="s">
        <v>111</v>
      </c>
      <c r="B90" s="67" t="s">
        <v>18</v>
      </c>
      <c r="C90" s="72" t="s">
        <v>282</v>
      </c>
      <c r="D90" s="72">
        <v>304</v>
      </c>
      <c r="E90" s="73" t="s">
        <v>60</v>
      </c>
      <c r="F90" s="74" t="s">
        <v>20</v>
      </c>
      <c r="G90" s="75" t="s">
        <v>254</v>
      </c>
      <c r="H90" s="76">
        <v>19.88</v>
      </c>
      <c r="I90" s="71">
        <f>IF(OR(G90="",G90="KR"),"",IFERROR(H90*VLOOKUP(G90,'LV-Codes'!J:K,2,FALSE)*52.18,""))</f>
        <v>2074.6767999999997</v>
      </c>
      <c r="J90" s="64">
        <f>IFERROR(I90/VLOOKUP(G90,'LV-Codes'!$A$5:$I$31,9,FALSE()),"")</f>
        <v>11.52598222222222</v>
      </c>
      <c r="K90" s="97"/>
      <c r="L90" s="65">
        <f t="shared" si="1"/>
        <v>0</v>
      </c>
    </row>
    <row r="91" spans="1:12" ht="15" customHeight="1" x14ac:dyDescent="0.25">
      <c r="A91" s="59" t="s">
        <v>112</v>
      </c>
      <c r="B91" s="60" t="s">
        <v>18</v>
      </c>
      <c r="C91" s="77" t="s">
        <v>282</v>
      </c>
      <c r="D91" s="77">
        <v>305</v>
      </c>
      <c r="E91" s="78" t="s">
        <v>60</v>
      </c>
      <c r="F91" s="79" t="s">
        <v>20</v>
      </c>
      <c r="G91" s="80" t="s">
        <v>254</v>
      </c>
      <c r="H91" s="81">
        <v>14.45</v>
      </c>
      <c r="I91" s="63">
        <f>IF(OR(G91="",G91="KR"),"",IFERROR(H91*VLOOKUP(G91,'LV-Codes'!J:K,2,FALSE)*52.18,""))</f>
        <v>1508.002</v>
      </c>
      <c r="J91" s="64">
        <f>IFERROR(I91/VLOOKUP(G91,'LV-Codes'!$A$5:$I$31,9,FALSE()),"")</f>
        <v>8.3777888888888885</v>
      </c>
      <c r="K91" s="97"/>
      <c r="L91" s="65">
        <f t="shared" si="1"/>
        <v>0</v>
      </c>
    </row>
    <row r="92" spans="1:12" ht="15" customHeight="1" x14ac:dyDescent="0.25">
      <c r="A92" s="66" t="s">
        <v>113</v>
      </c>
      <c r="B92" s="67" t="s">
        <v>18</v>
      </c>
      <c r="C92" s="72" t="s">
        <v>282</v>
      </c>
      <c r="D92" s="72">
        <v>306</v>
      </c>
      <c r="E92" s="73" t="s">
        <v>60</v>
      </c>
      <c r="F92" s="74" t="s">
        <v>20</v>
      </c>
      <c r="G92" s="75" t="s">
        <v>254</v>
      </c>
      <c r="H92" s="76">
        <v>22.04</v>
      </c>
      <c r="I92" s="71">
        <f>IF(OR(G92="",G92="KR"),"",IFERROR(H92*VLOOKUP(G92,'LV-Codes'!J:K,2,FALSE)*52.18,""))</f>
        <v>2300.0944</v>
      </c>
      <c r="J92" s="64">
        <f>IFERROR(I92/VLOOKUP(G92,'LV-Codes'!$A$5:$I$31,9,FALSE()),"")</f>
        <v>12.778302222222221</v>
      </c>
      <c r="K92" s="97"/>
      <c r="L92" s="65">
        <f t="shared" si="1"/>
        <v>0</v>
      </c>
    </row>
    <row r="93" spans="1:12" ht="15" customHeight="1" x14ac:dyDescent="0.25">
      <c r="A93" s="59" t="s">
        <v>114</v>
      </c>
      <c r="B93" s="60" t="s">
        <v>18</v>
      </c>
      <c r="C93" s="77" t="s">
        <v>282</v>
      </c>
      <c r="D93" s="77">
        <v>307</v>
      </c>
      <c r="E93" s="78" t="s">
        <v>60</v>
      </c>
      <c r="F93" s="79" t="s">
        <v>20</v>
      </c>
      <c r="G93" s="80" t="s">
        <v>254</v>
      </c>
      <c r="H93" s="81">
        <v>17.010000000000002</v>
      </c>
      <c r="I93" s="63">
        <f>IF(OR(G93="",G93="KR"),"",IFERROR(H93*VLOOKUP(G93,'LV-Codes'!J:K,2,FALSE)*52.18,""))</f>
        <v>1775.1636000000001</v>
      </c>
      <c r="J93" s="64">
        <f>IFERROR(I93/VLOOKUP(G93,'LV-Codes'!$A$5:$I$31,9,FALSE()),"")</f>
        <v>9.8620200000000011</v>
      </c>
      <c r="K93" s="97"/>
      <c r="L93" s="65">
        <f t="shared" si="1"/>
        <v>0</v>
      </c>
    </row>
    <row r="94" spans="1:12" ht="15" customHeight="1" x14ac:dyDescent="0.25">
      <c r="A94" s="66" t="s">
        <v>115</v>
      </c>
      <c r="B94" s="67" t="s">
        <v>18</v>
      </c>
      <c r="C94" s="72" t="s">
        <v>282</v>
      </c>
      <c r="D94" s="72">
        <v>308</v>
      </c>
      <c r="E94" s="73" t="s">
        <v>60</v>
      </c>
      <c r="F94" s="74" t="s">
        <v>20</v>
      </c>
      <c r="G94" s="75" t="s">
        <v>254</v>
      </c>
      <c r="H94" s="76">
        <v>21.56</v>
      </c>
      <c r="I94" s="71">
        <f>IF(OR(G94="",G94="KR"),"",IFERROR(H94*VLOOKUP(G94,'LV-Codes'!J:K,2,FALSE)*52.18,""))</f>
        <v>2250.0016000000001</v>
      </c>
      <c r="J94" s="64">
        <f>IFERROR(I94/VLOOKUP(G94,'LV-Codes'!$A$5:$I$31,9,FALSE()),"")</f>
        <v>12.500008888888889</v>
      </c>
      <c r="K94" s="97"/>
      <c r="L94" s="65">
        <f t="shared" si="1"/>
        <v>0</v>
      </c>
    </row>
    <row r="95" spans="1:12" ht="15" customHeight="1" x14ac:dyDescent="0.25">
      <c r="A95" s="59" t="s">
        <v>116</v>
      </c>
      <c r="B95" s="60" t="s">
        <v>18</v>
      </c>
      <c r="C95" s="77" t="s">
        <v>282</v>
      </c>
      <c r="D95" s="77">
        <v>309</v>
      </c>
      <c r="E95" s="78" t="s">
        <v>60</v>
      </c>
      <c r="F95" s="79" t="s">
        <v>20</v>
      </c>
      <c r="G95" s="80" t="s">
        <v>254</v>
      </c>
      <c r="H95" s="81">
        <v>16.72</v>
      </c>
      <c r="I95" s="63">
        <f>IF(OR(G95="",G95="KR"),"",IFERROR(H95*VLOOKUP(G95,'LV-Codes'!J:K,2,FALSE)*52.18,""))</f>
        <v>1744.8991999999998</v>
      </c>
      <c r="J95" s="64">
        <f>IFERROR(I95/VLOOKUP(G95,'LV-Codes'!$A$5:$I$31,9,FALSE()),"")</f>
        <v>9.6938844444444427</v>
      </c>
      <c r="K95" s="97"/>
      <c r="L95" s="65">
        <f t="shared" si="1"/>
        <v>0</v>
      </c>
    </row>
    <row r="96" spans="1:12" ht="15" customHeight="1" x14ac:dyDescent="0.25">
      <c r="A96" s="66" t="s">
        <v>117</v>
      </c>
      <c r="B96" s="67" t="s">
        <v>18</v>
      </c>
      <c r="C96" s="72" t="s">
        <v>282</v>
      </c>
      <c r="D96" s="72">
        <v>310</v>
      </c>
      <c r="E96" s="73" t="s">
        <v>60</v>
      </c>
      <c r="F96" s="74" t="s">
        <v>20</v>
      </c>
      <c r="G96" s="75" t="s">
        <v>254</v>
      </c>
      <c r="H96" s="76">
        <v>28.62</v>
      </c>
      <c r="I96" s="71">
        <f>IF(OR(G96="",G96="KR"),"",IFERROR(H96*VLOOKUP(G96,'LV-Codes'!J:K,2,FALSE)*52.18,""))</f>
        <v>2986.7832000000003</v>
      </c>
      <c r="J96" s="64">
        <f>IFERROR(I96/VLOOKUP(G96,'LV-Codes'!$A$5:$I$31,9,FALSE()),"")</f>
        <v>16.593240000000002</v>
      </c>
      <c r="K96" s="97"/>
      <c r="L96" s="65">
        <f t="shared" si="1"/>
        <v>0</v>
      </c>
    </row>
    <row r="97" spans="1:12" ht="15" customHeight="1" x14ac:dyDescent="0.25">
      <c r="A97" s="59" t="s">
        <v>118</v>
      </c>
      <c r="B97" s="60" t="s">
        <v>18</v>
      </c>
      <c r="C97" s="77" t="s">
        <v>282</v>
      </c>
      <c r="D97" s="77">
        <v>311</v>
      </c>
      <c r="E97" s="78" t="s">
        <v>134</v>
      </c>
      <c r="F97" s="79" t="s">
        <v>20</v>
      </c>
      <c r="G97" s="80" t="s">
        <v>254</v>
      </c>
      <c r="H97" s="81">
        <v>6.4</v>
      </c>
      <c r="I97" s="63">
        <f>IF(OR(G97="",G97="KR"),"",IFERROR(H97*VLOOKUP(G97,'LV-Codes'!J:K,2,FALSE)*52.18,""))</f>
        <v>667.904</v>
      </c>
      <c r="J97" s="64">
        <f>IFERROR(I97/VLOOKUP(G97,'LV-Codes'!$A$5:$I$31,9,FALSE()),"")</f>
        <v>3.710577777777778</v>
      </c>
      <c r="K97" s="97"/>
      <c r="L97" s="65">
        <f t="shared" si="1"/>
        <v>0</v>
      </c>
    </row>
    <row r="98" spans="1:12" ht="15" customHeight="1" x14ac:dyDescent="0.25">
      <c r="A98" s="66" t="s">
        <v>119</v>
      </c>
      <c r="B98" s="67" t="s">
        <v>18</v>
      </c>
      <c r="C98" s="72" t="s">
        <v>282</v>
      </c>
      <c r="D98" s="72">
        <v>312</v>
      </c>
      <c r="E98" s="73" t="s">
        <v>284</v>
      </c>
      <c r="F98" s="74" t="s">
        <v>57</v>
      </c>
      <c r="G98" s="75" t="s">
        <v>58</v>
      </c>
      <c r="H98" s="76">
        <v>61.68</v>
      </c>
      <c r="I98" s="71">
        <f>IF(OR(G98="",G98="KR"),"",IFERROR(H98*VLOOKUP(G98,'LV-Codes'!J:K,2,FALSE)*52.18,""))</f>
        <v>6436.9247999999998</v>
      </c>
      <c r="J98" s="64">
        <f>IFERROR(I98/VLOOKUP(G98,'LV-Codes'!$A$5:$I$31,9,FALSE()),"")</f>
        <v>35.760693333333329</v>
      </c>
      <c r="K98" s="97"/>
      <c r="L98" s="65">
        <f t="shared" si="1"/>
        <v>0</v>
      </c>
    </row>
    <row r="99" spans="1:12" ht="15" customHeight="1" x14ac:dyDescent="0.25">
      <c r="A99" s="59" t="s">
        <v>120</v>
      </c>
      <c r="B99" s="60" t="s">
        <v>18</v>
      </c>
      <c r="C99" s="77" t="s">
        <v>282</v>
      </c>
      <c r="D99" s="77">
        <v>313</v>
      </c>
      <c r="E99" s="78" t="s">
        <v>82</v>
      </c>
      <c r="F99" s="79" t="s">
        <v>20</v>
      </c>
      <c r="G99" s="80" t="s">
        <v>155</v>
      </c>
      <c r="H99" s="81">
        <v>13.19</v>
      </c>
      <c r="I99" s="63">
        <f>IF(OR(G99="",G99="KR"),"",IFERROR(H99*VLOOKUP(G99,'LV-Codes'!J:K,2,FALSE)*52.18,""))</f>
        <v>3441.2710000000002</v>
      </c>
      <c r="J99" s="64">
        <f>IFERROR(I99/VLOOKUP(G99,'LV-Codes'!$A$5:$I$31,9,FALSE()),"")</f>
        <v>43.015887500000005</v>
      </c>
      <c r="K99" s="97"/>
      <c r="L99" s="65">
        <f t="shared" si="1"/>
        <v>0</v>
      </c>
    </row>
    <row r="100" spans="1:12" ht="15" customHeight="1" x14ac:dyDescent="0.25">
      <c r="A100" s="66" t="s">
        <v>121</v>
      </c>
      <c r="B100" s="67" t="s">
        <v>18</v>
      </c>
      <c r="C100" s="72" t="s">
        <v>282</v>
      </c>
      <c r="D100" s="72">
        <v>314</v>
      </c>
      <c r="E100" s="73" t="s">
        <v>273</v>
      </c>
      <c r="F100" s="74" t="s">
        <v>26</v>
      </c>
      <c r="G100" s="75" t="s">
        <v>153</v>
      </c>
      <c r="H100" s="76">
        <v>6.03</v>
      </c>
      <c r="I100" s="71">
        <f>IF(OR(G100="",G100="KR"),"",IFERROR(H100*VLOOKUP(G100,'LV-Codes'!J:K,2,FALSE)*52.18,""))</f>
        <v>629.29079999999999</v>
      </c>
      <c r="J100" s="64">
        <f>IFERROR(I100/VLOOKUP(G100,'LV-Codes'!$A$5:$I$31,9,FALSE()),"")</f>
        <v>6.2929079999999997</v>
      </c>
      <c r="K100" s="97"/>
      <c r="L100" s="65">
        <f t="shared" si="1"/>
        <v>0</v>
      </c>
    </row>
    <row r="101" spans="1:12" ht="15" customHeight="1" x14ac:dyDescent="0.25">
      <c r="A101" s="59" t="s">
        <v>122</v>
      </c>
      <c r="B101" s="60" t="s">
        <v>18</v>
      </c>
      <c r="C101" s="77" t="s">
        <v>282</v>
      </c>
      <c r="D101" s="77" t="s">
        <v>285</v>
      </c>
      <c r="E101" s="78" t="s">
        <v>274</v>
      </c>
      <c r="F101" s="79" t="s">
        <v>26</v>
      </c>
      <c r="G101" s="80" t="s">
        <v>154</v>
      </c>
      <c r="H101" s="81">
        <v>7.03</v>
      </c>
      <c r="I101" s="63">
        <f>IF(OR(G101="",G101="KR"),"",IFERROR(H101*VLOOKUP(G101,'LV-Codes'!J:K,2,FALSE)*52.18,""))</f>
        <v>1834.127</v>
      </c>
      <c r="J101" s="64">
        <f>IFERROR(I101/VLOOKUP(G101,'LV-Codes'!$A$5:$I$31,9,FALSE()),"")</f>
        <v>18.341269999999998</v>
      </c>
      <c r="K101" s="97"/>
      <c r="L101" s="65">
        <f t="shared" si="1"/>
        <v>0</v>
      </c>
    </row>
    <row r="102" spans="1:12" ht="15" customHeight="1" x14ac:dyDescent="0.25">
      <c r="A102" s="66" t="s">
        <v>123</v>
      </c>
      <c r="B102" s="67" t="s">
        <v>18</v>
      </c>
      <c r="C102" s="72" t="s">
        <v>282</v>
      </c>
      <c r="D102" s="72">
        <v>315</v>
      </c>
      <c r="E102" s="73" t="s">
        <v>275</v>
      </c>
      <c r="F102" s="74" t="s">
        <v>26</v>
      </c>
      <c r="G102" s="75" t="s">
        <v>153</v>
      </c>
      <c r="H102" s="76">
        <v>3.83</v>
      </c>
      <c r="I102" s="71">
        <f>IF(OR(G102="",G102="KR"),"",IFERROR(H102*VLOOKUP(G102,'LV-Codes'!J:K,2,FALSE)*52.18,""))</f>
        <v>399.69880000000001</v>
      </c>
      <c r="J102" s="64">
        <f>IFERROR(I102/VLOOKUP(G102,'LV-Codes'!$A$5:$I$31,9,FALSE()),"")</f>
        <v>3.996988</v>
      </c>
      <c r="K102" s="97"/>
      <c r="L102" s="65">
        <f t="shared" si="1"/>
        <v>0</v>
      </c>
    </row>
    <row r="103" spans="1:12" ht="15" customHeight="1" x14ac:dyDescent="0.25">
      <c r="A103" s="59" t="s">
        <v>124</v>
      </c>
      <c r="B103" s="60" t="s">
        <v>18</v>
      </c>
      <c r="C103" s="77" t="s">
        <v>282</v>
      </c>
      <c r="D103" s="77" t="s">
        <v>286</v>
      </c>
      <c r="E103" s="78" t="s">
        <v>277</v>
      </c>
      <c r="F103" s="79" t="s">
        <v>26</v>
      </c>
      <c r="G103" s="80" t="s">
        <v>154</v>
      </c>
      <c r="H103" s="81">
        <v>11.02</v>
      </c>
      <c r="I103" s="63">
        <f>IF(OR(G103="",G103="KR"),"",IFERROR(H103*VLOOKUP(G103,'LV-Codes'!J:K,2,FALSE)*52.18,""))</f>
        <v>2875.1179999999995</v>
      </c>
      <c r="J103" s="64">
        <f>IFERROR(I103/VLOOKUP(G103,'LV-Codes'!$A$5:$I$31,9,FALSE()),"")</f>
        <v>28.751179999999994</v>
      </c>
      <c r="K103" s="97"/>
      <c r="L103" s="65">
        <f t="shared" si="1"/>
        <v>0</v>
      </c>
    </row>
    <row r="104" spans="1:12" ht="15" customHeight="1" x14ac:dyDescent="0.25">
      <c r="A104" s="66" t="s">
        <v>125</v>
      </c>
      <c r="B104" s="67" t="s">
        <v>18</v>
      </c>
      <c r="C104" s="72" t="s">
        <v>282</v>
      </c>
      <c r="D104" s="72">
        <v>316</v>
      </c>
      <c r="E104" s="73" t="s">
        <v>60</v>
      </c>
      <c r="F104" s="74" t="s">
        <v>20</v>
      </c>
      <c r="G104" s="75" t="s">
        <v>254</v>
      </c>
      <c r="H104" s="76">
        <v>33.58</v>
      </c>
      <c r="I104" s="71">
        <f>IF(OR(G104="",G104="KR"),"",IFERROR(H104*VLOOKUP(G104,'LV-Codes'!J:K,2,FALSE)*52.18,""))</f>
        <v>3504.4087999999997</v>
      </c>
      <c r="J104" s="64">
        <f>IFERROR(I104/VLOOKUP(G104,'LV-Codes'!$A$5:$I$31,9,FALSE()),"")</f>
        <v>19.468937777777775</v>
      </c>
      <c r="K104" s="97"/>
      <c r="L104" s="65">
        <f t="shared" si="1"/>
        <v>0</v>
      </c>
    </row>
    <row r="105" spans="1:12" ht="15" customHeight="1" x14ac:dyDescent="0.25">
      <c r="A105" s="59" t="s">
        <v>126</v>
      </c>
      <c r="B105" s="60" t="s">
        <v>18</v>
      </c>
      <c r="C105" s="77" t="s">
        <v>282</v>
      </c>
      <c r="D105" s="77">
        <v>317</v>
      </c>
      <c r="E105" s="78" t="s">
        <v>60</v>
      </c>
      <c r="F105" s="79" t="s">
        <v>20</v>
      </c>
      <c r="G105" s="80" t="s">
        <v>254</v>
      </c>
      <c r="H105" s="81">
        <v>24.51</v>
      </c>
      <c r="I105" s="63">
        <f>IF(OR(G105="",G105="KR"),"",IFERROR(H105*VLOOKUP(G105,'LV-Codes'!J:K,2,FALSE)*52.18,""))</f>
        <v>2557.8636000000001</v>
      </c>
      <c r="J105" s="64">
        <f>IFERROR(I105/VLOOKUP(G105,'LV-Codes'!$A$5:$I$31,9,FALSE()),"")</f>
        <v>14.210353333333334</v>
      </c>
      <c r="K105" s="97"/>
      <c r="L105" s="65">
        <f t="shared" si="1"/>
        <v>0</v>
      </c>
    </row>
    <row r="106" spans="1:12" ht="15" customHeight="1" x14ac:dyDescent="0.25">
      <c r="A106" s="66" t="s">
        <v>127</v>
      </c>
      <c r="B106" s="67" t="s">
        <v>18</v>
      </c>
      <c r="C106" s="72" t="s">
        <v>282</v>
      </c>
      <c r="D106" s="72">
        <v>318</v>
      </c>
      <c r="E106" s="73" t="s">
        <v>60</v>
      </c>
      <c r="F106" s="74" t="s">
        <v>20</v>
      </c>
      <c r="G106" s="75" t="s">
        <v>254</v>
      </c>
      <c r="H106" s="76">
        <v>38.85</v>
      </c>
      <c r="I106" s="71">
        <f>IF(OR(G106="",G106="KR"),"",IFERROR(H106*VLOOKUP(G106,'LV-Codes'!J:K,2,FALSE)*52.18,""))</f>
        <v>4054.386</v>
      </c>
      <c r="J106" s="64">
        <f>IFERROR(I106/VLOOKUP(G106,'LV-Codes'!$A$5:$I$31,9,FALSE()),"")</f>
        <v>22.524366666666666</v>
      </c>
      <c r="K106" s="97"/>
      <c r="L106" s="65">
        <f t="shared" si="1"/>
        <v>0</v>
      </c>
    </row>
    <row r="107" spans="1:12" ht="15" customHeight="1" x14ac:dyDescent="0.25">
      <c r="A107" s="59" t="s">
        <v>128</v>
      </c>
      <c r="B107" s="60" t="s">
        <v>18</v>
      </c>
      <c r="C107" s="77" t="s">
        <v>282</v>
      </c>
      <c r="D107" s="77">
        <v>319</v>
      </c>
      <c r="E107" s="78" t="s">
        <v>60</v>
      </c>
      <c r="F107" s="79" t="s">
        <v>20</v>
      </c>
      <c r="G107" s="80" t="s">
        <v>254</v>
      </c>
      <c r="H107" s="81">
        <v>38.85</v>
      </c>
      <c r="I107" s="63">
        <f>IF(OR(G107="",G107="KR"),"",IFERROR(H107*VLOOKUP(G107,'LV-Codes'!J:K,2,FALSE)*52.18,""))</f>
        <v>4054.386</v>
      </c>
      <c r="J107" s="64">
        <f>IFERROR(I107/VLOOKUP(G107,'LV-Codes'!$A$5:$I$31,9,FALSE()),"")</f>
        <v>22.524366666666666</v>
      </c>
      <c r="K107" s="97"/>
      <c r="L107" s="65">
        <f t="shared" si="1"/>
        <v>0</v>
      </c>
    </row>
    <row r="108" spans="1:12" ht="24" x14ac:dyDescent="0.25">
      <c r="A108" s="82" t="s">
        <v>129</v>
      </c>
      <c r="B108" s="83" t="s">
        <v>18</v>
      </c>
      <c r="C108" s="82" t="s">
        <v>287</v>
      </c>
      <c r="D108" s="82"/>
      <c r="E108" s="89" t="s">
        <v>288</v>
      </c>
      <c r="F108" s="83" t="s">
        <v>293</v>
      </c>
      <c r="G108" s="84" t="s">
        <v>137</v>
      </c>
      <c r="H108" s="85">
        <v>3.6</v>
      </c>
      <c r="I108" s="85" t="str">
        <f>IF(OR(G108="",G108="KR"),"",IFERROR(H108*VLOOKUP(G108,'LV-Codes'!J:K,2,FALSE)*52.18,""))</f>
        <v/>
      </c>
      <c r="J108" s="86" t="str">
        <f>IFERROR(I108/VLOOKUP(G108,'LV-Codes'!$A$5:$I$31,9,FALSE()),"")</f>
        <v/>
      </c>
      <c r="K108" s="87"/>
      <c r="L108" s="88" t="str">
        <f>IF(G108="KR","",IFERROR(I108*K108,""))</f>
        <v/>
      </c>
    </row>
    <row r="109" spans="1:12" ht="24" x14ac:dyDescent="0.25">
      <c r="A109" s="82" t="s">
        <v>130</v>
      </c>
      <c r="B109" s="83" t="s">
        <v>18</v>
      </c>
      <c r="C109" s="82" t="s">
        <v>287</v>
      </c>
      <c r="D109" s="82"/>
      <c r="E109" s="89" t="s">
        <v>289</v>
      </c>
      <c r="F109" s="83" t="s">
        <v>293</v>
      </c>
      <c r="G109" s="84" t="s">
        <v>137</v>
      </c>
      <c r="H109" s="85">
        <v>8.2799999999999994</v>
      </c>
      <c r="I109" s="85" t="str">
        <f>IF(OR(G109="",G109="KR"),"",IFERROR(H109*VLOOKUP(G109,'LV-Codes'!J:K,2,FALSE)*52.18,""))</f>
        <v/>
      </c>
      <c r="J109" s="86" t="str">
        <f>IFERROR(I109/VLOOKUP(G109,'LV-Codes'!$A$5:$I$31,9,FALSE()),"")</f>
        <v/>
      </c>
      <c r="K109" s="87"/>
      <c r="L109" s="88" t="str">
        <f t="shared" ref="L109:L112" si="2">IF(G109="KR","",IFERROR(I109*K109,""))</f>
        <v/>
      </c>
    </row>
    <row r="110" spans="1:12" ht="24" x14ac:dyDescent="0.25">
      <c r="A110" s="82" t="s">
        <v>131</v>
      </c>
      <c r="B110" s="83" t="s">
        <v>18</v>
      </c>
      <c r="C110" s="82" t="s">
        <v>287</v>
      </c>
      <c r="D110" s="82"/>
      <c r="E110" s="89" t="s">
        <v>290</v>
      </c>
      <c r="F110" s="83" t="s">
        <v>297</v>
      </c>
      <c r="G110" s="84" t="s">
        <v>137</v>
      </c>
      <c r="H110" s="85">
        <v>15.5</v>
      </c>
      <c r="I110" s="85" t="str">
        <f>IF(OR(G110="",G110="KR"),"",IFERROR(H110*VLOOKUP(G110,'LV-Codes'!J:K,2,FALSE)*52.18,""))</f>
        <v/>
      </c>
      <c r="J110" s="86" t="str">
        <f>IFERROR(I110/VLOOKUP(G110,'LV-Codes'!$A$5:$I$31,9,FALSE()),"")</f>
        <v/>
      </c>
      <c r="K110" s="87"/>
      <c r="L110" s="88" t="str">
        <f t="shared" si="2"/>
        <v/>
      </c>
    </row>
    <row r="111" spans="1:12" ht="36" x14ac:dyDescent="0.25">
      <c r="A111" s="82" t="s">
        <v>132</v>
      </c>
      <c r="B111" s="83" t="s">
        <v>18</v>
      </c>
      <c r="C111" s="82" t="s">
        <v>287</v>
      </c>
      <c r="D111" s="82"/>
      <c r="E111" s="89" t="s">
        <v>291</v>
      </c>
      <c r="F111" s="83" t="s">
        <v>293</v>
      </c>
      <c r="G111" s="84" t="s">
        <v>137</v>
      </c>
      <c r="H111" s="85">
        <v>0.86</v>
      </c>
      <c r="I111" s="85" t="str">
        <f>IF(OR(G111="",G111="KR"),"",IFERROR(H111*VLOOKUP(G111,'LV-Codes'!J:K,2,FALSE)*52.18,""))</f>
        <v/>
      </c>
      <c r="J111" s="86" t="str">
        <f>IFERROR(I111/VLOOKUP(G111,'LV-Codes'!$A$5:$I$31,9,FALSE()),"")</f>
        <v/>
      </c>
      <c r="K111" s="87"/>
      <c r="L111" s="88" t="str">
        <f t="shared" si="2"/>
        <v/>
      </c>
    </row>
    <row r="112" spans="1:12" ht="36" x14ac:dyDescent="0.25">
      <c r="A112" s="82" t="s">
        <v>133</v>
      </c>
      <c r="B112" s="83" t="s">
        <v>18</v>
      </c>
      <c r="C112" s="82" t="s">
        <v>287</v>
      </c>
      <c r="D112" s="82"/>
      <c r="E112" s="89" t="s">
        <v>291</v>
      </c>
      <c r="F112" s="83" t="s">
        <v>293</v>
      </c>
      <c r="G112" s="84" t="s">
        <v>137</v>
      </c>
      <c r="H112" s="85">
        <v>0.5</v>
      </c>
      <c r="I112" s="85" t="str">
        <f>IF(OR(G112="",G112="KR"),"",IFERROR(H112*VLOOKUP(G112,'LV-Codes'!J:K,2,FALSE)*52.18,""))</f>
        <v/>
      </c>
      <c r="J112" s="86" t="str">
        <f>IFERROR(I112/VLOOKUP(G112,'LV-Codes'!$A$5:$I$31,9,FALSE()),"")</f>
        <v/>
      </c>
      <c r="K112" s="87"/>
      <c r="L112" s="88" t="str">
        <f t="shared" si="2"/>
        <v/>
      </c>
    </row>
    <row r="113" spans="1:12" ht="24" customHeight="1" x14ac:dyDescent="0.25">
      <c r="A113" s="90" t="s">
        <v>135</v>
      </c>
      <c r="B113" s="90"/>
      <c r="C113" s="90"/>
      <c r="D113" s="90"/>
      <c r="E113" s="90"/>
      <c r="F113" s="90"/>
      <c r="G113" s="90"/>
      <c r="H113" s="91">
        <f>SUM(H8:H112)</f>
        <v>2061.52</v>
      </c>
      <c r="I113" s="91">
        <f>SUM(I8:I112)</f>
        <v>196115.23222400006</v>
      </c>
      <c r="J113" s="92">
        <f>SUM(J8:J112)</f>
        <v>1285.06760877798</v>
      </c>
      <c r="K113" s="93"/>
      <c r="L113" s="94">
        <f>SUM(L8:L112)</f>
        <v>0</v>
      </c>
    </row>
    <row r="115" spans="1:12" ht="15.75" customHeight="1" x14ac:dyDescent="0.25">
      <c r="A115" s="106" t="s">
        <v>136</v>
      </c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</row>
    <row r="116" spans="1:12" ht="13.5" customHeight="1" x14ac:dyDescent="0.25">
      <c r="A116" s="95" t="s">
        <v>137</v>
      </c>
      <c r="B116" s="105" t="s">
        <v>138</v>
      </c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</row>
    <row r="117" spans="1:12" ht="13.5" customHeight="1" x14ac:dyDescent="0.25">
      <c r="A117" s="95" t="s">
        <v>139</v>
      </c>
      <c r="B117" s="105" t="s">
        <v>140</v>
      </c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</row>
    <row r="118" spans="1:12" ht="13.5" customHeight="1" x14ac:dyDescent="0.25">
      <c r="A118" s="95" t="s">
        <v>141</v>
      </c>
      <c r="B118" s="105" t="s">
        <v>142</v>
      </c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</row>
    <row r="119" spans="1:12" ht="24.75" x14ac:dyDescent="0.25">
      <c r="A119" s="96" t="s">
        <v>292</v>
      </c>
      <c r="B119" s="105" t="s">
        <v>143</v>
      </c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</row>
    <row r="120" spans="1:12" ht="13.5" customHeight="1" x14ac:dyDescent="0.25">
      <c r="A120" s="95" t="s">
        <v>144</v>
      </c>
      <c r="B120" s="105" t="s">
        <v>310</v>
      </c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</row>
    <row r="121" spans="1:12" ht="13.5" customHeight="1" x14ac:dyDescent="0.25">
      <c r="A121" s="95" t="s">
        <v>12</v>
      </c>
      <c r="B121" s="105" t="s">
        <v>145</v>
      </c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</row>
  </sheetData>
  <sheetProtection sheet="1" objects="1" scenarios="1" autoFilter="0"/>
  <autoFilter ref="A7:L113" xr:uid="{00000000-0009-0000-0000-000000000000}"/>
  <mergeCells count="16">
    <mergeCell ref="A5:L5"/>
    <mergeCell ref="A8:L8"/>
    <mergeCell ref="B120:L120"/>
    <mergeCell ref="B121:L121"/>
    <mergeCell ref="A115:L115"/>
    <mergeCell ref="B116:L116"/>
    <mergeCell ref="B117:L117"/>
    <mergeCell ref="B118:L118"/>
    <mergeCell ref="B119:L119"/>
    <mergeCell ref="A1:L1"/>
    <mergeCell ref="B2:D2"/>
    <mergeCell ref="F2:H2"/>
    <mergeCell ref="J2:L2"/>
    <mergeCell ref="B3:D3"/>
    <mergeCell ref="F3:H3"/>
    <mergeCell ref="J3:L3"/>
  </mergeCells>
  <phoneticPr fontId="27" type="noConversion"/>
  <pageMargins left="0.75" right="0.75" top="1" bottom="1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Normal="100" workbookViewId="0">
      <pane ySplit="4" topLeftCell="A17" activePane="bottomLeft" state="frozen"/>
      <selection pane="bottomLeft" activeCell="M20" sqref="M20"/>
    </sheetView>
  </sheetViews>
  <sheetFormatPr baseColWidth="10" defaultColWidth="8.7109375" defaultRowHeight="15" x14ac:dyDescent="0.25"/>
  <cols>
    <col min="1" max="1" width="9" customWidth="1"/>
    <col min="2" max="2" width="29.28515625" customWidth="1"/>
    <col min="3" max="3" width="16" customWidth="1"/>
    <col min="4" max="4" width="32" customWidth="1"/>
    <col min="5" max="5" width="22" customWidth="1"/>
    <col min="6" max="6" width="26" customWidth="1"/>
    <col min="7" max="7" width="20" customWidth="1"/>
    <col min="8" max="8" width="30" customWidth="1"/>
    <col min="9" max="9" width="12" customWidth="1"/>
    <col min="10" max="11" width="8.7109375" hidden="1" customWidth="1"/>
  </cols>
  <sheetData>
    <row r="1" spans="1:11" ht="30" customHeight="1" x14ac:dyDescent="0.25">
      <c r="A1" s="109" t="s">
        <v>308</v>
      </c>
      <c r="B1" s="109"/>
      <c r="C1" s="109"/>
      <c r="D1" s="109"/>
      <c r="E1" s="109"/>
      <c r="F1" s="109"/>
      <c r="G1" s="109"/>
      <c r="H1" s="109"/>
      <c r="I1" s="109"/>
    </row>
    <row r="2" spans="1:11" ht="27.75" customHeight="1" x14ac:dyDescent="0.25">
      <c r="A2" s="110" t="s">
        <v>311</v>
      </c>
      <c r="B2" s="110"/>
      <c r="C2" s="110"/>
      <c r="D2" s="110"/>
      <c r="E2" s="110"/>
      <c r="F2" s="110"/>
      <c r="G2" s="110"/>
      <c r="H2" s="110"/>
      <c r="I2" s="110"/>
    </row>
    <row r="3" spans="1:11" ht="6" customHeight="1" x14ac:dyDescent="0.25"/>
    <row r="4" spans="1:11" ht="45.75" customHeight="1" thickBot="1" x14ac:dyDescent="0.3">
      <c r="A4" s="1" t="s">
        <v>159</v>
      </c>
      <c r="B4" s="1" t="s">
        <v>160</v>
      </c>
      <c r="C4" s="1" t="s">
        <v>11</v>
      </c>
      <c r="D4" s="1" t="s">
        <v>161</v>
      </c>
      <c r="E4" s="1" t="s">
        <v>162</v>
      </c>
      <c r="F4" s="1" t="s">
        <v>163</v>
      </c>
      <c r="G4" s="1" t="s">
        <v>164</v>
      </c>
      <c r="H4" s="1" t="s">
        <v>165</v>
      </c>
      <c r="I4" s="1" t="s">
        <v>166</v>
      </c>
    </row>
    <row r="5" spans="1:11" ht="18" customHeight="1" thickBot="1" x14ac:dyDescent="0.3">
      <c r="A5" s="107" t="s">
        <v>167</v>
      </c>
      <c r="B5" s="107"/>
      <c r="C5" s="107"/>
      <c r="D5" s="107"/>
      <c r="E5" s="107"/>
      <c r="F5" s="107"/>
      <c r="G5" s="107"/>
      <c r="H5" s="107"/>
      <c r="I5" s="107"/>
      <c r="J5" t="s">
        <v>299</v>
      </c>
      <c r="K5" t="s">
        <v>300</v>
      </c>
    </row>
    <row r="6" spans="1:11" ht="48" x14ac:dyDescent="0.25">
      <c r="A6" s="2" t="s">
        <v>146</v>
      </c>
      <c r="B6" s="3" t="s">
        <v>168</v>
      </c>
      <c r="C6" s="4" t="s">
        <v>169</v>
      </c>
      <c r="D6" s="5" t="s">
        <v>170</v>
      </c>
      <c r="E6" s="6" t="s">
        <v>171</v>
      </c>
      <c r="F6" s="5" t="s">
        <v>172</v>
      </c>
      <c r="G6" s="6" t="s">
        <v>173</v>
      </c>
      <c r="H6" s="7" t="s">
        <v>174</v>
      </c>
      <c r="I6" s="8">
        <v>180</v>
      </c>
      <c r="J6" t="s">
        <v>146</v>
      </c>
      <c r="K6">
        <v>0.5</v>
      </c>
    </row>
    <row r="7" spans="1:11" ht="48" x14ac:dyDescent="0.25">
      <c r="A7" s="2" t="s">
        <v>58</v>
      </c>
      <c r="B7" s="3" t="s">
        <v>175</v>
      </c>
      <c r="C7" s="4" t="s">
        <v>169</v>
      </c>
      <c r="D7" s="5" t="s">
        <v>176</v>
      </c>
      <c r="E7" s="6" t="s">
        <v>177</v>
      </c>
      <c r="F7" s="5" t="s">
        <v>172</v>
      </c>
      <c r="G7" s="6" t="s">
        <v>173</v>
      </c>
      <c r="H7" s="7" t="s">
        <v>178</v>
      </c>
      <c r="I7" s="8">
        <v>180</v>
      </c>
      <c r="J7" t="s">
        <v>58</v>
      </c>
      <c r="K7">
        <v>2</v>
      </c>
    </row>
    <row r="8" spans="1:11" ht="60" x14ac:dyDescent="0.25">
      <c r="A8" s="2" t="s">
        <v>147</v>
      </c>
      <c r="B8" s="3" t="s">
        <v>179</v>
      </c>
      <c r="C8" s="4" t="s">
        <v>169</v>
      </c>
      <c r="D8" s="5" t="s">
        <v>180</v>
      </c>
      <c r="E8" s="6" t="s">
        <v>181</v>
      </c>
      <c r="F8" s="5" t="s">
        <v>182</v>
      </c>
      <c r="G8" s="6" t="s">
        <v>183</v>
      </c>
      <c r="H8" s="7" t="s">
        <v>184</v>
      </c>
      <c r="I8" s="8">
        <v>180</v>
      </c>
      <c r="J8" t="s">
        <v>147</v>
      </c>
      <c r="K8">
        <v>5</v>
      </c>
    </row>
    <row r="9" spans="1:11" ht="48" x14ac:dyDescent="0.25">
      <c r="A9" s="2" t="s">
        <v>252</v>
      </c>
      <c r="B9" s="3" t="s">
        <v>168</v>
      </c>
      <c r="C9" s="4" t="s">
        <v>193</v>
      </c>
      <c r="D9" s="5" t="s">
        <v>253</v>
      </c>
      <c r="E9" s="6" t="s">
        <v>171</v>
      </c>
      <c r="F9" s="5" t="s">
        <v>172</v>
      </c>
      <c r="G9" s="6" t="s">
        <v>173</v>
      </c>
      <c r="H9" s="7" t="s">
        <v>174</v>
      </c>
      <c r="I9" s="8">
        <v>180</v>
      </c>
      <c r="J9" t="s">
        <v>252</v>
      </c>
      <c r="K9">
        <v>0.5</v>
      </c>
    </row>
    <row r="10" spans="1:11" ht="48" x14ac:dyDescent="0.25">
      <c r="A10" s="2" t="s">
        <v>254</v>
      </c>
      <c r="B10" s="3" t="s">
        <v>175</v>
      </c>
      <c r="C10" s="4" t="s">
        <v>193</v>
      </c>
      <c r="D10" s="5" t="s">
        <v>255</v>
      </c>
      <c r="E10" s="6" t="s">
        <v>177</v>
      </c>
      <c r="F10" s="5" t="s">
        <v>172</v>
      </c>
      <c r="G10" s="6" t="s">
        <v>173</v>
      </c>
      <c r="H10" s="7" t="s">
        <v>178</v>
      </c>
      <c r="I10" s="8">
        <v>180</v>
      </c>
      <c r="J10" t="s">
        <v>254</v>
      </c>
      <c r="K10">
        <v>2</v>
      </c>
    </row>
    <row r="11" spans="1:11" ht="60" x14ac:dyDescent="0.25">
      <c r="A11" s="2" t="s">
        <v>256</v>
      </c>
      <c r="B11" s="3" t="s">
        <v>179</v>
      </c>
      <c r="C11" s="4" t="s">
        <v>193</v>
      </c>
      <c r="D11" s="5" t="s">
        <v>257</v>
      </c>
      <c r="E11" s="6" t="s">
        <v>181</v>
      </c>
      <c r="F11" s="5" t="s">
        <v>182</v>
      </c>
      <c r="G11" s="6" t="s">
        <v>183</v>
      </c>
      <c r="H11" s="7" t="s">
        <v>184</v>
      </c>
      <c r="I11" s="8">
        <v>180</v>
      </c>
      <c r="J11" t="s">
        <v>256</v>
      </c>
      <c r="K11">
        <v>5</v>
      </c>
    </row>
    <row r="12" spans="1:11" ht="18" customHeight="1" thickBot="1" x14ac:dyDescent="0.3">
      <c r="A12" s="107" t="s">
        <v>185</v>
      </c>
      <c r="B12" s="107"/>
      <c r="C12" s="107"/>
      <c r="D12" s="107"/>
      <c r="E12" s="107"/>
      <c r="F12" s="107"/>
      <c r="G12" s="107"/>
      <c r="H12" s="107"/>
      <c r="I12" s="107"/>
    </row>
    <row r="13" spans="1:11" ht="48" x14ac:dyDescent="0.25">
      <c r="A13" s="9" t="s">
        <v>148</v>
      </c>
      <c r="B13" s="10" t="s">
        <v>186</v>
      </c>
      <c r="C13" s="11" t="s">
        <v>169</v>
      </c>
      <c r="D13" s="12" t="s">
        <v>187</v>
      </c>
      <c r="E13" s="13" t="s">
        <v>188</v>
      </c>
      <c r="F13" s="12" t="s">
        <v>189</v>
      </c>
      <c r="G13" s="13" t="s">
        <v>190</v>
      </c>
      <c r="H13" s="14" t="s">
        <v>191</v>
      </c>
      <c r="I13" s="15">
        <v>300</v>
      </c>
      <c r="J13" t="s">
        <v>148</v>
      </c>
      <c r="K13">
        <v>0.08</v>
      </c>
    </row>
    <row r="14" spans="1:11" ht="48" x14ac:dyDescent="0.25">
      <c r="A14" s="9" t="s">
        <v>149</v>
      </c>
      <c r="B14" s="10" t="s">
        <v>192</v>
      </c>
      <c r="C14" s="11" t="s">
        <v>193</v>
      </c>
      <c r="D14" s="12" t="s">
        <v>194</v>
      </c>
      <c r="E14" s="13" t="s">
        <v>188</v>
      </c>
      <c r="F14" s="12" t="s">
        <v>195</v>
      </c>
      <c r="G14" s="13" t="s">
        <v>190</v>
      </c>
      <c r="H14" s="14" t="s">
        <v>191</v>
      </c>
      <c r="I14" s="15">
        <v>300</v>
      </c>
      <c r="J14" t="s">
        <v>149</v>
      </c>
      <c r="K14">
        <v>0.08</v>
      </c>
    </row>
    <row r="15" spans="1:11" ht="48" x14ac:dyDescent="0.25">
      <c r="A15" s="9" t="s">
        <v>250</v>
      </c>
      <c r="B15" s="10" t="s">
        <v>251</v>
      </c>
      <c r="C15" s="11" t="s">
        <v>193</v>
      </c>
      <c r="D15" s="12" t="s">
        <v>194</v>
      </c>
      <c r="E15" s="13" t="s">
        <v>188</v>
      </c>
      <c r="F15" s="12" t="s">
        <v>195</v>
      </c>
      <c r="G15" s="13" t="s">
        <v>190</v>
      </c>
      <c r="H15" s="14" t="s">
        <v>191</v>
      </c>
      <c r="I15" s="53">
        <v>140</v>
      </c>
      <c r="J15" t="s">
        <v>250</v>
      </c>
      <c r="K15">
        <v>0.08</v>
      </c>
    </row>
    <row r="16" spans="1:11" ht="18" customHeight="1" thickBot="1" x14ac:dyDescent="0.3">
      <c r="A16" s="107" t="s">
        <v>196</v>
      </c>
      <c r="B16" s="107"/>
      <c r="C16" s="107"/>
      <c r="D16" s="107"/>
      <c r="E16" s="107"/>
      <c r="F16" s="107"/>
      <c r="G16" s="107"/>
      <c r="H16" s="107"/>
      <c r="I16" s="107"/>
    </row>
    <row r="17" spans="1:11" ht="45" x14ac:dyDescent="0.25">
      <c r="A17" s="16" t="s">
        <v>197</v>
      </c>
      <c r="B17" s="17" t="s">
        <v>198</v>
      </c>
      <c r="C17" s="18" t="s">
        <v>199</v>
      </c>
      <c r="D17" s="19" t="s">
        <v>200</v>
      </c>
      <c r="E17" s="20" t="s">
        <v>177</v>
      </c>
      <c r="F17" s="19" t="s">
        <v>201</v>
      </c>
      <c r="G17" s="20" t="s">
        <v>173</v>
      </c>
      <c r="H17" s="21" t="s">
        <v>202</v>
      </c>
      <c r="I17" s="22">
        <v>250</v>
      </c>
      <c r="J17" t="s">
        <v>197</v>
      </c>
      <c r="K17">
        <v>2</v>
      </c>
    </row>
    <row r="18" spans="1:11" ht="60" x14ac:dyDescent="0.25">
      <c r="A18" s="16" t="s">
        <v>150</v>
      </c>
      <c r="B18" s="17" t="s">
        <v>203</v>
      </c>
      <c r="C18" s="18" t="s">
        <v>199</v>
      </c>
      <c r="D18" s="19" t="s">
        <v>204</v>
      </c>
      <c r="E18" s="20" t="s">
        <v>205</v>
      </c>
      <c r="F18" s="19" t="s">
        <v>206</v>
      </c>
      <c r="G18" s="20" t="s">
        <v>173</v>
      </c>
      <c r="H18" s="21" t="s">
        <v>207</v>
      </c>
      <c r="I18" s="22">
        <v>250</v>
      </c>
      <c r="J18" t="s">
        <v>150</v>
      </c>
      <c r="K18">
        <v>3</v>
      </c>
    </row>
    <row r="19" spans="1:11" ht="45" x14ac:dyDescent="0.25">
      <c r="A19" s="16" t="s">
        <v>301</v>
      </c>
      <c r="B19" s="17" t="s">
        <v>198</v>
      </c>
      <c r="C19" s="18" t="s">
        <v>169</v>
      </c>
      <c r="D19" s="51" t="s">
        <v>303</v>
      </c>
      <c r="E19" s="52" t="s">
        <v>177</v>
      </c>
      <c r="F19" s="51" t="s">
        <v>201</v>
      </c>
      <c r="G19" s="52" t="s">
        <v>173</v>
      </c>
      <c r="H19" s="21" t="s">
        <v>202</v>
      </c>
      <c r="I19" s="22">
        <v>250</v>
      </c>
      <c r="J19" t="s">
        <v>301</v>
      </c>
      <c r="K19">
        <v>2</v>
      </c>
    </row>
    <row r="20" spans="1:11" ht="60" x14ac:dyDescent="0.25">
      <c r="A20" s="16" t="s">
        <v>302</v>
      </c>
      <c r="B20" s="17" t="s">
        <v>203</v>
      </c>
      <c r="C20" s="18" t="s">
        <v>169</v>
      </c>
      <c r="D20" s="51" t="s">
        <v>304</v>
      </c>
      <c r="E20" s="52" t="s">
        <v>205</v>
      </c>
      <c r="F20" s="51" t="s">
        <v>206</v>
      </c>
      <c r="G20" s="52" t="s">
        <v>173</v>
      </c>
      <c r="H20" s="21" t="s">
        <v>207</v>
      </c>
      <c r="I20" s="22">
        <v>250</v>
      </c>
      <c r="J20" t="s">
        <v>302</v>
      </c>
      <c r="K20">
        <v>3</v>
      </c>
    </row>
    <row r="21" spans="1:11" ht="18" customHeight="1" thickBot="1" x14ac:dyDescent="0.3">
      <c r="A21" s="107" t="s">
        <v>208</v>
      </c>
      <c r="B21" s="107"/>
      <c r="C21" s="107"/>
      <c r="D21" s="107"/>
      <c r="E21" s="107"/>
      <c r="F21" s="107"/>
      <c r="G21" s="107"/>
      <c r="H21" s="107"/>
      <c r="I21" s="107"/>
    </row>
    <row r="22" spans="1:11" ht="48" x14ac:dyDescent="0.25">
      <c r="A22" s="23" t="s">
        <v>151</v>
      </c>
      <c r="B22" s="24" t="s">
        <v>209</v>
      </c>
      <c r="C22" s="25" t="s">
        <v>210</v>
      </c>
      <c r="D22" s="26" t="s">
        <v>211</v>
      </c>
      <c r="E22" s="27" t="s">
        <v>177</v>
      </c>
      <c r="F22" s="26" t="s">
        <v>212</v>
      </c>
      <c r="G22" s="27" t="s">
        <v>173</v>
      </c>
      <c r="H22" s="28" t="s">
        <v>213</v>
      </c>
      <c r="I22" s="29">
        <v>110</v>
      </c>
      <c r="J22" t="s">
        <v>151</v>
      </c>
      <c r="K22">
        <v>2</v>
      </c>
    </row>
    <row r="23" spans="1:11" ht="60" x14ac:dyDescent="0.25">
      <c r="A23" s="23" t="s">
        <v>152</v>
      </c>
      <c r="B23" s="24" t="s">
        <v>214</v>
      </c>
      <c r="C23" s="25" t="s">
        <v>215</v>
      </c>
      <c r="D23" s="26" t="s">
        <v>216</v>
      </c>
      <c r="E23" s="27" t="s">
        <v>205</v>
      </c>
      <c r="F23" s="26" t="s">
        <v>217</v>
      </c>
      <c r="G23" s="27" t="s">
        <v>173</v>
      </c>
      <c r="H23" s="28" t="s">
        <v>218</v>
      </c>
      <c r="I23" s="29">
        <v>110</v>
      </c>
      <c r="J23" t="s">
        <v>152</v>
      </c>
      <c r="K23">
        <v>3</v>
      </c>
    </row>
    <row r="24" spans="1:11" ht="48" x14ac:dyDescent="0.25">
      <c r="A24" s="23" t="s">
        <v>219</v>
      </c>
      <c r="B24" s="24" t="s">
        <v>220</v>
      </c>
      <c r="C24" s="25" t="s">
        <v>221</v>
      </c>
      <c r="D24" s="26" t="s">
        <v>222</v>
      </c>
      <c r="E24" s="27" t="s">
        <v>181</v>
      </c>
      <c r="F24" s="26" t="s">
        <v>223</v>
      </c>
      <c r="G24" s="27" t="s">
        <v>173</v>
      </c>
      <c r="H24" s="28" t="s">
        <v>224</v>
      </c>
      <c r="I24" s="29">
        <v>110</v>
      </c>
      <c r="J24" t="s">
        <v>219</v>
      </c>
      <c r="K24">
        <v>5</v>
      </c>
    </row>
    <row r="25" spans="1:11" ht="18" customHeight="1" thickBot="1" x14ac:dyDescent="0.3">
      <c r="A25" s="107" t="s">
        <v>225</v>
      </c>
      <c r="B25" s="107"/>
      <c r="C25" s="107"/>
      <c r="D25" s="107"/>
      <c r="E25" s="107"/>
      <c r="F25" s="107"/>
      <c r="G25" s="107"/>
      <c r="H25" s="107"/>
      <c r="I25" s="107"/>
    </row>
    <row r="26" spans="1:11" ht="60" x14ac:dyDescent="0.25">
      <c r="A26" s="30" t="s">
        <v>153</v>
      </c>
      <c r="B26" s="31" t="s">
        <v>226</v>
      </c>
      <c r="C26" s="32" t="s">
        <v>227</v>
      </c>
      <c r="D26" s="33" t="s">
        <v>228</v>
      </c>
      <c r="E26" s="34" t="s">
        <v>229</v>
      </c>
      <c r="F26" s="33" t="s">
        <v>230</v>
      </c>
      <c r="G26" s="34" t="s">
        <v>231</v>
      </c>
      <c r="H26" s="35" t="s">
        <v>232</v>
      </c>
      <c r="I26" s="36">
        <v>100</v>
      </c>
      <c r="J26" t="s">
        <v>153</v>
      </c>
      <c r="K26">
        <v>2</v>
      </c>
    </row>
    <row r="27" spans="1:11" ht="67.5" x14ac:dyDescent="0.25">
      <c r="A27" s="30" t="s">
        <v>154</v>
      </c>
      <c r="B27" s="31" t="s">
        <v>233</v>
      </c>
      <c r="C27" s="32" t="s">
        <v>227</v>
      </c>
      <c r="D27" s="33" t="s">
        <v>234</v>
      </c>
      <c r="E27" s="34" t="s">
        <v>235</v>
      </c>
      <c r="F27" s="33" t="s">
        <v>236</v>
      </c>
      <c r="G27" s="34" t="s">
        <v>231</v>
      </c>
      <c r="H27" s="37" t="s">
        <v>237</v>
      </c>
      <c r="I27" s="36">
        <v>100</v>
      </c>
      <c r="J27" t="s">
        <v>154</v>
      </c>
      <c r="K27">
        <v>5</v>
      </c>
    </row>
    <row r="28" spans="1:11" ht="18" customHeight="1" thickBot="1" x14ac:dyDescent="0.3">
      <c r="A28" s="107" t="s">
        <v>238</v>
      </c>
      <c r="B28" s="107"/>
      <c r="C28" s="107"/>
      <c r="D28" s="107"/>
      <c r="E28" s="107"/>
      <c r="F28" s="107"/>
      <c r="G28" s="107"/>
      <c r="H28" s="107"/>
      <c r="I28" s="107"/>
    </row>
    <row r="29" spans="1:11" ht="72" x14ac:dyDescent="0.25">
      <c r="A29" s="38" t="s">
        <v>155</v>
      </c>
      <c r="B29" s="39" t="s">
        <v>239</v>
      </c>
      <c r="C29" s="40" t="s">
        <v>240</v>
      </c>
      <c r="D29" s="41" t="s">
        <v>241</v>
      </c>
      <c r="E29" s="42" t="s">
        <v>242</v>
      </c>
      <c r="F29" s="41" t="s">
        <v>243</v>
      </c>
      <c r="G29" s="42" t="s">
        <v>173</v>
      </c>
      <c r="H29" s="43" t="s">
        <v>244</v>
      </c>
      <c r="I29" s="44">
        <v>80</v>
      </c>
      <c r="J29" t="s">
        <v>155</v>
      </c>
      <c r="K29">
        <v>5</v>
      </c>
    </row>
    <row r="30" spans="1:11" ht="18" customHeight="1" thickBot="1" x14ac:dyDescent="0.3">
      <c r="A30" s="108" t="s">
        <v>245</v>
      </c>
      <c r="B30" s="108"/>
      <c r="C30" s="108"/>
      <c r="D30" s="108"/>
      <c r="E30" s="108"/>
      <c r="F30" s="108"/>
      <c r="G30" s="108"/>
      <c r="H30" s="108"/>
      <c r="I30" s="108"/>
    </row>
    <row r="31" spans="1:11" ht="56.25" x14ac:dyDescent="0.25">
      <c r="A31" s="45" t="s">
        <v>137</v>
      </c>
      <c r="B31" s="46" t="s">
        <v>246</v>
      </c>
      <c r="C31" s="47" t="s">
        <v>247</v>
      </c>
      <c r="D31" s="48" t="s">
        <v>248</v>
      </c>
      <c r="E31" s="47" t="s">
        <v>247</v>
      </c>
      <c r="F31" s="48" t="s">
        <v>247</v>
      </c>
      <c r="G31" s="47" t="s">
        <v>247</v>
      </c>
      <c r="H31" s="49" t="s">
        <v>249</v>
      </c>
      <c r="I31" s="50" t="s">
        <v>247</v>
      </c>
    </row>
  </sheetData>
  <sheetProtection algorithmName="SHA-512" hashValue="4oLiiOeRjk1Dn7ntXuygxoWQCo2RLsPp+YQFtN6yDQT+cRq2vwJRoHdh/VtjNO2Yu6FSKGzUOZFA491ovul5ng==" saltValue="dzzCAZA/HX+IlsdchSDudA==" spinCount="100000" sheet="1" objects="1" scenarios="1"/>
  <mergeCells count="9">
    <mergeCell ref="A25:I25"/>
    <mergeCell ref="A28:I28"/>
    <mergeCell ref="A30:I30"/>
    <mergeCell ref="A1:I1"/>
    <mergeCell ref="A2:I2"/>
    <mergeCell ref="A5:I5"/>
    <mergeCell ref="A12:I12"/>
    <mergeCell ref="A16:I16"/>
    <mergeCell ref="A21:I21"/>
  </mergeCells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UR - Angebot</vt:lpstr>
      <vt:lpstr>LV-Codes</vt:lpstr>
      <vt:lpstr>'LV-Codes'!Drucktitel</vt:lpstr>
      <vt:lpstr>'Raumbuch UR - Angebot'!Drucktitel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Johannes Winter</cp:lastModifiedBy>
  <cp:revision>0</cp:revision>
  <dcterms:created xsi:type="dcterms:W3CDTF">2026-04-09T05:14:24Z</dcterms:created>
  <dcterms:modified xsi:type="dcterms:W3CDTF">2026-05-20T10:23:33Z</dcterms:modified>
  <dc:language>en-US</dc:language>
</cp:coreProperties>
</file>