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R:\Vergabestelle\1 Vergabeverfahren\2026\21-2026 EU Winterdienst\1 Vorbereitung\"/>
    </mc:Choice>
  </mc:AlternateContent>
  <xr:revisionPtr revIDLastSave="0" documentId="13_ncr:1_{39B5A62F-1679-45E5-916D-C4D827B27189}" xr6:coauthVersionLast="47" xr6:coauthVersionMax="47" xr10:uidLastSave="{00000000-0000-0000-0000-000000000000}"/>
  <bookViews>
    <workbookView xWindow="14400" yWindow="0" windowWidth="14400" windowHeight="15795" tabRatio="943" xr2:uid="{00000000-000D-0000-FFFF-FFFF00000000}"/>
  </bookViews>
  <sheets>
    <sheet name="OSZ Werder St1 Werder " sheetId="28" r:id="rId1"/>
    <sheet name="Förderschule Werder " sheetId="30" r:id="rId2"/>
    <sheet name="OSZ Werder St 2 Groß Kreutz " sheetId="31" r:id="rId3"/>
    <sheet name="MFH Schenkenberg " sheetId="34" r:id="rId4"/>
    <sheet name="GU Werder " sheetId="32" r:id="rId5"/>
    <sheet name="MFH Deetz " sheetId="33" r:id="rId6"/>
    <sheet name="Zsfg. Preis je Einsatz - Los 5" sheetId="27" r:id="rId7"/>
    <sheet name="SVS" sheetId="36" r:id="rId8"/>
  </sheets>
  <externalReferences>
    <externalReference r:id="rId9"/>
  </externalReferences>
  <definedNames>
    <definedName name="Arbeitstage">#REF!</definedName>
    <definedName name="Auftraggeber">#REF!</definedName>
    <definedName name="berAuftragskosten">#N/A</definedName>
    <definedName name="_xlnm.Print_Area" localSheetId="6">'Zsfg. Preis je Einsatz - Los 5'!$A$1:$K$14</definedName>
    <definedName name="ERK_Daten">[1]Einzelraumkalkulation!$K$6:$S$6</definedName>
    <definedName name="Leistung">#REF!</definedName>
    <definedName name="Leistungsgegenstand">#REF!</definedName>
    <definedName name="Reinigungstage">#REF!</definedName>
    <definedName name="sAuftragskosten">#N/A</definedName>
    <definedName name="SVS">#REF!</definedName>
    <definedName name="SVSErsch">#REF!</definedName>
    <definedName name="SVSErschSo">#REF!</definedName>
    <definedName name="SVSFried">#REF!</definedName>
    <definedName name="SVSg">#REF!</definedName>
    <definedName name="SVSSo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86" i="36" l="1"/>
  <c r="J83" i="36"/>
  <c r="J80" i="36"/>
  <c r="J77" i="36"/>
  <c r="J73" i="36"/>
  <c r="J66" i="36"/>
  <c r="J60" i="36"/>
  <c r="J54" i="36"/>
  <c r="J45" i="36"/>
  <c r="J69" i="36"/>
  <c r="J68" i="36"/>
  <c r="J67" i="36"/>
  <c r="J65" i="36"/>
  <c r="J64" i="36"/>
  <c r="J63" i="36"/>
  <c r="J61" i="36"/>
  <c r="J59" i="36"/>
  <c r="J53" i="36"/>
  <c r="J52" i="36"/>
  <c r="J51" i="36"/>
  <c r="J46" i="36"/>
  <c r="J23" i="36"/>
  <c r="J24" i="36"/>
  <c r="J25" i="36"/>
  <c r="J26" i="36"/>
  <c r="J22" i="36"/>
  <c r="J18" i="36"/>
  <c r="E12" i="36"/>
  <c r="E11" i="36"/>
  <c r="E7" i="36"/>
  <c r="H68" i="36" l="1"/>
  <c r="J91" i="36" l="1"/>
  <c r="J90" i="36"/>
  <c r="J89" i="36"/>
  <c r="F70" i="36"/>
  <c r="H69" i="36"/>
  <c r="H67" i="36"/>
  <c r="H66" i="36"/>
  <c r="H65" i="36"/>
  <c r="H64" i="36"/>
  <c r="H63" i="36"/>
  <c r="H61" i="36"/>
  <c r="H60" i="36"/>
  <c r="H59" i="36"/>
  <c r="F55" i="36"/>
  <c r="H54" i="36"/>
  <c r="H53" i="36"/>
  <c r="H52" i="36"/>
  <c r="H51" i="36"/>
  <c r="H46" i="36"/>
  <c r="H45" i="36"/>
  <c r="F41" i="36"/>
  <c r="H41" i="36" s="1"/>
  <c r="F40" i="36"/>
  <c r="H40" i="36" s="1"/>
  <c r="D38" i="36"/>
  <c r="D36" i="36"/>
  <c r="D34" i="36"/>
  <c r="D32" i="36"/>
  <c r="D30" i="36"/>
  <c r="F27" i="36"/>
  <c r="H26" i="36"/>
  <c r="H25" i="36"/>
  <c r="H24" i="36"/>
  <c r="H23" i="36"/>
  <c r="H22" i="36"/>
  <c r="H70" i="36" l="1"/>
  <c r="J70" i="36" s="1"/>
  <c r="H27" i="36"/>
  <c r="J27" i="36" s="1"/>
  <c r="D39" i="36"/>
  <c r="F39" i="36" s="1"/>
  <c r="H39" i="36" s="1"/>
  <c r="D35" i="36"/>
  <c r="F35" i="36" s="1"/>
  <c r="H35" i="36" s="1"/>
  <c r="H55" i="36"/>
  <c r="J55" i="36" s="1"/>
  <c r="D37" i="36"/>
  <c r="F37" i="36" s="1"/>
  <c r="H37" i="36" s="1"/>
  <c r="D31" i="36"/>
  <c r="D33" i="36"/>
  <c r="F33" i="36" l="1"/>
  <c r="H33" i="36" s="1"/>
  <c r="J31" i="36"/>
  <c r="F31" i="36"/>
  <c r="F42" i="36" l="1"/>
  <c r="H31" i="36"/>
  <c r="H42" i="36" s="1"/>
  <c r="H47" i="36" s="1"/>
  <c r="F47" i="36" l="1"/>
  <c r="J47" i="36"/>
  <c r="H72" i="36"/>
  <c r="H73" i="36" l="1"/>
  <c r="F72" i="36"/>
  <c r="H74" i="36" a="1"/>
  <c r="K58" i="36" a="1"/>
  <c r="H74" i="36" l="1"/>
  <c r="K58" i="36"/>
  <c r="H77" i="36" l="1"/>
  <c r="H83" i="36"/>
  <c r="H84" i="36" s="1"/>
  <c r="J84" i="36" s="1"/>
  <c r="H80" i="36"/>
  <c r="H81" i="36" l="1"/>
  <c r="J81" i="36" s="1"/>
  <c r="H78" i="36"/>
  <c r="J78" i="36" s="1"/>
  <c r="F8" i="27"/>
  <c r="F7" i="27"/>
  <c r="F6" i="27"/>
  <c r="F5" i="27"/>
  <c r="F4" i="27"/>
  <c r="F3" i="27"/>
  <c r="I3" i="27" s="1"/>
  <c r="E5" i="27"/>
  <c r="E4" i="27"/>
  <c r="E3" i="27"/>
  <c r="H3" i="27" s="1"/>
  <c r="D5" i="27"/>
  <c r="D4" i="27"/>
  <c r="D3" i="27"/>
  <c r="G3" i="27" s="1"/>
  <c r="D8" i="27"/>
  <c r="D7" i="27"/>
  <c r="D6" i="27"/>
  <c r="I8" i="27" l="1"/>
  <c r="I7" i="27"/>
  <c r="I6" i="27"/>
  <c r="I5" i="27"/>
  <c r="I4" i="27"/>
  <c r="H5" i="27"/>
  <c r="H4" i="27"/>
  <c r="G8" i="27"/>
  <c r="G7" i="27"/>
  <c r="G6" i="27"/>
  <c r="G5" i="27"/>
  <c r="G4" i="27"/>
  <c r="J6" i="27" l="1"/>
  <c r="J8" i="27"/>
  <c r="J7" i="27"/>
  <c r="J5" i="27"/>
  <c r="J4" i="27"/>
  <c r="J3" i="27"/>
  <c r="J11" i="27" l="1"/>
  <c r="F75" i="36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<sst xmlns="http://schemas.openxmlformats.org/spreadsheetml/2006/main" count="381" uniqueCount="172">
  <si>
    <t>❄  Leistungsverzeichnis Winterdienst</t>
  </si>
  <si>
    <t>unter Berücksichtigung der derzeit gültigen Straßenreinigungssatzung</t>
  </si>
  <si>
    <t>▦  Leistungsflächen</t>
  </si>
  <si>
    <t>⌖  Lageplan / Winterdienstbereiche</t>
  </si>
  <si>
    <t>Leistungsart</t>
  </si>
  <si>
    <t>Gesamtfläche
ca. in m²</t>
  </si>
  <si>
    <t>Leistungsumfang / Einsatzzeiten</t>
  </si>
  <si>
    <t>Monatspauschale
Grunddienstleistung
in € (netto)</t>
  </si>
  <si>
    <t>Mo–Sa 07:00–20:00 Uhr,
Sonn- und Feiertage 09:00–20:00 Uhr
gemäß Ortssatzung</t>
  </si>
  <si>
    <t>Verkehrsfläche (grün)</t>
  </si>
  <si>
    <t>Mo–Fr 06:00–22:00 Uhr</t>
  </si>
  <si>
    <t>⊕  Zusatzleistungen</t>
  </si>
  <si>
    <t>Tagespauschale je Einsatz</t>
  </si>
  <si>
    <t>Sonderleistung
(nach Abstimmung mit dem
Auftraggeber durchzuführen)</t>
  </si>
  <si>
    <t>Abtransport von Schneemassen,
wenn Platzkapazität nicht mehr ausreicht</t>
  </si>
  <si>
    <t>✎  alle gelb hinterlegten Felder sind auszufüllen</t>
  </si>
  <si>
    <t>Legende</t>
  </si>
  <si>
    <t>▧</t>
  </si>
  <si>
    <t>Anliegerflächen (rot)</t>
  </si>
  <si>
    <t>Verkehrsflächen (grün)</t>
  </si>
  <si>
    <t>□</t>
  </si>
  <si>
    <t>Grundstück / Bezug (gelb)</t>
  </si>
  <si>
    <t>Preis/ Einsatz
 (netto)</t>
  </si>
  <si>
    <t>Preis/ m³
 (netto)</t>
  </si>
  <si>
    <t>Pos.</t>
  </si>
  <si>
    <t>Objekte</t>
  </si>
  <si>
    <t>Anzahl 
der Monate</t>
  </si>
  <si>
    <t>Monatspauschale 
Grundleistung 
in € (netto)</t>
  </si>
  <si>
    <t>OSZ Werder Schulteil 1 Werder</t>
  </si>
  <si>
    <t>Förderschule "Lernen" Werder</t>
  </si>
  <si>
    <t>OSZ Werder Schulteil 2 Groß Kreutz</t>
  </si>
  <si>
    <t>MFH Schenkenberg</t>
  </si>
  <si>
    <t>GU Werder Zufahrt Parkplatz OSZ</t>
  </si>
  <si>
    <t>MFH Deetz</t>
  </si>
  <si>
    <t>Angebotssumme (netto) Los 5</t>
  </si>
  <si>
    <t>Zusatzleistung
(nach Abstimmung mit dem
Auftraggeber durchzuführen)</t>
  </si>
  <si>
    <t>Anliegerflächen (rot): 
35 lfdm  Gehweg 1,50 m breit (Altkirch-Weg), halbe Straße (Schuberstraße)</t>
  </si>
  <si>
    <t>Anliegerflächen (rot): 
170 lfdm Gehweg 1,50 m breit (Kemnitzer Chaussee), 145 lfdm halbe Fahrbahn 3,00 m breit (Rosenstraße und Nelkenstraße)</t>
  </si>
  <si>
    <t>Anliegerflächen (rot): 
310 lfdm Gehweg 1,50 m breit, 
Fahrbahn 1,50m breit</t>
  </si>
  <si>
    <t xml:space="preserve">Anliegerflächen (rot): 
110 lfdm Fahrbahn 3,50 m breit </t>
  </si>
  <si>
    <t>Anliegerflächen (rot): 
40 lfdm Gehweg 1,50m breit</t>
  </si>
  <si>
    <t>Anliegerflächen (rot): 
20 lfdm Gehweg (1,50m breit), Parkplatz</t>
  </si>
  <si>
    <t>Zusatzleistung
Tagespauschale
in € (netto)</t>
  </si>
  <si>
    <t>Sonderleistung
Abtransport von Schneemassen
in €/m³ (netto)</t>
  </si>
  <si>
    <t>Gesamtpreis Grundleistung Saison 
in € (netto)</t>
  </si>
  <si>
    <t>Gesamtpreis Zusatzleistung Saison
in € (netto)</t>
  </si>
  <si>
    <t>Gesamtpreis Sonderleistung 
Saison 
in € (netto)</t>
  </si>
  <si>
    <t>Gesamtpreis je Objekt Saison
in € (netto)</t>
  </si>
  <si>
    <t>1.00</t>
  </si>
  <si>
    <t>Produktiver Stundenlohn</t>
  </si>
  <si>
    <t>%</t>
  </si>
  <si>
    <t>€</t>
  </si>
  <si>
    <t>2.00</t>
  </si>
  <si>
    <t>Lohngebundene Kosten</t>
  </si>
  <si>
    <t>2.10</t>
  </si>
  <si>
    <t>Soziallöhne</t>
  </si>
  <si>
    <t>2.11</t>
  </si>
  <si>
    <t>Gesetzliche Feiertage</t>
  </si>
  <si>
    <t>2.12</t>
  </si>
  <si>
    <t>Urlaubsentgelt</t>
  </si>
  <si>
    <t>2.13</t>
  </si>
  <si>
    <t>Zusätzliches Urlaubsentgelt</t>
  </si>
  <si>
    <t>2.14</t>
  </si>
  <si>
    <t>Lohnfortzahlung im Krankheitsfall</t>
  </si>
  <si>
    <t>2.15</t>
  </si>
  <si>
    <t>Arbeitsfreistellung</t>
  </si>
  <si>
    <t>Zwischensumme Soziallöhne</t>
  </si>
  <si>
    <t>2.20</t>
  </si>
  <si>
    <t>Sozialversicherungsbeiträge auf Fertigungslohn und Soziallöhne (Arbeitgeberanteil)</t>
  </si>
  <si>
    <t>2.21</t>
  </si>
  <si>
    <t>Krankenversicherung auf Soziallöhne</t>
  </si>
  <si>
    <t>2.22</t>
  </si>
  <si>
    <t>Rentenversicherung auf Soziallöhne</t>
  </si>
  <si>
    <t>2.23</t>
  </si>
  <si>
    <t>Arbeitslosenversicherung auf Soziallöhne</t>
  </si>
  <si>
    <t>2.24</t>
  </si>
  <si>
    <t>Pflegeversicherung auf Soziallöhne</t>
  </si>
  <si>
    <t>2.25</t>
  </si>
  <si>
    <t>U2 Mutterschaftsaufwendungen auf Soziallöhne</t>
  </si>
  <si>
    <t>2.30</t>
  </si>
  <si>
    <t>2.31</t>
  </si>
  <si>
    <t>Zwischensumme Lohnkosten inkl. Sozialabgaben (Summe 2.10 - 2.31)</t>
  </si>
  <si>
    <t>Zusätzliche lohngebundene Kosten</t>
  </si>
  <si>
    <t>2.50</t>
  </si>
  <si>
    <t>Haftpflichtversicherung</t>
  </si>
  <si>
    <t>2.60</t>
  </si>
  <si>
    <t>Sonstige Personalkosten</t>
  </si>
  <si>
    <t>Summe lohngebundene Kosten (Summe 2.10 - 2.60)</t>
  </si>
  <si>
    <t>3.00</t>
  </si>
  <si>
    <t>Sonstige auftragsbezogene Kosten</t>
  </si>
  <si>
    <t>3.10</t>
  </si>
  <si>
    <t>Aufsichtslohn Vorarbeiter</t>
  </si>
  <si>
    <t>inkl. Soziale Folgekosten f. Aufsichtslohn</t>
  </si>
  <si>
    <t>3.20</t>
  </si>
  <si>
    <t>Fahrkostenzuschuss</t>
  </si>
  <si>
    <t>3.30</t>
  </si>
  <si>
    <t>Fertigungsmaterial; Maschinen, Geräte, AfA, etc.</t>
  </si>
  <si>
    <t>3.40</t>
  </si>
  <si>
    <t>Sondereinzelkosten</t>
  </si>
  <si>
    <t>Zwischensumme sonstige auftragsbezogene Kosten (Summe 3.10 - 3.40)</t>
  </si>
  <si>
    <t>4.00</t>
  </si>
  <si>
    <t>Unternehmensbezogene Kosten</t>
  </si>
  <si>
    <t>4.10</t>
  </si>
  <si>
    <t>Gehälter</t>
  </si>
  <si>
    <t>4.11</t>
  </si>
  <si>
    <t>Technische Angestellte, inkl. Lohnfolgekosten</t>
  </si>
  <si>
    <t>4.12</t>
  </si>
  <si>
    <t>Kaufmännische Angestellte, inkl. Lohnfolgekosten</t>
  </si>
  <si>
    <t>4.20</t>
  </si>
  <si>
    <t>Fuhrparkkosten</t>
  </si>
  <si>
    <t>4.30</t>
  </si>
  <si>
    <t>Fertigungshilfskosten</t>
  </si>
  <si>
    <t>4.31</t>
  </si>
  <si>
    <t>Löhne Hilfsdienste, inkl. Lohnfolgekosten</t>
  </si>
  <si>
    <t>4.32</t>
  </si>
  <si>
    <t>Sonstige Betriebskosten</t>
  </si>
  <si>
    <t>4.40</t>
  </si>
  <si>
    <t>Schwerbehindertenabgabe</t>
  </si>
  <si>
    <t>4.50</t>
  </si>
  <si>
    <t>Sonstige Verwaltungskosten</t>
  </si>
  <si>
    <t>4.60</t>
  </si>
  <si>
    <t>Betriebsratskosten</t>
  </si>
  <si>
    <t>4.70</t>
  </si>
  <si>
    <t>Sonstige Kosten (Verbandsbeiträge, Zertifizierung etc.)</t>
  </si>
  <si>
    <t>4.80</t>
  </si>
  <si>
    <t>Gewerbesteuer</t>
  </si>
  <si>
    <t>Zwischensumme unternehmensbezogene Kosten (Summe 4.10 - 4.80)</t>
  </si>
  <si>
    <t>5.00</t>
  </si>
  <si>
    <t>Selbstkosten (Summe 1.00 - 4.80)</t>
  </si>
  <si>
    <t>6.00</t>
  </si>
  <si>
    <t>Zuschlag für Wagnis + Gewinn auf Selbstkosten</t>
  </si>
  <si>
    <t>Kalkulationszuschlag</t>
  </si>
  <si>
    <t>Basisdaten</t>
  </si>
  <si>
    <t>Anzahl Tage</t>
  </si>
  <si>
    <t>durchschnittliche Urlaubstage</t>
  </si>
  <si>
    <t>durchschnittliche Krankheitstage</t>
  </si>
  <si>
    <t>bezahlte Freistellungen</t>
  </si>
  <si>
    <t>Feiertage</t>
  </si>
  <si>
    <t>Vertragslaufzeit</t>
  </si>
  <si>
    <t>Ø</t>
  </si>
  <si>
    <t>Vorgaben</t>
  </si>
  <si>
    <t>Bundesland</t>
  </si>
  <si>
    <t xml:space="preserve">Krankenversicherung (gesetzlicher Arbeitgeberanteil 7,3%) plus Zusatzbeitrag </t>
  </si>
  <si>
    <t>Brandenburg</t>
  </si>
  <si>
    <t xml:space="preserve">Krankenversicherung durchschnittlicher Zusatzbeitragssatz (gesetzlicher Arbeitgeberanteil): </t>
  </si>
  <si>
    <t xml:space="preserve">Rentenversicherung (gesetzlicher Arbeitgeberanteil): </t>
  </si>
  <si>
    <t xml:space="preserve">Arbeitslosenversicherung (gesetzlicher Arbeitgeberanteil): </t>
  </si>
  <si>
    <t xml:space="preserve">Pflegeversicherung (gesetzlicher Arbeitgeberanteil alle Bundesländer außer Sachsen: hier 0,5% Abzug): </t>
  </si>
  <si>
    <t>U2 - Diese Position wird von jeder Krankenkasse separat berechnet.</t>
  </si>
  <si>
    <t>Die gesetzliche Unfallversicherung richtet sich nach der Gefahrenklasse, die für den Betrieb gilt.</t>
  </si>
  <si>
    <t>Insolvenzgeldumlage (gesetzlicher Arbeitgeberanteil - trägt der Arbeitgeber allein)</t>
  </si>
  <si>
    <t>zu 1</t>
  </si>
  <si>
    <t>2026 in %</t>
  </si>
  <si>
    <t>Kalkulation SVS</t>
  </si>
  <si>
    <t>❄  Berechnung Stundenverrechnungssatz Winterdienst</t>
  </si>
  <si>
    <t>Hinweis: Alle "Gelb" unterlegten Zellen sind bitte auszufüllen.</t>
  </si>
  <si>
    <r>
      <t>Krankenversicherung auf Produktivlohn</t>
    </r>
    <r>
      <rPr>
        <vertAlign val="superscript"/>
        <sz val="10"/>
        <rFont val="Segoe UI"/>
        <family val="2"/>
      </rPr>
      <t>1</t>
    </r>
  </si>
  <si>
    <r>
      <t>Rentenversicherung auf Produktivlohn</t>
    </r>
    <r>
      <rPr>
        <vertAlign val="superscript"/>
        <sz val="10"/>
        <rFont val="Segoe UI"/>
        <family val="2"/>
      </rPr>
      <t>2</t>
    </r>
  </si>
  <si>
    <r>
      <t>Arbeitslosenversicherung auf Produktivlohn</t>
    </r>
    <r>
      <rPr>
        <vertAlign val="superscript"/>
        <sz val="10"/>
        <rFont val="Segoe UI"/>
        <family val="2"/>
      </rPr>
      <t>3</t>
    </r>
  </si>
  <si>
    <r>
      <t>Pflegeversicherung auf Produktivlohn</t>
    </r>
    <r>
      <rPr>
        <vertAlign val="superscript"/>
        <sz val="10"/>
        <rFont val="Segoe UI"/>
        <family val="2"/>
      </rPr>
      <t>4</t>
    </r>
  </si>
  <si>
    <r>
      <t>U2 Mutterschaftsaufwendungen auf Produktivlohn</t>
    </r>
    <r>
      <rPr>
        <vertAlign val="superscript"/>
        <sz val="10"/>
        <rFont val="Segoe UI"/>
        <family val="2"/>
      </rPr>
      <t>5</t>
    </r>
  </si>
  <si>
    <r>
      <t>Gesetzliche Unfallversicherung</t>
    </r>
    <r>
      <rPr>
        <vertAlign val="superscript"/>
        <sz val="10"/>
        <rFont val="Segoe UI"/>
        <family val="2"/>
      </rPr>
      <t>6</t>
    </r>
  </si>
  <si>
    <r>
      <t>Insolvenzgeldumlage</t>
    </r>
    <r>
      <rPr>
        <vertAlign val="superscript"/>
        <sz val="10"/>
        <rFont val="Segoe UI"/>
        <family val="2"/>
      </rPr>
      <t>7</t>
    </r>
  </si>
  <si>
    <r>
      <t xml:space="preserve">Nachtzuschlag </t>
    </r>
    <r>
      <rPr>
        <sz val="10"/>
        <rFont val="Tahoma"/>
        <family val="2"/>
      </rPr>
      <t>auf Werktag</t>
    </r>
  </si>
  <si>
    <t>Stundensatz Werktag Nacht</t>
  </si>
  <si>
    <r>
      <t xml:space="preserve">Sonntagszuschlag </t>
    </r>
    <r>
      <rPr>
        <sz val="10"/>
        <rFont val="Tahoma"/>
        <family val="2"/>
      </rPr>
      <t>auf Werktag</t>
    </r>
  </si>
  <si>
    <t>Stundensatz Sonn- und Feiertag</t>
  </si>
  <si>
    <r>
      <t xml:space="preserve">Sonntagnachtzuschlag </t>
    </r>
    <r>
      <rPr>
        <sz val="10"/>
        <rFont val="Tahoma"/>
        <family val="2"/>
      </rPr>
      <t>auf Werktag</t>
    </r>
  </si>
  <si>
    <t>Stundensatz Sonn- und Feiertag Nacht</t>
  </si>
  <si>
    <t>Stundenverrechnungssatz Normalstunde Werktag</t>
  </si>
  <si>
    <t>Lohnkostenanteil*</t>
  </si>
  <si>
    <t>* Der Lohnkostenanteil wird für die Anwendung der Preisgleitklausel gemäß §9 des Werkvertrages zu Grunde gelegt.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</si>
</sst>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\ \€"/>
    <numFmt numFmtId="165" formatCode="0.000"/>
    <numFmt numFmtId="166" formatCode="#,##0.000"/>
    <numFmt numFmtId="167" formatCode="#,##0.00\ &quot;€&quot;"/>
    <numFmt numFmtId="168" formatCode="#,##0.00[$€];[Red]\-#,##0.00[$€]"/>
  </numFmts>
  <fonts count="36">
    <font>
      <sz val="11"/>
      <name val="Carlito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rlito"/>
    </font>
    <font>
      <sz val="11"/>
      <name val="Segoe UI"/>
      <family val="2"/>
    </font>
    <font>
      <sz val="12"/>
      <color rgb="FF374151"/>
      <name val="Segoe UI"/>
      <family val="2"/>
    </font>
    <font>
      <i/>
      <sz val="10"/>
      <color rgb="FF4B5563"/>
      <name val="Segoe UI"/>
      <family val="2"/>
    </font>
    <font>
      <b/>
      <sz val="10"/>
      <color rgb="FF111827"/>
      <name val="Segoe UI"/>
      <family val="2"/>
    </font>
    <font>
      <sz val="10"/>
      <color rgb="FF111827"/>
      <name val="Segoe UI"/>
      <family val="2"/>
    </font>
    <font>
      <sz val="12"/>
      <color rgb="FF111827"/>
      <name val="Segoe UI"/>
      <family val="2"/>
    </font>
    <font>
      <b/>
      <sz val="11"/>
      <color rgb="FF111827"/>
      <name val="Segoe UI"/>
      <family val="2"/>
    </font>
    <font>
      <b/>
      <sz val="10"/>
      <color rgb="FFD92828"/>
      <name val="Segoe UI"/>
      <family val="2"/>
    </font>
    <font>
      <sz val="10"/>
      <name val="Segoe UI"/>
      <family val="2"/>
    </font>
    <font>
      <b/>
      <sz val="10"/>
      <color rgb="FF139447"/>
      <name val="Segoe UI"/>
      <family val="2"/>
    </font>
    <font>
      <b/>
      <sz val="10"/>
      <color rgb="FFF7C948"/>
      <name val="Segoe UI"/>
      <family val="2"/>
    </font>
    <font>
      <b/>
      <sz val="12"/>
      <color rgb="FF111827"/>
      <name val="Segoe UI"/>
      <family val="2"/>
    </font>
    <font>
      <b/>
      <sz val="10"/>
      <name val="Segoe UI"/>
      <family val="2"/>
    </font>
    <font>
      <sz val="10"/>
      <color theme="1"/>
      <name val="Segoe UI"/>
      <family val="2"/>
    </font>
    <font>
      <sz val="10"/>
      <name val="Arial"/>
      <family val="2"/>
    </font>
    <font>
      <b/>
      <sz val="10"/>
      <color theme="1"/>
      <name val="Segoe UI"/>
      <family val="2"/>
    </font>
    <font>
      <b/>
      <sz val="24"/>
      <color rgb="FF0070C0"/>
      <name val="Segoe UI"/>
      <family val="2"/>
    </font>
    <font>
      <b/>
      <sz val="13"/>
      <color theme="0"/>
      <name val="Segoe UI"/>
      <family val="2"/>
    </font>
    <font>
      <b/>
      <sz val="10"/>
      <color rgb="FF0070C0"/>
      <name val="Segoe UI"/>
      <family val="2"/>
    </font>
    <font>
      <b/>
      <sz val="10"/>
      <color theme="0"/>
      <name val="Segoe UI"/>
      <family val="2"/>
    </font>
    <font>
      <sz val="11"/>
      <color theme="1"/>
      <name val="Arial"/>
      <family val="2"/>
    </font>
    <font>
      <b/>
      <sz val="12"/>
      <color theme="0"/>
      <name val="Segoe UI"/>
      <family val="2"/>
    </font>
    <font>
      <b/>
      <sz val="10"/>
      <color rgb="FFFF0000"/>
      <name val="Segoe UI"/>
      <family val="2"/>
    </font>
    <font>
      <sz val="10"/>
      <color rgb="FF00B050"/>
      <name val="Segoe UI"/>
      <family val="2"/>
    </font>
    <font>
      <vertAlign val="superscript"/>
      <sz val="10"/>
      <name val="Segoe UI"/>
      <family val="2"/>
    </font>
    <font>
      <sz val="10"/>
      <color rgb="FFFF0000"/>
      <name val="Segoe UI"/>
      <family val="2"/>
    </font>
    <font>
      <i/>
      <sz val="10"/>
      <name val="Segoe UI"/>
      <family val="2"/>
    </font>
    <font>
      <sz val="12"/>
      <name val="Segoe UI"/>
      <family val="2"/>
    </font>
    <font>
      <sz val="12"/>
      <color theme="1"/>
      <name val="Segoe UI"/>
      <family val="2"/>
    </font>
    <font>
      <sz val="10"/>
      <name val="MS Sans"/>
    </font>
    <font>
      <b/>
      <sz val="10"/>
      <name val="Tahoma"/>
      <family val="2"/>
    </font>
    <font>
      <sz val="10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rgb="FF0070C0"/>
        <bgColor indexed="64"/>
      </patternFill>
    </fill>
    <fill>
      <patternFill patternType="solid">
        <fgColor rgb="FFDAE7F6"/>
        <bgColor indexed="64"/>
      </patternFill>
    </fill>
    <fill>
      <patternFill patternType="lightUp">
        <bgColor theme="0"/>
      </patternFill>
    </fill>
    <fill>
      <patternFill patternType="solid">
        <fgColor rgb="FFFFF2CC"/>
        <bgColor indexed="64"/>
      </patternFill>
    </fill>
  </fills>
  <borders count="26">
    <border>
      <left/>
      <right/>
      <top/>
      <bottom/>
      <diagonal/>
    </border>
    <border>
      <left/>
      <right/>
      <top/>
      <bottom/>
      <diagonal/>
    </border>
    <border>
      <left style="thin">
        <color rgb="FFC9D8C4"/>
      </left>
      <right/>
      <top/>
      <bottom/>
      <diagonal/>
    </border>
    <border>
      <left/>
      <right style="thin">
        <color rgb="FFC9D8C4"/>
      </right>
      <top/>
      <bottom/>
      <diagonal/>
    </border>
    <border>
      <left style="thin">
        <color rgb="FFC9D8C4"/>
      </left>
      <right/>
      <top/>
      <bottom style="thin">
        <color rgb="FFC9D8C4"/>
      </bottom>
      <diagonal/>
    </border>
    <border>
      <left/>
      <right/>
      <top/>
      <bottom style="thin">
        <color rgb="FFC9D8C4"/>
      </bottom>
      <diagonal/>
    </border>
    <border>
      <left/>
      <right style="thin">
        <color rgb="FFC9D8C4"/>
      </right>
      <top/>
      <bottom style="thin">
        <color rgb="FFC9D8C4"/>
      </bottom>
      <diagonal/>
    </border>
    <border>
      <left style="thin">
        <color rgb="FFC9D8C4"/>
      </left>
      <right/>
      <top style="thin">
        <color rgb="FFC9D8C4"/>
      </top>
      <bottom/>
      <diagonal/>
    </border>
    <border>
      <left/>
      <right/>
      <top style="thin">
        <color rgb="FFC9D8C4"/>
      </top>
      <bottom/>
      <diagonal/>
    </border>
    <border>
      <left/>
      <right style="thin">
        <color rgb="FFC9D8C4"/>
      </right>
      <top style="thin">
        <color rgb="FFC9D8C4"/>
      </top>
      <bottom/>
      <diagonal/>
    </border>
    <border>
      <left style="thin">
        <color rgb="FFD1D5DB"/>
      </left>
      <right/>
      <top style="thin">
        <color rgb="FFD1D5DB"/>
      </top>
      <bottom style="thin">
        <color rgb="FFD1D5DB"/>
      </bottom>
      <diagonal/>
    </border>
    <border>
      <left/>
      <right/>
      <top style="thin">
        <color rgb="FFD1D5DB"/>
      </top>
      <bottom style="thin">
        <color rgb="FFD1D5DB"/>
      </bottom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0" fontId="3" fillId="0" borderId="0"/>
    <xf numFmtId="0" fontId="2" fillId="0" borderId="1"/>
    <xf numFmtId="0" fontId="18" fillId="0" borderId="1"/>
    <xf numFmtId="0" fontId="3" fillId="0" borderId="1"/>
    <xf numFmtId="0" fontId="3" fillId="0" borderId="1"/>
    <xf numFmtId="0" fontId="24" fillId="0" borderId="1"/>
    <xf numFmtId="0" fontId="1" fillId="0" borderId="1"/>
    <xf numFmtId="0" fontId="1" fillId="0" borderId="1"/>
    <xf numFmtId="0" fontId="33" fillId="0" borderId="1"/>
    <xf numFmtId="9" fontId="18" fillId="0" borderId="1" applyFont="0" applyFill="0" applyBorder="0" applyAlignment="0" applyProtection="0"/>
    <xf numFmtId="168" fontId="33" fillId="0" borderId="1" applyFont="0" applyFill="0" applyBorder="0" applyAlignment="0" applyProtection="0"/>
  </cellStyleXfs>
  <cellXfs count="178">
    <xf numFmtId="0" fontId="0" fillId="0" borderId="0" xfId="0"/>
    <xf numFmtId="166" fontId="12" fillId="7" borderId="13" xfId="7" applyNumberFormat="1" applyFont="1" applyFill="1" applyBorder="1" applyAlignment="1" applyProtection="1">
      <alignment horizontal="center" vertical="center"/>
      <protection locked="0" hidden="1"/>
    </xf>
    <xf numFmtId="2" fontId="16" fillId="7" borderId="15" xfId="8" applyNumberFormat="1" applyFont="1" applyFill="1" applyBorder="1" applyAlignment="1" applyProtection="1">
      <alignment horizontal="center" vertical="center"/>
      <protection locked="0" hidden="1"/>
    </xf>
    <xf numFmtId="165" fontId="12" fillId="7" borderId="23" xfId="8" applyNumberFormat="1" applyFont="1" applyFill="1" applyBorder="1" applyAlignment="1" applyProtection="1">
      <alignment horizontal="center" vertical="center"/>
      <protection locked="0" hidden="1"/>
    </xf>
    <xf numFmtId="165" fontId="12" fillId="7" borderId="1" xfId="8" applyNumberFormat="1" applyFont="1" applyFill="1" applyAlignment="1" applyProtection="1">
      <alignment horizontal="center" vertical="center"/>
      <protection locked="0" hidden="1"/>
    </xf>
    <xf numFmtId="165" fontId="12" fillId="7" borderId="19" xfId="8" applyNumberFormat="1" applyFont="1" applyFill="1" applyBorder="1" applyAlignment="1" applyProtection="1">
      <alignment horizontal="center" vertical="center"/>
      <protection locked="0" hidden="1"/>
    </xf>
    <xf numFmtId="165" fontId="12" fillId="7" borderId="15" xfId="8" applyNumberFormat="1" applyFont="1" applyFill="1" applyBorder="1" applyAlignment="1" applyProtection="1">
      <alignment horizontal="center" vertical="center"/>
      <protection locked="0" hidden="1"/>
    </xf>
    <xf numFmtId="2" fontId="12" fillId="7" borderId="1" xfId="8" applyNumberFormat="1" applyFont="1" applyFill="1" applyAlignment="1" applyProtection="1">
      <alignment vertical="center"/>
      <protection locked="0" hidden="1"/>
    </xf>
    <xf numFmtId="2" fontId="12" fillId="7" borderId="15" xfId="8" applyNumberFormat="1" applyFont="1" applyFill="1" applyBorder="1" applyAlignment="1" applyProtection="1">
      <alignment vertical="center"/>
      <protection locked="0" hidden="1"/>
    </xf>
    <xf numFmtId="0" fontId="20" fillId="0" borderId="1" xfId="4" applyFont="1" applyAlignment="1" applyProtection="1">
      <alignment vertical="center"/>
    </xf>
    <xf numFmtId="0" fontId="22" fillId="0" borderId="1" xfId="4" applyFont="1" applyAlignment="1" applyProtection="1">
      <alignment vertical="center"/>
    </xf>
    <xf numFmtId="0" fontId="12" fillId="0" borderId="1" xfId="5" applyFont="1" applyProtection="1"/>
    <xf numFmtId="0" fontId="26" fillId="0" borderId="1" xfId="6" applyFont="1" applyProtection="1"/>
    <xf numFmtId="0" fontId="17" fillId="0" borderId="1" xfId="8" applyFont="1" applyProtection="1"/>
    <xf numFmtId="167" fontId="17" fillId="0" borderId="1" xfId="8" applyNumberFormat="1" applyFont="1" applyProtection="1"/>
    <xf numFmtId="0" fontId="25" fillId="4" borderId="20" xfId="4" applyFont="1" applyFill="1" applyBorder="1" applyAlignment="1" applyProtection="1">
      <alignment vertical="center"/>
    </xf>
    <xf numFmtId="0" fontId="25" fillId="4" borderId="13" xfId="4" applyFont="1" applyFill="1" applyBorder="1" applyAlignment="1" applyProtection="1">
      <alignment horizontal="center" vertical="center" wrapText="1"/>
    </xf>
    <xf numFmtId="0" fontId="31" fillId="0" borderId="1" xfId="7" applyFont="1" applyAlignment="1" applyProtection="1">
      <alignment vertical="center"/>
    </xf>
    <xf numFmtId="0" fontId="32" fillId="0" borderId="1" xfId="8" applyFont="1" applyProtection="1"/>
    <xf numFmtId="167" fontId="32" fillId="0" borderId="1" xfId="8" applyNumberFormat="1" applyFont="1" applyProtection="1"/>
    <xf numFmtId="0" fontId="12" fillId="0" borderId="13" xfId="8" applyFont="1" applyBorder="1" applyAlignment="1" applyProtection="1">
      <alignment horizontal="center" vertical="center"/>
    </xf>
    <xf numFmtId="166" fontId="12" fillId="0" borderId="13" xfId="7" applyNumberFormat="1" applyFont="1" applyBorder="1" applyAlignment="1" applyProtection="1">
      <alignment horizontal="center" vertical="center"/>
    </xf>
    <xf numFmtId="0" fontId="12" fillId="0" borderId="1" xfId="8" applyFont="1" applyAlignment="1" applyProtection="1">
      <alignment vertical="center"/>
    </xf>
    <xf numFmtId="0" fontId="26" fillId="0" borderId="1" xfId="8" applyFont="1" applyProtection="1"/>
    <xf numFmtId="166" fontId="12" fillId="0" borderId="1" xfId="8" applyNumberFormat="1" applyFont="1" applyAlignment="1" applyProtection="1">
      <alignment horizontal="center" vertical="center"/>
    </xf>
    <xf numFmtId="0" fontId="27" fillId="0" borderId="1" xfId="8" applyFont="1" applyAlignment="1" applyProtection="1">
      <alignment vertical="center"/>
    </xf>
    <xf numFmtId="10" fontId="12" fillId="0" borderId="1" xfId="8" applyNumberFormat="1" applyFont="1" applyAlignment="1" applyProtection="1">
      <alignment vertical="center"/>
    </xf>
    <xf numFmtId="0" fontId="17" fillId="0" borderId="13" xfId="8" applyFont="1" applyBorder="1" applyAlignment="1" applyProtection="1">
      <alignment horizontal="center" vertical="center"/>
    </xf>
    <xf numFmtId="0" fontId="17" fillId="0" borderId="13" xfId="7" applyFont="1" applyBorder="1" applyAlignment="1" applyProtection="1">
      <alignment horizontal="center" vertical="center"/>
    </xf>
    <xf numFmtId="0" fontId="25" fillId="4" borderId="14" xfId="4" applyFont="1" applyFill="1" applyBorder="1" applyAlignment="1" applyProtection="1">
      <alignment vertical="center"/>
    </xf>
    <xf numFmtId="0" fontId="25" fillId="4" borderId="15" xfId="4" applyFont="1" applyFill="1" applyBorder="1" applyAlignment="1" applyProtection="1">
      <alignment vertical="center"/>
    </xf>
    <xf numFmtId="0" fontId="25" fillId="4" borderId="16" xfId="4" applyFont="1" applyFill="1" applyBorder="1" applyAlignment="1" applyProtection="1">
      <alignment vertical="center"/>
    </xf>
    <xf numFmtId="2" fontId="12" fillId="0" borderId="1" xfId="8" applyNumberFormat="1" applyFont="1" applyAlignment="1" applyProtection="1">
      <alignment vertical="center"/>
    </xf>
    <xf numFmtId="2" fontId="16" fillId="5" borderId="14" xfId="8" applyNumberFormat="1" applyFont="1" applyFill="1" applyBorder="1" applyAlignment="1" applyProtection="1">
      <alignment vertical="center"/>
    </xf>
    <xf numFmtId="2" fontId="16" fillId="5" borderId="15" xfId="8" applyNumberFormat="1" applyFont="1" applyFill="1" applyBorder="1" applyAlignment="1" applyProtection="1">
      <alignment vertical="center"/>
    </xf>
    <xf numFmtId="165" fontId="16" fillId="5" borderId="15" xfId="8" applyNumberFormat="1" applyFont="1" applyFill="1" applyBorder="1" applyAlignment="1" applyProtection="1">
      <alignment horizontal="center" vertical="center"/>
    </xf>
    <xf numFmtId="2" fontId="16" fillId="5" borderId="16" xfId="8" applyNumberFormat="1" applyFont="1" applyFill="1" applyBorder="1" applyAlignment="1" applyProtection="1">
      <alignment vertical="center"/>
    </xf>
    <xf numFmtId="2" fontId="12" fillId="0" borderId="1" xfId="8" applyNumberFormat="1" applyFont="1" applyAlignment="1" applyProtection="1">
      <alignment horizontal="center" vertical="center"/>
    </xf>
    <xf numFmtId="2" fontId="16" fillId="5" borderId="15" xfId="8" applyNumberFormat="1" applyFont="1" applyFill="1" applyBorder="1" applyAlignment="1" applyProtection="1">
      <alignment horizontal="center" vertical="center"/>
    </xf>
    <xf numFmtId="2" fontId="12" fillId="0" borderId="21" xfId="8" applyNumberFormat="1" applyFont="1" applyBorder="1" applyAlignment="1" applyProtection="1">
      <alignment vertical="center"/>
    </xf>
    <xf numFmtId="2" fontId="16" fillId="0" borderId="1" xfId="8" applyNumberFormat="1" applyFont="1" applyAlignment="1" applyProtection="1">
      <alignment horizontal="center" vertical="center"/>
    </xf>
    <xf numFmtId="2" fontId="16" fillId="0" borderId="22" xfId="8" applyNumberFormat="1" applyFont="1" applyBorder="1" applyAlignment="1" applyProtection="1">
      <alignment horizontal="center" vertical="center"/>
    </xf>
    <xf numFmtId="2" fontId="12" fillId="0" borderId="23" xfId="8" applyNumberFormat="1" applyFont="1" applyBorder="1" applyAlignment="1" applyProtection="1">
      <alignment horizontal="center"/>
    </xf>
    <xf numFmtId="2" fontId="12" fillId="0" borderId="22" xfId="8" applyNumberFormat="1" applyFont="1" applyBorder="1" applyAlignment="1" applyProtection="1">
      <alignment vertical="center"/>
    </xf>
    <xf numFmtId="2" fontId="12" fillId="0" borderId="1" xfId="8" applyNumberFormat="1" applyFont="1" applyAlignment="1" applyProtection="1">
      <alignment horizontal="center"/>
    </xf>
    <xf numFmtId="2" fontId="16" fillId="0" borderId="14" xfId="8" applyNumberFormat="1" applyFont="1" applyFill="1" applyBorder="1" applyAlignment="1" applyProtection="1">
      <alignment vertical="center"/>
    </xf>
    <xf numFmtId="2" fontId="16" fillId="0" borderId="15" xfId="8" applyNumberFormat="1" applyFont="1" applyFill="1" applyBorder="1" applyAlignment="1" applyProtection="1">
      <alignment vertical="center"/>
    </xf>
    <xf numFmtId="165" fontId="16" fillId="0" borderId="15" xfId="8" applyNumberFormat="1" applyFont="1" applyFill="1" applyBorder="1" applyAlignment="1" applyProtection="1">
      <alignment horizontal="center" vertical="center"/>
    </xf>
    <xf numFmtId="2" fontId="16" fillId="0" borderId="15" xfId="8" applyNumberFormat="1" applyFont="1" applyFill="1" applyBorder="1" applyAlignment="1" applyProtection="1">
      <alignment horizontal="center" vertical="center"/>
    </xf>
    <xf numFmtId="2" fontId="16" fillId="0" borderId="16" xfId="8" applyNumberFormat="1" applyFont="1" applyFill="1" applyBorder="1" applyAlignment="1" applyProtection="1">
      <alignment vertical="center"/>
    </xf>
    <xf numFmtId="2" fontId="12" fillId="0" borderId="1" xfId="8" applyNumberFormat="1" applyFont="1" applyFill="1" applyAlignment="1" applyProtection="1">
      <alignment vertical="center"/>
    </xf>
    <xf numFmtId="2" fontId="12" fillId="0" borderId="1" xfId="8" applyNumberFormat="1" applyFont="1" applyFill="1" applyAlignment="1" applyProtection="1">
      <alignment horizontal="center" vertical="center"/>
    </xf>
    <xf numFmtId="2" fontId="12" fillId="0" borderId="1" xfId="8" applyNumberFormat="1" applyFont="1" applyProtection="1"/>
    <xf numFmtId="165" fontId="12" fillId="0" borderId="23" xfId="8" applyNumberFormat="1" applyFont="1" applyBorder="1" applyAlignment="1" applyProtection="1">
      <alignment horizontal="center" vertical="center"/>
    </xf>
    <xf numFmtId="166" fontId="12" fillId="0" borderId="23" xfId="8" applyNumberFormat="1" applyFont="1" applyBorder="1" applyAlignment="1" applyProtection="1">
      <alignment horizontal="center" vertical="center"/>
    </xf>
    <xf numFmtId="2" fontId="12" fillId="0" borderId="23" xfId="8" applyNumberFormat="1" applyFont="1" applyBorder="1" applyAlignment="1" applyProtection="1">
      <alignment horizontal="center" vertical="center"/>
    </xf>
    <xf numFmtId="0" fontId="29" fillId="0" borderId="1" xfId="8" applyFont="1" applyProtection="1"/>
    <xf numFmtId="165" fontId="12" fillId="0" borderId="1" xfId="8" applyNumberFormat="1" applyFont="1" applyAlignment="1" applyProtection="1">
      <alignment horizontal="center" vertical="center"/>
    </xf>
    <xf numFmtId="2" fontId="16" fillId="0" borderId="14" xfId="8" applyNumberFormat="1" applyFont="1" applyFill="1" applyBorder="1" applyProtection="1"/>
    <xf numFmtId="2" fontId="16" fillId="0" borderId="15" xfId="8" applyNumberFormat="1" applyFont="1" applyFill="1" applyBorder="1" applyProtection="1"/>
    <xf numFmtId="165" fontId="16" fillId="0" borderId="15" xfId="8" applyNumberFormat="1" applyFont="1" applyFill="1" applyBorder="1" applyAlignment="1" applyProtection="1">
      <alignment horizontal="center"/>
    </xf>
    <xf numFmtId="2" fontId="16" fillId="0" borderId="15" xfId="8" applyNumberFormat="1" applyFont="1" applyFill="1" applyBorder="1" applyAlignment="1" applyProtection="1">
      <alignment horizontal="center"/>
    </xf>
    <xf numFmtId="2" fontId="16" fillId="0" borderId="16" xfId="8" applyNumberFormat="1" applyFont="1" applyFill="1" applyBorder="1" applyProtection="1"/>
    <xf numFmtId="2" fontId="12" fillId="5" borderId="14" xfId="8" applyNumberFormat="1" applyFont="1" applyFill="1" applyBorder="1" applyAlignment="1" applyProtection="1">
      <alignment vertical="center"/>
    </xf>
    <xf numFmtId="2" fontId="12" fillId="5" borderId="15" xfId="8" applyNumberFormat="1" applyFont="1" applyFill="1" applyBorder="1" applyAlignment="1" applyProtection="1">
      <alignment vertical="center"/>
    </xf>
    <xf numFmtId="2" fontId="12" fillId="5" borderId="15" xfId="8" applyNumberFormat="1" applyFont="1" applyFill="1" applyBorder="1" applyAlignment="1" applyProtection="1">
      <alignment horizontal="center" vertical="center"/>
    </xf>
    <xf numFmtId="2" fontId="12" fillId="5" borderId="16" xfId="8" applyNumberFormat="1" applyFont="1" applyFill="1" applyBorder="1" applyAlignment="1" applyProtection="1">
      <alignment vertical="center"/>
    </xf>
    <xf numFmtId="2" fontId="17" fillId="0" borderId="1" xfId="8" applyNumberFormat="1" applyFont="1" applyProtection="1"/>
    <xf numFmtId="2" fontId="17" fillId="0" borderId="1" xfId="8" applyNumberFormat="1" applyFont="1" applyAlignment="1" applyProtection="1">
      <alignment horizontal="left"/>
    </xf>
    <xf numFmtId="0" fontId="17" fillId="0" borderId="1" xfId="8" applyFont="1" applyAlignment="1" applyProtection="1">
      <alignment horizontal="left"/>
    </xf>
    <xf numFmtId="2" fontId="12" fillId="5" borderId="24" xfId="8" applyNumberFormat="1" applyFont="1" applyFill="1" applyBorder="1" applyAlignment="1" applyProtection="1">
      <alignment vertical="center"/>
    </xf>
    <xf numFmtId="2" fontId="16" fillId="5" borderId="23" xfId="8" applyNumberFormat="1" applyFont="1" applyFill="1" applyBorder="1" applyAlignment="1" applyProtection="1">
      <alignment vertical="center"/>
    </xf>
    <xf numFmtId="2" fontId="12" fillId="5" borderId="23" xfId="8" applyNumberFormat="1" applyFont="1" applyFill="1" applyBorder="1" applyAlignment="1" applyProtection="1">
      <alignment vertical="center"/>
    </xf>
    <xf numFmtId="165" fontId="16" fillId="5" borderId="23" xfId="8" applyNumberFormat="1" applyFont="1" applyFill="1" applyBorder="1" applyAlignment="1" applyProtection="1">
      <alignment horizontal="center" vertical="center"/>
    </xf>
    <xf numFmtId="2" fontId="12" fillId="5" borderId="23" xfId="8" applyNumberFormat="1" applyFont="1" applyFill="1" applyBorder="1" applyProtection="1"/>
    <xf numFmtId="2" fontId="12" fillId="5" borderId="25" xfId="8" applyNumberFormat="1" applyFont="1" applyFill="1" applyBorder="1" applyAlignment="1" applyProtection="1">
      <alignment vertical="center"/>
    </xf>
    <xf numFmtId="2" fontId="16" fillId="0" borderId="1" xfId="8" applyNumberFormat="1" applyFont="1" applyAlignment="1" applyProtection="1">
      <alignment vertical="center"/>
    </xf>
    <xf numFmtId="165" fontId="16" fillId="0" borderId="1" xfId="8" applyNumberFormat="1" applyFont="1" applyAlignment="1" applyProtection="1">
      <alignment horizontal="center" vertical="center"/>
    </xf>
    <xf numFmtId="2" fontId="12" fillId="0" borderId="14" xfId="8" applyNumberFormat="1" applyFont="1" applyFill="1" applyBorder="1" applyAlignment="1" applyProtection="1">
      <alignment horizontal="left" vertical="center"/>
    </xf>
    <xf numFmtId="2" fontId="16" fillId="5" borderId="14" xfId="8" applyNumberFormat="1" applyFont="1" applyFill="1" applyBorder="1" applyAlignment="1" applyProtection="1">
      <alignment horizontal="left" vertical="center"/>
    </xf>
    <xf numFmtId="0" fontId="34" fillId="5" borderId="15" xfId="9" applyFont="1" applyFill="1" applyBorder="1" applyProtection="1"/>
    <xf numFmtId="0" fontId="16" fillId="5" borderId="15" xfId="8" applyFont="1" applyFill="1" applyBorder="1" applyProtection="1"/>
    <xf numFmtId="0" fontId="16" fillId="5" borderId="16" xfId="8" applyFont="1" applyFill="1" applyBorder="1" applyAlignment="1" applyProtection="1">
      <alignment vertical="center"/>
    </xf>
    <xf numFmtId="0" fontId="35" fillId="0" borderId="19" xfId="9" applyFont="1" applyBorder="1" applyProtection="1"/>
    <xf numFmtId="0" fontId="17" fillId="0" borderId="19" xfId="8" applyFont="1" applyBorder="1" applyProtection="1"/>
    <xf numFmtId="2" fontId="12" fillId="0" borderId="19" xfId="8" applyNumberFormat="1" applyFont="1" applyBorder="1" applyAlignment="1" applyProtection="1">
      <alignment vertical="center"/>
    </xf>
    <xf numFmtId="165" fontId="16" fillId="0" borderId="19" xfId="8" applyNumberFormat="1" applyFont="1" applyBorder="1" applyAlignment="1" applyProtection="1">
      <alignment horizontal="center" vertical="center"/>
    </xf>
    <xf numFmtId="168" fontId="35" fillId="0" borderId="19" xfId="11" applyFont="1" applyBorder="1" applyProtection="1"/>
    <xf numFmtId="0" fontId="12" fillId="0" borderId="19" xfId="8" applyFont="1" applyBorder="1" applyAlignment="1" applyProtection="1">
      <alignment vertical="center"/>
    </xf>
    <xf numFmtId="0" fontId="35" fillId="0" borderId="1" xfId="9" applyFont="1" applyProtection="1"/>
    <xf numFmtId="168" fontId="35" fillId="0" borderId="1" xfId="11" applyFont="1" applyBorder="1" applyProtection="1"/>
    <xf numFmtId="0" fontId="18" fillId="0" borderId="1" xfId="3" applyProtection="1"/>
    <xf numFmtId="0" fontId="12" fillId="0" borderId="14" xfId="8" applyFont="1" applyFill="1" applyBorder="1" applyAlignment="1" applyProtection="1">
      <alignment vertical="center"/>
    </xf>
    <xf numFmtId="0" fontId="12" fillId="0" borderId="15" xfId="8" applyFont="1" applyFill="1" applyBorder="1" applyAlignment="1" applyProtection="1">
      <alignment vertical="center"/>
    </xf>
    <xf numFmtId="0" fontId="12" fillId="0" borderId="21" xfId="8" applyFont="1" applyBorder="1" applyAlignment="1" applyProtection="1">
      <alignment vertical="center"/>
    </xf>
    <xf numFmtId="2" fontId="30" fillId="0" borderId="1" xfId="8" applyNumberFormat="1" applyFont="1" applyAlignment="1" applyProtection="1">
      <alignment vertical="center"/>
    </xf>
    <xf numFmtId="2" fontId="30" fillId="0" borderId="22" xfId="8" applyNumberFormat="1" applyFont="1" applyBorder="1" applyAlignment="1" applyProtection="1">
      <alignment vertical="center"/>
    </xf>
    <xf numFmtId="0" fontId="12" fillId="0" borderId="24" xfId="8" applyFont="1" applyBorder="1" applyAlignment="1" applyProtection="1">
      <alignment vertical="center"/>
    </xf>
    <xf numFmtId="2" fontId="12" fillId="0" borderId="23" xfId="8" applyNumberFormat="1" applyFont="1" applyBorder="1" applyAlignment="1" applyProtection="1">
      <alignment vertical="center"/>
    </xf>
    <xf numFmtId="0" fontId="12" fillId="0" borderId="23" xfId="8" applyFont="1" applyBorder="1" applyAlignment="1" applyProtection="1">
      <alignment vertical="center"/>
    </xf>
    <xf numFmtId="2" fontId="12" fillId="0" borderId="23" xfId="8" applyNumberFormat="1" applyFont="1" applyBorder="1" applyAlignment="1" applyProtection="1">
      <alignment horizontal="right" vertical="center"/>
    </xf>
    <xf numFmtId="2" fontId="12" fillId="0" borderId="15" xfId="8" applyNumberFormat="1" applyFont="1" applyBorder="1" applyAlignment="1" applyProtection="1">
      <alignment horizontal="right" vertical="center"/>
    </xf>
    <xf numFmtId="2" fontId="30" fillId="0" borderId="25" xfId="8" applyNumberFormat="1" applyFont="1" applyBorder="1" applyAlignment="1" applyProtection="1">
      <alignment vertical="center"/>
    </xf>
    <xf numFmtId="0" fontId="27" fillId="0" borderId="1" xfId="8" applyFont="1" applyProtection="1"/>
    <xf numFmtId="0" fontId="12" fillId="0" borderId="1" xfId="8" applyFont="1" applyProtection="1"/>
    <xf numFmtId="0" fontId="12" fillId="0" borderId="1" xfId="8" applyFont="1" applyAlignment="1" applyProtection="1">
      <alignment horizontal="right" vertical="center" wrapText="1"/>
    </xf>
    <xf numFmtId="0" fontId="12" fillId="0" borderId="1" xfId="8" applyFont="1" applyAlignment="1" applyProtection="1">
      <alignment horizontal="left" vertical="center"/>
    </xf>
    <xf numFmtId="0" fontId="12" fillId="0" borderId="1" xfId="8" applyFont="1" applyAlignment="1" applyProtection="1">
      <alignment vertical="center" wrapText="1"/>
    </xf>
    <xf numFmtId="0" fontId="4" fillId="0" borderId="1" xfId="5" applyFont="1" applyProtection="1">
      <protection hidden="1"/>
    </xf>
    <xf numFmtId="0" fontId="4" fillId="0" borderId="1" xfId="4" applyFont="1" applyAlignment="1" applyProtection="1">
      <alignment vertical="center"/>
      <protection hidden="1"/>
    </xf>
    <xf numFmtId="0" fontId="21" fillId="4" borderId="14" xfId="4" applyFont="1" applyFill="1" applyBorder="1" applyAlignment="1" applyProtection="1">
      <alignment vertical="center"/>
      <protection hidden="1"/>
    </xf>
    <xf numFmtId="0" fontId="21" fillId="4" borderId="15" xfId="4" applyFont="1" applyFill="1" applyBorder="1" applyAlignment="1" applyProtection="1">
      <alignment vertical="center"/>
      <protection hidden="1"/>
    </xf>
    <xf numFmtId="0" fontId="21" fillId="4" borderId="16" xfId="4" applyFont="1" applyFill="1" applyBorder="1" applyAlignment="1" applyProtection="1">
      <alignment vertical="center"/>
      <protection hidden="1"/>
    </xf>
    <xf numFmtId="0" fontId="7" fillId="5" borderId="13" xfId="4" applyFont="1" applyFill="1" applyBorder="1" applyAlignment="1" applyProtection="1">
      <alignment horizontal="center" vertical="center" wrapText="1"/>
      <protection hidden="1"/>
    </xf>
    <xf numFmtId="0" fontId="15" fillId="0" borderId="13" xfId="4" applyFont="1" applyBorder="1" applyAlignment="1" applyProtection="1">
      <alignment horizontal="center" vertical="center" wrapText="1"/>
      <protection hidden="1"/>
    </xf>
    <xf numFmtId="0" fontId="4" fillId="0" borderId="1" xfId="4" applyFont="1" applyAlignment="1" applyProtection="1">
      <alignment horizontal="left" vertical="center"/>
      <protection hidden="1"/>
    </xf>
    <xf numFmtId="0" fontId="15" fillId="0" borderId="13" xfId="4" applyFont="1" applyBorder="1" applyAlignment="1" applyProtection="1">
      <alignment horizontal="center" vertical="center" wrapText="1"/>
      <protection hidden="1"/>
    </xf>
    <xf numFmtId="0" fontId="7" fillId="5" borderId="13" xfId="4" applyFont="1" applyFill="1" applyBorder="1" applyAlignment="1" applyProtection="1">
      <alignment horizontal="center" vertical="center"/>
      <protection hidden="1"/>
    </xf>
    <xf numFmtId="0" fontId="10" fillId="5" borderId="10" xfId="4" applyFont="1" applyFill="1" applyBorder="1" applyAlignment="1" applyProtection="1">
      <alignment vertical="center"/>
      <protection hidden="1"/>
    </xf>
    <xf numFmtId="0" fontId="10" fillId="5" borderId="11" xfId="4" applyFont="1" applyFill="1" applyBorder="1" applyAlignment="1" applyProtection="1">
      <alignment vertical="center"/>
      <protection hidden="1"/>
    </xf>
    <xf numFmtId="0" fontId="11" fillId="0" borderId="1" xfId="4" applyFont="1" applyAlignment="1" applyProtection="1">
      <alignment vertical="center"/>
      <protection hidden="1"/>
    </xf>
    <xf numFmtId="0" fontId="12" fillId="0" borderId="1" xfId="4" applyFont="1" applyAlignment="1" applyProtection="1">
      <alignment vertical="center" wrapText="1"/>
      <protection hidden="1"/>
    </xf>
    <xf numFmtId="0" fontId="11" fillId="0" borderId="12" xfId="4" applyFont="1" applyBorder="1" applyAlignment="1" applyProtection="1">
      <alignment horizontal="center" vertical="center"/>
      <protection hidden="1"/>
    </xf>
    <xf numFmtId="0" fontId="12" fillId="0" borderId="12" xfId="4" applyFont="1" applyBorder="1" applyAlignment="1" applyProtection="1">
      <alignment vertical="center" wrapText="1"/>
      <protection hidden="1"/>
    </xf>
    <xf numFmtId="0" fontId="13" fillId="0" borderId="1" xfId="4" applyFont="1" applyAlignment="1" applyProtection="1">
      <alignment vertical="center"/>
      <protection hidden="1"/>
    </xf>
    <xf numFmtId="0" fontId="13" fillId="0" borderId="12" xfId="4" applyFont="1" applyBorder="1" applyAlignment="1" applyProtection="1">
      <alignment horizontal="center" vertical="center"/>
      <protection hidden="1"/>
    </xf>
    <xf numFmtId="0" fontId="14" fillId="0" borderId="1" xfId="4" applyFont="1" applyAlignment="1" applyProtection="1">
      <alignment vertical="center"/>
      <protection hidden="1"/>
    </xf>
    <xf numFmtId="0" fontId="14" fillId="0" borderId="12" xfId="4" applyFont="1" applyBorder="1" applyAlignment="1" applyProtection="1">
      <alignment horizontal="center" vertical="center"/>
      <protection hidden="1"/>
    </xf>
    <xf numFmtId="164" fontId="9" fillId="2" borderId="13" xfId="4" applyNumberFormat="1" applyFont="1" applyFill="1" applyBorder="1" applyAlignment="1" applyProtection="1">
      <alignment horizontal="right" vertical="center" wrapText="1"/>
      <protection locked="0" hidden="1"/>
    </xf>
    <xf numFmtId="0" fontId="23" fillId="4" borderId="14" xfId="4" applyFont="1" applyFill="1" applyBorder="1" applyAlignment="1" applyProtection="1">
      <alignment horizontal="center" vertical="center"/>
      <protection hidden="1"/>
    </xf>
    <xf numFmtId="0" fontId="23" fillId="4" borderId="14" xfId="4" applyFont="1" applyFill="1" applyBorder="1" applyAlignment="1" applyProtection="1">
      <alignment horizontal="center" vertical="center" wrapText="1"/>
      <protection hidden="1"/>
    </xf>
    <xf numFmtId="0" fontId="19" fillId="0" borderId="1" xfId="2" applyFont="1" applyProtection="1">
      <protection hidden="1"/>
    </xf>
    <xf numFmtId="0" fontId="17" fillId="0" borderId="13" xfId="2" applyFont="1" applyBorder="1" applyProtection="1">
      <protection hidden="1"/>
    </xf>
    <xf numFmtId="0" fontId="12" fillId="0" borderId="13" xfId="3" applyFont="1" applyBorder="1" applyProtection="1">
      <protection hidden="1"/>
    </xf>
    <xf numFmtId="0" fontId="17" fillId="0" borderId="13" xfId="2" applyFont="1" applyBorder="1" applyAlignment="1" applyProtection="1">
      <alignment horizontal="center"/>
      <protection hidden="1"/>
    </xf>
    <xf numFmtId="164" fontId="17" fillId="0" borderId="13" xfId="2" applyNumberFormat="1" applyFont="1" applyBorder="1" applyProtection="1">
      <protection hidden="1"/>
    </xf>
    <xf numFmtId="0" fontId="17" fillId="0" borderId="1" xfId="2" applyFont="1" applyProtection="1">
      <protection hidden="1"/>
    </xf>
    <xf numFmtId="0" fontId="12" fillId="0" borderId="13" xfId="2" applyFont="1" applyBorder="1" applyProtection="1">
      <protection hidden="1"/>
    </xf>
    <xf numFmtId="164" fontId="17" fillId="6" borderId="13" xfId="2" applyNumberFormat="1" applyFont="1" applyFill="1" applyBorder="1" applyProtection="1">
      <protection hidden="1"/>
    </xf>
    <xf numFmtId="164" fontId="16" fillId="5" borderId="13" xfId="2" applyNumberFormat="1" applyFont="1" applyFill="1" applyBorder="1" applyAlignment="1" applyProtection="1">
      <alignment vertical="center"/>
      <protection hidden="1"/>
    </xf>
    <xf numFmtId="0" fontId="17" fillId="0" borderId="1" xfId="2" applyFont="1" applyAlignment="1" applyProtection="1">
      <alignment vertical="center"/>
      <protection hidden="1"/>
    </xf>
    <xf numFmtId="0" fontId="17" fillId="0" borderId="1" xfId="2" applyFont="1" applyBorder="1" applyProtection="1">
      <protection hidden="1"/>
    </xf>
    <xf numFmtId="0" fontId="20" fillId="0" borderId="1" xfId="4" applyFont="1" applyAlignment="1" applyProtection="1">
      <alignment vertical="center"/>
      <protection hidden="1"/>
    </xf>
    <xf numFmtId="0" fontId="5" fillId="0" borderId="1" xfId="4" applyFont="1" applyAlignment="1" applyProtection="1">
      <alignment vertical="center"/>
      <protection hidden="1"/>
    </xf>
    <xf numFmtId="0" fontId="6" fillId="0" borderId="1" xfId="4" applyFont="1" applyAlignment="1" applyProtection="1">
      <alignment vertical="center"/>
      <protection hidden="1"/>
    </xf>
    <xf numFmtId="0" fontId="21" fillId="4" borderId="13" xfId="4" applyFont="1" applyFill="1" applyBorder="1" applyAlignment="1" applyProtection="1">
      <alignment vertical="center"/>
      <protection hidden="1"/>
    </xf>
    <xf numFmtId="0" fontId="7" fillId="5" borderId="13" xfId="4" applyFont="1" applyFill="1" applyBorder="1" applyAlignment="1" applyProtection="1">
      <alignment horizontal="center" vertical="center" wrapText="1"/>
      <protection hidden="1"/>
    </xf>
    <xf numFmtId="0" fontId="4" fillId="3" borderId="7" xfId="4" applyFont="1" applyFill="1" applyBorder="1" applyAlignment="1" applyProtection="1">
      <alignment vertical="center"/>
      <protection hidden="1"/>
    </xf>
    <xf numFmtId="0" fontId="4" fillId="3" borderId="8" xfId="4" applyFont="1" applyFill="1" applyBorder="1" applyAlignment="1" applyProtection="1">
      <alignment vertical="center"/>
      <protection hidden="1"/>
    </xf>
    <xf numFmtId="0" fontId="4" fillId="3" borderId="9" xfId="4" applyFont="1" applyFill="1" applyBorder="1" applyAlignment="1" applyProtection="1">
      <alignment vertical="center"/>
      <protection hidden="1"/>
    </xf>
    <xf numFmtId="0" fontId="4" fillId="3" borderId="2" xfId="4" applyFont="1" applyFill="1" applyBorder="1" applyAlignment="1" applyProtection="1">
      <alignment vertical="center"/>
      <protection hidden="1"/>
    </xf>
    <xf numFmtId="0" fontId="4" fillId="3" borderId="1" xfId="4" applyFont="1" applyFill="1" applyAlignment="1" applyProtection="1">
      <alignment vertical="center"/>
      <protection hidden="1"/>
    </xf>
    <xf numFmtId="0" fontId="4" fillId="3" borderId="3" xfId="4" applyFont="1" applyFill="1" applyBorder="1" applyAlignment="1" applyProtection="1">
      <alignment vertical="center"/>
      <protection hidden="1"/>
    </xf>
    <xf numFmtId="0" fontId="4" fillId="3" borderId="4" xfId="4" applyFont="1" applyFill="1" applyBorder="1" applyAlignment="1" applyProtection="1">
      <alignment vertical="center"/>
      <protection hidden="1"/>
    </xf>
    <xf numFmtId="0" fontId="4" fillId="3" borderId="5" xfId="4" applyFont="1" applyFill="1" applyBorder="1" applyAlignment="1" applyProtection="1">
      <alignment vertical="center"/>
      <protection hidden="1"/>
    </xf>
    <xf numFmtId="0" fontId="4" fillId="3" borderId="6" xfId="4" applyFont="1" applyFill="1" applyBorder="1" applyAlignment="1" applyProtection="1">
      <alignment vertical="center"/>
      <protection hidden="1"/>
    </xf>
    <xf numFmtId="0" fontId="8" fillId="0" borderId="13" xfId="4" applyFont="1" applyBorder="1" applyAlignment="1" applyProtection="1">
      <alignment horizontal="left" vertical="center" wrapText="1"/>
      <protection hidden="1"/>
    </xf>
    <xf numFmtId="0" fontId="8" fillId="0" borderId="13" xfId="4" applyFont="1" applyBorder="1" applyAlignment="1" applyProtection="1">
      <alignment vertical="center" wrapText="1"/>
      <protection hidden="1"/>
    </xf>
    <xf numFmtId="164" fontId="9" fillId="2" borderId="17" xfId="4" applyNumberFormat="1" applyFont="1" applyFill="1" applyBorder="1" applyAlignment="1" applyProtection="1">
      <alignment horizontal="right" vertical="center" wrapText="1"/>
      <protection locked="0" hidden="1"/>
    </xf>
    <xf numFmtId="164" fontId="9" fillId="2" borderId="18" xfId="4" applyNumberFormat="1" applyFont="1" applyFill="1" applyBorder="1" applyAlignment="1" applyProtection="1">
      <alignment horizontal="right" vertical="center" wrapText="1"/>
      <protection locked="0" hidden="1"/>
    </xf>
    <xf numFmtId="0" fontId="21" fillId="4" borderId="13" xfId="4" applyFont="1" applyFill="1" applyBorder="1" applyAlignment="1" applyProtection="1">
      <alignment horizontal="left" vertical="center"/>
      <protection hidden="1"/>
    </xf>
    <xf numFmtId="0" fontId="15" fillId="0" borderId="13" xfId="4" applyFont="1" applyBorder="1" applyAlignment="1" applyProtection="1">
      <alignment horizontal="center" vertical="center" wrapText="1"/>
      <protection hidden="1"/>
    </xf>
    <xf numFmtId="0" fontId="22" fillId="5" borderId="13" xfId="4" applyFont="1" applyFill="1" applyBorder="1" applyAlignment="1" applyProtection="1">
      <alignment vertical="center" wrapText="1"/>
      <protection hidden="1"/>
    </xf>
    <xf numFmtId="0" fontId="10" fillId="0" borderId="1" xfId="4" applyFont="1" applyAlignment="1" applyProtection="1">
      <alignment vertical="center"/>
      <protection hidden="1"/>
    </xf>
    <xf numFmtId="164" fontId="9" fillId="7" borderId="17" xfId="4" applyNumberFormat="1" applyFont="1" applyFill="1" applyBorder="1" applyAlignment="1" applyProtection="1">
      <alignment horizontal="right" vertical="center" wrapText="1"/>
      <protection locked="0" hidden="1"/>
    </xf>
    <xf numFmtId="164" fontId="9" fillId="7" borderId="18" xfId="4" applyNumberFormat="1" applyFont="1" applyFill="1" applyBorder="1" applyAlignment="1" applyProtection="1">
      <alignment horizontal="right" vertical="center" wrapText="1"/>
      <protection locked="0" hidden="1"/>
    </xf>
    <xf numFmtId="0" fontId="17" fillId="0" borderId="1" xfId="2" applyFont="1" applyBorder="1" applyAlignment="1" applyProtection="1">
      <alignment horizontal="left" vertical="center" wrapText="1"/>
      <protection hidden="1"/>
    </xf>
    <xf numFmtId="0" fontId="16" fillId="5" borderId="14" xfId="2" applyFont="1" applyFill="1" applyBorder="1" applyAlignment="1" applyProtection="1">
      <alignment horizontal="right" vertical="center"/>
      <protection hidden="1"/>
    </xf>
    <xf numFmtId="0" fontId="16" fillId="5" borderId="15" xfId="2" applyFont="1" applyFill="1" applyBorder="1" applyAlignment="1" applyProtection="1">
      <alignment horizontal="right" vertical="center"/>
      <protection hidden="1"/>
    </xf>
    <xf numFmtId="0" fontId="16" fillId="5" borderId="16" xfId="2" applyFont="1" applyFill="1" applyBorder="1" applyAlignment="1" applyProtection="1">
      <alignment horizontal="right" vertical="center"/>
      <protection hidden="1"/>
    </xf>
    <xf numFmtId="0" fontId="7" fillId="5" borderId="15" xfId="4" applyFont="1" applyFill="1" applyBorder="1" applyAlignment="1" applyProtection="1">
      <alignment horizontal="left" vertical="center" wrapText="1"/>
    </xf>
    <xf numFmtId="2" fontId="16" fillId="0" borderId="15" xfId="8" applyNumberFormat="1" applyFont="1" applyFill="1" applyBorder="1" applyAlignment="1" applyProtection="1">
      <alignment horizontal="left" wrapText="1"/>
    </xf>
    <xf numFmtId="2" fontId="16" fillId="5" borderId="15" xfId="8" applyNumberFormat="1" applyFont="1" applyFill="1" applyBorder="1" applyAlignment="1" applyProtection="1">
      <alignment horizontal="left" vertical="center"/>
    </xf>
    <xf numFmtId="0" fontId="25" fillId="4" borderId="13" xfId="4" applyFont="1" applyFill="1" applyBorder="1" applyAlignment="1" applyProtection="1">
      <alignment horizontal="center" vertical="center"/>
    </xf>
    <xf numFmtId="0" fontId="12" fillId="0" borderId="13" xfId="8" applyFont="1" applyBorder="1" applyAlignment="1" applyProtection="1">
      <alignment horizontal="left" vertical="center" wrapText="1"/>
    </xf>
    <xf numFmtId="0" fontId="25" fillId="4" borderId="14" xfId="4" applyFont="1" applyFill="1" applyBorder="1" applyAlignment="1" applyProtection="1">
      <alignment horizontal="center" vertical="center"/>
    </xf>
    <xf numFmtId="0" fontId="25" fillId="4" borderId="19" xfId="4" applyFont="1" applyFill="1" applyBorder="1" applyAlignment="1" applyProtection="1">
      <alignment horizontal="center" vertical="center"/>
    </xf>
    <xf numFmtId="166" fontId="12" fillId="0" borderId="13" xfId="8" applyNumberFormat="1" applyFont="1" applyBorder="1" applyAlignment="1" applyProtection="1">
      <alignment horizontal="center" vertical="center"/>
    </xf>
  </cellXfs>
  <cellStyles count="12">
    <cellStyle name="Euro" xfId="11" xr:uid="{99E0DAE3-CBBF-4C8B-8182-B5B74BA99446}"/>
    <cellStyle name="Normal" xfId="1" xr:uid="{00000000-0005-0000-0000-000000000000}"/>
    <cellStyle name="Normal 2" xfId="4" xr:uid="{38A27198-21BE-4492-B17F-D46DD4115DA1}"/>
    <cellStyle name="Prozent 2" xfId="10" xr:uid="{FF7684BC-2795-4FFD-87EF-934F6C8D5C3F}"/>
    <cellStyle name="Standard" xfId="0" builtinId="0"/>
    <cellStyle name="Standard 2" xfId="2" xr:uid="{97284B7F-2A8F-401A-8FF2-D72FEF5EAB22}"/>
    <cellStyle name="Standard 2 2" xfId="3" xr:uid="{368C7FA4-F0A3-4BD4-A7DB-A4A4C45AE3DD}"/>
    <cellStyle name="Standard 3" xfId="5" xr:uid="{44459466-BBE4-4DD6-ABF1-5244995F2695}"/>
    <cellStyle name="Standard 6 2 3" xfId="8" xr:uid="{B9C7BD36-E4F7-4D80-9B72-7C7F0D9D0944}"/>
    <cellStyle name="Standard 6 4" xfId="7" xr:uid="{95FEE9F0-0C03-406F-A344-C8A3A8823F8B}"/>
    <cellStyle name="Standard 7" xfId="6" xr:uid="{714B2AAC-D71C-495E-B897-3359EDA328F0}"/>
    <cellStyle name="Standard_Konzept" xfId="9" xr:uid="{9DE93DD7-2E00-45AC-BB7E-A7D9F33F2196}"/>
  </cellStyles>
  <dxfs count="0"/>
  <tableStyles count="0" defaultTableStyle="TableStyleMedium2" defaultPivotStyle="PivotStyleLight16"/>
  <colors>
    <mruColors>
      <color rgb="FFDAE7F6"/>
      <color rgb="FFFFF2CC"/>
      <color rgb="FFEAF3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10583</xdr:colOff>
      <xdr:row>5</xdr:row>
      <xdr:rowOff>10675</xdr:rowOff>
    </xdr:from>
    <xdr:to>
      <xdr:col>12</xdr:col>
      <xdr:colOff>0</xdr:colOff>
      <xdr:row>40</xdr:row>
      <xdr:rowOff>8162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B0CF43E6-4761-4E74-B3A6-47BC1B8A3AA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993"/>
        <a:stretch/>
      </xdr:blipFill>
      <xdr:spPr>
        <a:xfrm>
          <a:off x="8191500" y="1439425"/>
          <a:ext cx="5619750" cy="9331987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10582</xdr:colOff>
      <xdr:row>5</xdr:row>
      <xdr:rowOff>10584</xdr:rowOff>
    </xdr:from>
    <xdr:to>
      <xdr:col>11</xdr:col>
      <xdr:colOff>3213638</xdr:colOff>
      <xdr:row>29</xdr:row>
      <xdr:rowOff>48862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22CA3E18-0815-4A94-B74E-121B7E6CCD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91499" y="1439334"/>
          <a:ext cx="8071389" cy="7319611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10585</xdr:colOff>
      <xdr:row>5</xdr:row>
      <xdr:rowOff>10584</xdr:rowOff>
    </xdr:from>
    <xdr:to>
      <xdr:col>12</xdr:col>
      <xdr:colOff>1</xdr:colOff>
      <xdr:row>22</xdr:row>
      <xdr:rowOff>27062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D59A0A61-E210-4BF8-811C-C2E5123939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91502" y="1439334"/>
          <a:ext cx="8879416" cy="5540978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10583</xdr:colOff>
      <xdr:row>5</xdr:row>
      <xdr:rowOff>10583</xdr:rowOff>
    </xdr:from>
    <xdr:to>
      <xdr:col>11</xdr:col>
      <xdr:colOff>1455214</xdr:colOff>
      <xdr:row>23</xdr:row>
      <xdr:rowOff>31750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F445B9B1-FB2D-4899-A612-42ACEB049A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91500" y="1439333"/>
          <a:ext cx="6312964" cy="5101167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10583</xdr:colOff>
      <xdr:row>5</xdr:row>
      <xdr:rowOff>10583</xdr:rowOff>
    </xdr:from>
    <xdr:to>
      <xdr:col>11</xdr:col>
      <xdr:colOff>1455830</xdr:colOff>
      <xdr:row>38</xdr:row>
      <xdr:rowOff>126210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484396FB-5626-4349-B9B7-9C7E8FB08F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91500" y="1439333"/>
          <a:ext cx="6313580" cy="8370627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10585</xdr:colOff>
      <xdr:row>5</xdr:row>
      <xdr:rowOff>10193</xdr:rowOff>
    </xdr:from>
    <xdr:to>
      <xdr:col>12</xdr:col>
      <xdr:colOff>0</xdr:colOff>
      <xdr:row>38</xdr:row>
      <xdr:rowOff>35311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3A9BB502-A40F-488A-92A2-73E6C3E92A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91502" y="1438943"/>
          <a:ext cx="6318248" cy="8280118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9D41311\Los%201_Kalkulationsblatt_GHGS%20_v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inzelraumkalkulation"/>
      <sheetName val="Inhaltsverzeichnis"/>
      <sheetName val="Legende"/>
      <sheetName val="SVS UR"/>
      <sheetName val="SVS GR"/>
      <sheetName val="Leistungswert UR"/>
      <sheetName val="Leistungswert GR"/>
      <sheetName val="Grace-Hopper"/>
      <sheetName val="Gesamtkosten"/>
    </sheetNames>
    <sheetDataSet>
      <sheetData sheetId="0">
        <row r="6">
          <cell r="K6" t="str">
            <v>Grund-fläche (qm)</v>
          </cell>
          <cell r="L6" t="str">
            <v>Grund-reinigung</v>
          </cell>
          <cell r="M6" t="str">
            <v xml:space="preserve">LV Code </v>
          </cell>
          <cell r="N6" t="str">
            <v>Hinweis</v>
          </cell>
          <cell r="O6" t="str">
            <v>Reinigungen pro Jahr</v>
          </cell>
          <cell r="P6" t="str">
            <v>SVS (EUR)</v>
          </cell>
          <cell r="Q6" t="str">
            <v>Leistungs-wert (qm/h)</v>
          </cell>
          <cell r="R6" t="str">
            <v>Reinigungs-
fläche
(qm/Jahr)</v>
          </cell>
          <cell r="S6" t="str">
            <v>Reinigungs-
zeit
(h/Jahr)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Winterdienst">
  <a:themeElements>
    <a:clrScheme name="Winterdienst">
      <a:dk1>
        <a:srgbClr val="111827"/>
      </a:dk1>
      <a:lt1>
        <a:srgbClr val="FFFFFF"/>
      </a:lt1>
      <a:dk2>
        <a:srgbClr val="374151"/>
      </a:dk2>
      <a:lt2>
        <a:srgbClr val="F3F6F1"/>
      </a:lt2>
      <a:accent1>
        <a:srgbClr val="0B5D2A"/>
      </a:accent1>
      <a:accent2>
        <a:srgbClr val="5FAE4A"/>
      </a:accent2>
      <a:accent3>
        <a:srgbClr val="F7C948"/>
      </a:accent3>
      <a:accent4>
        <a:srgbClr val="D92828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Winterdiens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9645F-4137-4FC5-A691-983BFA339BB0}">
  <sheetPr>
    <pageSetUpPr fitToPage="1"/>
  </sheetPr>
  <dimension ref="A1:L23"/>
  <sheetViews>
    <sheetView showGridLines="0" tabSelected="1" zoomScale="90" zoomScaleNormal="90" zoomScaleSheetLayoutView="90" workbookViewId="0">
      <selection activeCell="F14" sqref="F14"/>
    </sheetView>
  </sheetViews>
  <sheetFormatPr baseColWidth="10" defaultColWidth="9" defaultRowHeight="16.5"/>
  <cols>
    <col min="1" max="1" width="4.5" style="108" customWidth="1"/>
    <col min="2" max="2" width="26" style="108" customWidth="1"/>
    <col min="3" max="3" width="13" style="108" customWidth="1"/>
    <col min="4" max="5" width="22" style="108" customWidth="1"/>
    <col min="6" max="6" width="17" style="108" customWidth="1"/>
    <col min="7" max="7" width="3" style="108" customWidth="1"/>
    <col min="8" max="11" width="16" style="108" customWidth="1"/>
    <col min="12" max="12" width="10" style="108" customWidth="1"/>
    <col min="13" max="16384" width="9" style="108"/>
  </cols>
  <sheetData>
    <row r="1" spans="1:12" ht="27.75" customHeight="1">
      <c r="A1" s="142" t="s">
        <v>0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</row>
    <row r="2" spans="1:12" ht="20.100000000000001" customHeight="1">
      <c r="A2" s="143"/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</row>
    <row r="3" spans="1:12" ht="20.100000000000001" customHeight="1">
      <c r="A3" s="144" t="s">
        <v>1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</row>
    <row r="4" spans="1:12" ht="20.100000000000001" customHeight="1">
      <c r="A4" s="109"/>
      <c r="B4" s="109"/>
      <c r="C4" s="109"/>
      <c r="D4" s="109"/>
      <c r="E4" s="109"/>
      <c r="F4" s="109"/>
      <c r="G4" s="109"/>
      <c r="H4" s="109"/>
      <c r="I4" s="109"/>
      <c r="J4" s="109"/>
      <c r="K4" s="109"/>
      <c r="L4" s="109"/>
    </row>
    <row r="5" spans="1:12" ht="27.95" customHeight="1">
      <c r="A5" s="145" t="s">
        <v>2</v>
      </c>
      <c r="B5" s="145"/>
      <c r="C5" s="145"/>
      <c r="D5" s="145"/>
      <c r="E5" s="145"/>
      <c r="F5" s="145"/>
      <c r="G5" s="109"/>
      <c r="H5" s="110" t="s">
        <v>3</v>
      </c>
      <c r="I5" s="111"/>
      <c r="J5" s="111"/>
      <c r="K5" s="111"/>
      <c r="L5" s="112"/>
    </row>
    <row r="6" spans="1:12" ht="42" customHeight="1">
      <c r="A6" s="146" t="s">
        <v>4</v>
      </c>
      <c r="B6" s="146"/>
      <c r="C6" s="113" t="s">
        <v>5</v>
      </c>
      <c r="D6" s="146" t="s">
        <v>6</v>
      </c>
      <c r="E6" s="146"/>
      <c r="F6" s="113" t="s">
        <v>7</v>
      </c>
      <c r="G6" s="109"/>
      <c r="H6" s="147"/>
      <c r="I6" s="148"/>
      <c r="J6" s="148"/>
      <c r="K6" s="148"/>
      <c r="L6" s="149"/>
    </row>
    <row r="7" spans="1:12" ht="50.25" customHeight="1">
      <c r="A7" s="156" t="s">
        <v>36</v>
      </c>
      <c r="B7" s="157"/>
      <c r="C7" s="114">
        <v>190</v>
      </c>
      <c r="D7" s="156" t="s">
        <v>8</v>
      </c>
      <c r="E7" s="156"/>
      <c r="F7" s="158"/>
      <c r="G7" s="109"/>
      <c r="H7" s="150"/>
      <c r="I7" s="151"/>
      <c r="J7" s="151"/>
      <c r="K7" s="151"/>
      <c r="L7" s="152"/>
    </row>
    <row r="8" spans="1:12" ht="50.25" customHeight="1">
      <c r="A8" s="156" t="s">
        <v>9</v>
      </c>
      <c r="B8" s="157"/>
      <c r="C8" s="114">
        <v>8520</v>
      </c>
      <c r="D8" s="156" t="s">
        <v>10</v>
      </c>
      <c r="E8" s="156"/>
      <c r="F8" s="159"/>
      <c r="G8" s="109"/>
      <c r="H8" s="150"/>
      <c r="I8" s="151"/>
      <c r="J8" s="151"/>
      <c r="K8" s="151"/>
      <c r="L8" s="152"/>
    </row>
    <row r="9" spans="1:12" ht="20.100000000000001" customHeight="1">
      <c r="A9" s="115"/>
      <c r="B9" s="109"/>
      <c r="C9" s="109"/>
      <c r="D9" s="115"/>
      <c r="E9" s="115"/>
      <c r="F9" s="109"/>
      <c r="G9" s="109"/>
      <c r="H9" s="150"/>
      <c r="I9" s="151"/>
      <c r="J9" s="151"/>
      <c r="K9" s="151"/>
      <c r="L9" s="152"/>
    </row>
    <row r="10" spans="1:12" ht="27.95" customHeight="1">
      <c r="A10" s="160" t="s">
        <v>11</v>
      </c>
      <c r="B10" s="145"/>
      <c r="C10" s="145"/>
      <c r="D10" s="160"/>
      <c r="E10" s="160"/>
      <c r="F10" s="145"/>
      <c r="G10" s="109"/>
      <c r="H10" s="150"/>
      <c r="I10" s="151"/>
      <c r="J10" s="151"/>
      <c r="K10" s="151"/>
      <c r="L10" s="152"/>
    </row>
    <row r="11" spans="1:12" ht="19.5" customHeight="1">
      <c r="A11" s="156" t="s">
        <v>35</v>
      </c>
      <c r="B11" s="157"/>
      <c r="C11" s="161">
        <v>8520</v>
      </c>
      <c r="D11" s="156" t="s">
        <v>12</v>
      </c>
      <c r="E11" s="156"/>
      <c r="F11" s="117" t="s">
        <v>22</v>
      </c>
      <c r="G11" s="109"/>
      <c r="H11" s="150"/>
      <c r="I11" s="151"/>
      <c r="J11" s="151"/>
      <c r="K11" s="151"/>
      <c r="L11" s="152"/>
    </row>
    <row r="12" spans="1:12" ht="32.450000000000003" customHeight="1">
      <c r="A12" s="156"/>
      <c r="B12" s="157"/>
      <c r="C12" s="161"/>
      <c r="D12" s="156"/>
      <c r="E12" s="156"/>
      <c r="F12" s="128"/>
      <c r="G12" s="109"/>
      <c r="H12" s="150"/>
      <c r="I12" s="151"/>
      <c r="J12" s="151"/>
      <c r="K12" s="151"/>
      <c r="L12" s="152"/>
    </row>
    <row r="13" spans="1:12" ht="19.5" customHeight="1">
      <c r="A13" s="156" t="s">
        <v>13</v>
      </c>
      <c r="B13" s="157"/>
      <c r="C13" s="161"/>
      <c r="D13" s="156" t="s">
        <v>14</v>
      </c>
      <c r="E13" s="156"/>
      <c r="F13" s="117" t="s">
        <v>23</v>
      </c>
      <c r="G13" s="109"/>
      <c r="H13" s="150"/>
      <c r="I13" s="151"/>
      <c r="J13" s="151"/>
      <c r="K13" s="151"/>
      <c r="L13" s="152"/>
    </row>
    <row r="14" spans="1:12" ht="32.450000000000003" customHeight="1">
      <c r="A14" s="156"/>
      <c r="B14" s="157"/>
      <c r="C14" s="161"/>
      <c r="D14" s="156"/>
      <c r="E14" s="156"/>
      <c r="F14" s="128"/>
      <c r="G14" s="109"/>
      <c r="H14" s="150"/>
      <c r="I14" s="151"/>
      <c r="J14" s="151"/>
      <c r="K14" s="151"/>
      <c r="L14" s="152"/>
    </row>
    <row r="15" spans="1:12" ht="20.100000000000001" customHeight="1">
      <c r="A15" s="109"/>
      <c r="B15" s="109"/>
      <c r="C15" s="109"/>
      <c r="D15" s="109"/>
      <c r="E15" s="109"/>
      <c r="F15" s="109"/>
      <c r="G15" s="109"/>
      <c r="H15" s="150"/>
      <c r="I15" s="151"/>
      <c r="J15" s="151"/>
      <c r="K15" s="151"/>
      <c r="L15" s="152"/>
    </row>
    <row r="16" spans="1:12" ht="20.100000000000001" customHeight="1">
      <c r="A16" s="109"/>
      <c r="B16" s="109"/>
      <c r="C16" s="109"/>
      <c r="D16" s="109"/>
      <c r="E16" s="109"/>
      <c r="F16" s="109"/>
      <c r="G16" s="109"/>
      <c r="H16" s="150"/>
      <c r="I16" s="151"/>
      <c r="J16" s="151"/>
      <c r="K16" s="151"/>
      <c r="L16" s="152"/>
    </row>
    <row r="17" spans="1:12" ht="20.100000000000001" customHeight="1">
      <c r="A17" s="162" t="s">
        <v>15</v>
      </c>
      <c r="B17" s="162"/>
      <c r="C17" s="162"/>
      <c r="D17" s="162"/>
      <c r="E17" s="109"/>
      <c r="F17" s="109"/>
      <c r="G17" s="109"/>
      <c r="H17" s="153"/>
      <c r="I17" s="154"/>
      <c r="J17" s="154"/>
      <c r="K17" s="154"/>
      <c r="L17" s="155"/>
    </row>
    <row r="18" spans="1:12" ht="20.100000000000001" customHeight="1">
      <c r="A18" s="162"/>
      <c r="B18" s="162"/>
      <c r="C18" s="162"/>
      <c r="D18" s="162"/>
      <c r="E18" s="109"/>
      <c r="F18" s="109"/>
      <c r="G18" s="109"/>
      <c r="H18" s="109"/>
      <c r="I18" s="109"/>
      <c r="J18" s="109"/>
      <c r="K18" s="109"/>
      <c r="L18" s="109"/>
    </row>
    <row r="19" spans="1:12">
      <c r="A19" s="109"/>
      <c r="B19" s="109"/>
      <c r="C19" s="109"/>
      <c r="D19" s="109"/>
      <c r="E19" s="109"/>
      <c r="F19" s="109"/>
      <c r="G19" s="109"/>
      <c r="H19" s="163"/>
      <c r="I19" s="163"/>
      <c r="J19" s="163"/>
      <c r="K19" s="109"/>
      <c r="L19" s="109"/>
    </row>
    <row r="20" spans="1:12">
      <c r="A20" s="118" t="s">
        <v>16</v>
      </c>
      <c r="B20" s="119"/>
      <c r="C20" s="109"/>
      <c r="D20" s="109"/>
      <c r="E20" s="109"/>
      <c r="F20" s="109"/>
      <c r="G20" s="109"/>
      <c r="H20" s="120"/>
      <c r="I20" s="121"/>
      <c r="J20" s="121"/>
      <c r="K20" s="109"/>
      <c r="L20" s="109"/>
    </row>
    <row r="21" spans="1:12">
      <c r="A21" s="122" t="s">
        <v>17</v>
      </c>
      <c r="B21" s="123" t="s">
        <v>18</v>
      </c>
      <c r="C21" s="109"/>
      <c r="D21" s="109"/>
      <c r="E21" s="109"/>
      <c r="F21" s="109"/>
      <c r="G21" s="109"/>
      <c r="H21" s="124"/>
      <c r="I21" s="121"/>
      <c r="J21" s="121"/>
      <c r="K21" s="109"/>
      <c r="L21" s="109"/>
    </row>
    <row r="22" spans="1:12">
      <c r="A22" s="125" t="s">
        <v>17</v>
      </c>
      <c r="B22" s="123" t="s">
        <v>19</v>
      </c>
      <c r="C22" s="109"/>
      <c r="D22" s="109"/>
      <c r="E22" s="109"/>
      <c r="F22" s="109"/>
      <c r="G22" s="109"/>
      <c r="H22" s="126"/>
      <c r="I22" s="121"/>
      <c r="J22" s="121"/>
      <c r="K22" s="109"/>
      <c r="L22" s="109"/>
    </row>
    <row r="23" spans="1:12">
      <c r="A23" s="127" t="s">
        <v>20</v>
      </c>
      <c r="B23" s="123" t="s">
        <v>21</v>
      </c>
    </row>
  </sheetData>
  <sheetProtection algorithmName="SHA-512" hashValue="9B9PyelMhNXqNWAdiiUMAId0ETag0WeISxMY1dGI3dncdOwQr3Utd9eNIPL6Sd87WO2XDRwMOJYc92yftur8TQ==" saltValue="9xmzBtS3sRCf6Pb6hZgqkg==" spinCount="100000" sheet="1" objects="1" scenarios="1"/>
  <mergeCells count="21">
    <mergeCell ref="A13:B14"/>
    <mergeCell ref="C13:C14"/>
    <mergeCell ref="D13:E14"/>
    <mergeCell ref="A17:D18"/>
    <mergeCell ref="H19:J19"/>
    <mergeCell ref="A1:K1"/>
    <mergeCell ref="A2:L2"/>
    <mergeCell ref="A3:L3"/>
    <mergeCell ref="A5:F5"/>
    <mergeCell ref="A6:B6"/>
    <mergeCell ref="D6:E6"/>
    <mergeCell ref="H6:L17"/>
    <mergeCell ref="A7:B7"/>
    <mergeCell ref="D7:E7"/>
    <mergeCell ref="F7:F8"/>
    <mergeCell ref="A8:B8"/>
    <mergeCell ref="D8:E8"/>
    <mergeCell ref="A10:F10"/>
    <mergeCell ref="A11:B12"/>
    <mergeCell ref="C11:C12"/>
    <mergeCell ref="D11:E12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headerFooter>
    <oddHeader>&amp;L21-2026 EU Los 2</oddHeader>
    <oddFooter>Seite &amp;P von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256F1-0330-4ACD-9F6E-F04AEB328491}">
  <sheetPr>
    <pageSetUpPr fitToPage="1"/>
  </sheetPr>
  <dimension ref="A1:L23"/>
  <sheetViews>
    <sheetView showGridLines="0" zoomScale="90" zoomScaleNormal="90" zoomScaleSheetLayoutView="90" workbookViewId="0">
      <selection activeCell="F14" sqref="F14"/>
    </sheetView>
  </sheetViews>
  <sheetFormatPr baseColWidth="10" defaultColWidth="9" defaultRowHeight="16.5"/>
  <cols>
    <col min="1" max="1" width="4.5" style="108" customWidth="1"/>
    <col min="2" max="2" width="26" style="108" customWidth="1"/>
    <col min="3" max="3" width="13" style="108" customWidth="1"/>
    <col min="4" max="5" width="22" style="108" customWidth="1"/>
    <col min="6" max="6" width="17" style="108" customWidth="1"/>
    <col min="7" max="7" width="3" style="108" customWidth="1"/>
    <col min="8" max="11" width="16" style="108" customWidth="1"/>
    <col min="12" max="12" width="42.25" style="108" customWidth="1"/>
    <col min="13" max="16384" width="9" style="108"/>
  </cols>
  <sheetData>
    <row r="1" spans="1:12" ht="27.75" customHeight="1">
      <c r="A1" s="142" t="s">
        <v>0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</row>
    <row r="2" spans="1:12" ht="20.100000000000001" customHeight="1">
      <c r="A2" s="143"/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</row>
    <row r="3" spans="1:12" ht="20.100000000000001" customHeight="1">
      <c r="A3" s="144" t="s">
        <v>1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</row>
    <row r="4" spans="1:12" ht="20.100000000000001" customHeight="1">
      <c r="A4" s="109"/>
      <c r="B4" s="109"/>
      <c r="C4" s="109"/>
      <c r="D4" s="109"/>
      <c r="E4" s="109"/>
      <c r="F4" s="109"/>
      <c r="G4" s="109"/>
      <c r="H4" s="109"/>
      <c r="I4" s="109"/>
      <c r="J4" s="109"/>
      <c r="K4" s="109"/>
      <c r="L4" s="109"/>
    </row>
    <row r="5" spans="1:12" ht="27.95" customHeight="1">
      <c r="A5" s="145" t="s">
        <v>2</v>
      </c>
      <c r="B5" s="145"/>
      <c r="C5" s="145"/>
      <c r="D5" s="145"/>
      <c r="E5" s="145"/>
      <c r="F5" s="145"/>
      <c r="G5" s="109"/>
      <c r="H5" s="110" t="s">
        <v>3</v>
      </c>
      <c r="I5" s="111"/>
      <c r="J5" s="111"/>
      <c r="K5" s="111"/>
      <c r="L5" s="112"/>
    </row>
    <row r="6" spans="1:12" ht="42" customHeight="1">
      <c r="A6" s="146" t="s">
        <v>4</v>
      </c>
      <c r="B6" s="146"/>
      <c r="C6" s="113" t="s">
        <v>5</v>
      </c>
      <c r="D6" s="146" t="s">
        <v>6</v>
      </c>
      <c r="E6" s="146"/>
      <c r="F6" s="113" t="s">
        <v>7</v>
      </c>
      <c r="G6" s="109"/>
      <c r="H6" s="147"/>
      <c r="I6" s="148"/>
      <c r="J6" s="148"/>
      <c r="K6" s="148"/>
      <c r="L6" s="149"/>
    </row>
    <row r="7" spans="1:12" ht="72" customHeight="1">
      <c r="A7" s="156" t="s">
        <v>37</v>
      </c>
      <c r="B7" s="157"/>
      <c r="C7" s="114">
        <v>690</v>
      </c>
      <c r="D7" s="156" t="s">
        <v>8</v>
      </c>
      <c r="E7" s="156"/>
      <c r="F7" s="164"/>
      <c r="G7" s="109"/>
      <c r="H7" s="150"/>
      <c r="I7" s="151"/>
      <c r="J7" s="151"/>
      <c r="K7" s="151"/>
      <c r="L7" s="152"/>
    </row>
    <row r="8" spans="1:12" ht="50.25" customHeight="1">
      <c r="A8" s="156" t="s">
        <v>9</v>
      </c>
      <c r="B8" s="157"/>
      <c r="C8" s="114">
        <v>1540</v>
      </c>
      <c r="D8" s="156" t="s">
        <v>10</v>
      </c>
      <c r="E8" s="156"/>
      <c r="F8" s="165"/>
      <c r="G8" s="109"/>
      <c r="H8" s="150"/>
      <c r="I8" s="151"/>
      <c r="J8" s="151"/>
      <c r="K8" s="151"/>
      <c r="L8" s="152"/>
    </row>
    <row r="9" spans="1:12" ht="20.100000000000001" customHeight="1">
      <c r="A9" s="115"/>
      <c r="B9" s="109"/>
      <c r="C9" s="109"/>
      <c r="D9" s="115"/>
      <c r="E9" s="115"/>
      <c r="F9" s="109"/>
      <c r="G9" s="109"/>
      <c r="H9" s="150"/>
      <c r="I9" s="151"/>
      <c r="J9" s="151"/>
      <c r="K9" s="151"/>
      <c r="L9" s="152"/>
    </row>
    <row r="10" spans="1:12" ht="27.95" customHeight="1">
      <c r="A10" s="160" t="s">
        <v>11</v>
      </c>
      <c r="B10" s="145"/>
      <c r="C10" s="145"/>
      <c r="D10" s="160"/>
      <c r="E10" s="160"/>
      <c r="F10" s="145"/>
      <c r="G10" s="109"/>
      <c r="H10" s="150"/>
      <c r="I10" s="151"/>
      <c r="J10" s="151"/>
      <c r="K10" s="151"/>
      <c r="L10" s="152"/>
    </row>
    <row r="11" spans="1:12" ht="19.5" customHeight="1">
      <c r="A11" s="156" t="s">
        <v>35</v>
      </c>
      <c r="B11" s="157"/>
      <c r="C11" s="161">
        <v>1540</v>
      </c>
      <c r="D11" s="156" t="s">
        <v>12</v>
      </c>
      <c r="E11" s="156"/>
      <c r="F11" s="117" t="s">
        <v>22</v>
      </c>
      <c r="G11" s="109"/>
      <c r="H11" s="150"/>
      <c r="I11" s="151"/>
      <c r="J11" s="151"/>
      <c r="K11" s="151"/>
      <c r="L11" s="152"/>
    </row>
    <row r="12" spans="1:12" ht="32.450000000000003" customHeight="1">
      <c r="A12" s="156"/>
      <c r="B12" s="157"/>
      <c r="C12" s="161"/>
      <c r="D12" s="156"/>
      <c r="E12" s="156"/>
      <c r="F12" s="128"/>
      <c r="G12" s="109"/>
      <c r="H12" s="150"/>
      <c r="I12" s="151"/>
      <c r="J12" s="151"/>
      <c r="K12" s="151"/>
      <c r="L12" s="152"/>
    </row>
    <row r="13" spans="1:12" ht="19.5" customHeight="1">
      <c r="A13" s="156" t="s">
        <v>13</v>
      </c>
      <c r="B13" s="157"/>
      <c r="C13" s="161"/>
      <c r="D13" s="156" t="s">
        <v>14</v>
      </c>
      <c r="E13" s="156"/>
      <c r="F13" s="117" t="s">
        <v>23</v>
      </c>
      <c r="G13" s="109"/>
      <c r="H13" s="150"/>
      <c r="I13" s="151"/>
      <c r="J13" s="151"/>
      <c r="K13" s="151"/>
      <c r="L13" s="152"/>
    </row>
    <row r="14" spans="1:12" ht="32.450000000000003" customHeight="1">
      <c r="A14" s="156"/>
      <c r="B14" s="157"/>
      <c r="C14" s="161"/>
      <c r="D14" s="156"/>
      <c r="E14" s="156"/>
      <c r="F14" s="128"/>
      <c r="G14" s="109"/>
      <c r="H14" s="150"/>
      <c r="I14" s="151"/>
      <c r="J14" s="151"/>
      <c r="K14" s="151"/>
      <c r="L14" s="152"/>
    </row>
    <row r="15" spans="1:12" ht="20.100000000000001" customHeight="1">
      <c r="A15" s="109"/>
      <c r="B15" s="109"/>
      <c r="C15" s="109"/>
      <c r="D15" s="109"/>
      <c r="E15" s="109"/>
      <c r="F15" s="109"/>
      <c r="G15" s="109"/>
      <c r="H15" s="150"/>
      <c r="I15" s="151"/>
      <c r="J15" s="151"/>
      <c r="K15" s="151"/>
      <c r="L15" s="152"/>
    </row>
    <row r="16" spans="1:12" ht="20.100000000000001" customHeight="1">
      <c r="A16" s="109"/>
      <c r="B16" s="109"/>
      <c r="C16" s="109"/>
      <c r="D16" s="109"/>
      <c r="E16" s="109"/>
      <c r="F16" s="109"/>
      <c r="G16" s="109"/>
      <c r="H16" s="150"/>
      <c r="I16" s="151"/>
      <c r="J16" s="151"/>
      <c r="K16" s="151"/>
      <c r="L16" s="152"/>
    </row>
    <row r="17" spans="1:12" ht="20.100000000000001" customHeight="1">
      <c r="A17" s="162" t="s">
        <v>15</v>
      </c>
      <c r="B17" s="162"/>
      <c r="C17" s="162"/>
      <c r="D17" s="162"/>
      <c r="E17" s="109"/>
      <c r="F17" s="109"/>
      <c r="G17" s="109"/>
      <c r="H17" s="153"/>
      <c r="I17" s="154"/>
      <c r="J17" s="154"/>
      <c r="K17" s="154"/>
      <c r="L17" s="155"/>
    </row>
    <row r="18" spans="1:12" ht="20.100000000000001" customHeight="1">
      <c r="A18" s="162"/>
      <c r="B18" s="162"/>
      <c r="C18" s="162"/>
      <c r="D18" s="162"/>
      <c r="E18" s="109"/>
      <c r="F18" s="109"/>
      <c r="G18" s="109"/>
      <c r="H18" s="109"/>
      <c r="I18" s="109"/>
      <c r="J18" s="109"/>
      <c r="K18" s="109"/>
      <c r="L18" s="109"/>
    </row>
    <row r="19" spans="1:12">
      <c r="A19" s="109"/>
      <c r="B19" s="109"/>
      <c r="C19" s="109"/>
      <c r="D19" s="109"/>
      <c r="E19" s="109"/>
      <c r="F19" s="109"/>
      <c r="G19" s="109"/>
      <c r="H19" s="163"/>
      <c r="I19" s="163"/>
      <c r="J19" s="163"/>
      <c r="K19" s="109"/>
      <c r="L19" s="109"/>
    </row>
    <row r="20" spans="1:12">
      <c r="A20" s="118" t="s">
        <v>16</v>
      </c>
      <c r="B20" s="119"/>
      <c r="C20" s="109"/>
      <c r="D20" s="109"/>
      <c r="E20" s="109"/>
      <c r="F20" s="109"/>
      <c r="G20" s="109"/>
      <c r="H20" s="120"/>
      <c r="I20" s="121"/>
      <c r="J20" s="121"/>
      <c r="K20" s="109"/>
      <c r="L20" s="109"/>
    </row>
    <row r="21" spans="1:12">
      <c r="A21" s="122" t="s">
        <v>17</v>
      </c>
      <c r="B21" s="123" t="s">
        <v>18</v>
      </c>
      <c r="C21" s="109"/>
      <c r="D21" s="109"/>
      <c r="E21" s="109"/>
      <c r="F21" s="109"/>
      <c r="G21" s="109"/>
      <c r="H21" s="124"/>
      <c r="I21" s="121"/>
      <c r="J21" s="121"/>
      <c r="K21" s="109"/>
      <c r="L21" s="109"/>
    </row>
    <row r="22" spans="1:12">
      <c r="A22" s="125" t="s">
        <v>17</v>
      </c>
      <c r="B22" s="123" t="s">
        <v>19</v>
      </c>
      <c r="C22" s="109"/>
      <c r="D22" s="109"/>
      <c r="E22" s="109"/>
      <c r="F22" s="109"/>
      <c r="G22" s="109"/>
      <c r="H22" s="126"/>
      <c r="I22" s="121"/>
      <c r="J22" s="121"/>
      <c r="K22" s="109"/>
      <c r="L22" s="109"/>
    </row>
    <row r="23" spans="1:12">
      <c r="A23" s="127" t="s">
        <v>20</v>
      </c>
      <c r="B23" s="123" t="s">
        <v>21</v>
      </c>
    </row>
  </sheetData>
  <sheetProtection algorithmName="SHA-512" hashValue="dGIMsj2KYkoy+Sebkfpi+RQ6eTdjRVdS9gwWFdbTTC9ouhs22fSo+dQmMcSq7P9SKqvQdy05mTtvCdkaL66MFQ==" saltValue="cdju7ErJ6F7/t158xvbrIQ==" spinCount="100000" sheet="1" objects="1" scenarios="1"/>
  <mergeCells count="21">
    <mergeCell ref="A13:B14"/>
    <mergeCell ref="C13:C14"/>
    <mergeCell ref="D13:E14"/>
    <mergeCell ref="A17:D18"/>
    <mergeCell ref="H19:J19"/>
    <mergeCell ref="A1:K1"/>
    <mergeCell ref="A2:L2"/>
    <mergeCell ref="A3:L3"/>
    <mergeCell ref="A5:F5"/>
    <mergeCell ref="A6:B6"/>
    <mergeCell ref="D6:E6"/>
    <mergeCell ref="H6:L17"/>
    <mergeCell ref="A7:B7"/>
    <mergeCell ref="D7:E7"/>
    <mergeCell ref="F7:F8"/>
    <mergeCell ref="A8:B8"/>
    <mergeCell ref="D8:E8"/>
    <mergeCell ref="A10:F10"/>
    <mergeCell ref="A11:B12"/>
    <mergeCell ref="C11:C12"/>
    <mergeCell ref="D11:E12"/>
  </mergeCells>
  <pageMargins left="0.70866141732283472" right="0.70866141732283472" top="0.74803149606299213" bottom="0.74803149606299213" header="0.31496062992125984" footer="0.31496062992125984"/>
  <pageSetup paperSize="9" scale="56" orientation="landscape" r:id="rId1"/>
  <headerFooter>
    <oddHeader>&amp;L21-2026 EU Los 2</oddHeader>
    <oddFooter>Seite &amp;P von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8C9C8-DCDF-4B54-BA80-CBF4CD92FD47}">
  <sheetPr>
    <pageSetUpPr fitToPage="1"/>
  </sheetPr>
  <dimension ref="A1:L23"/>
  <sheetViews>
    <sheetView showGridLines="0" zoomScale="90" zoomScaleNormal="90" zoomScaleSheetLayoutView="90" workbookViewId="0">
      <selection activeCell="F14" sqref="F14"/>
    </sheetView>
  </sheetViews>
  <sheetFormatPr baseColWidth="10" defaultColWidth="9" defaultRowHeight="16.5"/>
  <cols>
    <col min="1" max="1" width="4.5" style="108" customWidth="1"/>
    <col min="2" max="2" width="26" style="108" customWidth="1"/>
    <col min="3" max="3" width="13" style="108" customWidth="1"/>
    <col min="4" max="5" width="22" style="108" customWidth="1"/>
    <col min="6" max="6" width="17" style="108" customWidth="1"/>
    <col min="7" max="7" width="3" style="108" customWidth="1"/>
    <col min="8" max="11" width="16" style="108" customWidth="1"/>
    <col min="12" max="12" width="52.75" style="108" customWidth="1"/>
    <col min="13" max="16384" width="9" style="108"/>
  </cols>
  <sheetData>
    <row r="1" spans="1:12" ht="27.75" customHeight="1">
      <c r="A1" s="142" t="s">
        <v>0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</row>
    <row r="2" spans="1:12" ht="20.100000000000001" customHeight="1">
      <c r="A2" s="143"/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</row>
    <row r="3" spans="1:12" ht="20.100000000000001" customHeight="1">
      <c r="A3" s="144" t="s">
        <v>1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</row>
    <row r="4" spans="1:12" ht="20.100000000000001" customHeight="1">
      <c r="A4" s="109"/>
      <c r="B4" s="109"/>
      <c r="C4" s="109"/>
      <c r="D4" s="109"/>
      <c r="E4" s="109"/>
      <c r="F4" s="109"/>
      <c r="G4" s="109"/>
      <c r="H4" s="109"/>
      <c r="I4" s="109"/>
      <c r="J4" s="109"/>
      <c r="K4" s="109"/>
      <c r="L4" s="109"/>
    </row>
    <row r="5" spans="1:12" ht="27.95" customHeight="1">
      <c r="A5" s="145" t="s">
        <v>2</v>
      </c>
      <c r="B5" s="145"/>
      <c r="C5" s="145"/>
      <c r="D5" s="145"/>
      <c r="E5" s="145"/>
      <c r="F5" s="145"/>
      <c r="G5" s="109"/>
      <c r="H5" s="110" t="s">
        <v>3</v>
      </c>
      <c r="I5" s="111"/>
      <c r="J5" s="111"/>
      <c r="K5" s="111"/>
      <c r="L5" s="112"/>
    </row>
    <row r="6" spans="1:12" ht="42" customHeight="1">
      <c r="A6" s="146" t="s">
        <v>4</v>
      </c>
      <c r="B6" s="146"/>
      <c r="C6" s="113" t="s">
        <v>5</v>
      </c>
      <c r="D6" s="146" t="s">
        <v>6</v>
      </c>
      <c r="E6" s="146"/>
      <c r="F6" s="113" t="s">
        <v>7</v>
      </c>
      <c r="G6" s="109"/>
      <c r="H6" s="147"/>
      <c r="I6" s="148"/>
      <c r="J6" s="148"/>
      <c r="K6" s="148"/>
      <c r="L6" s="149"/>
    </row>
    <row r="7" spans="1:12" ht="50.25" customHeight="1">
      <c r="A7" s="156" t="s">
        <v>38</v>
      </c>
      <c r="B7" s="157"/>
      <c r="C7" s="116">
        <v>465</v>
      </c>
      <c r="D7" s="156" t="s">
        <v>8</v>
      </c>
      <c r="E7" s="156"/>
      <c r="F7" s="158"/>
      <c r="G7" s="109"/>
      <c r="H7" s="150"/>
      <c r="I7" s="151"/>
      <c r="J7" s="151"/>
      <c r="K7" s="151"/>
      <c r="L7" s="152"/>
    </row>
    <row r="8" spans="1:12" ht="50.25" customHeight="1">
      <c r="A8" s="156" t="s">
        <v>9</v>
      </c>
      <c r="B8" s="157"/>
      <c r="C8" s="116">
        <v>2800</v>
      </c>
      <c r="D8" s="156" t="s">
        <v>10</v>
      </c>
      <c r="E8" s="156"/>
      <c r="F8" s="159"/>
      <c r="G8" s="109"/>
      <c r="H8" s="150"/>
      <c r="I8" s="151"/>
      <c r="J8" s="151"/>
      <c r="K8" s="151"/>
      <c r="L8" s="152"/>
    </row>
    <row r="9" spans="1:12" ht="20.100000000000001" customHeight="1">
      <c r="A9" s="115"/>
      <c r="B9" s="109"/>
      <c r="C9" s="109"/>
      <c r="D9" s="115"/>
      <c r="E9" s="115"/>
      <c r="F9" s="109"/>
      <c r="G9" s="109"/>
      <c r="H9" s="150"/>
      <c r="I9" s="151"/>
      <c r="J9" s="151"/>
      <c r="K9" s="151"/>
      <c r="L9" s="152"/>
    </row>
    <row r="10" spans="1:12" ht="27.95" customHeight="1">
      <c r="A10" s="160" t="s">
        <v>11</v>
      </c>
      <c r="B10" s="145"/>
      <c r="C10" s="145"/>
      <c r="D10" s="160"/>
      <c r="E10" s="160"/>
      <c r="F10" s="145"/>
      <c r="G10" s="109"/>
      <c r="H10" s="150"/>
      <c r="I10" s="151"/>
      <c r="J10" s="151"/>
      <c r="K10" s="151"/>
      <c r="L10" s="152"/>
    </row>
    <row r="11" spans="1:12" ht="19.5" customHeight="1">
      <c r="A11" s="156" t="s">
        <v>35</v>
      </c>
      <c r="B11" s="157"/>
      <c r="C11" s="161">
        <v>2800</v>
      </c>
      <c r="D11" s="156" t="s">
        <v>12</v>
      </c>
      <c r="E11" s="156"/>
      <c r="F11" s="117" t="s">
        <v>22</v>
      </c>
      <c r="G11" s="109"/>
      <c r="H11" s="150"/>
      <c r="I11" s="151"/>
      <c r="J11" s="151"/>
      <c r="K11" s="151"/>
      <c r="L11" s="152"/>
    </row>
    <row r="12" spans="1:12" ht="32.450000000000003" customHeight="1">
      <c r="A12" s="156"/>
      <c r="B12" s="157"/>
      <c r="C12" s="161"/>
      <c r="D12" s="156"/>
      <c r="E12" s="156"/>
      <c r="F12" s="128"/>
      <c r="G12" s="109"/>
      <c r="H12" s="150"/>
      <c r="I12" s="151"/>
      <c r="J12" s="151"/>
      <c r="K12" s="151"/>
      <c r="L12" s="152"/>
    </row>
    <row r="13" spans="1:12" ht="19.5" customHeight="1">
      <c r="A13" s="156" t="s">
        <v>13</v>
      </c>
      <c r="B13" s="157"/>
      <c r="C13" s="161"/>
      <c r="D13" s="156" t="s">
        <v>14</v>
      </c>
      <c r="E13" s="156"/>
      <c r="F13" s="117" t="s">
        <v>23</v>
      </c>
      <c r="G13" s="109"/>
      <c r="H13" s="150"/>
      <c r="I13" s="151"/>
      <c r="J13" s="151"/>
      <c r="K13" s="151"/>
      <c r="L13" s="152"/>
    </row>
    <row r="14" spans="1:12" ht="32.450000000000003" customHeight="1">
      <c r="A14" s="156"/>
      <c r="B14" s="157"/>
      <c r="C14" s="161"/>
      <c r="D14" s="156"/>
      <c r="E14" s="156"/>
      <c r="F14" s="128"/>
      <c r="G14" s="109"/>
      <c r="H14" s="150"/>
      <c r="I14" s="151"/>
      <c r="J14" s="151"/>
      <c r="K14" s="151"/>
      <c r="L14" s="152"/>
    </row>
    <row r="15" spans="1:12" ht="20.100000000000001" customHeight="1">
      <c r="A15" s="109"/>
      <c r="B15" s="109"/>
      <c r="C15" s="109"/>
      <c r="D15" s="109"/>
      <c r="E15" s="109"/>
      <c r="F15" s="109"/>
      <c r="G15" s="109"/>
      <c r="H15" s="150"/>
      <c r="I15" s="151"/>
      <c r="J15" s="151"/>
      <c r="K15" s="151"/>
      <c r="L15" s="152"/>
    </row>
    <row r="16" spans="1:12" ht="20.100000000000001" customHeight="1">
      <c r="A16" s="109"/>
      <c r="B16" s="109"/>
      <c r="C16" s="109"/>
      <c r="D16" s="109"/>
      <c r="E16" s="109"/>
      <c r="F16" s="109"/>
      <c r="G16" s="109"/>
      <c r="H16" s="150"/>
      <c r="I16" s="151"/>
      <c r="J16" s="151"/>
      <c r="K16" s="151"/>
      <c r="L16" s="152"/>
    </row>
    <row r="17" spans="1:12" ht="20.100000000000001" customHeight="1">
      <c r="A17" s="162" t="s">
        <v>15</v>
      </c>
      <c r="B17" s="162"/>
      <c r="C17" s="162"/>
      <c r="D17" s="162"/>
      <c r="E17" s="109"/>
      <c r="F17" s="109"/>
      <c r="G17" s="109"/>
      <c r="H17" s="153"/>
      <c r="I17" s="154"/>
      <c r="J17" s="154"/>
      <c r="K17" s="154"/>
      <c r="L17" s="155"/>
    </row>
    <row r="18" spans="1:12" ht="20.100000000000001" customHeight="1">
      <c r="A18" s="162"/>
      <c r="B18" s="162"/>
      <c r="C18" s="162"/>
      <c r="D18" s="162"/>
      <c r="E18" s="109"/>
      <c r="F18" s="109"/>
      <c r="G18" s="109"/>
      <c r="H18" s="109"/>
      <c r="I18" s="109"/>
      <c r="J18" s="109"/>
      <c r="K18" s="109"/>
      <c r="L18" s="109"/>
    </row>
    <row r="19" spans="1:12">
      <c r="A19" s="109"/>
      <c r="B19" s="109"/>
      <c r="C19" s="109"/>
      <c r="D19" s="109"/>
      <c r="E19" s="109"/>
      <c r="F19" s="109"/>
      <c r="G19" s="109"/>
      <c r="H19" s="163"/>
      <c r="I19" s="163"/>
      <c r="J19" s="163"/>
      <c r="K19" s="109"/>
      <c r="L19" s="109"/>
    </row>
    <row r="20" spans="1:12">
      <c r="A20" s="118" t="s">
        <v>16</v>
      </c>
      <c r="B20" s="119"/>
      <c r="C20" s="109"/>
      <c r="D20" s="109"/>
      <c r="E20" s="109"/>
      <c r="F20" s="109"/>
      <c r="G20" s="109"/>
      <c r="H20" s="120"/>
      <c r="I20" s="121"/>
      <c r="J20" s="121"/>
      <c r="K20" s="109"/>
      <c r="L20" s="109"/>
    </row>
    <row r="21" spans="1:12">
      <c r="A21" s="122" t="s">
        <v>17</v>
      </c>
      <c r="B21" s="123" t="s">
        <v>18</v>
      </c>
      <c r="C21" s="109"/>
      <c r="D21" s="109"/>
      <c r="E21" s="109"/>
      <c r="F21" s="109"/>
      <c r="G21" s="109"/>
      <c r="H21" s="124"/>
      <c r="I21" s="121"/>
      <c r="J21" s="121"/>
      <c r="K21" s="109"/>
      <c r="L21" s="109"/>
    </row>
    <row r="22" spans="1:12">
      <c r="A22" s="125" t="s">
        <v>17</v>
      </c>
      <c r="B22" s="123" t="s">
        <v>19</v>
      </c>
      <c r="C22" s="109"/>
      <c r="D22" s="109"/>
      <c r="E22" s="109"/>
      <c r="F22" s="109"/>
      <c r="G22" s="109"/>
      <c r="H22" s="126"/>
      <c r="I22" s="121"/>
      <c r="J22" s="121"/>
      <c r="K22" s="109"/>
      <c r="L22" s="109"/>
    </row>
    <row r="23" spans="1:12">
      <c r="A23" s="127" t="s">
        <v>20</v>
      </c>
      <c r="B23" s="123" t="s">
        <v>21</v>
      </c>
    </row>
  </sheetData>
  <sheetProtection algorithmName="SHA-512" hashValue="GyG7up3XNFDGn0Z9HTMp8gTe4WTykupMJ/lmz+9oljZxXfzjwfcCvsZ8NTwh1sR32V0Hzd6FUOIVM9KxOsAq4g==" saltValue="0yZT04GGOpMxriV8DolrmQ==" spinCount="100000" sheet="1" objects="1" scenarios="1"/>
  <mergeCells count="21">
    <mergeCell ref="A13:B14"/>
    <mergeCell ref="C13:C14"/>
    <mergeCell ref="D13:E14"/>
    <mergeCell ref="A17:D18"/>
    <mergeCell ref="H19:J19"/>
    <mergeCell ref="A1:K1"/>
    <mergeCell ref="A2:L2"/>
    <mergeCell ref="A3:L3"/>
    <mergeCell ref="A5:F5"/>
    <mergeCell ref="A6:B6"/>
    <mergeCell ref="D6:E6"/>
    <mergeCell ref="H6:L17"/>
    <mergeCell ref="A7:B7"/>
    <mergeCell ref="D7:E7"/>
    <mergeCell ref="F7:F8"/>
    <mergeCell ref="A8:B8"/>
    <mergeCell ref="D8:E8"/>
    <mergeCell ref="A10:F10"/>
    <mergeCell ref="A11:B12"/>
    <mergeCell ref="C11:C12"/>
    <mergeCell ref="D11:E12"/>
  </mergeCells>
  <pageMargins left="0.70866141732283472" right="0.70866141732283472" top="0.74803149606299213" bottom="0.74803149606299213" header="0.31496062992125984" footer="0.31496062992125984"/>
  <pageSetup paperSize="9" scale="51" orientation="landscape" r:id="rId1"/>
  <headerFooter>
    <oddHeader>&amp;L21-2026 EU Los 2</oddHeader>
    <oddFooter>Seite &amp;P von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3E93A-6291-4572-9C39-91A16F1330C4}">
  <sheetPr>
    <pageSetUpPr fitToPage="1"/>
  </sheetPr>
  <dimension ref="A1:L20"/>
  <sheetViews>
    <sheetView showGridLines="0" zoomScale="90" zoomScaleNormal="90" zoomScaleSheetLayoutView="90" workbookViewId="0">
      <selection activeCell="F11" sqref="F11"/>
    </sheetView>
  </sheetViews>
  <sheetFormatPr baseColWidth="10" defaultColWidth="9" defaultRowHeight="16.5"/>
  <cols>
    <col min="1" max="1" width="4.5" style="108" customWidth="1"/>
    <col min="2" max="2" width="26" style="108" customWidth="1"/>
    <col min="3" max="3" width="13" style="108" customWidth="1"/>
    <col min="4" max="5" width="22" style="108" customWidth="1"/>
    <col min="6" max="6" width="17" style="108" customWidth="1"/>
    <col min="7" max="7" width="3" style="108" customWidth="1"/>
    <col min="8" max="11" width="16" style="108" customWidth="1"/>
    <col min="12" max="12" width="19.125" style="108" customWidth="1"/>
    <col min="13" max="16384" width="9" style="108"/>
  </cols>
  <sheetData>
    <row r="1" spans="1:12" ht="27.75" customHeight="1">
      <c r="A1" s="142" t="s">
        <v>0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</row>
    <row r="2" spans="1:12" ht="20.100000000000001" customHeight="1">
      <c r="A2" s="143"/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</row>
    <row r="3" spans="1:12" ht="20.100000000000001" customHeight="1">
      <c r="A3" s="144" t="s">
        <v>1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</row>
    <row r="4" spans="1:12" ht="20.100000000000001" customHeight="1">
      <c r="A4" s="109"/>
      <c r="B4" s="109"/>
      <c r="C4" s="109"/>
      <c r="D4" s="109"/>
      <c r="E4" s="109"/>
      <c r="F4" s="109"/>
      <c r="G4" s="109"/>
      <c r="H4" s="109"/>
      <c r="I4" s="109"/>
      <c r="J4" s="109"/>
      <c r="K4" s="109"/>
      <c r="L4" s="109"/>
    </row>
    <row r="5" spans="1:12" ht="27.95" customHeight="1">
      <c r="A5" s="145" t="s">
        <v>2</v>
      </c>
      <c r="B5" s="145"/>
      <c r="C5" s="145"/>
      <c r="D5" s="145"/>
      <c r="E5" s="145"/>
      <c r="F5" s="145"/>
      <c r="G5" s="109"/>
      <c r="H5" s="110" t="s">
        <v>3</v>
      </c>
      <c r="I5" s="111"/>
      <c r="J5" s="111"/>
      <c r="K5" s="111"/>
      <c r="L5" s="112"/>
    </row>
    <row r="6" spans="1:12" ht="42" customHeight="1">
      <c r="A6" s="146" t="s">
        <v>4</v>
      </c>
      <c r="B6" s="146"/>
      <c r="C6" s="113" t="s">
        <v>5</v>
      </c>
      <c r="D6" s="146" t="s">
        <v>6</v>
      </c>
      <c r="E6" s="146"/>
      <c r="F6" s="113" t="s">
        <v>7</v>
      </c>
      <c r="G6" s="109"/>
      <c r="H6" s="147"/>
      <c r="I6" s="148"/>
      <c r="J6" s="148"/>
      <c r="K6" s="148"/>
      <c r="L6" s="149"/>
    </row>
    <row r="7" spans="1:12" ht="50.25" customHeight="1">
      <c r="A7" s="156" t="s">
        <v>41</v>
      </c>
      <c r="B7" s="157"/>
      <c r="C7" s="116">
        <v>70</v>
      </c>
      <c r="D7" s="156" t="s">
        <v>8</v>
      </c>
      <c r="E7" s="156"/>
      <c r="F7" s="128"/>
      <c r="G7" s="109"/>
      <c r="H7" s="150"/>
      <c r="I7" s="151"/>
      <c r="J7" s="151"/>
      <c r="K7" s="151"/>
      <c r="L7" s="152"/>
    </row>
    <row r="8" spans="1:12" ht="20.100000000000001" customHeight="1">
      <c r="A8" s="115"/>
      <c r="B8" s="109"/>
      <c r="C8" s="109"/>
      <c r="D8" s="115"/>
      <c r="E8" s="115"/>
      <c r="F8" s="109"/>
      <c r="G8" s="109"/>
      <c r="H8" s="150"/>
      <c r="I8" s="151"/>
      <c r="J8" s="151"/>
      <c r="K8" s="151"/>
      <c r="L8" s="152"/>
    </row>
    <row r="9" spans="1:12" ht="27.95" customHeight="1">
      <c r="A9" s="160" t="s">
        <v>11</v>
      </c>
      <c r="B9" s="145"/>
      <c r="C9" s="145"/>
      <c r="D9" s="160"/>
      <c r="E9" s="160"/>
      <c r="F9" s="145"/>
      <c r="G9" s="109"/>
      <c r="H9" s="150"/>
      <c r="I9" s="151"/>
      <c r="J9" s="151"/>
      <c r="K9" s="151"/>
      <c r="L9" s="152"/>
    </row>
    <row r="10" spans="1:12" ht="19.5" customHeight="1">
      <c r="A10" s="156" t="s">
        <v>13</v>
      </c>
      <c r="B10" s="157"/>
      <c r="C10" s="161"/>
      <c r="D10" s="156" t="s">
        <v>14</v>
      </c>
      <c r="E10" s="156"/>
      <c r="F10" s="117" t="s">
        <v>23</v>
      </c>
      <c r="G10" s="109"/>
      <c r="H10" s="150"/>
      <c r="I10" s="151"/>
      <c r="J10" s="151"/>
      <c r="K10" s="151"/>
      <c r="L10" s="152"/>
    </row>
    <row r="11" spans="1:12" ht="32.450000000000003" customHeight="1">
      <c r="A11" s="156"/>
      <c r="B11" s="157"/>
      <c r="C11" s="161"/>
      <c r="D11" s="156"/>
      <c r="E11" s="156"/>
      <c r="F11" s="128"/>
      <c r="G11" s="109"/>
      <c r="H11" s="150"/>
      <c r="I11" s="151"/>
      <c r="J11" s="151"/>
      <c r="K11" s="151"/>
      <c r="L11" s="152"/>
    </row>
    <row r="12" spans="1:12" ht="20.100000000000001" customHeight="1">
      <c r="A12" s="109"/>
      <c r="B12" s="109"/>
      <c r="C12" s="109"/>
      <c r="D12" s="109"/>
      <c r="E12" s="109"/>
      <c r="F12" s="109"/>
      <c r="G12" s="109"/>
      <c r="H12" s="150"/>
      <c r="I12" s="151"/>
      <c r="J12" s="151"/>
      <c r="K12" s="151"/>
      <c r="L12" s="152"/>
    </row>
    <row r="13" spans="1:12" ht="20.100000000000001" customHeight="1">
      <c r="A13" s="109"/>
      <c r="B13" s="109"/>
      <c r="C13" s="109"/>
      <c r="D13" s="109"/>
      <c r="E13" s="109"/>
      <c r="F13" s="109"/>
      <c r="G13" s="109"/>
      <c r="H13" s="150"/>
      <c r="I13" s="151"/>
      <c r="J13" s="151"/>
      <c r="K13" s="151"/>
      <c r="L13" s="152"/>
    </row>
    <row r="14" spans="1:12" ht="20.100000000000001" customHeight="1">
      <c r="A14" s="162" t="s">
        <v>15</v>
      </c>
      <c r="B14" s="162"/>
      <c r="C14" s="162"/>
      <c r="D14" s="162"/>
      <c r="E14" s="109"/>
      <c r="F14" s="109"/>
      <c r="G14" s="109"/>
      <c r="H14" s="153"/>
      <c r="I14" s="154"/>
      <c r="J14" s="154"/>
      <c r="K14" s="154"/>
      <c r="L14" s="155"/>
    </row>
    <row r="15" spans="1:12" ht="20.100000000000001" customHeight="1">
      <c r="A15" s="162"/>
      <c r="B15" s="162"/>
      <c r="C15" s="162"/>
      <c r="D15" s="162"/>
      <c r="E15" s="109"/>
      <c r="F15" s="109"/>
      <c r="G15" s="109"/>
      <c r="H15" s="109"/>
      <c r="I15" s="109"/>
      <c r="J15" s="109"/>
      <c r="K15" s="109"/>
      <c r="L15" s="109"/>
    </row>
    <row r="16" spans="1:12">
      <c r="A16" s="109"/>
      <c r="B16" s="109"/>
      <c r="C16" s="109"/>
      <c r="D16" s="109"/>
      <c r="E16" s="109"/>
      <c r="F16" s="109"/>
      <c r="G16" s="109"/>
      <c r="H16" s="163"/>
      <c r="I16" s="163"/>
      <c r="J16" s="163"/>
      <c r="K16" s="109"/>
      <c r="L16" s="109"/>
    </row>
    <row r="17" spans="1:12">
      <c r="A17" s="118" t="s">
        <v>16</v>
      </c>
      <c r="B17" s="119"/>
      <c r="C17" s="109"/>
      <c r="D17" s="109"/>
      <c r="E17" s="109"/>
      <c r="F17" s="109"/>
      <c r="G17" s="109"/>
      <c r="H17" s="120"/>
      <c r="I17" s="121"/>
      <c r="J17" s="121"/>
      <c r="K17" s="109"/>
      <c r="L17" s="109"/>
    </row>
    <row r="18" spans="1:12">
      <c r="A18" s="122" t="s">
        <v>17</v>
      </c>
      <c r="B18" s="123" t="s">
        <v>18</v>
      </c>
      <c r="C18" s="109"/>
      <c r="D18" s="109"/>
      <c r="E18" s="109"/>
      <c r="F18" s="109"/>
      <c r="G18" s="109"/>
      <c r="H18" s="124"/>
      <c r="I18" s="121"/>
      <c r="J18" s="121"/>
      <c r="K18" s="109"/>
      <c r="L18" s="109"/>
    </row>
    <row r="19" spans="1:12">
      <c r="A19" s="125" t="s">
        <v>17</v>
      </c>
      <c r="B19" s="123" t="s">
        <v>19</v>
      </c>
      <c r="C19" s="109"/>
      <c r="D19" s="109"/>
      <c r="E19" s="109"/>
      <c r="F19" s="109"/>
      <c r="G19" s="109"/>
      <c r="H19" s="126"/>
      <c r="I19" s="121"/>
      <c r="J19" s="121"/>
      <c r="K19" s="109"/>
      <c r="L19" s="109"/>
    </row>
    <row r="20" spans="1:12">
      <c r="A20" s="127" t="s">
        <v>20</v>
      </c>
      <c r="B20" s="123" t="s">
        <v>21</v>
      </c>
    </row>
  </sheetData>
  <sheetProtection algorithmName="SHA-512" hashValue="iRQlwlM3tnauoDwrXhl5BP4I1fegCwlgT1poNq0O0xVDByz2HbUo8qQPRW6tvQwpeJB4vecc/aBgcBgmAS5osQ==" saltValue="luWFDS4mDO07veJOZZhyQQ==" spinCount="100000" sheet="1" objects="1" scenarios="1"/>
  <mergeCells count="15">
    <mergeCell ref="H16:J16"/>
    <mergeCell ref="A1:K1"/>
    <mergeCell ref="A2:L2"/>
    <mergeCell ref="A3:L3"/>
    <mergeCell ref="A5:F5"/>
    <mergeCell ref="A6:B6"/>
    <mergeCell ref="D6:E6"/>
    <mergeCell ref="H6:L14"/>
    <mergeCell ref="A7:B7"/>
    <mergeCell ref="D7:E7"/>
    <mergeCell ref="A9:F9"/>
    <mergeCell ref="A10:B11"/>
    <mergeCell ref="C10:C11"/>
    <mergeCell ref="D10:E11"/>
    <mergeCell ref="A14:D15"/>
  </mergeCells>
  <pageMargins left="0.70866141732283472" right="0.70866141732283472" top="0.74803149606299213" bottom="0.74803149606299213" header="0.31496062992125984" footer="0.31496062992125984"/>
  <pageSetup paperSize="9" scale="63" orientation="landscape" r:id="rId1"/>
  <headerFooter>
    <oddHeader>&amp;L21-2026 EU Los 2</oddHeader>
    <oddFooter>Seite &amp;P von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1620B-76C9-42AF-9286-9BFE1F0EF062}">
  <sheetPr>
    <pageSetUpPr fitToPage="1"/>
  </sheetPr>
  <dimension ref="A1:L20"/>
  <sheetViews>
    <sheetView showGridLines="0" zoomScale="90" zoomScaleNormal="90" zoomScaleSheetLayoutView="90" workbookViewId="0">
      <selection activeCell="F11" sqref="F11"/>
    </sheetView>
  </sheetViews>
  <sheetFormatPr baseColWidth="10" defaultColWidth="9" defaultRowHeight="16.5"/>
  <cols>
    <col min="1" max="1" width="4.5" style="108" customWidth="1"/>
    <col min="2" max="2" width="26" style="108" customWidth="1"/>
    <col min="3" max="3" width="13" style="108" customWidth="1"/>
    <col min="4" max="5" width="22" style="108" customWidth="1"/>
    <col min="6" max="6" width="17" style="108" customWidth="1"/>
    <col min="7" max="7" width="3" style="108" customWidth="1"/>
    <col min="8" max="11" width="16" style="108" customWidth="1"/>
    <col min="12" max="12" width="19.125" style="108" customWidth="1"/>
    <col min="13" max="16384" width="9" style="108"/>
  </cols>
  <sheetData>
    <row r="1" spans="1:12" ht="27.75" customHeight="1">
      <c r="A1" s="142" t="s">
        <v>0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</row>
    <row r="2" spans="1:12" ht="20.100000000000001" customHeight="1">
      <c r="A2" s="143"/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</row>
    <row r="3" spans="1:12" ht="20.100000000000001" customHeight="1">
      <c r="A3" s="144" t="s">
        <v>1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</row>
    <row r="4" spans="1:12" ht="20.100000000000001" customHeight="1">
      <c r="A4" s="109"/>
      <c r="B4" s="109"/>
      <c r="C4" s="109"/>
      <c r="D4" s="109"/>
      <c r="E4" s="109"/>
      <c r="F4" s="109"/>
      <c r="G4" s="109"/>
      <c r="H4" s="109"/>
      <c r="I4" s="109"/>
      <c r="J4" s="109"/>
      <c r="K4" s="109"/>
      <c r="L4" s="109"/>
    </row>
    <row r="5" spans="1:12" ht="27.95" customHeight="1">
      <c r="A5" s="145" t="s">
        <v>2</v>
      </c>
      <c r="B5" s="145"/>
      <c r="C5" s="145"/>
      <c r="D5" s="145"/>
      <c r="E5" s="145"/>
      <c r="F5" s="145"/>
      <c r="G5" s="109"/>
      <c r="H5" s="110" t="s">
        <v>3</v>
      </c>
      <c r="I5" s="111"/>
      <c r="J5" s="111"/>
      <c r="K5" s="111"/>
      <c r="L5" s="112"/>
    </row>
    <row r="6" spans="1:12" ht="42" customHeight="1">
      <c r="A6" s="146" t="s">
        <v>4</v>
      </c>
      <c r="B6" s="146"/>
      <c r="C6" s="113" t="s">
        <v>5</v>
      </c>
      <c r="D6" s="146" t="s">
        <v>6</v>
      </c>
      <c r="E6" s="146"/>
      <c r="F6" s="113" t="s">
        <v>7</v>
      </c>
      <c r="G6" s="109"/>
      <c r="H6" s="147"/>
      <c r="I6" s="148"/>
      <c r="J6" s="148"/>
      <c r="K6" s="148"/>
      <c r="L6" s="149"/>
    </row>
    <row r="7" spans="1:12" ht="50.25" customHeight="1">
      <c r="A7" s="156" t="s">
        <v>39</v>
      </c>
      <c r="B7" s="157"/>
      <c r="C7" s="116">
        <v>385</v>
      </c>
      <c r="D7" s="156" t="s">
        <v>8</v>
      </c>
      <c r="E7" s="156"/>
      <c r="F7" s="128"/>
      <c r="G7" s="109"/>
      <c r="H7" s="150"/>
      <c r="I7" s="151"/>
      <c r="J7" s="151"/>
      <c r="K7" s="151"/>
      <c r="L7" s="152"/>
    </row>
    <row r="8" spans="1:12" ht="20.100000000000001" customHeight="1">
      <c r="A8" s="115"/>
      <c r="B8" s="109"/>
      <c r="C8" s="109"/>
      <c r="D8" s="115"/>
      <c r="E8" s="115"/>
      <c r="F8" s="109"/>
      <c r="G8" s="109"/>
      <c r="H8" s="150"/>
      <c r="I8" s="151"/>
      <c r="J8" s="151"/>
      <c r="K8" s="151"/>
      <c r="L8" s="152"/>
    </row>
    <row r="9" spans="1:12" ht="27.95" customHeight="1">
      <c r="A9" s="160" t="s">
        <v>11</v>
      </c>
      <c r="B9" s="145"/>
      <c r="C9" s="145"/>
      <c r="D9" s="160"/>
      <c r="E9" s="160"/>
      <c r="F9" s="145"/>
      <c r="G9" s="109"/>
      <c r="H9" s="150"/>
      <c r="I9" s="151"/>
      <c r="J9" s="151"/>
      <c r="K9" s="151"/>
      <c r="L9" s="152"/>
    </row>
    <row r="10" spans="1:12" ht="19.5" customHeight="1">
      <c r="A10" s="156" t="s">
        <v>13</v>
      </c>
      <c r="B10" s="157"/>
      <c r="C10" s="161"/>
      <c r="D10" s="156" t="s">
        <v>14</v>
      </c>
      <c r="E10" s="156"/>
      <c r="F10" s="117" t="s">
        <v>23</v>
      </c>
      <c r="G10" s="109"/>
      <c r="H10" s="150"/>
      <c r="I10" s="151"/>
      <c r="J10" s="151"/>
      <c r="K10" s="151"/>
      <c r="L10" s="152"/>
    </row>
    <row r="11" spans="1:12" ht="32.450000000000003" customHeight="1">
      <c r="A11" s="156"/>
      <c r="B11" s="157"/>
      <c r="C11" s="161"/>
      <c r="D11" s="156"/>
      <c r="E11" s="156"/>
      <c r="F11" s="128"/>
      <c r="G11" s="109"/>
      <c r="H11" s="150"/>
      <c r="I11" s="151"/>
      <c r="J11" s="151"/>
      <c r="K11" s="151"/>
      <c r="L11" s="152"/>
    </row>
    <row r="12" spans="1:12" ht="20.100000000000001" customHeight="1">
      <c r="A12" s="109"/>
      <c r="B12" s="109"/>
      <c r="C12" s="109"/>
      <c r="D12" s="109"/>
      <c r="E12" s="109"/>
      <c r="F12" s="109"/>
      <c r="G12" s="109"/>
      <c r="H12" s="150"/>
      <c r="I12" s="151"/>
      <c r="J12" s="151"/>
      <c r="K12" s="151"/>
      <c r="L12" s="152"/>
    </row>
    <row r="13" spans="1:12" ht="20.100000000000001" customHeight="1">
      <c r="A13" s="109"/>
      <c r="B13" s="109"/>
      <c r="C13" s="109"/>
      <c r="D13" s="109"/>
      <c r="E13" s="109"/>
      <c r="F13" s="109"/>
      <c r="G13" s="109"/>
      <c r="H13" s="150"/>
      <c r="I13" s="151"/>
      <c r="J13" s="151"/>
      <c r="K13" s="151"/>
      <c r="L13" s="152"/>
    </row>
    <row r="14" spans="1:12" ht="20.100000000000001" customHeight="1">
      <c r="A14" s="162" t="s">
        <v>15</v>
      </c>
      <c r="B14" s="162"/>
      <c r="C14" s="162"/>
      <c r="D14" s="162"/>
      <c r="E14" s="109"/>
      <c r="F14" s="109"/>
      <c r="G14" s="109"/>
      <c r="H14" s="153"/>
      <c r="I14" s="154"/>
      <c r="J14" s="154"/>
      <c r="K14" s="154"/>
      <c r="L14" s="155"/>
    </row>
    <row r="15" spans="1:12" ht="20.100000000000001" customHeight="1">
      <c r="A15" s="162"/>
      <c r="B15" s="162"/>
      <c r="C15" s="162"/>
      <c r="D15" s="162"/>
      <c r="E15" s="109"/>
      <c r="F15" s="109"/>
      <c r="G15" s="109"/>
      <c r="H15" s="109"/>
      <c r="I15" s="109"/>
      <c r="J15" s="109"/>
      <c r="K15" s="109"/>
      <c r="L15" s="109"/>
    </row>
    <row r="16" spans="1:12">
      <c r="A16" s="109"/>
      <c r="B16" s="109"/>
      <c r="C16" s="109"/>
      <c r="D16" s="109"/>
      <c r="E16" s="109"/>
      <c r="F16" s="109"/>
      <c r="G16" s="109"/>
      <c r="H16" s="163"/>
      <c r="I16" s="163"/>
      <c r="J16" s="163"/>
      <c r="K16" s="109"/>
      <c r="L16" s="109"/>
    </row>
    <row r="17" spans="1:12">
      <c r="A17" s="118" t="s">
        <v>16</v>
      </c>
      <c r="B17" s="119"/>
      <c r="C17" s="109"/>
      <c r="D17" s="109"/>
      <c r="E17" s="109"/>
      <c r="F17" s="109"/>
      <c r="G17" s="109"/>
      <c r="H17" s="120"/>
      <c r="I17" s="121"/>
      <c r="J17" s="121"/>
      <c r="K17" s="109"/>
      <c r="L17" s="109"/>
    </row>
    <row r="18" spans="1:12">
      <c r="A18" s="122" t="s">
        <v>17</v>
      </c>
      <c r="B18" s="123" t="s">
        <v>18</v>
      </c>
      <c r="C18" s="109"/>
      <c r="D18" s="109"/>
      <c r="E18" s="109"/>
      <c r="F18" s="109"/>
      <c r="G18" s="109"/>
      <c r="H18" s="124"/>
      <c r="I18" s="121"/>
      <c r="J18" s="121"/>
      <c r="K18" s="109"/>
      <c r="L18" s="109"/>
    </row>
    <row r="19" spans="1:12">
      <c r="A19" s="125" t="s">
        <v>17</v>
      </c>
      <c r="B19" s="123" t="s">
        <v>19</v>
      </c>
      <c r="C19" s="109"/>
      <c r="D19" s="109"/>
      <c r="E19" s="109"/>
      <c r="F19" s="109"/>
      <c r="G19" s="109"/>
      <c r="H19" s="126"/>
      <c r="I19" s="121"/>
      <c r="J19" s="121"/>
      <c r="K19" s="109"/>
      <c r="L19" s="109"/>
    </row>
    <row r="20" spans="1:12">
      <c r="A20" s="127" t="s">
        <v>20</v>
      </c>
      <c r="B20" s="123" t="s">
        <v>21</v>
      </c>
    </row>
  </sheetData>
  <sheetProtection algorithmName="SHA-512" hashValue="KwLKRNINalRo23C9TfoSdOV2om5bZHK9x9sE9sOQFRatzKpvhwUMsCM/+3gLiFslb0fiYiN23VPLp+GffNtL6g==" saltValue="Ph4uJMEibdFpUHHtQT2dBQ==" spinCount="100000" sheet="1" objects="1" scenarios="1"/>
  <mergeCells count="15">
    <mergeCell ref="H16:J16"/>
    <mergeCell ref="A9:F9"/>
    <mergeCell ref="A1:K1"/>
    <mergeCell ref="A2:L2"/>
    <mergeCell ref="A3:L3"/>
    <mergeCell ref="A5:F5"/>
    <mergeCell ref="A6:B6"/>
    <mergeCell ref="D6:E6"/>
    <mergeCell ref="H6:L14"/>
    <mergeCell ref="A7:B7"/>
    <mergeCell ref="D7:E7"/>
    <mergeCell ref="A10:B11"/>
    <mergeCell ref="C10:C11"/>
    <mergeCell ref="D10:E11"/>
    <mergeCell ref="A14:D15"/>
  </mergeCells>
  <pageMargins left="0.70866141732283472" right="0.70866141732283472" top="0.74803149606299213" bottom="0.74803149606299213" header="0.31496062992125984" footer="0.31496062992125984"/>
  <pageSetup paperSize="9" scale="63" orientation="landscape" r:id="rId1"/>
  <headerFooter>
    <oddHeader>&amp;L21-2026 EU Los 2</oddHeader>
    <oddFooter>Seite &amp;P von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2683A-E522-4F13-915E-8573C688F60E}">
  <sheetPr>
    <pageSetUpPr fitToPage="1"/>
  </sheetPr>
  <dimension ref="A1:L20"/>
  <sheetViews>
    <sheetView showGridLines="0" zoomScale="90" zoomScaleNormal="90" zoomScaleSheetLayoutView="90" workbookViewId="0">
      <selection activeCell="F14" sqref="F14"/>
    </sheetView>
  </sheetViews>
  <sheetFormatPr baseColWidth="10" defaultColWidth="9" defaultRowHeight="16.5"/>
  <cols>
    <col min="1" max="1" width="4.5" style="108" customWidth="1"/>
    <col min="2" max="2" width="26" style="108" customWidth="1"/>
    <col min="3" max="3" width="13" style="108" customWidth="1"/>
    <col min="4" max="5" width="22" style="108" customWidth="1"/>
    <col min="6" max="6" width="17" style="108" customWidth="1"/>
    <col min="7" max="7" width="3" style="108" customWidth="1"/>
    <col min="8" max="11" width="16" style="108" customWidth="1"/>
    <col min="12" max="12" width="19.125" style="108" customWidth="1"/>
    <col min="13" max="16384" width="9" style="108"/>
  </cols>
  <sheetData>
    <row r="1" spans="1:12" ht="27.75" customHeight="1">
      <c r="A1" s="142" t="s">
        <v>0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</row>
    <row r="2" spans="1:12" ht="20.100000000000001" customHeight="1">
      <c r="A2" s="143"/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</row>
    <row r="3" spans="1:12" ht="20.100000000000001" customHeight="1">
      <c r="A3" s="144" t="s">
        <v>1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</row>
    <row r="4" spans="1:12" ht="20.100000000000001" customHeight="1">
      <c r="A4" s="109"/>
      <c r="B4" s="109"/>
      <c r="C4" s="109"/>
      <c r="D4" s="109"/>
      <c r="E4" s="109"/>
      <c r="F4" s="109"/>
      <c r="G4" s="109"/>
      <c r="H4" s="109"/>
      <c r="I4" s="109"/>
      <c r="J4" s="109"/>
      <c r="K4" s="109"/>
      <c r="L4" s="109"/>
    </row>
    <row r="5" spans="1:12" ht="27.95" customHeight="1">
      <c r="A5" s="145" t="s">
        <v>2</v>
      </c>
      <c r="B5" s="145"/>
      <c r="C5" s="145"/>
      <c r="D5" s="145"/>
      <c r="E5" s="145"/>
      <c r="F5" s="145"/>
      <c r="G5" s="109"/>
      <c r="H5" s="110" t="s">
        <v>3</v>
      </c>
      <c r="I5" s="111"/>
      <c r="J5" s="111"/>
      <c r="K5" s="111"/>
      <c r="L5" s="112"/>
    </row>
    <row r="6" spans="1:12" ht="42" customHeight="1">
      <c r="A6" s="146" t="s">
        <v>4</v>
      </c>
      <c r="B6" s="146"/>
      <c r="C6" s="113" t="s">
        <v>5</v>
      </c>
      <c r="D6" s="146" t="s">
        <v>6</v>
      </c>
      <c r="E6" s="146"/>
      <c r="F6" s="113" t="s">
        <v>7</v>
      </c>
      <c r="G6" s="109"/>
      <c r="H6" s="147"/>
      <c r="I6" s="148"/>
      <c r="J6" s="148"/>
      <c r="K6" s="148"/>
      <c r="L6" s="149"/>
    </row>
    <row r="7" spans="1:12" ht="50.25" customHeight="1">
      <c r="A7" s="156" t="s">
        <v>40</v>
      </c>
      <c r="B7" s="157"/>
      <c r="C7" s="116">
        <v>60</v>
      </c>
      <c r="D7" s="156" t="s">
        <v>8</v>
      </c>
      <c r="E7" s="156"/>
      <c r="F7" s="128"/>
      <c r="G7" s="109"/>
      <c r="H7" s="150"/>
      <c r="I7" s="151"/>
      <c r="J7" s="151"/>
      <c r="K7" s="151"/>
      <c r="L7" s="152"/>
    </row>
    <row r="8" spans="1:12" ht="20.100000000000001" customHeight="1">
      <c r="A8" s="115"/>
      <c r="B8" s="109"/>
      <c r="C8" s="109"/>
      <c r="D8" s="115"/>
      <c r="E8" s="115"/>
      <c r="F8" s="109"/>
      <c r="G8" s="109"/>
      <c r="H8" s="150"/>
      <c r="I8" s="151"/>
      <c r="J8" s="151"/>
      <c r="K8" s="151"/>
      <c r="L8" s="152"/>
    </row>
    <row r="9" spans="1:12" ht="27.95" customHeight="1">
      <c r="A9" s="160" t="s">
        <v>11</v>
      </c>
      <c r="B9" s="145"/>
      <c r="C9" s="145"/>
      <c r="D9" s="160"/>
      <c r="E9" s="160"/>
      <c r="F9" s="145"/>
      <c r="G9" s="109"/>
      <c r="H9" s="150"/>
      <c r="I9" s="151"/>
      <c r="J9" s="151"/>
      <c r="K9" s="151"/>
      <c r="L9" s="152"/>
    </row>
    <row r="10" spans="1:12" ht="19.5" customHeight="1">
      <c r="A10" s="156" t="s">
        <v>13</v>
      </c>
      <c r="B10" s="157"/>
      <c r="C10" s="161"/>
      <c r="D10" s="156" t="s">
        <v>14</v>
      </c>
      <c r="E10" s="156"/>
      <c r="F10" s="117" t="s">
        <v>23</v>
      </c>
      <c r="G10" s="109"/>
      <c r="H10" s="150"/>
      <c r="I10" s="151"/>
      <c r="J10" s="151"/>
      <c r="K10" s="151"/>
      <c r="L10" s="152"/>
    </row>
    <row r="11" spans="1:12" ht="32.450000000000003" customHeight="1">
      <c r="A11" s="156"/>
      <c r="B11" s="157"/>
      <c r="C11" s="161"/>
      <c r="D11" s="156"/>
      <c r="E11" s="156"/>
      <c r="F11" s="128"/>
      <c r="G11" s="109"/>
      <c r="H11" s="150"/>
      <c r="I11" s="151"/>
      <c r="J11" s="151"/>
      <c r="K11" s="151"/>
      <c r="L11" s="152"/>
    </row>
    <row r="12" spans="1:12" ht="20.100000000000001" customHeight="1">
      <c r="A12" s="109"/>
      <c r="B12" s="109"/>
      <c r="C12" s="109"/>
      <c r="D12" s="109"/>
      <c r="E12" s="109"/>
      <c r="F12" s="109"/>
      <c r="G12" s="109"/>
      <c r="H12" s="150"/>
      <c r="I12" s="151"/>
      <c r="J12" s="151"/>
      <c r="K12" s="151"/>
      <c r="L12" s="152"/>
    </row>
    <row r="13" spans="1:12" ht="20.100000000000001" customHeight="1">
      <c r="A13" s="109"/>
      <c r="B13" s="109"/>
      <c r="C13" s="109"/>
      <c r="D13" s="109"/>
      <c r="E13" s="109"/>
      <c r="F13" s="109"/>
      <c r="G13" s="109"/>
      <c r="H13" s="150"/>
      <c r="I13" s="151"/>
      <c r="J13" s="151"/>
      <c r="K13" s="151"/>
      <c r="L13" s="152"/>
    </row>
    <row r="14" spans="1:12" ht="20.100000000000001" customHeight="1">
      <c r="A14" s="162" t="s">
        <v>15</v>
      </c>
      <c r="B14" s="162"/>
      <c r="C14" s="162"/>
      <c r="D14" s="162"/>
      <c r="E14" s="109"/>
      <c r="F14" s="109"/>
      <c r="G14" s="109"/>
      <c r="H14" s="153"/>
      <c r="I14" s="154"/>
      <c r="J14" s="154"/>
      <c r="K14" s="154"/>
      <c r="L14" s="155"/>
    </row>
    <row r="15" spans="1:12" ht="20.100000000000001" customHeight="1">
      <c r="A15" s="162"/>
      <c r="B15" s="162"/>
      <c r="C15" s="162"/>
      <c r="D15" s="162"/>
      <c r="E15" s="109"/>
      <c r="F15" s="109"/>
      <c r="G15" s="109"/>
      <c r="H15" s="109"/>
      <c r="I15" s="109"/>
      <c r="J15" s="109"/>
      <c r="K15" s="109"/>
      <c r="L15" s="109"/>
    </row>
    <row r="16" spans="1:12">
      <c r="A16" s="109"/>
      <c r="B16" s="109"/>
      <c r="C16" s="109"/>
      <c r="D16" s="109"/>
      <c r="E16" s="109"/>
      <c r="F16" s="109"/>
      <c r="G16" s="109"/>
      <c r="H16" s="163"/>
      <c r="I16" s="163"/>
      <c r="J16" s="163"/>
      <c r="K16" s="109"/>
      <c r="L16" s="109"/>
    </row>
    <row r="17" spans="1:12">
      <c r="A17" s="118" t="s">
        <v>16</v>
      </c>
      <c r="B17" s="119"/>
      <c r="C17" s="109"/>
      <c r="D17" s="109"/>
      <c r="E17" s="109"/>
      <c r="F17" s="109"/>
      <c r="G17" s="109"/>
      <c r="H17" s="120"/>
      <c r="I17" s="121"/>
      <c r="J17" s="121"/>
      <c r="K17" s="109"/>
      <c r="L17" s="109"/>
    </row>
    <row r="18" spans="1:12">
      <c r="A18" s="122" t="s">
        <v>17</v>
      </c>
      <c r="B18" s="123" t="s">
        <v>18</v>
      </c>
      <c r="C18" s="109"/>
      <c r="D18" s="109"/>
      <c r="E18" s="109"/>
      <c r="F18" s="109"/>
      <c r="G18" s="109"/>
      <c r="H18" s="124"/>
      <c r="I18" s="121"/>
      <c r="J18" s="121"/>
      <c r="K18" s="109"/>
      <c r="L18" s="109"/>
    </row>
    <row r="19" spans="1:12">
      <c r="A19" s="125" t="s">
        <v>17</v>
      </c>
      <c r="B19" s="123" t="s">
        <v>19</v>
      </c>
      <c r="C19" s="109"/>
      <c r="D19" s="109"/>
      <c r="E19" s="109"/>
      <c r="F19" s="109"/>
      <c r="G19" s="109"/>
      <c r="H19" s="126"/>
      <c r="I19" s="121"/>
      <c r="J19" s="121"/>
      <c r="K19" s="109"/>
      <c r="L19" s="109"/>
    </row>
    <row r="20" spans="1:12">
      <c r="A20" s="127" t="s">
        <v>20</v>
      </c>
      <c r="B20" s="123" t="s">
        <v>21</v>
      </c>
    </row>
  </sheetData>
  <sheetProtection algorithmName="SHA-512" hashValue="k4RUD1L6jKvVcm6P0nGrnozlpajGpdUopOeLdovJd12XD+OdOIRU46TjlzIh6yTUStPK1WdwhM2E51/KHkK/Pw==" saltValue="fuIGfj2gjnzBRNa5ZBznmw==" spinCount="100000" sheet="1" objects="1" scenarios="1"/>
  <mergeCells count="15">
    <mergeCell ref="H16:J16"/>
    <mergeCell ref="A1:K1"/>
    <mergeCell ref="A2:L2"/>
    <mergeCell ref="A3:L3"/>
    <mergeCell ref="A5:F5"/>
    <mergeCell ref="A6:B6"/>
    <mergeCell ref="D6:E6"/>
    <mergeCell ref="H6:L14"/>
    <mergeCell ref="A7:B7"/>
    <mergeCell ref="D7:E7"/>
    <mergeCell ref="A9:F9"/>
    <mergeCell ref="A10:B11"/>
    <mergeCell ref="C10:C11"/>
    <mergeCell ref="D10:E11"/>
    <mergeCell ref="A14:D15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Header>&amp;L21-2026 EU Los 2</oddHeader>
    <oddFooter>Seite &amp;P von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94DC0-A0B6-48B6-ACFA-E36E91B24797}">
  <sheetPr>
    <pageSetUpPr fitToPage="1"/>
  </sheetPr>
  <dimension ref="A2:J34"/>
  <sheetViews>
    <sheetView showGridLines="0" zoomScaleNormal="100" zoomScaleSheetLayoutView="100" workbookViewId="0">
      <selection activeCell="F13" sqref="F13"/>
    </sheetView>
  </sheetViews>
  <sheetFormatPr baseColWidth="10" defaultColWidth="8" defaultRowHeight="14.25"/>
  <cols>
    <col min="1" max="1" width="4.75" style="136" bestFit="1" customWidth="1"/>
    <col min="2" max="2" width="35.5" style="136" customWidth="1"/>
    <col min="3" max="3" width="13.75" style="136" customWidth="1"/>
    <col min="4" max="6" width="17.5" style="136" customWidth="1"/>
    <col min="7" max="9" width="23.625" style="136" customWidth="1"/>
    <col min="10" max="10" width="19" style="136" customWidth="1"/>
    <col min="11" max="16384" width="8" style="136"/>
  </cols>
  <sheetData>
    <row r="2" spans="1:10" s="131" customFormat="1" ht="57" customHeight="1">
      <c r="A2" s="129" t="s">
        <v>24</v>
      </c>
      <c r="B2" s="129" t="s">
        <v>25</v>
      </c>
      <c r="C2" s="130" t="s">
        <v>26</v>
      </c>
      <c r="D2" s="130" t="s">
        <v>27</v>
      </c>
      <c r="E2" s="130" t="s">
        <v>42</v>
      </c>
      <c r="F2" s="130" t="s">
        <v>43</v>
      </c>
      <c r="G2" s="130" t="s">
        <v>44</v>
      </c>
      <c r="H2" s="130" t="s">
        <v>45</v>
      </c>
      <c r="I2" s="130" t="s">
        <v>46</v>
      </c>
      <c r="J2" s="130" t="s">
        <v>47</v>
      </c>
    </row>
    <row r="3" spans="1:10" ht="23.25" customHeight="1">
      <c r="A3" s="132">
        <v>1</v>
      </c>
      <c r="B3" s="133" t="s">
        <v>28</v>
      </c>
      <c r="C3" s="134">
        <v>5</v>
      </c>
      <c r="D3" s="135">
        <f>'OSZ Werder St1 Werder '!F7</f>
        <v>0</v>
      </c>
      <c r="E3" s="135">
        <f>'OSZ Werder St1 Werder '!F12</f>
        <v>0</v>
      </c>
      <c r="F3" s="135">
        <f>'OSZ Werder St1 Werder '!F14</f>
        <v>0</v>
      </c>
      <c r="G3" s="135">
        <f>C3*D3</f>
        <v>0</v>
      </c>
      <c r="H3" s="135">
        <f>C3*E3</f>
        <v>0</v>
      </c>
      <c r="I3" s="135">
        <f>F3</f>
        <v>0</v>
      </c>
      <c r="J3" s="135">
        <f>G3+H3+I3</f>
        <v>0</v>
      </c>
    </row>
    <row r="4" spans="1:10" ht="23.25" customHeight="1">
      <c r="A4" s="132">
        <v>2</v>
      </c>
      <c r="B4" s="133" t="s">
        <v>29</v>
      </c>
      <c r="C4" s="134">
        <v>5</v>
      </c>
      <c r="D4" s="135">
        <f>'Förderschule Werder '!$F$7</f>
        <v>0</v>
      </c>
      <c r="E4" s="135">
        <f>'Förderschule Werder '!$F$12</f>
        <v>0</v>
      </c>
      <c r="F4" s="135">
        <f>'Förderschule Werder '!$F$14</f>
        <v>0</v>
      </c>
      <c r="G4" s="135">
        <f t="shared" ref="G4:G8" si="0">C4*D4</f>
        <v>0</v>
      </c>
      <c r="H4" s="135">
        <f t="shared" ref="H4:H5" si="1">C4*E4</f>
        <v>0</v>
      </c>
      <c r="I4" s="135">
        <f t="shared" ref="I4:I8" si="2">F4</f>
        <v>0</v>
      </c>
      <c r="J4" s="135">
        <f t="shared" ref="J4:J8" si="3">G4+H4+I4</f>
        <v>0</v>
      </c>
    </row>
    <row r="5" spans="1:10" ht="23.25" customHeight="1">
      <c r="A5" s="132">
        <v>3</v>
      </c>
      <c r="B5" s="133" t="s">
        <v>30</v>
      </c>
      <c r="C5" s="134">
        <v>5</v>
      </c>
      <c r="D5" s="135">
        <f>'OSZ Werder St 2 Groß Kreutz '!F7</f>
        <v>0</v>
      </c>
      <c r="E5" s="135">
        <f>'OSZ Werder St 2 Groß Kreutz '!F12</f>
        <v>0</v>
      </c>
      <c r="F5" s="135">
        <f>'OSZ Werder St 2 Groß Kreutz '!F14</f>
        <v>0</v>
      </c>
      <c r="G5" s="135">
        <f t="shared" si="0"/>
        <v>0</v>
      </c>
      <c r="H5" s="135">
        <f t="shared" si="1"/>
        <v>0</v>
      </c>
      <c r="I5" s="135">
        <f t="shared" si="2"/>
        <v>0</v>
      </c>
      <c r="J5" s="135">
        <f t="shared" si="3"/>
        <v>0</v>
      </c>
    </row>
    <row r="6" spans="1:10" ht="23.25" customHeight="1">
      <c r="A6" s="132">
        <v>4</v>
      </c>
      <c r="B6" s="137" t="s">
        <v>31</v>
      </c>
      <c r="C6" s="134">
        <v>5</v>
      </c>
      <c r="D6" s="135">
        <f>'MFH Schenkenberg '!F7</f>
        <v>0</v>
      </c>
      <c r="E6" s="138"/>
      <c r="F6" s="135">
        <f>'MFH Schenkenberg '!F11</f>
        <v>0</v>
      </c>
      <c r="G6" s="135">
        <f>C6*D6</f>
        <v>0</v>
      </c>
      <c r="H6" s="138"/>
      <c r="I6" s="135">
        <f t="shared" si="2"/>
        <v>0</v>
      </c>
      <c r="J6" s="135">
        <f t="shared" si="3"/>
        <v>0</v>
      </c>
    </row>
    <row r="7" spans="1:10" ht="23.25" customHeight="1">
      <c r="A7" s="132">
        <v>5</v>
      </c>
      <c r="B7" s="137" t="s">
        <v>32</v>
      </c>
      <c r="C7" s="134">
        <v>5</v>
      </c>
      <c r="D7" s="135">
        <f>'GU Werder '!F7</f>
        <v>0</v>
      </c>
      <c r="E7" s="138"/>
      <c r="F7" s="135">
        <f>'GU Werder '!F11</f>
        <v>0</v>
      </c>
      <c r="G7" s="135">
        <f t="shared" si="0"/>
        <v>0</v>
      </c>
      <c r="H7" s="138"/>
      <c r="I7" s="135">
        <f t="shared" si="2"/>
        <v>0</v>
      </c>
      <c r="J7" s="135">
        <f t="shared" si="3"/>
        <v>0</v>
      </c>
    </row>
    <row r="8" spans="1:10" ht="23.25" customHeight="1">
      <c r="A8" s="132">
        <v>6</v>
      </c>
      <c r="B8" s="137" t="s">
        <v>33</v>
      </c>
      <c r="C8" s="134">
        <v>5</v>
      </c>
      <c r="D8" s="135">
        <f>'MFH Deetz '!F7</f>
        <v>0</v>
      </c>
      <c r="E8" s="138"/>
      <c r="F8" s="135">
        <f>'MFH Deetz '!F11</f>
        <v>0</v>
      </c>
      <c r="G8" s="135">
        <f t="shared" si="0"/>
        <v>0</v>
      </c>
      <c r="H8" s="138"/>
      <c r="I8" s="135">
        <f t="shared" si="2"/>
        <v>0</v>
      </c>
      <c r="J8" s="135">
        <f t="shared" si="3"/>
        <v>0</v>
      </c>
    </row>
    <row r="11" spans="1:10" s="140" customFormat="1" ht="22.5" customHeight="1">
      <c r="A11" s="167" t="s">
        <v>34</v>
      </c>
      <c r="B11" s="168"/>
      <c r="C11" s="168"/>
      <c r="D11" s="168"/>
      <c r="E11" s="168"/>
      <c r="F11" s="168"/>
      <c r="G11" s="168"/>
      <c r="H11" s="168"/>
      <c r="I11" s="169"/>
      <c r="J11" s="139">
        <f>SUM(J6:J8)</f>
        <v>0</v>
      </c>
    </row>
    <row r="14" spans="1:10" ht="14.25" customHeight="1">
      <c r="A14" s="166"/>
      <c r="B14" s="166"/>
      <c r="C14" s="166"/>
      <c r="D14" s="166"/>
      <c r="E14" s="166"/>
      <c r="F14" s="166"/>
      <c r="G14" s="166"/>
      <c r="H14" s="141"/>
    </row>
    <row r="15" spans="1:10">
      <c r="A15" s="166"/>
      <c r="B15" s="166"/>
      <c r="C15" s="166"/>
      <c r="D15" s="166"/>
      <c r="E15" s="166"/>
      <c r="F15" s="166"/>
      <c r="G15" s="166"/>
      <c r="H15" s="141"/>
    </row>
    <row r="16" spans="1:10">
      <c r="A16" s="166"/>
      <c r="B16" s="166"/>
      <c r="C16" s="166"/>
      <c r="D16" s="166"/>
      <c r="E16" s="166"/>
      <c r="F16" s="166"/>
      <c r="G16" s="166"/>
      <c r="H16" s="141"/>
    </row>
    <row r="17" spans="1:8" ht="63.75" customHeight="1">
      <c r="A17" s="166"/>
      <c r="B17" s="166"/>
      <c r="C17" s="166"/>
      <c r="D17" s="166"/>
      <c r="E17" s="166"/>
      <c r="F17" s="166"/>
      <c r="G17" s="166"/>
      <c r="H17" s="141"/>
    </row>
    <row r="20" spans="1:8" ht="35.1" customHeight="1"/>
    <row r="21" spans="1:8" ht="35.1" customHeight="1"/>
    <row r="22" spans="1:8" ht="35.1" customHeight="1"/>
    <row r="23" spans="1:8" ht="35.1" customHeight="1"/>
    <row r="24" spans="1:8" ht="35.1" customHeight="1"/>
    <row r="25" spans="1:8" ht="35.1" customHeight="1"/>
    <row r="26" spans="1:8" ht="35.1" customHeight="1"/>
    <row r="27" spans="1:8" ht="35.1" customHeight="1"/>
    <row r="28" spans="1:8" ht="35.1" customHeight="1"/>
    <row r="29" spans="1:8" ht="35.1" customHeight="1"/>
    <row r="30" spans="1:8" ht="35.1" customHeight="1"/>
    <row r="31" spans="1:8" ht="35.1" customHeight="1"/>
    <row r="32" spans="1:8" ht="35.1" customHeight="1"/>
    <row r="33" s="136" customFormat="1" ht="35.1" customHeight="1"/>
    <row r="34" s="136" customFormat="1" ht="35.1" customHeight="1"/>
  </sheetData>
  <sheetProtection algorithmName="SHA-512" hashValue="yhLN5H97Jiy31hmZytLj8gna8HuVimX+fJzswObMGLhMBbxwswNe0XiPL7/MB2STS6IUU0TagtKCxLnmgjoS+w==" saltValue="462ga4/yNdIVVXmNLOYYrQ==" spinCount="100000" sheet="1" objects="1" scenarios="1"/>
  <mergeCells count="2">
    <mergeCell ref="A14:G17"/>
    <mergeCell ref="A11:I11"/>
  </mergeCells>
  <pageMargins left="0.70866141732283472" right="0.70866141732283472" top="0.78740157480314965" bottom="0.78740157480314965" header="0.31496062992125984" footer="0.31496062992125984"/>
  <pageSetup paperSize="9" scale="59" orientation="landscape" r:id="rId1"/>
  <headerFooter>
    <oddHeader>&amp;L21-2026 EU Los 5</oddHeader>
    <oddFooter>Seite &amp;P von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D8941-220A-4156-BE69-2CB3F686213F}">
  <sheetPr>
    <tabColor rgb="FFFFF300"/>
  </sheetPr>
  <dimension ref="A1:N106"/>
  <sheetViews>
    <sheetView showGridLines="0" workbookViewId="0">
      <selection activeCell="D14" sqref="D14"/>
    </sheetView>
  </sheetViews>
  <sheetFormatPr baseColWidth="10" defaultRowHeight="14.25"/>
  <cols>
    <col min="1" max="1" width="6.875" style="13" customWidth="1"/>
    <col min="2" max="2" width="11" style="13"/>
    <col min="3" max="3" width="37.625" style="13" customWidth="1"/>
    <col min="4" max="4" width="10" style="13" customWidth="1"/>
    <col min="5" max="5" width="10.25" style="13" customWidth="1"/>
    <col min="6" max="6" width="10" style="13" bestFit="1" customWidth="1"/>
    <col min="7" max="7" width="11" style="13"/>
    <col min="8" max="8" width="8.125" style="13" bestFit="1" customWidth="1"/>
    <col min="9" max="12" width="11" style="13"/>
    <col min="13" max="13" width="6.75" style="14" bestFit="1" customWidth="1"/>
    <col min="14" max="16384" width="11" style="13"/>
  </cols>
  <sheetData>
    <row r="1" spans="1:13" s="11" customFormat="1" ht="27.75" customHeight="1">
      <c r="A1" s="9" t="s">
        <v>154</v>
      </c>
      <c r="B1" s="10"/>
      <c r="C1" s="10"/>
      <c r="D1" s="10"/>
      <c r="E1" s="10"/>
      <c r="F1" s="10"/>
      <c r="G1" s="10"/>
      <c r="H1" s="10"/>
      <c r="I1" s="10"/>
      <c r="K1" s="10"/>
    </row>
    <row r="3" spans="1:13">
      <c r="A3" s="12" t="s">
        <v>155</v>
      </c>
    </row>
    <row r="5" spans="1:13" s="18" customFormat="1" ht="30.75" customHeight="1">
      <c r="A5" s="175" t="s">
        <v>140</v>
      </c>
      <c r="B5" s="176"/>
      <c r="C5" s="15"/>
      <c r="D5" s="16" t="s">
        <v>152</v>
      </c>
      <c r="E5" s="17"/>
      <c r="G5" s="173" t="s">
        <v>141</v>
      </c>
      <c r="H5" s="173"/>
      <c r="I5" s="173"/>
      <c r="M5" s="19"/>
    </row>
    <row r="6" spans="1:13" ht="30.75" customHeight="1">
      <c r="A6" s="20">
        <v>1</v>
      </c>
      <c r="B6" s="174" t="s">
        <v>142</v>
      </c>
      <c r="C6" s="174"/>
      <c r="D6" s="21">
        <v>7.3</v>
      </c>
      <c r="E6" s="22"/>
      <c r="G6" s="177" t="s">
        <v>143</v>
      </c>
      <c r="H6" s="177"/>
      <c r="I6" s="177"/>
    </row>
    <row r="7" spans="1:13" ht="30.75" customHeight="1">
      <c r="A7" s="20">
        <v>1</v>
      </c>
      <c r="B7" s="174" t="s">
        <v>144</v>
      </c>
      <c r="C7" s="174"/>
      <c r="D7" s="1"/>
      <c r="E7" s="23" t="str">
        <f>IF(D7="","Bitte ausfüllen!","")</f>
        <v>Bitte ausfüllen!</v>
      </c>
      <c r="F7" s="24"/>
      <c r="G7" s="24"/>
      <c r="H7" s="24"/>
      <c r="I7" s="22"/>
    </row>
    <row r="8" spans="1:13" ht="30.75" customHeight="1">
      <c r="A8" s="20">
        <v>2</v>
      </c>
      <c r="B8" s="174" t="s">
        <v>145</v>
      </c>
      <c r="C8" s="174"/>
      <c r="D8" s="21">
        <v>9.3000000000000007</v>
      </c>
      <c r="E8" s="22"/>
      <c r="G8" s="22"/>
      <c r="H8" s="22"/>
      <c r="I8" s="22"/>
    </row>
    <row r="9" spans="1:13" ht="30.75" customHeight="1">
      <c r="A9" s="20">
        <v>3</v>
      </c>
      <c r="B9" s="174" t="s">
        <v>146</v>
      </c>
      <c r="C9" s="174"/>
      <c r="D9" s="21">
        <v>1.3</v>
      </c>
      <c r="E9" s="25"/>
      <c r="F9" s="22"/>
      <c r="G9" s="22"/>
      <c r="H9" s="22"/>
      <c r="I9" s="22"/>
    </row>
    <row r="10" spans="1:13" ht="30.75" customHeight="1">
      <c r="A10" s="20">
        <v>4</v>
      </c>
      <c r="B10" s="174" t="s">
        <v>147</v>
      </c>
      <c r="C10" s="174"/>
      <c r="D10" s="21">
        <v>1.8</v>
      </c>
      <c r="E10" s="22"/>
      <c r="F10" s="26"/>
      <c r="G10" s="22"/>
      <c r="H10" s="22"/>
      <c r="I10" s="22"/>
    </row>
    <row r="11" spans="1:13" ht="30.75" customHeight="1">
      <c r="A11" s="20">
        <v>5</v>
      </c>
      <c r="B11" s="174" t="s">
        <v>148</v>
      </c>
      <c r="C11" s="174"/>
      <c r="D11" s="1"/>
      <c r="E11" s="23" t="str">
        <f>IF(D11="","Bitte ausfüllen!","")</f>
        <v>Bitte ausfüllen!</v>
      </c>
      <c r="F11" s="22"/>
      <c r="G11" s="22"/>
      <c r="H11" s="22"/>
      <c r="I11" s="22"/>
    </row>
    <row r="12" spans="1:13" ht="30.75" customHeight="1">
      <c r="A12" s="20">
        <v>6</v>
      </c>
      <c r="B12" s="174" t="s">
        <v>149</v>
      </c>
      <c r="C12" s="174"/>
      <c r="D12" s="1"/>
      <c r="E12" s="23" t="str">
        <f>IF(D12="","Bitte ausfüllen!","")</f>
        <v>Bitte ausfüllen!</v>
      </c>
      <c r="F12" s="22"/>
      <c r="G12" s="22"/>
      <c r="H12" s="22"/>
      <c r="I12" s="22"/>
    </row>
    <row r="13" spans="1:13" ht="30.75" customHeight="1">
      <c r="A13" s="20">
        <v>7</v>
      </c>
      <c r="B13" s="174" t="s">
        <v>150</v>
      </c>
      <c r="C13" s="174"/>
      <c r="D13" s="21">
        <v>0.15</v>
      </c>
      <c r="E13" s="25"/>
      <c r="F13" s="22"/>
      <c r="G13" s="22"/>
      <c r="H13" s="22"/>
      <c r="I13" s="22"/>
    </row>
    <row r="14" spans="1:13" ht="30.75" customHeight="1">
      <c r="A14" s="27" t="s">
        <v>151</v>
      </c>
      <c r="B14" s="174" t="s">
        <v>144</v>
      </c>
      <c r="C14" s="174"/>
      <c r="D14" s="28">
        <v>1.45</v>
      </c>
    </row>
    <row r="16" spans="1:13" s="18" customFormat="1" ht="24" customHeight="1">
      <c r="A16" s="29" t="s">
        <v>153</v>
      </c>
      <c r="B16" s="30"/>
      <c r="C16" s="30"/>
      <c r="D16" s="30"/>
      <c r="E16" s="30"/>
      <c r="F16" s="30"/>
      <c r="G16" s="30"/>
      <c r="H16" s="30"/>
      <c r="I16" s="31"/>
      <c r="M16" s="19"/>
    </row>
    <row r="17" spans="1:10">
      <c r="A17" s="32"/>
      <c r="B17" s="32"/>
      <c r="C17" s="32"/>
      <c r="D17" s="32"/>
      <c r="E17" s="32"/>
      <c r="F17" s="32"/>
      <c r="G17" s="32"/>
      <c r="H17" s="32"/>
      <c r="I17" s="32"/>
    </row>
    <row r="18" spans="1:10">
      <c r="A18" s="33" t="s">
        <v>48</v>
      </c>
      <c r="B18" s="170" t="s">
        <v>49</v>
      </c>
      <c r="C18" s="170"/>
      <c r="D18" s="34"/>
      <c r="E18" s="34"/>
      <c r="F18" s="35">
        <v>100</v>
      </c>
      <c r="G18" s="34" t="s">
        <v>50</v>
      </c>
      <c r="H18" s="2"/>
      <c r="I18" s="36" t="s">
        <v>51</v>
      </c>
      <c r="J18" s="23" t="str">
        <f>IF(H18="","Bitte ausfüllen!","")</f>
        <v>Bitte ausfüllen!</v>
      </c>
    </row>
    <row r="19" spans="1:10">
      <c r="A19" s="32"/>
      <c r="B19" s="32"/>
      <c r="C19" s="32"/>
      <c r="D19" s="32"/>
      <c r="E19" s="32"/>
      <c r="F19" s="37"/>
      <c r="G19" s="32"/>
      <c r="H19" s="37"/>
      <c r="I19" s="32"/>
    </row>
    <row r="20" spans="1:10">
      <c r="A20" s="33" t="s">
        <v>52</v>
      </c>
      <c r="B20" s="34" t="s">
        <v>53</v>
      </c>
      <c r="C20" s="34"/>
      <c r="D20" s="34"/>
      <c r="E20" s="34"/>
      <c r="F20" s="38"/>
      <c r="G20" s="34"/>
      <c r="H20" s="38"/>
      <c r="I20" s="36"/>
    </row>
    <row r="21" spans="1:10">
      <c r="A21" s="39" t="s">
        <v>54</v>
      </c>
      <c r="B21" s="32" t="s">
        <v>55</v>
      </c>
      <c r="C21" s="32"/>
      <c r="D21" s="32"/>
      <c r="E21" s="32"/>
      <c r="F21" s="40"/>
      <c r="G21" s="40"/>
      <c r="H21" s="40"/>
      <c r="I21" s="41"/>
    </row>
    <row r="22" spans="1:10">
      <c r="A22" s="39" t="s">
        <v>56</v>
      </c>
      <c r="B22" s="32"/>
      <c r="C22" s="32" t="s">
        <v>57</v>
      </c>
      <c r="D22" s="32"/>
      <c r="E22" s="32"/>
      <c r="F22" s="3"/>
      <c r="G22" s="32" t="s">
        <v>50</v>
      </c>
      <c r="H22" s="42" t="str">
        <f>IF(F22="","",ROUND(F22/100*$H$18,2))</f>
        <v/>
      </c>
      <c r="I22" s="43" t="s">
        <v>51</v>
      </c>
      <c r="J22" s="23" t="str">
        <f>IF(F22="","Bitte ausfüllen!","")</f>
        <v>Bitte ausfüllen!</v>
      </c>
    </row>
    <row r="23" spans="1:10">
      <c r="A23" s="39" t="s">
        <v>58</v>
      </c>
      <c r="B23" s="32"/>
      <c r="C23" s="32" t="s">
        <v>59</v>
      </c>
      <c r="D23" s="32"/>
      <c r="E23" s="32"/>
      <c r="F23" s="3"/>
      <c r="G23" s="32" t="s">
        <v>50</v>
      </c>
      <c r="H23" s="42" t="str">
        <f t="shared" ref="H23:H26" si="0">IF(F23="","",ROUND(F23/100*$H$18,2))</f>
        <v/>
      </c>
      <c r="I23" s="43" t="s">
        <v>51</v>
      </c>
      <c r="J23" s="23" t="str">
        <f t="shared" ref="J23:J26" si="1">IF(F23="","Bitte ausfüllen!","")</f>
        <v>Bitte ausfüllen!</v>
      </c>
    </row>
    <row r="24" spans="1:10">
      <c r="A24" s="39" t="s">
        <v>60</v>
      </c>
      <c r="B24" s="32"/>
      <c r="C24" s="32" t="s">
        <v>61</v>
      </c>
      <c r="D24" s="32"/>
      <c r="E24" s="32"/>
      <c r="F24" s="3"/>
      <c r="G24" s="32" t="s">
        <v>50</v>
      </c>
      <c r="H24" s="42" t="str">
        <f t="shared" si="0"/>
        <v/>
      </c>
      <c r="I24" s="43" t="s">
        <v>51</v>
      </c>
      <c r="J24" s="23" t="str">
        <f t="shared" si="1"/>
        <v>Bitte ausfüllen!</v>
      </c>
    </row>
    <row r="25" spans="1:10">
      <c r="A25" s="39" t="s">
        <v>62</v>
      </c>
      <c r="B25" s="32"/>
      <c r="C25" s="32" t="s">
        <v>63</v>
      </c>
      <c r="D25" s="32"/>
      <c r="E25" s="32"/>
      <c r="F25" s="3"/>
      <c r="G25" s="32" t="s">
        <v>50</v>
      </c>
      <c r="H25" s="42" t="str">
        <f t="shared" si="0"/>
        <v/>
      </c>
      <c r="I25" s="43" t="s">
        <v>51</v>
      </c>
      <c r="J25" s="23" t="str">
        <f t="shared" si="1"/>
        <v>Bitte ausfüllen!</v>
      </c>
    </row>
    <row r="26" spans="1:10">
      <c r="A26" s="39" t="s">
        <v>64</v>
      </c>
      <c r="B26" s="32"/>
      <c r="C26" s="32" t="s">
        <v>65</v>
      </c>
      <c r="D26" s="32"/>
      <c r="E26" s="32"/>
      <c r="F26" s="4"/>
      <c r="G26" s="32" t="s">
        <v>50</v>
      </c>
      <c r="H26" s="44" t="str">
        <f t="shared" si="0"/>
        <v/>
      </c>
      <c r="I26" s="43" t="s">
        <v>51</v>
      </c>
      <c r="J26" s="23" t="str">
        <f t="shared" si="1"/>
        <v>Bitte ausfüllen!</v>
      </c>
    </row>
    <row r="27" spans="1:10">
      <c r="A27" s="45"/>
      <c r="B27" s="46" t="s">
        <v>66</v>
      </c>
      <c r="C27" s="46"/>
      <c r="D27" s="46"/>
      <c r="E27" s="46"/>
      <c r="F27" s="47">
        <f>IF(SUM(F22:F26)=0,0,SUM(F22:F26))</f>
        <v>0</v>
      </c>
      <c r="G27" s="46" t="s">
        <v>50</v>
      </c>
      <c r="H27" s="48" t="str">
        <f>IF(COUNTIF(F22:F26,"")&gt;0,"",SUM(H22:H26))</f>
        <v/>
      </c>
      <c r="I27" s="49" t="s">
        <v>51</v>
      </c>
      <c r="J27" s="23" t="str">
        <f>IF(H27="","Angaben offen!","")</f>
        <v>Angaben offen!</v>
      </c>
    </row>
    <row r="28" spans="1:10">
      <c r="A28" s="50"/>
      <c r="B28" s="50"/>
      <c r="C28" s="50"/>
      <c r="D28" s="50"/>
      <c r="E28" s="50"/>
      <c r="F28" s="51"/>
      <c r="G28" s="50"/>
      <c r="H28" s="51"/>
      <c r="I28" s="50"/>
    </row>
    <row r="29" spans="1:10">
      <c r="A29" s="33" t="s">
        <v>67</v>
      </c>
      <c r="B29" s="34" t="s">
        <v>68</v>
      </c>
      <c r="C29" s="34"/>
      <c r="D29" s="34"/>
      <c r="E29" s="34"/>
      <c r="F29" s="38"/>
      <c r="G29" s="34"/>
      <c r="H29" s="38"/>
      <c r="I29" s="36"/>
    </row>
    <row r="30" spans="1:10" ht="15.75">
      <c r="A30" s="39" t="s">
        <v>69</v>
      </c>
      <c r="B30" s="52" t="s">
        <v>156</v>
      </c>
      <c r="C30" s="52"/>
      <c r="D30" s="53">
        <f>D6+D7</f>
        <v>7.3</v>
      </c>
      <c r="E30" s="32" t="s">
        <v>50</v>
      </c>
      <c r="F30" s="37"/>
      <c r="G30" s="32"/>
      <c r="H30" s="37"/>
      <c r="I30" s="43"/>
    </row>
    <row r="31" spans="1:10">
      <c r="A31" s="39"/>
      <c r="B31" s="52" t="s">
        <v>70</v>
      </c>
      <c r="C31" s="52"/>
      <c r="D31" s="53">
        <f>(D30/100)*$F$27</f>
        <v>0</v>
      </c>
      <c r="E31" s="32" t="s">
        <v>50</v>
      </c>
      <c r="F31" s="54">
        <f>IF(D31="","",D30+D31)</f>
        <v>7.3</v>
      </c>
      <c r="G31" s="32" t="s">
        <v>50</v>
      </c>
      <c r="H31" s="55">
        <f>IF(D31="","",ROUND(F31/100*$H$18,2))</f>
        <v>0</v>
      </c>
      <c r="I31" s="43" t="s">
        <v>51</v>
      </c>
      <c r="J31" s="56" t="str">
        <f>IF(D31="","Bitte ausfüllen!","")</f>
        <v/>
      </c>
    </row>
    <row r="32" spans="1:10" ht="15.75">
      <c r="A32" s="39" t="s">
        <v>71</v>
      </c>
      <c r="B32" s="52" t="s">
        <v>157</v>
      </c>
      <c r="C32" s="52"/>
      <c r="D32" s="53">
        <f>D8</f>
        <v>9.3000000000000007</v>
      </c>
      <c r="E32" s="32" t="s">
        <v>50</v>
      </c>
      <c r="F32" s="24"/>
      <c r="G32" s="32"/>
      <c r="H32" s="37"/>
      <c r="I32" s="43"/>
    </row>
    <row r="33" spans="1:14">
      <c r="A33" s="39"/>
      <c r="B33" s="52" t="s">
        <v>72</v>
      </c>
      <c r="C33" s="52"/>
      <c r="D33" s="53">
        <f>(D32/100)*$F$27</f>
        <v>0</v>
      </c>
      <c r="E33" s="32" t="s">
        <v>50</v>
      </c>
      <c r="F33" s="54">
        <f>IF(D33="","",D32+D33)</f>
        <v>9.3000000000000007</v>
      </c>
      <c r="G33" s="32" t="s">
        <v>50</v>
      </c>
      <c r="H33" s="55">
        <f>IF(D33="","",ROUND(F33/100*$H$18,2))</f>
        <v>0</v>
      </c>
      <c r="I33" s="43" t="s">
        <v>51</v>
      </c>
    </row>
    <row r="34" spans="1:14" ht="15.75">
      <c r="A34" s="39" t="s">
        <v>73</v>
      </c>
      <c r="B34" s="52" t="s">
        <v>158</v>
      </c>
      <c r="C34" s="52"/>
      <c r="D34" s="53">
        <f>D9</f>
        <v>1.3</v>
      </c>
      <c r="E34" s="32" t="s">
        <v>50</v>
      </c>
      <c r="F34" s="24"/>
      <c r="G34" s="32"/>
      <c r="H34" s="37"/>
      <c r="I34" s="43"/>
    </row>
    <row r="35" spans="1:14">
      <c r="A35" s="39"/>
      <c r="B35" s="52" t="s">
        <v>74</v>
      </c>
      <c r="C35" s="52"/>
      <c r="D35" s="53">
        <f>(D34/100)*$F$27</f>
        <v>0</v>
      </c>
      <c r="E35" s="32" t="s">
        <v>50</v>
      </c>
      <c r="F35" s="54">
        <f>IF(D35="","",D34+D35)</f>
        <v>1.3</v>
      </c>
      <c r="G35" s="32" t="s">
        <v>50</v>
      </c>
      <c r="H35" s="55">
        <f>IF(D35="","",ROUND(F35/100*$H$18,2))</f>
        <v>0</v>
      </c>
      <c r="I35" s="43" t="s">
        <v>51</v>
      </c>
    </row>
    <row r="36" spans="1:14" ht="15.75">
      <c r="A36" s="39" t="s">
        <v>75</v>
      </c>
      <c r="B36" s="52" t="s">
        <v>159</v>
      </c>
      <c r="C36" s="52"/>
      <c r="D36" s="53">
        <f>D10</f>
        <v>1.8</v>
      </c>
      <c r="E36" s="32" t="s">
        <v>50</v>
      </c>
      <c r="F36" s="24"/>
      <c r="G36" s="32"/>
      <c r="H36" s="37"/>
      <c r="I36" s="43"/>
    </row>
    <row r="37" spans="1:14">
      <c r="A37" s="39"/>
      <c r="B37" s="52" t="s">
        <v>76</v>
      </c>
      <c r="C37" s="52"/>
      <c r="D37" s="53">
        <f>D36/100*$F$27</f>
        <v>0</v>
      </c>
      <c r="E37" s="32" t="s">
        <v>50</v>
      </c>
      <c r="F37" s="54">
        <f>IF(D37="","",D36+D37)</f>
        <v>1.8</v>
      </c>
      <c r="G37" s="32" t="s">
        <v>50</v>
      </c>
      <c r="H37" s="55">
        <f>IF(D37="","",ROUND(F37/100*$H$18,2))</f>
        <v>0</v>
      </c>
      <c r="I37" s="43" t="s">
        <v>51</v>
      </c>
    </row>
    <row r="38" spans="1:14" ht="15.75">
      <c r="A38" s="39" t="s">
        <v>77</v>
      </c>
      <c r="B38" s="52" t="s">
        <v>160</v>
      </c>
      <c r="C38" s="52"/>
      <c r="D38" s="53">
        <f>D11</f>
        <v>0</v>
      </c>
      <c r="E38" s="32" t="s">
        <v>50</v>
      </c>
      <c r="F38" s="24"/>
      <c r="G38" s="32"/>
      <c r="H38" s="37"/>
      <c r="I38" s="43"/>
    </row>
    <row r="39" spans="1:14">
      <c r="A39" s="39"/>
      <c r="B39" s="52" t="s">
        <v>78</v>
      </c>
      <c r="C39" s="52"/>
      <c r="D39" s="53">
        <f>(D38/100)*$F$27</f>
        <v>0</v>
      </c>
      <c r="E39" s="32" t="s">
        <v>50</v>
      </c>
      <c r="F39" s="54">
        <f>IF(D39="","",D38+D39)</f>
        <v>0</v>
      </c>
      <c r="G39" s="32" t="s">
        <v>50</v>
      </c>
      <c r="H39" s="55">
        <f>IF(D39="","",ROUND(F39/100*$H$18,2))</f>
        <v>0</v>
      </c>
      <c r="I39" s="43" t="s">
        <v>51</v>
      </c>
    </row>
    <row r="40" spans="1:14" ht="15.75">
      <c r="A40" s="39" t="s">
        <v>79</v>
      </c>
      <c r="B40" s="52" t="s">
        <v>161</v>
      </c>
      <c r="C40" s="52"/>
      <c r="D40" s="32"/>
      <c r="E40" s="32"/>
      <c r="F40" s="53">
        <f>D12</f>
        <v>0</v>
      </c>
      <c r="G40" s="32" t="s">
        <v>50</v>
      </c>
      <c r="H40" s="55">
        <f>IF(F40="","",ROUND(F40/100*$H$18,2))</f>
        <v>0</v>
      </c>
      <c r="I40" s="43" t="s">
        <v>51</v>
      </c>
    </row>
    <row r="41" spans="1:14" ht="15.75">
      <c r="A41" s="39" t="s">
        <v>80</v>
      </c>
      <c r="B41" s="52" t="s">
        <v>162</v>
      </c>
      <c r="C41" s="52"/>
      <c r="D41" s="32"/>
      <c r="E41" s="32"/>
      <c r="F41" s="57">
        <f>D13</f>
        <v>0.15</v>
      </c>
      <c r="G41" s="32" t="s">
        <v>50</v>
      </c>
      <c r="H41" s="37">
        <f>IF(F41="","",ROUND(F41/100*$H$18,2))</f>
        <v>0</v>
      </c>
      <c r="I41" s="43" t="s">
        <v>51</v>
      </c>
    </row>
    <row r="42" spans="1:14">
      <c r="A42" s="58"/>
      <c r="B42" s="171" t="s">
        <v>81</v>
      </c>
      <c r="C42" s="171"/>
      <c r="D42" s="59"/>
      <c r="E42" s="59"/>
      <c r="F42" s="60">
        <f>IF(SUM(F30:F41)=0,"",SUM(F30:F41)+F27)</f>
        <v>19.850000000000001</v>
      </c>
      <c r="G42" s="59" t="s">
        <v>50</v>
      </c>
      <c r="H42" s="61" t="e">
        <f>IF(OR(COUNTIF(D30:D39,"")&gt;0,COUNTIF(F40:F41,"")&gt;0),"",SUM(H30:H41)+H27)</f>
        <v>#VALUE!</v>
      </c>
      <c r="I42" s="62" t="s">
        <v>51</v>
      </c>
      <c r="J42" s="23"/>
    </row>
    <row r="43" spans="1:14">
      <c r="A43" s="50"/>
      <c r="B43" s="50"/>
      <c r="C43" s="50"/>
      <c r="D43" s="50"/>
      <c r="E43" s="50"/>
      <c r="F43" s="51"/>
      <c r="G43" s="50"/>
      <c r="H43" s="51"/>
      <c r="I43" s="50"/>
    </row>
    <row r="44" spans="1:14">
      <c r="A44" s="63"/>
      <c r="B44" s="34" t="s">
        <v>82</v>
      </c>
      <c r="C44" s="64"/>
      <c r="D44" s="64"/>
      <c r="E44" s="64"/>
      <c r="F44" s="65"/>
      <c r="G44" s="64"/>
      <c r="H44" s="65"/>
      <c r="I44" s="66"/>
      <c r="N44" s="67"/>
    </row>
    <row r="45" spans="1:14">
      <c r="A45" s="39" t="s">
        <v>83</v>
      </c>
      <c r="B45" s="32" t="s">
        <v>84</v>
      </c>
      <c r="C45" s="32"/>
      <c r="D45" s="32"/>
      <c r="E45" s="32"/>
      <c r="F45" s="3"/>
      <c r="G45" s="32" t="s">
        <v>50</v>
      </c>
      <c r="H45" s="55" t="str">
        <f>IF(F45="","",ROUND(F45/100*$H$18,2))</f>
        <v/>
      </c>
      <c r="I45" s="43" t="s">
        <v>51</v>
      </c>
      <c r="J45" s="23" t="str">
        <f>IF(F45="","Bitte ausfüllen!","")</f>
        <v>Bitte ausfüllen!</v>
      </c>
      <c r="M45" s="13"/>
      <c r="N45" s="68"/>
    </row>
    <row r="46" spans="1:14">
      <c r="A46" s="39" t="s">
        <v>85</v>
      </c>
      <c r="B46" s="32" t="s">
        <v>86</v>
      </c>
      <c r="C46" s="32"/>
      <c r="D46" s="32"/>
      <c r="E46" s="32"/>
      <c r="F46" s="4"/>
      <c r="G46" s="32" t="s">
        <v>50</v>
      </c>
      <c r="H46" s="37" t="str">
        <f>IF(F46="","",ROUND(F46/100*$H$18,2))</f>
        <v/>
      </c>
      <c r="I46" s="43" t="s">
        <v>51</v>
      </c>
      <c r="J46" s="23" t="str">
        <f>IF(F46="","Bitte ausfüllen!","")</f>
        <v>Bitte ausfüllen!</v>
      </c>
    </row>
    <row r="47" spans="1:14">
      <c r="A47" s="58"/>
      <c r="B47" s="171" t="s">
        <v>87</v>
      </c>
      <c r="C47" s="171"/>
      <c r="D47" s="59"/>
      <c r="E47" s="59"/>
      <c r="F47" s="60" t="str">
        <f>IF(SUM(F45:F46)=0,"",SUM(F45:F46)+F42)</f>
        <v/>
      </c>
      <c r="G47" s="59" t="s">
        <v>50</v>
      </c>
      <c r="H47" s="61" t="str">
        <f>IF(COUNTIF(H45:H46,"")&gt;0,"",SUM(H45:H46)+H42)</f>
        <v/>
      </c>
      <c r="I47" s="62" t="s">
        <v>51</v>
      </c>
      <c r="J47" s="23" t="str">
        <f>IF(H47="","Angaben offen!","")</f>
        <v>Angaben offen!</v>
      </c>
    </row>
    <row r="48" spans="1:14">
      <c r="A48" s="50"/>
      <c r="B48" s="50"/>
      <c r="C48" s="50"/>
      <c r="D48" s="50"/>
      <c r="E48" s="50"/>
      <c r="F48" s="51"/>
      <c r="G48" s="50"/>
      <c r="H48" s="51"/>
      <c r="I48" s="50"/>
    </row>
    <row r="49" spans="1:14">
      <c r="A49" s="33" t="s">
        <v>88</v>
      </c>
      <c r="B49" s="34" t="s">
        <v>89</v>
      </c>
      <c r="C49" s="34"/>
      <c r="D49" s="34"/>
      <c r="E49" s="34"/>
      <c r="F49" s="38"/>
      <c r="G49" s="34"/>
      <c r="H49" s="38"/>
      <c r="I49" s="36"/>
      <c r="N49" s="69"/>
    </row>
    <row r="50" spans="1:14">
      <c r="A50" s="39" t="s">
        <v>90</v>
      </c>
      <c r="B50" s="32" t="s">
        <v>91</v>
      </c>
      <c r="C50" s="32"/>
      <c r="D50" s="32"/>
      <c r="E50" s="32"/>
      <c r="F50" s="37"/>
      <c r="G50" s="32"/>
      <c r="H50" s="37"/>
      <c r="I50" s="43"/>
    </row>
    <row r="51" spans="1:14">
      <c r="A51" s="39"/>
      <c r="B51" s="32" t="s">
        <v>92</v>
      </c>
      <c r="C51" s="32"/>
      <c r="D51" s="32"/>
      <c r="E51" s="32"/>
      <c r="F51" s="3"/>
      <c r="G51" s="32" t="s">
        <v>50</v>
      </c>
      <c r="H51" s="55" t="str">
        <f>IF(F51="","",ROUND(F51/100*$H$18,2))</f>
        <v/>
      </c>
      <c r="I51" s="43" t="s">
        <v>51</v>
      </c>
      <c r="J51" s="23" t="str">
        <f t="shared" ref="J51:J53" si="2">IF(F51="","Bitte ausfüllen!","")</f>
        <v>Bitte ausfüllen!</v>
      </c>
    </row>
    <row r="52" spans="1:14">
      <c r="A52" s="39" t="s">
        <v>93</v>
      </c>
      <c r="B52" s="32" t="s">
        <v>94</v>
      </c>
      <c r="C52" s="32"/>
      <c r="D52" s="32"/>
      <c r="E52" s="32"/>
      <c r="F52" s="3"/>
      <c r="G52" s="32" t="s">
        <v>50</v>
      </c>
      <c r="H52" s="55" t="str">
        <f>IF(F52="","",ROUND(F52/100*$H$18,2))</f>
        <v/>
      </c>
      <c r="I52" s="43" t="s">
        <v>51</v>
      </c>
      <c r="J52" s="23" t="str">
        <f t="shared" si="2"/>
        <v>Bitte ausfüllen!</v>
      </c>
    </row>
    <row r="53" spans="1:14">
      <c r="A53" s="39" t="s">
        <v>95</v>
      </c>
      <c r="B53" s="32" t="s">
        <v>96</v>
      </c>
      <c r="C53" s="32"/>
      <c r="D53" s="32"/>
      <c r="E53" s="32"/>
      <c r="F53" s="3"/>
      <c r="G53" s="32" t="s">
        <v>50</v>
      </c>
      <c r="H53" s="55" t="str">
        <f t="shared" ref="H53:H54" si="3">IF(F53="","",ROUND(F53/100*$H$18,2))</f>
        <v/>
      </c>
      <c r="I53" s="43" t="s">
        <v>51</v>
      </c>
      <c r="J53" s="23" t="str">
        <f t="shared" si="2"/>
        <v>Bitte ausfüllen!</v>
      </c>
    </row>
    <row r="54" spans="1:14">
      <c r="A54" s="39" t="s">
        <v>97</v>
      </c>
      <c r="B54" s="32" t="s">
        <v>98</v>
      </c>
      <c r="C54" s="32"/>
      <c r="D54" s="32"/>
      <c r="E54" s="32"/>
      <c r="F54" s="4"/>
      <c r="G54" s="32" t="s">
        <v>50</v>
      </c>
      <c r="H54" s="37" t="str">
        <f t="shared" si="3"/>
        <v/>
      </c>
      <c r="I54" s="43" t="s">
        <v>51</v>
      </c>
      <c r="J54" s="23" t="str">
        <f>IF(F54="","Bitte ausfüllen!","")</f>
        <v>Bitte ausfüllen!</v>
      </c>
    </row>
    <row r="55" spans="1:14">
      <c r="A55" s="58"/>
      <c r="B55" s="171" t="s">
        <v>99</v>
      </c>
      <c r="C55" s="171"/>
      <c r="D55" s="59"/>
      <c r="E55" s="59"/>
      <c r="F55" s="60" t="str">
        <f>IF(SUM(F51:F54)=0,"",SUM(F51:F54))</f>
        <v/>
      </c>
      <c r="G55" s="59" t="s">
        <v>50</v>
      </c>
      <c r="H55" s="61" t="str">
        <f>IF(COUNTIF(H51:H54,"")&gt;0,"",SUM(H51:H54))</f>
        <v/>
      </c>
      <c r="I55" s="62" t="s">
        <v>51</v>
      </c>
      <c r="J55" s="23" t="str">
        <f>IF(H55="","Angaben offen!","")</f>
        <v>Angaben offen!</v>
      </c>
    </row>
    <row r="56" spans="1:14">
      <c r="A56" s="50"/>
      <c r="B56" s="50"/>
      <c r="C56" s="50"/>
      <c r="D56" s="50"/>
      <c r="E56" s="50"/>
      <c r="F56" s="51"/>
      <c r="G56" s="50"/>
      <c r="H56" s="51"/>
      <c r="I56" s="50"/>
    </row>
    <row r="57" spans="1:14">
      <c r="A57" s="33" t="s">
        <v>100</v>
      </c>
      <c r="B57" s="34" t="s">
        <v>101</v>
      </c>
      <c r="C57" s="34"/>
      <c r="D57" s="34"/>
      <c r="E57" s="34"/>
      <c r="F57" s="34"/>
      <c r="G57" s="34"/>
      <c r="H57" s="34"/>
      <c r="I57" s="36"/>
    </row>
    <row r="58" spans="1:14">
      <c r="A58" s="39" t="s">
        <v>102</v>
      </c>
      <c r="B58" s="32" t="s">
        <v>103</v>
      </c>
      <c r="C58" s="32"/>
      <c r="D58" s="32"/>
      <c r="E58" s="32"/>
      <c r="F58" s="32"/>
      <c r="G58" s="32"/>
      <c r="H58" s="32"/>
      <c r="I58" s="43"/>
      <c r="K58" s="22" t="str" cm="1">
        <f t="array" aca="1" ref="K58" ca="1">IF(SUM(COUNTIF(INDIRECT({"H5","F9:F13","D17:D26","F27:F28","F32:F33","F38:F41","F46:F48","F50:F56","F60","H65:H67"}),""))&gt;0,"",H72+H73)</f>
        <v/>
      </c>
    </row>
    <row r="59" spans="1:14">
      <c r="A59" s="39" t="s">
        <v>104</v>
      </c>
      <c r="B59" s="32"/>
      <c r="C59" s="32" t="s">
        <v>105</v>
      </c>
      <c r="D59" s="32"/>
      <c r="E59" s="32"/>
      <c r="F59" s="3"/>
      <c r="G59" s="32" t="s">
        <v>50</v>
      </c>
      <c r="H59" s="55" t="str">
        <f>IF(F59="","",ROUND(F59/100*$H$18,2))</f>
        <v/>
      </c>
      <c r="I59" s="43" t="s">
        <v>51</v>
      </c>
      <c r="J59" s="23" t="str">
        <f t="shared" ref="J59:J61" si="4">IF(F59="","Bitte ausfüllen!","")</f>
        <v>Bitte ausfüllen!</v>
      </c>
    </row>
    <row r="60" spans="1:14">
      <c r="A60" s="39" t="s">
        <v>106</v>
      </c>
      <c r="B60" s="32"/>
      <c r="C60" s="32" t="s">
        <v>107</v>
      </c>
      <c r="D60" s="32"/>
      <c r="E60" s="32"/>
      <c r="F60" s="3"/>
      <c r="G60" s="32" t="s">
        <v>50</v>
      </c>
      <c r="H60" s="55" t="str">
        <f>IF(F60="","",ROUND(F60/100*$H$18,2))</f>
        <v/>
      </c>
      <c r="I60" s="43" t="s">
        <v>51</v>
      </c>
      <c r="J60" s="23" t="str">
        <f>IF(F60="","Bitte ausfüllen!","")</f>
        <v>Bitte ausfüllen!</v>
      </c>
    </row>
    <row r="61" spans="1:14">
      <c r="A61" s="39" t="s">
        <v>108</v>
      </c>
      <c r="B61" s="32" t="s">
        <v>109</v>
      </c>
      <c r="C61" s="32"/>
      <c r="D61" s="32"/>
      <c r="E61" s="32"/>
      <c r="F61" s="3"/>
      <c r="G61" s="32" t="s">
        <v>50</v>
      </c>
      <c r="H61" s="55" t="str">
        <f>IF(F61="","",ROUND(F61/100*$H$18,2))</f>
        <v/>
      </c>
      <c r="I61" s="43" t="s">
        <v>51</v>
      </c>
      <c r="J61" s="23" t="str">
        <f t="shared" si="4"/>
        <v>Bitte ausfüllen!</v>
      </c>
    </row>
    <row r="62" spans="1:14">
      <c r="A62" s="39" t="s">
        <v>110</v>
      </c>
      <c r="B62" s="32" t="s">
        <v>111</v>
      </c>
      <c r="C62" s="32"/>
      <c r="D62" s="32"/>
      <c r="E62" s="32"/>
      <c r="F62" s="32"/>
      <c r="G62" s="32"/>
      <c r="H62" s="32"/>
      <c r="I62" s="43"/>
      <c r="J62" s="23"/>
    </row>
    <row r="63" spans="1:14">
      <c r="A63" s="39" t="s">
        <v>112</v>
      </c>
      <c r="B63" s="32"/>
      <c r="C63" s="32" t="s">
        <v>113</v>
      </c>
      <c r="D63" s="32"/>
      <c r="E63" s="32"/>
      <c r="F63" s="3"/>
      <c r="G63" s="32" t="s">
        <v>50</v>
      </c>
      <c r="H63" s="55" t="str">
        <f>IF(F63="","",ROUND(F63/100*$H$18,2))</f>
        <v/>
      </c>
      <c r="I63" s="43" t="s">
        <v>51</v>
      </c>
      <c r="J63" s="23" t="str">
        <f t="shared" ref="J63:J69" si="5">IF(F63="","Bitte ausfüllen!","")</f>
        <v>Bitte ausfüllen!</v>
      </c>
    </row>
    <row r="64" spans="1:14">
      <c r="A64" s="39" t="s">
        <v>114</v>
      </c>
      <c r="B64" s="32"/>
      <c r="C64" s="32" t="s">
        <v>115</v>
      </c>
      <c r="D64" s="32"/>
      <c r="E64" s="32"/>
      <c r="F64" s="3"/>
      <c r="G64" s="32" t="s">
        <v>50</v>
      </c>
      <c r="H64" s="55" t="str">
        <f t="shared" ref="H64:H69" si="6">IF(F64="","",ROUND(F64/100*$H$18,2))</f>
        <v/>
      </c>
      <c r="I64" s="43" t="s">
        <v>51</v>
      </c>
      <c r="J64" s="23" t="str">
        <f t="shared" si="5"/>
        <v>Bitte ausfüllen!</v>
      </c>
    </row>
    <row r="65" spans="1:10">
      <c r="A65" s="39" t="s">
        <v>116</v>
      </c>
      <c r="B65" s="32" t="s">
        <v>117</v>
      </c>
      <c r="C65" s="32"/>
      <c r="D65" s="32"/>
      <c r="E65" s="32"/>
      <c r="F65" s="3"/>
      <c r="G65" s="32" t="s">
        <v>50</v>
      </c>
      <c r="H65" s="55" t="str">
        <f t="shared" si="6"/>
        <v/>
      </c>
      <c r="I65" s="43" t="s">
        <v>51</v>
      </c>
      <c r="J65" s="23" t="str">
        <f t="shared" si="5"/>
        <v>Bitte ausfüllen!</v>
      </c>
    </row>
    <row r="66" spans="1:10">
      <c r="A66" s="39" t="s">
        <v>118</v>
      </c>
      <c r="B66" s="32" t="s">
        <v>119</v>
      </c>
      <c r="C66" s="32"/>
      <c r="D66" s="32"/>
      <c r="E66" s="32"/>
      <c r="F66" s="3"/>
      <c r="G66" s="32" t="s">
        <v>50</v>
      </c>
      <c r="H66" s="55" t="str">
        <f t="shared" si="6"/>
        <v/>
      </c>
      <c r="I66" s="43" t="s">
        <v>51</v>
      </c>
      <c r="J66" s="23" t="str">
        <f>IF(F66="","Bitte ausfüllen!","")</f>
        <v>Bitte ausfüllen!</v>
      </c>
    </row>
    <row r="67" spans="1:10">
      <c r="A67" s="39" t="s">
        <v>120</v>
      </c>
      <c r="B67" s="32" t="s">
        <v>121</v>
      </c>
      <c r="C67" s="32"/>
      <c r="D67" s="32"/>
      <c r="E67" s="32"/>
      <c r="F67" s="3"/>
      <c r="G67" s="32" t="s">
        <v>50</v>
      </c>
      <c r="H67" s="55" t="str">
        <f t="shared" si="6"/>
        <v/>
      </c>
      <c r="I67" s="43" t="s">
        <v>51</v>
      </c>
      <c r="J67" s="23" t="str">
        <f t="shared" si="5"/>
        <v>Bitte ausfüllen!</v>
      </c>
    </row>
    <row r="68" spans="1:10">
      <c r="A68" s="39" t="s">
        <v>122</v>
      </c>
      <c r="B68" s="32" t="s">
        <v>123</v>
      </c>
      <c r="C68" s="32"/>
      <c r="D68" s="32"/>
      <c r="E68" s="32"/>
      <c r="F68" s="3"/>
      <c r="G68" s="32" t="s">
        <v>50</v>
      </c>
      <c r="H68" s="55" t="str">
        <f>IF(F68="","",ROUND(F68/100*$H$18,2))</f>
        <v/>
      </c>
      <c r="I68" s="43" t="s">
        <v>51</v>
      </c>
      <c r="J68" s="23" t="str">
        <f t="shared" si="5"/>
        <v>Bitte ausfüllen!</v>
      </c>
    </row>
    <row r="69" spans="1:10">
      <c r="A69" s="39" t="s">
        <v>124</v>
      </c>
      <c r="B69" s="32" t="s">
        <v>125</v>
      </c>
      <c r="C69" s="32"/>
      <c r="D69" s="32"/>
      <c r="E69" s="32"/>
      <c r="F69" s="5"/>
      <c r="G69" s="32" t="s">
        <v>50</v>
      </c>
      <c r="H69" s="37" t="str">
        <f t="shared" si="6"/>
        <v/>
      </c>
      <c r="I69" s="43" t="s">
        <v>51</v>
      </c>
      <c r="J69" s="23" t="str">
        <f t="shared" si="5"/>
        <v>Bitte ausfüllen!</v>
      </c>
    </row>
    <row r="70" spans="1:10">
      <c r="A70" s="58"/>
      <c r="B70" s="171" t="s">
        <v>126</v>
      </c>
      <c r="C70" s="171"/>
      <c r="D70" s="59"/>
      <c r="E70" s="59"/>
      <c r="F70" s="60" t="str">
        <f>IF(SUM(F59:F69)=0,"",SUM(F59:F69))</f>
        <v/>
      </c>
      <c r="G70" s="59" t="s">
        <v>50</v>
      </c>
      <c r="H70" s="61" t="str">
        <f>IF(COUNTIF(H59:H69,"")&gt;1,"",SUM(H59:H69))</f>
        <v/>
      </c>
      <c r="I70" s="62" t="s">
        <v>51</v>
      </c>
      <c r="J70" s="23" t="str">
        <f>IF(H70="","Angaben offen!","")</f>
        <v>Angaben offen!</v>
      </c>
    </row>
    <row r="71" spans="1:10">
      <c r="A71" s="32"/>
      <c r="B71" s="32"/>
      <c r="C71" s="32"/>
      <c r="D71" s="32"/>
      <c r="E71" s="32"/>
      <c r="F71" s="37"/>
      <c r="G71" s="32"/>
      <c r="H71" s="37"/>
      <c r="I71" s="32"/>
    </row>
    <row r="72" spans="1:10">
      <c r="A72" s="33" t="s">
        <v>127</v>
      </c>
      <c r="B72" s="172" t="s">
        <v>128</v>
      </c>
      <c r="C72" s="172"/>
      <c r="D72" s="34"/>
      <c r="E72" s="34"/>
      <c r="F72" s="35" t="str">
        <f>IF(AND(F47=""),"",F47+F55+F70+F18)</f>
        <v/>
      </c>
      <c r="G72" s="34" t="s">
        <v>50</v>
      </c>
      <c r="H72" s="38" t="str">
        <f>IF(H70="","",H47+H55+H70+H18)</f>
        <v/>
      </c>
      <c r="I72" s="36" t="s">
        <v>51</v>
      </c>
    </row>
    <row r="73" spans="1:10">
      <c r="A73" s="33" t="s">
        <v>129</v>
      </c>
      <c r="B73" s="34" t="s">
        <v>130</v>
      </c>
      <c r="C73" s="34"/>
      <c r="D73" s="34"/>
      <c r="E73" s="34"/>
      <c r="F73" s="6"/>
      <c r="G73" s="34" t="s">
        <v>50</v>
      </c>
      <c r="H73" s="38" t="str">
        <f>IF(F73="","",ROUND(F73/100*H72,2))</f>
        <v/>
      </c>
      <c r="I73" s="36" t="s">
        <v>51</v>
      </c>
      <c r="J73" s="23" t="str">
        <f>IF(F73="","Bitte ausfüllen!","")</f>
        <v>Bitte ausfüllen!</v>
      </c>
    </row>
    <row r="74" spans="1:10">
      <c r="A74" s="33"/>
      <c r="B74" s="34" t="s">
        <v>169</v>
      </c>
      <c r="C74" s="34"/>
      <c r="D74" s="34"/>
      <c r="E74" s="34"/>
      <c r="F74" s="35"/>
      <c r="G74" s="34"/>
      <c r="H74" s="38" t="str" cm="1">
        <f t="array" aca="1" ref="H74" ca="1">IF(SUM(COUNTIF(INDIRECT({"H18","F22:F26","D30:D39","F40:F41","F45:F47","F51:F53","F59:F61","F63:F69","F73","H89:H91"}),""))&gt;0,"",H72+H73)</f>
        <v/>
      </c>
      <c r="I74" s="36" t="s">
        <v>51</v>
      </c>
      <c r="J74" s="23"/>
    </row>
    <row r="75" spans="1:10">
      <c r="A75" s="70"/>
      <c r="B75" s="71" t="s">
        <v>131</v>
      </c>
      <c r="C75" s="72"/>
      <c r="D75" s="72"/>
      <c r="E75" s="72"/>
      <c r="F75" s="73" t="e">
        <f ca="1">H74*100/H18</f>
        <v>#VALUE!</v>
      </c>
      <c r="G75" s="71" t="s">
        <v>50</v>
      </c>
      <c r="H75" s="74"/>
      <c r="I75" s="75"/>
    </row>
    <row r="76" spans="1:10">
      <c r="A76" s="32"/>
      <c r="B76" s="76"/>
      <c r="C76" s="32"/>
      <c r="D76" s="32"/>
      <c r="E76" s="32"/>
      <c r="F76" s="77"/>
      <c r="G76" s="32"/>
      <c r="H76" s="40"/>
      <c r="I76" s="22"/>
    </row>
    <row r="77" spans="1:10">
      <c r="A77" s="78" t="s">
        <v>163</v>
      </c>
      <c r="B77" s="46"/>
      <c r="C77" s="46"/>
      <c r="D77" s="46"/>
      <c r="E77" s="46"/>
      <c r="F77" s="6"/>
      <c r="G77" s="46" t="s">
        <v>50</v>
      </c>
      <c r="H77" s="48" t="str">
        <f>IF(F77="","",ROUND(F77/100*$H$74,2))</f>
        <v/>
      </c>
      <c r="I77" s="49" t="s">
        <v>51</v>
      </c>
      <c r="J77" s="23" t="str">
        <f>IF(F77="","Bitte ausfüllen!","")</f>
        <v>Bitte ausfüllen!</v>
      </c>
    </row>
    <row r="78" spans="1:10">
      <c r="A78" s="79" t="s">
        <v>164</v>
      </c>
      <c r="B78" s="80"/>
      <c r="C78" s="81"/>
      <c r="D78" s="34"/>
      <c r="E78" s="34"/>
      <c r="F78" s="35"/>
      <c r="G78" s="34"/>
      <c r="H78" s="38" t="str">
        <f>IF(F77="","",ROUND(H74+H77,2))</f>
        <v/>
      </c>
      <c r="I78" s="82" t="s">
        <v>51</v>
      </c>
      <c r="J78" s="23" t="str">
        <f>IF(H78="","Angaben offen!","")</f>
        <v>Angaben offen!</v>
      </c>
    </row>
    <row r="79" spans="1:10">
      <c r="A79" s="83"/>
      <c r="B79" s="83"/>
      <c r="C79" s="84"/>
      <c r="D79" s="85"/>
      <c r="E79" s="85"/>
      <c r="F79" s="86"/>
      <c r="G79" s="85"/>
      <c r="H79" s="87"/>
      <c r="I79" s="88"/>
    </row>
    <row r="80" spans="1:10">
      <c r="A80" s="78" t="s">
        <v>165</v>
      </c>
      <c r="B80" s="46"/>
      <c r="C80" s="46"/>
      <c r="D80" s="46"/>
      <c r="E80" s="46"/>
      <c r="F80" s="6"/>
      <c r="G80" s="46" t="s">
        <v>50</v>
      </c>
      <c r="H80" s="48" t="str">
        <f>IF(F80="","",ROUND(F80/100*$H$74,2))</f>
        <v/>
      </c>
      <c r="I80" s="49" t="s">
        <v>51</v>
      </c>
      <c r="J80" s="23" t="str">
        <f>IF(F80="","Bitte ausfüllen!","")</f>
        <v>Bitte ausfüllen!</v>
      </c>
    </row>
    <row r="81" spans="1:10">
      <c r="A81" s="79" t="s">
        <v>166</v>
      </c>
      <c r="B81" s="80"/>
      <c r="C81" s="81"/>
      <c r="D81" s="34"/>
      <c r="E81" s="34"/>
      <c r="F81" s="35"/>
      <c r="G81" s="34"/>
      <c r="H81" s="38" t="str">
        <f>IF(F80="","",ROUND(H74+H80,2))</f>
        <v/>
      </c>
      <c r="I81" s="82" t="s">
        <v>51</v>
      </c>
      <c r="J81" s="23" t="str">
        <f>IF(H81="","Angaben offen!","")</f>
        <v>Angaben offen!</v>
      </c>
    </row>
    <row r="82" spans="1:10">
      <c r="A82" s="89"/>
      <c r="B82" s="89"/>
      <c r="D82" s="32"/>
      <c r="E82" s="32"/>
      <c r="F82" s="77"/>
      <c r="G82" s="32"/>
      <c r="H82" s="90"/>
      <c r="I82" s="22"/>
    </row>
    <row r="83" spans="1:10">
      <c r="A83" s="78" t="s">
        <v>167</v>
      </c>
      <c r="B83" s="46"/>
      <c r="C83" s="46"/>
      <c r="D83" s="46"/>
      <c r="E83" s="46"/>
      <c r="F83" s="6"/>
      <c r="G83" s="46" t="s">
        <v>50</v>
      </c>
      <c r="H83" s="48" t="str">
        <f>IF(F83="","",ROUND(F83/100*$H$74,2))</f>
        <v/>
      </c>
      <c r="I83" s="49" t="s">
        <v>51</v>
      </c>
      <c r="J83" s="23" t="str">
        <f>IF(F83="","Bitte ausfüllen!","")</f>
        <v>Bitte ausfüllen!</v>
      </c>
    </row>
    <row r="84" spans="1:10">
      <c r="A84" s="79" t="s">
        <v>168</v>
      </c>
      <c r="B84" s="80"/>
      <c r="C84" s="81"/>
      <c r="D84" s="34"/>
      <c r="E84" s="34"/>
      <c r="F84" s="35"/>
      <c r="G84" s="34"/>
      <c r="H84" s="38" t="str">
        <f>IF(F83="","",ROUND(H74+H83,2))</f>
        <v/>
      </c>
      <c r="I84" s="82" t="s">
        <v>51</v>
      </c>
      <c r="J84" s="23" t="str">
        <f>IF(H84="","Angaben offen!","")</f>
        <v>Angaben offen!</v>
      </c>
    </row>
    <row r="85" spans="1:10">
      <c r="A85" s="91"/>
      <c r="B85" s="91"/>
      <c r="C85" s="91"/>
      <c r="D85" s="32"/>
      <c r="E85" s="32"/>
      <c r="F85" s="77"/>
      <c r="G85" s="32"/>
      <c r="H85" s="40"/>
      <c r="I85" s="22"/>
    </row>
    <row r="86" spans="1:10">
      <c r="A86" s="79" t="s">
        <v>170</v>
      </c>
      <c r="B86" s="34"/>
      <c r="C86" s="34"/>
      <c r="D86" s="34"/>
      <c r="E86" s="34"/>
      <c r="F86" s="6"/>
      <c r="G86" s="34" t="s">
        <v>50</v>
      </c>
      <c r="H86" s="38"/>
      <c r="I86" s="36"/>
      <c r="J86" s="23" t="str">
        <f>IF(F86="","Bitte ausfüllen!","")</f>
        <v>Bitte ausfüllen!</v>
      </c>
    </row>
    <row r="87" spans="1:10">
      <c r="A87" s="32"/>
      <c r="B87" s="76"/>
      <c r="C87" s="32"/>
      <c r="D87" s="32"/>
      <c r="E87" s="32"/>
      <c r="F87" s="77"/>
      <c r="G87" s="32"/>
      <c r="H87" s="40"/>
      <c r="I87" s="22"/>
    </row>
    <row r="88" spans="1:10">
      <c r="A88" s="92"/>
      <c r="B88" s="46" t="s">
        <v>132</v>
      </c>
      <c r="C88" s="93"/>
      <c r="D88" s="46"/>
      <c r="E88" s="46"/>
      <c r="F88" s="93"/>
      <c r="G88" s="46"/>
      <c r="H88" s="48" t="s">
        <v>133</v>
      </c>
      <c r="I88" s="49"/>
    </row>
    <row r="89" spans="1:10">
      <c r="A89" s="94"/>
      <c r="B89" s="32" t="s">
        <v>134</v>
      </c>
      <c r="C89" s="22"/>
      <c r="D89" s="32"/>
      <c r="E89" s="32"/>
      <c r="F89" s="22"/>
      <c r="G89" s="95"/>
      <c r="H89" s="7"/>
      <c r="I89" s="96"/>
      <c r="J89" s="23" t="str">
        <f>IF(H89="","Bitte ausfüllen!","")</f>
        <v>Bitte ausfüllen!</v>
      </c>
    </row>
    <row r="90" spans="1:10">
      <c r="A90" s="94"/>
      <c r="B90" s="32" t="s">
        <v>135</v>
      </c>
      <c r="C90" s="22"/>
      <c r="D90" s="32"/>
      <c r="E90" s="32"/>
      <c r="F90" s="22"/>
      <c r="G90" s="95"/>
      <c r="H90" s="8"/>
      <c r="I90" s="96"/>
      <c r="J90" s="23" t="str">
        <f>IF(H90="","Bitte ausfüllen!","")</f>
        <v>Bitte ausfüllen!</v>
      </c>
    </row>
    <row r="91" spans="1:10">
      <c r="A91" s="94"/>
      <c r="B91" s="32" t="s">
        <v>136</v>
      </c>
      <c r="C91" s="22"/>
      <c r="D91" s="32"/>
      <c r="E91" s="32"/>
      <c r="F91" s="22"/>
      <c r="G91" s="95"/>
      <c r="H91" s="7"/>
      <c r="I91" s="96"/>
      <c r="J91" s="23" t="str">
        <f>IF(H91="","Bitte ausfüllen!","")</f>
        <v>Bitte ausfüllen!</v>
      </c>
    </row>
    <row r="92" spans="1:10">
      <c r="A92" s="97"/>
      <c r="B92" s="98" t="s">
        <v>137</v>
      </c>
      <c r="C92" s="99" t="s">
        <v>138</v>
      </c>
      <c r="D92" s="98"/>
      <c r="E92" s="98"/>
      <c r="F92" s="99"/>
      <c r="G92" s="100" t="s">
        <v>139</v>
      </c>
      <c r="H92" s="101">
        <v>10</v>
      </c>
      <c r="I92" s="102"/>
      <c r="J92" s="103"/>
    </row>
    <row r="93" spans="1:10">
      <c r="A93" s="22"/>
      <c r="B93" s="22"/>
      <c r="C93" s="22"/>
      <c r="D93" s="22"/>
      <c r="E93" s="22"/>
      <c r="F93" s="22"/>
      <c r="G93" s="22"/>
      <c r="H93" s="22"/>
      <c r="I93" s="22"/>
    </row>
    <row r="94" spans="1:10">
      <c r="A94" s="104" t="s">
        <v>171</v>
      </c>
      <c r="B94" s="104"/>
      <c r="C94" s="105"/>
      <c r="D94" s="106"/>
      <c r="E94" s="22"/>
      <c r="F94" s="22"/>
      <c r="G94" s="22"/>
      <c r="H94" s="22"/>
      <c r="I94" s="22"/>
    </row>
    <row r="95" spans="1:10">
      <c r="A95" s="104"/>
      <c r="B95" s="104"/>
      <c r="C95" s="107"/>
      <c r="D95" s="22"/>
      <c r="E95" s="22"/>
      <c r="F95" s="22"/>
      <c r="G95" s="22"/>
      <c r="H95" s="22"/>
      <c r="I95" s="22"/>
    </row>
    <row r="105" spans="5:5">
      <c r="E105" s="103"/>
    </row>
    <row r="106" spans="5:5">
      <c r="E106" s="25"/>
    </row>
  </sheetData>
  <sheetProtection algorithmName="SHA-512" hashValue="OyKkLqfgUnUALI+uDdZyf4Xv69XNgDIshuf2zWyjOJPlhl9FXR4t+ABlrgSYARnPKrWdbjpZ+YM+eXk4x7LNbg==" saltValue="/DwaOIvORWzSgnbBzQnLew==" spinCount="100000" sheet="1" objects="1" scenarios="1"/>
  <mergeCells count="18">
    <mergeCell ref="B72:C72"/>
    <mergeCell ref="G5:I5"/>
    <mergeCell ref="B9:C9"/>
    <mergeCell ref="B10:C10"/>
    <mergeCell ref="B11:C11"/>
    <mergeCell ref="B12:C12"/>
    <mergeCell ref="A5:B5"/>
    <mergeCell ref="B6:C6"/>
    <mergeCell ref="B7:C7"/>
    <mergeCell ref="B14:C14"/>
    <mergeCell ref="B8:C8"/>
    <mergeCell ref="G6:I6"/>
    <mergeCell ref="B13:C13"/>
    <mergeCell ref="B18:C18"/>
    <mergeCell ref="B42:C42"/>
    <mergeCell ref="B47:C47"/>
    <mergeCell ref="B55:C55"/>
    <mergeCell ref="B70:C70"/>
  </mergeCells>
  <dataValidations disablePrompts="1" count="1">
    <dataValidation type="decimal" errorStyle="warning" allowBlank="1" showInputMessage="1" showErrorMessage="1" error="Bitte überprüfen Sie Ihre Eingaben." sqref="C38" xr:uid="{86579E8B-3D70-45D5-978B-4DA6F29197F6}">
      <formula1>8.5</formula1>
      <formula2>84</formula2>
    </dataValidation>
  </dataValidation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8</vt:i4>
      </vt:variant>
      <vt:variant>
        <vt:lpstr>Benannte Bereiche</vt:lpstr>
      </vt:variant>
      <vt:variant>
        <vt:i4>1</vt:i4>
      </vt:variant>
    </vt:vector>
  </HeadingPairs>
  <TitlesOfParts>
    <vt:vector size="9" baseType="lpstr">
      <vt:lpstr>OSZ Werder St1 Werder </vt:lpstr>
      <vt:lpstr>Förderschule Werder </vt:lpstr>
      <vt:lpstr>OSZ Werder St 2 Groß Kreutz </vt:lpstr>
      <vt:lpstr>MFH Schenkenberg </vt:lpstr>
      <vt:lpstr>GU Werder </vt:lpstr>
      <vt:lpstr>MFH Deetz </vt:lpstr>
      <vt:lpstr>Zsfg. Preis je Einsatz - Los 5</vt:lpstr>
      <vt:lpstr>SVS</vt:lpstr>
      <vt:lpstr>'Zsfg. Preis je Einsatz - Los 5'!Druckbereich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Neumann, Lutz</dc:creator>
  <cp:lastModifiedBy>Schiller, Nico</cp:lastModifiedBy>
  <cp:lastPrinted>2026-06-29T12:16:00Z</cp:lastPrinted>
  <dcterms:created xsi:type="dcterms:W3CDTF">2026-06-29T06:53:49Z</dcterms:created>
  <dcterms:modified xsi:type="dcterms:W3CDTF">2026-07-13T14:26:27Z</dcterms:modified>
</cp:coreProperties>
</file>