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/>
  <mc:AlternateContent xmlns:mc="http://schemas.openxmlformats.org/markup-compatibility/2006">
    <mc:Choice Requires="x15">
      <x15ac:absPath xmlns:x15ac="http://schemas.microsoft.com/office/spreadsheetml/2010/11/ac" url="G:\FB1\19\00\1910-GM\AUSSCHREIBUNG\Winterdienst\2026-2030\Vergabeunterlagen\Vergabeunterlagen\Abstimmung Vergabestelle_final\"/>
    </mc:Choice>
  </mc:AlternateContent>
  <xr:revisionPtr revIDLastSave="0" documentId="13_ncr:1_{A7C16C23-90DA-48B3-AF58-F49FC89CA926}" xr6:coauthVersionLast="47" xr6:coauthVersionMax="47" xr10:uidLastSave="{00000000-0000-0000-0000-000000000000}"/>
  <bookViews>
    <workbookView xWindow="10245" yWindow="0" windowWidth="10245" windowHeight="11115" tabRatio="943" xr2:uid="{00000000-000D-0000-FFFF-FFFF00000000}"/>
  </bookViews>
  <sheets>
    <sheet name="OSZ Teltow" sheetId="27" r:id="rId1"/>
    <sheet name="Warthestraße" sheetId="29" r:id="rId2"/>
    <sheet name="Immanuel-Kant-Gymnasium " sheetId="30" r:id="rId3"/>
    <sheet name="Förderschule Kleinmachnow " sheetId="31" r:id="rId4"/>
    <sheet name="Weinberg-Gymnasium Kleinmachnow" sheetId="32" r:id="rId5"/>
    <sheet name="Vicco von Bülow Gymnasium " sheetId="33" r:id="rId6"/>
    <sheet name="Grace-Hopper-Gesamtschule" sheetId="34" r:id="rId7"/>
    <sheet name="soziales Wohnen " sheetId="35" r:id="rId8"/>
    <sheet name="Rettungswache Teltow " sheetId="28" r:id="rId9"/>
    <sheet name="MFH Teltow " sheetId="36" r:id="rId10"/>
    <sheet name="Zsfg. Preis je Einsatz - Los 4" sheetId="26" r:id="rId11"/>
    <sheet name="SVS" sheetId="37" r:id="rId12"/>
  </sheets>
  <externalReferences>
    <externalReference r:id="rId13"/>
  </externalReferences>
  <definedNames>
    <definedName name="Arbeitstage">#REF!</definedName>
    <definedName name="Auftraggeber">#REF!</definedName>
    <definedName name="berAuftragskosten">#N/A</definedName>
    <definedName name="_xlnm.Print_Area" localSheetId="9">'MFH Teltow '!$A$1:$Q$23</definedName>
    <definedName name="_xlnm.Print_Area" localSheetId="8">'Rettungswache Teltow '!$A$1:$Q$23</definedName>
    <definedName name="ERK_Daten">[1]Einzelraumkalkulation!$K$6:$S$6</definedName>
    <definedName name="Leistung">#REF!</definedName>
    <definedName name="Leistungsgegenstand">#REF!</definedName>
    <definedName name="Reinigungstage">#REF!</definedName>
    <definedName name="sAuftragskosten">#N/A</definedName>
    <definedName name="SVS">#REF!</definedName>
    <definedName name="SVSErsch">#REF!</definedName>
    <definedName name="SVSErschSo">#REF!</definedName>
    <definedName name="SVSFried">#REF!</definedName>
    <definedName name="SVSg">#REF!</definedName>
    <definedName name="SVSSo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J91" i="37" l="1"/>
  <c r="J90" i="37"/>
  <c r="J89" i="37"/>
  <c r="J86" i="37"/>
  <c r="J84" i="37"/>
  <c r="H84" i="37"/>
  <c r="J83" i="37"/>
  <c r="H83" i="37"/>
  <c r="H81" i="37"/>
  <c r="J81" i="37" s="1"/>
  <c r="J80" i="37"/>
  <c r="H80" i="37"/>
  <c r="H78" i="37"/>
  <c r="J78" i="37" s="1"/>
  <c r="J77" i="37"/>
  <c r="H77" i="37"/>
  <c r="J73" i="37"/>
  <c r="H73" i="37"/>
  <c r="F70" i="37"/>
  <c r="J69" i="37"/>
  <c r="H69" i="37"/>
  <c r="J68" i="37"/>
  <c r="H68" i="37"/>
  <c r="J67" i="37"/>
  <c r="H67" i="37"/>
  <c r="J66" i="37"/>
  <c r="H66" i="37"/>
  <c r="J65" i="37"/>
  <c r="H65" i="37"/>
  <c r="J64" i="37"/>
  <c r="H64" i="37"/>
  <c r="J63" i="37"/>
  <c r="H63" i="37"/>
  <c r="J61" i="37"/>
  <c r="H61" i="37"/>
  <c r="J60" i="37"/>
  <c r="H60" i="37"/>
  <c r="J59" i="37"/>
  <c r="H59" i="37"/>
  <c r="H70" i="37" s="1"/>
  <c r="F55" i="37"/>
  <c r="J54" i="37"/>
  <c r="H54" i="37"/>
  <c r="J53" i="37"/>
  <c r="H53" i="37"/>
  <c r="J52" i="37"/>
  <c r="H52" i="37"/>
  <c r="J51" i="37"/>
  <c r="H51" i="37"/>
  <c r="H55" i="37" s="1"/>
  <c r="J55" i="37" s="1"/>
  <c r="H47" i="37"/>
  <c r="J47" i="37" s="1"/>
  <c r="F47" i="37"/>
  <c r="F72" i="37" s="1"/>
  <c r="J46" i="37"/>
  <c r="H46" i="37"/>
  <c r="J45" i="37"/>
  <c r="H45" i="37"/>
  <c r="F41" i="37"/>
  <c r="H41" i="37" s="1"/>
  <c r="F40" i="37"/>
  <c r="H40" i="37" s="1"/>
  <c r="D38" i="37"/>
  <c r="D36" i="37"/>
  <c r="D34" i="37"/>
  <c r="D35" i="37" s="1"/>
  <c r="D32" i="37"/>
  <c r="D30" i="37"/>
  <c r="H27" i="37"/>
  <c r="J27" i="37" s="1"/>
  <c r="F27" i="37"/>
  <c r="D39" i="37" s="1"/>
  <c r="J26" i="37"/>
  <c r="H26" i="37"/>
  <c r="J25" i="37"/>
  <c r="H25" i="37"/>
  <c r="J24" i="37"/>
  <c r="H24" i="37"/>
  <c r="J23" i="37"/>
  <c r="H23" i="37"/>
  <c r="J22" i="37"/>
  <c r="H22" i="37"/>
  <c r="J18" i="37"/>
  <c r="E12" i="37"/>
  <c r="E11" i="37"/>
  <c r="E7" i="37"/>
  <c r="F12" i="26"/>
  <c r="F11" i="26"/>
  <c r="F10" i="26"/>
  <c r="F9" i="26"/>
  <c r="F8" i="26"/>
  <c r="F7" i="26"/>
  <c r="F6" i="26"/>
  <c r="F5" i="26"/>
  <c r="F4" i="26"/>
  <c r="F3" i="26"/>
  <c r="E10" i="26"/>
  <c r="E9" i="26"/>
  <c r="E8" i="26"/>
  <c r="E7" i="26"/>
  <c r="E6" i="26"/>
  <c r="E5" i="26"/>
  <c r="E4" i="26"/>
  <c r="E3" i="26"/>
  <c r="D10" i="26"/>
  <c r="D9" i="26"/>
  <c r="D8" i="26"/>
  <c r="D7" i="26"/>
  <c r="D6" i="26"/>
  <c r="D5" i="26"/>
  <c r="D12" i="26"/>
  <c r="D11" i="26"/>
  <c r="D4" i="26"/>
  <c r="D3" i="26"/>
  <c r="F39" i="37" l="1"/>
  <c r="H39" i="37" s="1"/>
  <c r="F35" i="37"/>
  <c r="H35" i="37" s="1"/>
  <c r="J70" i="37"/>
  <c r="H72" i="37"/>
  <c r="D31" i="37"/>
  <c r="D37" i="37"/>
  <c r="D33" i="37"/>
  <c r="I12" i="26"/>
  <c r="I11" i="26"/>
  <c r="I10" i="26"/>
  <c r="I9" i="26"/>
  <c r="I8" i="26"/>
  <c r="I7" i="26"/>
  <c r="I6" i="26"/>
  <c r="I5" i="26"/>
  <c r="I4" i="26"/>
  <c r="I3" i="26"/>
  <c r="H10" i="26"/>
  <c r="H9" i="26"/>
  <c r="H8" i="26"/>
  <c r="H7" i="26"/>
  <c r="H6" i="26"/>
  <c r="H5" i="26"/>
  <c r="H4" i="26"/>
  <c r="H3" i="26"/>
  <c r="G12" i="26"/>
  <c r="G11" i="26"/>
  <c r="G10" i="26"/>
  <c r="G9" i="26"/>
  <c r="G8" i="26"/>
  <c r="G7" i="26"/>
  <c r="G6" i="26"/>
  <c r="G5" i="26"/>
  <c r="G4" i="26"/>
  <c r="G3" i="26"/>
  <c r="H74" i="37" a="1"/>
  <c r="H74" i="37" l="1"/>
  <c r="F75" i="37" s="1"/>
  <c r="F33" i="37"/>
  <c r="F37" i="37"/>
  <c r="H37" i="37" s="1"/>
  <c r="J31" i="37"/>
  <c r="F31" i="37"/>
  <c r="H31" i="37" s="1"/>
  <c r="J12" i="26"/>
  <c r="J10" i="26"/>
  <c r="J11" i="26"/>
  <c r="J9" i="26"/>
  <c r="J8" i="26"/>
  <c r="J3" i="26"/>
  <c r="J4" i="26"/>
  <c r="J7" i="26"/>
  <c r="J6" i="26"/>
  <c r="J5" i="26"/>
  <c r="K58" i="37" a="1"/>
  <c r="K58" i="37" l="1"/>
  <c r="H42" i="37"/>
  <c r="H33" i="37"/>
  <c r="F42" i="37"/>
  <c r="J15" i="26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<sst xmlns="http://schemas.openxmlformats.org/spreadsheetml/2006/main" count="498" uniqueCount="183">
  <si>
    <t>❄  Leistungsverzeichnis Winterdienst</t>
  </si>
  <si>
    <t>unter Berücksichtigung der derzeit gültigen Straßenreinigungssatzung</t>
  </si>
  <si>
    <t>▦  Leistungsflächen</t>
  </si>
  <si>
    <t>⌖  Lageplan / Winterdienstbereiche</t>
  </si>
  <si>
    <t>Leistungsart</t>
  </si>
  <si>
    <t>Gesamtfläche
ca. in m²</t>
  </si>
  <si>
    <t>Leistungsumfang / Einsatzzeiten</t>
  </si>
  <si>
    <t>Monatspauschale
Grunddienstleistung
in € (netto)</t>
  </si>
  <si>
    <t>Mo–Sa 07:00–20:00 Uhr,
Sonn- und Feiertage 09:00–20:00 Uhr
gemäß Ortssatzung</t>
  </si>
  <si>
    <t>Verkehrsfläche (grün)</t>
  </si>
  <si>
    <t>Mo–Fr 06:00–22:00 Uhr</t>
  </si>
  <si>
    <t>⊕  Zusatzleistungen</t>
  </si>
  <si>
    <t>Tagespauschale je Einsatz</t>
  </si>
  <si>
    <t>Sonderleistung
(nach Abstimmung mit dem
Auftraggeber durchzuführen)</t>
  </si>
  <si>
    <t>Abtransport von Schneemassen,
wenn Platzkapazität nicht mehr ausreicht</t>
  </si>
  <si>
    <t>✎  alle gelb hinterlegten Felder sind auszufüllen</t>
  </si>
  <si>
    <t>Legende</t>
  </si>
  <si>
    <t>▧</t>
  </si>
  <si>
    <t>Anliegerflächen (rot)</t>
  </si>
  <si>
    <t>Verkehrsflächen (grün)</t>
  </si>
  <si>
    <t>□</t>
  </si>
  <si>
    <t>Grundstück / Bezug (gelb)</t>
  </si>
  <si>
    <t>Preis/ Einsatz
 (netto)</t>
  </si>
  <si>
    <t>Preis/ m³
 (netto)</t>
  </si>
  <si>
    <t>Mo–So inkl. Feiertage, 24 Std.</t>
  </si>
  <si>
    <t>Mo-Sa von 07:00 - 20:00 Uhr
Sonn- und Feiertag von Zeit von 09:00 - 20:00 Uhr gemäß Ortssatzung</t>
  </si>
  <si>
    <t>Pos.</t>
  </si>
  <si>
    <t>Objekte</t>
  </si>
  <si>
    <t>Anzahl 
der Monate</t>
  </si>
  <si>
    <t>Monatspauschale 
Grundleistung 
in € (netto)</t>
  </si>
  <si>
    <t>OSZ Technik</t>
  </si>
  <si>
    <t>Warthestr. 2</t>
  </si>
  <si>
    <t>Immanuel-Kant-Gymnasium</t>
  </si>
  <si>
    <t>Förderschule Kleinmachnow</t>
  </si>
  <si>
    <t>Weinberg-Gymnasium Kleinmachnow</t>
  </si>
  <si>
    <t>Vicco-von-Bülow-Gymnasium Stahnsdorf</t>
  </si>
  <si>
    <t>Gesamtschule Teltow</t>
  </si>
  <si>
    <t>soziales Wohnen</t>
  </si>
  <si>
    <t xml:space="preserve">Rettungswache Teltow </t>
  </si>
  <si>
    <t>MFH Teltow</t>
  </si>
  <si>
    <t>Angebotssumme (netto) Los 4</t>
  </si>
  <si>
    <t>Zusatzleistung
(nach Abstimmung mit dem
Auftraggeber durchzuführen)</t>
  </si>
  <si>
    <t>Preis/ m³ (netto)</t>
  </si>
  <si>
    <t>Zusatzleistung
Tagespauschale
in € (netto)</t>
  </si>
  <si>
    <t>Sonderleistung
Abtransport von Schneemassen
in €/m³ (netto)</t>
  </si>
  <si>
    <t>Gesamtpreis Grundleistung Saison 
in € (netto)</t>
  </si>
  <si>
    <t>Gesamtpreis Zusatzleistung Saison
in € (netto)</t>
  </si>
  <si>
    <t>Gesamtpreis Sonderleistung 
Saison 
in € (netto)</t>
  </si>
  <si>
    <t>Gesamtpreis je Objekt Saison
in € (netto)</t>
  </si>
  <si>
    <t xml:space="preserve">Anliegerflächen (rot): 
350 lfdm Gehweg 1,50 m breit </t>
  </si>
  <si>
    <t xml:space="preserve">Anliegerflächen (rot): 
330 lfdm Gehweg 1,50 m breit </t>
  </si>
  <si>
    <t xml:space="preserve">Anliegerflächen (rot): 
45 lfdm Gehweg 1,50 m breit </t>
  </si>
  <si>
    <t>Anliegerflächen (rot): 
210 lfdm Gehweg 1,20 m breit, 
gesamte Einfahrt</t>
  </si>
  <si>
    <t xml:space="preserve">Anliegerflächen (rot): 
110 lfdm Gehweg 1,20 m breit </t>
  </si>
  <si>
    <t>Anliegerflächen (rot): 
100 lfdm Gehweg 0,80 m breit</t>
  </si>
  <si>
    <t xml:space="preserve">Anliegerflächen (rot): 
21 lfdm Gehweg 1,50 m breit </t>
  </si>
  <si>
    <t>Anliegerflächen (rot):
22 lfdm Gehweg (1,50m breit)</t>
  </si>
  <si>
    <t>❄  Berechnung Stundenverrechnungssatz Winterdienst</t>
  </si>
  <si>
    <t>Hinweis: Alle "Gelb" unterlegten Zellen sind bitte auszufüllen.</t>
  </si>
  <si>
    <t>Vorgaben</t>
  </si>
  <si>
    <t>2026 in %</t>
  </si>
  <si>
    <t>Bundesland</t>
  </si>
  <si>
    <t xml:space="preserve">Krankenversicherung (gesetzlicher Arbeitgeberanteil 7,3%) plus Zusatzbeitrag </t>
  </si>
  <si>
    <t>Brandenburg</t>
  </si>
  <si>
    <t xml:space="preserve">Krankenversicherung durchschnittlicher Zusatzbeitragssatz (gesetzlicher Arbeitgeberanteil): </t>
  </si>
  <si>
    <t xml:space="preserve">Rentenversicherung (gesetzlicher Arbeitgeberanteil): </t>
  </si>
  <si>
    <t xml:space="preserve">Arbeitslosenversicherung (gesetzlicher Arbeitgeberanteil): </t>
  </si>
  <si>
    <t xml:space="preserve">Pflegeversicherung (gesetzlicher Arbeitgeberanteil alle Bundesländer außer Sachsen: hier 0,5% Abzug): </t>
  </si>
  <si>
    <t>U2 - Diese Position wird von jeder Krankenkasse separat berechnet.</t>
  </si>
  <si>
    <t>Die gesetzliche Unfallversicherung richtet sich nach der Gefahrenklasse, die für den Betrieb gilt.</t>
  </si>
  <si>
    <t>Insolvenzgeldumlage (gesetzlicher Arbeitgeberanteil - trägt der Arbeitgeber allein)</t>
  </si>
  <si>
    <t>zu 1</t>
  </si>
  <si>
    <t>Kalkulation SVS</t>
  </si>
  <si>
    <t>1.00</t>
  </si>
  <si>
    <t>Produktiver Stundenlohn</t>
  </si>
  <si>
    <t>%</t>
  </si>
  <si>
    <t>€</t>
  </si>
  <si>
    <t>2.00</t>
  </si>
  <si>
    <t>Lohngebundene Kosten</t>
  </si>
  <si>
    <t>2.10</t>
  </si>
  <si>
    <t>Soziallöhne</t>
  </si>
  <si>
    <t>2.11</t>
  </si>
  <si>
    <t>Gesetzliche Feiertage</t>
  </si>
  <si>
    <t>2.12</t>
  </si>
  <si>
    <t>Urlaubsentgelt</t>
  </si>
  <si>
    <t>2.13</t>
  </si>
  <si>
    <t>Zusätzliches Urlaubsentgelt</t>
  </si>
  <si>
    <t>2.14</t>
  </si>
  <si>
    <t>Lohnfortzahlung im Krankheitsfall</t>
  </si>
  <si>
    <t>2.15</t>
  </si>
  <si>
    <t>Arbeitsfreistellung</t>
  </si>
  <si>
    <t>Zwischensumme Soziallöhne</t>
  </si>
  <si>
    <t>2.20</t>
  </si>
  <si>
    <t>Sozialversicherungsbeiträge auf Fertigungslohn und Soziallöhne (Arbeitgeberanteil)</t>
  </si>
  <si>
    <t>2.21</t>
  </si>
  <si>
    <r>
      <t>Krankenversicherung auf Produktivlohn</t>
    </r>
    <r>
      <rPr>
        <vertAlign val="superscript"/>
        <sz val="10"/>
        <rFont val="Segoe UI"/>
        <family val="2"/>
      </rPr>
      <t>1</t>
    </r>
  </si>
  <si>
    <t>Krankenversicherung auf Soziallöhne</t>
  </si>
  <si>
    <t>2.22</t>
  </si>
  <si>
    <r>
      <t>Rentenversicherung auf Produktivlohn</t>
    </r>
    <r>
      <rPr>
        <vertAlign val="superscript"/>
        <sz val="10"/>
        <rFont val="Segoe UI"/>
        <family val="2"/>
      </rPr>
      <t>2</t>
    </r>
  </si>
  <si>
    <t>Rentenversicherung auf Soziallöhne</t>
  </si>
  <si>
    <t>2.23</t>
  </si>
  <si>
    <r>
      <t>Arbeitslosenversicherung auf Produktivlohn</t>
    </r>
    <r>
      <rPr>
        <vertAlign val="superscript"/>
        <sz val="10"/>
        <rFont val="Segoe UI"/>
        <family val="2"/>
      </rPr>
      <t>3</t>
    </r>
  </si>
  <si>
    <t>Arbeitslosenversicherung auf Soziallöhne</t>
  </si>
  <si>
    <t>2.24</t>
  </si>
  <si>
    <r>
      <t>Pflegeversicherung auf Produktivlohn</t>
    </r>
    <r>
      <rPr>
        <vertAlign val="superscript"/>
        <sz val="10"/>
        <rFont val="Segoe UI"/>
        <family val="2"/>
      </rPr>
      <t>4</t>
    </r>
  </si>
  <si>
    <t>Pflegeversicherung auf Soziallöhne</t>
  </si>
  <si>
    <t>2.25</t>
  </si>
  <si>
    <r>
      <t>U2 Mutterschaftsaufwendungen auf Produktivlohn</t>
    </r>
    <r>
      <rPr>
        <vertAlign val="superscript"/>
        <sz val="10"/>
        <rFont val="Segoe UI"/>
        <family val="2"/>
      </rPr>
      <t>5</t>
    </r>
  </si>
  <si>
    <t>U2 Mutterschaftsaufwendungen auf Soziallöhne</t>
  </si>
  <si>
    <t>2.30</t>
  </si>
  <si>
    <r>
      <t>Gesetzliche Unfallversicherung</t>
    </r>
    <r>
      <rPr>
        <vertAlign val="superscript"/>
        <sz val="10"/>
        <rFont val="Segoe UI"/>
        <family val="2"/>
      </rPr>
      <t>6</t>
    </r>
  </si>
  <si>
    <t>2.31</t>
  </si>
  <si>
    <r>
      <t>Insolvenzgeldumlage</t>
    </r>
    <r>
      <rPr>
        <vertAlign val="superscript"/>
        <sz val="10"/>
        <rFont val="Segoe UI"/>
        <family val="2"/>
      </rPr>
      <t>7</t>
    </r>
  </si>
  <si>
    <t>Zwischensumme Lohnkosten inkl. Sozialabgaben (Summe 2.10 - 2.31)</t>
  </si>
  <si>
    <t>Zusätzliche lohngebundene Kosten</t>
  </si>
  <si>
    <t>2.50</t>
  </si>
  <si>
    <t>Haftpflichtversicherung</t>
  </si>
  <si>
    <t>2.60</t>
  </si>
  <si>
    <t>Sonstige Personalkosten</t>
  </si>
  <si>
    <t>Summe lohngebundene Kosten (Summe 2.10 - 2.60)</t>
  </si>
  <si>
    <t>3.00</t>
  </si>
  <si>
    <t>Sonstige auftragsbezogene Kosten</t>
  </si>
  <si>
    <t>3.10</t>
  </si>
  <si>
    <t>Aufsichtslohn Vorarbeiter</t>
  </si>
  <si>
    <t>inkl. Soziale Folgekosten f. Aufsichtslohn</t>
  </si>
  <si>
    <t>3.20</t>
  </si>
  <si>
    <t>Fahrkostenzuschuss</t>
  </si>
  <si>
    <t>3.30</t>
  </si>
  <si>
    <t>Fertigungsmaterial; Maschinen, Geräte, AfA, etc.</t>
  </si>
  <si>
    <t>3.40</t>
  </si>
  <si>
    <t>Sondereinzelkosten</t>
  </si>
  <si>
    <t>Zwischensumme sonstige auftragsbezogene Kosten (Summe 3.10 - 3.40)</t>
  </si>
  <si>
    <t>4.00</t>
  </si>
  <si>
    <t>Unternehmensbezogene Kosten</t>
  </si>
  <si>
    <t>4.10</t>
  </si>
  <si>
    <t>Gehälter</t>
  </si>
  <si>
    <t>4.11</t>
  </si>
  <si>
    <t>Technische Angestellte, inkl. Lohnfolgekosten</t>
  </si>
  <si>
    <t>4.12</t>
  </si>
  <si>
    <t>Kaufmännische Angestellte, inkl. Lohnfolgekosten</t>
  </si>
  <si>
    <t>4.20</t>
  </si>
  <si>
    <t>Fuhrparkkosten</t>
  </si>
  <si>
    <t>4.30</t>
  </si>
  <si>
    <t>Fertigungshilfskosten</t>
  </si>
  <si>
    <t>4.31</t>
  </si>
  <si>
    <t>Löhne Hilfsdienste, inkl. Lohnfolgekosten</t>
  </si>
  <si>
    <t>4.32</t>
  </si>
  <si>
    <t>Sonstige Betriebskosten</t>
  </si>
  <si>
    <t>4.40</t>
  </si>
  <si>
    <t>Schwerbehindertenabgabe</t>
  </si>
  <si>
    <t>4.50</t>
  </si>
  <si>
    <t>Sonstige Verwaltungskosten</t>
  </si>
  <si>
    <t>4.60</t>
  </si>
  <si>
    <t>Betriebsratskosten</t>
  </si>
  <si>
    <t>4.70</t>
  </si>
  <si>
    <t>Sonstige Kosten (Verbandsbeiträge, Zertifizierung etc.)</t>
  </si>
  <si>
    <t>4.80</t>
  </si>
  <si>
    <t>Gewerbesteuer</t>
  </si>
  <si>
    <t>Zwischensumme unternehmensbezogene Kosten (Summe 4.10 - 4.80)</t>
  </si>
  <si>
    <t>5.00</t>
  </si>
  <si>
    <t>Selbstkosten (Summe 1.00 - 4.80)</t>
  </si>
  <si>
    <t>6.00</t>
  </si>
  <si>
    <t>Zuschlag für Wagnis + Gewinn auf Selbstkosten</t>
  </si>
  <si>
    <t>Stundenverrechnungssatz Normalstunde Werktag</t>
  </si>
  <si>
    <t>Kalkulationszuschlag</t>
  </si>
  <si>
    <r>
      <t xml:space="preserve">Nachtzuschlag </t>
    </r>
    <r>
      <rPr>
        <sz val="10"/>
        <rFont val="Tahoma"/>
        <family val="2"/>
      </rPr>
      <t>auf Werktag</t>
    </r>
  </si>
  <si>
    <t>Stundensatz Werktag Nacht</t>
  </si>
  <si>
    <r>
      <t xml:space="preserve">Sonntagszuschlag </t>
    </r>
    <r>
      <rPr>
        <sz val="10"/>
        <rFont val="Tahoma"/>
        <family val="2"/>
      </rPr>
      <t>auf Werktag</t>
    </r>
  </si>
  <si>
    <t>Stundensatz Sonn- und Feiertag</t>
  </si>
  <si>
    <r>
      <t xml:space="preserve">Sonntagnachtzuschlag </t>
    </r>
    <r>
      <rPr>
        <sz val="10"/>
        <rFont val="Tahoma"/>
        <family val="2"/>
      </rPr>
      <t>auf Werktag</t>
    </r>
  </si>
  <si>
    <t>Stundensatz Sonn- und Feiertag Nacht</t>
  </si>
  <si>
    <t>Lohnkostenanteil*</t>
  </si>
  <si>
    <t>Basisdaten</t>
  </si>
  <si>
    <t>Anzahl Tage</t>
  </si>
  <si>
    <t>durchschnittliche Urlaubstage</t>
  </si>
  <si>
    <t>durchschnittliche Krankheitstage</t>
  </si>
  <si>
    <t>bezahlte Freistellungen</t>
  </si>
  <si>
    <t>Feiertage</t>
  </si>
  <si>
    <t>Vertragslaufzeit</t>
  </si>
  <si>
    <t>Ø</t>
  </si>
  <si>
    <t>* Der Lohnkostenanteil wird für die Anwendung der Preisgleitklausel gemäß §9 des Werkvertrages zu Grunde gelegt.</t>
  </si>
  <si>
    <t>Anliegerflächen (25 lfdm Gehweg (1,50m breit), Parkplatz und Zufahrt)  + Verkehrsflächen</t>
  </si>
  <si>
    <t xml:space="preserve">Anliegerflächen (rot): 
20 lfdm Gehweg 1,50 m breit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</si>
</sst>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#,##0.00\ \€"/>
    <numFmt numFmtId="165" formatCode="#,##0.00\ &quot;€&quot;"/>
    <numFmt numFmtId="166" formatCode="#,##0.000"/>
    <numFmt numFmtId="167" formatCode="0.000"/>
    <numFmt numFmtId="168" formatCode="#,##0.00[$€];[Red]\-#,##0.00[$€]"/>
  </numFmts>
  <fonts count="36">
    <font>
      <sz val="11"/>
      <name val="Carlito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name val="Carlito"/>
    </font>
    <font>
      <sz val="11"/>
      <name val="Segoe UI"/>
      <family val="2"/>
    </font>
    <font>
      <sz val="12"/>
      <color rgb="FF374151"/>
      <name val="Segoe UI"/>
      <family val="2"/>
    </font>
    <font>
      <i/>
      <sz val="10"/>
      <color rgb="FF4B5563"/>
      <name val="Segoe UI"/>
      <family val="2"/>
    </font>
    <font>
      <b/>
      <sz val="10"/>
      <color rgb="FF111827"/>
      <name val="Segoe UI"/>
      <family val="2"/>
    </font>
    <font>
      <sz val="10"/>
      <color rgb="FF111827"/>
      <name val="Segoe UI"/>
      <family val="2"/>
    </font>
    <font>
      <sz val="12"/>
      <color rgb="FF111827"/>
      <name val="Segoe UI"/>
      <family val="2"/>
    </font>
    <font>
      <b/>
      <sz val="11"/>
      <color rgb="FF111827"/>
      <name val="Segoe UI"/>
      <family val="2"/>
    </font>
    <font>
      <b/>
      <sz val="10"/>
      <color rgb="FFD92828"/>
      <name val="Segoe UI"/>
      <family val="2"/>
    </font>
    <font>
      <sz val="10"/>
      <name val="Segoe UI"/>
      <family val="2"/>
    </font>
    <font>
      <b/>
      <sz val="10"/>
      <color rgb="FF139447"/>
      <name val="Segoe UI"/>
      <family val="2"/>
    </font>
    <font>
      <b/>
      <sz val="10"/>
      <color rgb="FFF7C948"/>
      <name val="Segoe UI"/>
      <family val="2"/>
    </font>
    <font>
      <b/>
      <sz val="12"/>
      <color rgb="FF111827"/>
      <name val="Segoe UI"/>
      <family val="2"/>
    </font>
    <font>
      <b/>
      <sz val="10"/>
      <name val="Segoe UI"/>
      <family val="2"/>
    </font>
    <font>
      <b/>
      <sz val="10"/>
      <color theme="1"/>
      <name val="Segoe UI"/>
      <family val="2"/>
    </font>
    <font>
      <sz val="10"/>
      <color theme="1"/>
      <name val="Segoe UI"/>
      <family val="2"/>
    </font>
    <font>
      <sz val="10"/>
      <name val="Arial"/>
      <family val="2"/>
    </font>
    <font>
      <b/>
      <sz val="24"/>
      <color rgb="FF0070C0"/>
      <name val="Segoe UI"/>
      <family val="2"/>
    </font>
    <font>
      <b/>
      <sz val="13"/>
      <color theme="0"/>
      <name val="Segoe UI"/>
      <family val="2"/>
    </font>
    <font>
      <b/>
      <sz val="10"/>
      <color rgb="FF0070C0"/>
      <name val="Segoe UI"/>
      <family val="2"/>
    </font>
    <font>
      <b/>
      <sz val="10"/>
      <color theme="0"/>
      <name val="Segoe UI"/>
      <family val="2"/>
    </font>
    <font>
      <sz val="11"/>
      <color theme="1"/>
      <name val="Arial"/>
      <family val="2"/>
    </font>
    <font>
      <b/>
      <sz val="10"/>
      <color rgb="FFFF0000"/>
      <name val="Segoe UI"/>
      <family val="2"/>
    </font>
    <font>
      <b/>
      <sz val="12"/>
      <color theme="0"/>
      <name val="Segoe UI"/>
      <family val="2"/>
    </font>
    <font>
      <sz val="12"/>
      <name val="Segoe UI"/>
      <family val="2"/>
    </font>
    <font>
      <sz val="12"/>
      <color theme="1"/>
      <name val="Segoe UI"/>
      <family val="2"/>
    </font>
    <font>
      <sz val="10"/>
      <color rgb="FF00B050"/>
      <name val="Segoe UI"/>
      <family val="2"/>
    </font>
    <font>
      <vertAlign val="superscript"/>
      <sz val="10"/>
      <name val="Segoe UI"/>
      <family val="2"/>
    </font>
    <font>
      <sz val="10"/>
      <color rgb="FFFF0000"/>
      <name val="Segoe UI"/>
      <family val="2"/>
    </font>
    <font>
      <sz val="10"/>
      <name val="Tahoma"/>
      <family val="2"/>
    </font>
    <font>
      <sz val="10"/>
      <name val="MS Sans"/>
    </font>
    <font>
      <b/>
      <sz val="10"/>
      <name val="Tahoma"/>
      <family val="2"/>
    </font>
    <font>
      <i/>
      <sz val="10"/>
      <name val="Segoe UI"/>
      <family val="2"/>
    </font>
  </fonts>
  <fills count="8">
    <fill>
      <patternFill patternType="none"/>
    </fill>
    <fill>
      <patternFill patternType="gray125"/>
    </fill>
    <fill>
      <patternFill patternType="solid">
        <fgColor rgb="FFFFF2CC"/>
      </patternFill>
    </fill>
    <fill>
      <patternFill patternType="solid">
        <fgColor rgb="FFFFFFFF"/>
      </patternFill>
    </fill>
    <fill>
      <patternFill patternType="solid">
        <fgColor rgb="FF0070C0"/>
        <bgColor indexed="64"/>
      </patternFill>
    </fill>
    <fill>
      <patternFill patternType="solid">
        <fgColor rgb="FFDAE7F6"/>
        <bgColor indexed="64"/>
      </patternFill>
    </fill>
    <fill>
      <patternFill patternType="lightUp">
        <bgColor theme="0"/>
      </patternFill>
    </fill>
    <fill>
      <patternFill patternType="solid">
        <fgColor rgb="FFFFF2CC"/>
        <bgColor indexed="64"/>
      </patternFill>
    </fill>
  </fills>
  <borders count="26">
    <border>
      <left/>
      <right/>
      <top/>
      <bottom/>
      <diagonal/>
    </border>
    <border>
      <left/>
      <right/>
      <top/>
      <bottom/>
      <diagonal/>
    </border>
    <border>
      <left style="thin">
        <color rgb="FFC9D8C4"/>
      </left>
      <right/>
      <top/>
      <bottom/>
      <diagonal/>
    </border>
    <border>
      <left/>
      <right style="thin">
        <color rgb="FFC9D8C4"/>
      </right>
      <top/>
      <bottom/>
      <diagonal/>
    </border>
    <border>
      <left style="thin">
        <color rgb="FFC9D8C4"/>
      </left>
      <right/>
      <top/>
      <bottom style="thin">
        <color rgb="FFC9D8C4"/>
      </bottom>
      <diagonal/>
    </border>
    <border>
      <left/>
      <right/>
      <top/>
      <bottom style="thin">
        <color rgb="FFC9D8C4"/>
      </bottom>
      <diagonal/>
    </border>
    <border>
      <left/>
      <right style="thin">
        <color rgb="FFC9D8C4"/>
      </right>
      <top/>
      <bottom style="thin">
        <color rgb="FFC9D8C4"/>
      </bottom>
      <diagonal/>
    </border>
    <border>
      <left style="thin">
        <color rgb="FFC9D8C4"/>
      </left>
      <right/>
      <top style="thin">
        <color rgb="FFC9D8C4"/>
      </top>
      <bottom/>
      <diagonal/>
    </border>
    <border>
      <left/>
      <right/>
      <top style="thin">
        <color rgb="FFC9D8C4"/>
      </top>
      <bottom/>
      <diagonal/>
    </border>
    <border>
      <left/>
      <right style="thin">
        <color rgb="FFC9D8C4"/>
      </right>
      <top style="thin">
        <color rgb="FFC9D8C4"/>
      </top>
      <bottom/>
      <diagonal/>
    </border>
    <border>
      <left style="thin">
        <color rgb="FFD1D5DB"/>
      </left>
      <right/>
      <top style="thin">
        <color rgb="FFD1D5DB"/>
      </top>
      <bottom style="thin">
        <color rgb="FFD1D5DB"/>
      </bottom>
      <diagonal/>
    </border>
    <border>
      <left/>
      <right/>
      <top style="thin">
        <color rgb="FFD1D5DB"/>
      </top>
      <bottom style="thin">
        <color rgb="FFD1D5DB"/>
      </bottom>
      <diagonal/>
    </border>
    <border>
      <left style="thin">
        <color rgb="FFE5E7EB"/>
      </left>
      <right style="thin">
        <color rgb="FFE5E7EB"/>
      </right>
      <top style="thin">
        <color rgb="FFE5E7EB"/>
      </top>
      <bottom style="thin">
        <color rgb="FFE5E7EB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2" fillId="0" borderId="1"/>
    <xf numFmtId="0" fontId="19" fillId="0" borderId="1"/>
    <xf numFmtId="0" fontId="3" fillId="0" borderId="1"/>
    <xf numFmtId="0" fontId="3" fillId="0" borderId="1"/>
    <xf numFmtId="0" fontId="24" fillId="0" borderId="1"/>
    <xf numFmtId="0" fontId="1" fillId="0" borderId="1"/>
    <xf numFmtId="0" fontId="1" fillId="0" borderId="1"/>
    <xf numFmtId="0" fontId="33" fillId="0" borderId="1"/>
    <xf numFmtId="168" fontId="33" fillId="0" borderId="1" applyFont="0" applyFill="0" applyBorder="0" applyAlignment="0" applyProtection="0"/>
  </cellStyleXfs>
  <cellXfs count="175">
    <xf numFmtId="0" fontId="0" fillId="0" borderId="0" xfId="0"/>
    <xf numFmtId="0" fontId="20" fillId="0" borderId="1" xfId="4" applyFont="1" applyAlignment="1">
      <alignment vertical="center"/>
    </xf>
    <xf numFmtId="0" fontId="22" fillId="0" borderId="1" xfId="4" applyFont="1" applyAlignment="1">
      <alignment vertical="center"/>
    </xf>
    <xf numFmtId="0" fontId="12" fillId="0" borderId="1" xfId="5" applyFont="1"/>
    <xf numFmtId="0" fontId="25" fillId="0" borderId="1" xfId="6" applyFont="1"/>
    <xf numFmtId="0" fontId="18" fillId="0" borderId="1" xfId="7" applyFont="1"/>
    <xf numFmtId="165" fontId="18" fillId="0" borderId="1" xfId="7" applyNumberFormat="1" applyFont="1"/>
    <xf numFmtId="0" fontId="26" fillId="4" borderId="20" xfId="4" applyFont="1" applyFill="1" applyBorder="1" applyAlignment="1">
      <alignment vertical="center"/>
    </xf>
    <xf numFmtId="0" fontId="26" fillId="4" borderId="13" xfId="4" applyFont="1" applyFill="1" applyBorder="1" applyAlignment="1">
      <alignment horizontal="center" vertical="center" wrapText="1"/>
    </xf>
    <xf numFmtId="0" fontId="27" fillId="0" borderId="1" xfId="8" applyFont="1" applyAlignment="1">
      <alignment vertical="center"/>
    </xf>
    <xf numFmtId="0" fontId="28" fillId="0" borderId="1" xfId="7" applyFont="1"/>
    <xf numFmtId="165" fontId="28" fillId="0" borderId="1" xfId="7" applyNumberFormat="1" applyFont="1"/>
    <xf numFmtId="0" fontId="12" fillId="0" borderId="13" xfId="7" applyFont="1" applyBorder="1" applyAlignment="1">
      <alignment horizontal="center" vertical="center"/>
    </xf>
    <xf numFmtId="166" fontId="12" fillId="0" borderId="13" xfId="8" applyNumberFormat="1" applyFont="1" applyBorder="1" applyAlignment="1">
      <alignment horizontal="center" vertical="center"/>
    </xf>
    <xf numFmtId="0" fontId="12" fillId="0" borderId="1" xfId="7" applyFont="1" applyAlignment="1">
      <alignment vertical="center"/>
    </xf>
    <xf numFmtId="166" fontId="12" fillId="7" borderId="13" xfId="8" applyNumberFormat="1" applyFont="1" applyFill="1" applyBorder="1" applyAlignment="1" applyProtection="1">
      <alignment horizontal="center" vertical="center"/>
      <protection locked="0" hidden="1"/>
    </xf>
    <xf numFmtId="0" fontId="25" fillId="0" borderId="1" xfId="7" applyFont="1"/>
    <xf numFmtId="166" fontId="12" fillId="0" borderId="1" xfId="7" applyNumberFormat="1" applyFont="1" applyAlignment="1">
      <alignment horizontal="center" vertical="center"/>
    </xf>
    <xf numFmtId="0" fontId="29" fillId="0" borderId="1" xfId="7" applyFont="1" applyAlignment="1">
      <alignment vertical="center"/>
    </xf>
    <xf numFmtId="10" fontId="12" fillId="0" borderId="1" xfId="7" applyNumberFormat="1" applyFont="1" applyAlignment="1">
      <alignment vertical="center"/>
    </xf>
    <xf numFmtId="0" fontId="18" fillId="0" borderId="13" xfId="7" applyFont="1" applyBorder="1" applyAlignment="1">
      <alignment horizontal="center" vertical="center"/>
    </xf>
    <xf numFmtId="0" fontId="18" fillId="0" borderId="13" xfId="8" applyFont="1" applyBorder="1" applyAlignment="1">
      <alignment horizontal="center" vertical="center"/>
    </xf>
    <xf numFmtId="0" fontId="26" fillId="4" borderId="14" xfId="4" applyFont="1" applyFill="1" applyBorder="1" applyAlignment="1">
      <alignment vertical="center"/>
    </xf>
    <xf numFmtId="0" fontId="26" fillId="4" borderId="15" xfId="4" applyFont="1" applyFill="1" applyBorder="1" applyAlignment="1">
      <alignment vertical="center"/>
    </xf>
    <xf numFmtId="0" fontId="26" fillId="4" borderId="16" xfId="4" applyFont="1" applyFill="1" applyBorder="1" applyAlignment="1">
      <alignment vertical="center"/>
    </xf>
    <xf numFmtId="2" fontId="12" fillId="0" borderId="1" xfId="7" applyNumberFormat="1" applyFont="1" applyAlignment="1">
      <alignment vertical="center"/>
    </xf>
    <xf numFmtId="2" fontId="16" fillId="5" borderId="14" xfId="7" applyNumberFormat="1" applyFont="1" applyFill="1" applyBorder="1" applyAlignment="1">
      <alignment vertical="center"/>
    </xf>
    <xf numFmtId="2" fontId="16" fillId="5" borderId="15" xfId="7" applyNumberFormat="1" applyFont="1" applyFill="1" applyBorder="1" applyAlignment="1">
      <alignment vertical="center"/>
    </xf>
    <xf numFmtId="167" fontId="16" fillId="5" borderId="15" xfId="7" applyNumberFormat="1" applyFont="1" applyFill="1" applyBorder="1" applyAlignment="1">
      <alignment horizontal="center" vertical="center"/>
    </xf>
    <xf numFmtId="2" fontId="16" fillId="7" borderId="15" xfId="7" applyNumberFormat="1" applyFont="1" applyFill="1" applyBorder="1" applyAlignment="1" applyProtection="1">
      <alignment horizontal="center" vertical="center"/>
      <protection locked="0" hidden="1"/>
    </xf>
    <xf numFmtId="2" fontId="16" fillId="5" borderId="16" xfId="7" applyNumberFormat="1" applyFont="1" applyFill="1" applyBorder="1" applyAlignment="1">
      <alignment vertical="center"/>
    </xf>
    <xf numFmtId="2" fontId="12" fillId="0" borderId="1" xfId="7" applyNumberFormat="1" applyFont="1" applyAlignment="1">
      <alignment horizontal="center" vertical="center"/>
    </xf>
    <xf numFmtId="2" fontId="16" fillId="5" borderId="15" xfId="7" applyNumberFormat="1" applyFont="1" applyFill="1" applyBorder="1" applyAlignment="1">
      <alignment horizontal="center" vertical="center"/>
    </xf>
    <xf numFmtId="2" fontId="12" fillId="0" borderId="21" xfId="7" applyNumberFormat="1" applyFont="1" applyBorder="1" applyAlignment="1">
      <alignment vertical="center"/>
    </xf>
    <xf numFmtId="2" fontId="16" fillId="0" borderId="1" xfId="7" applyNumberFormat="1" applyFont="1" applyAlignment="1">
      <alignment horizontal="center" vertical="center"/>
    </xf>
    <xf numFmtId="2" fontId="16" fillId="0" borderId="22" xfId="7" applyNumberFormat="1" applyFont="1" applyBorder="1" applyAlignment="1">
      <alignment horizontal="center" vertical="center"/>
    </xf>
    <xf numFmtId="167" fontId="12" fillId="7" borderId="23" xfId="7" applyNumberFormat="1" applyFont="1" applyFill="1" applyBorder="1" applyAlignment="1" applyProtection="1">
      <alignment horizontal="center" vertical="center"/>
      <protection locked="0" hidden="1"/>
    </xf>
    <xf numFmtId="2" fontId="12" fillId="0" borderId="23" xfId="7" applyNumberFormat="1" applyFont="1" applyBorder="1" applyAlignment="1">
      <alignment horizontal="center"/>
    </xf>
    <xf numFmtId="2" fontId="12" fillId="0" borderId="22" xfId="7" applyNumberFormat="1" applyFont="1" applyBorder="1" applyAlignment="1">
      <alignment vertical="center"/>
    </xf>
    <xf numFmtId="167" fontId="12" fillId="7" borderId="1" xfId="7" applyNumberFormat="1" applyFont="1" applyFill="1" applyAlignment="1" applyProtection="1">
      <alignment horizontal="center" vertical="center"/>
      <protection locked="0" hidden="1"/>
    </xf>
    <xf numFmtId="2" fontId="12" fillId="0" borderId="1" xfId="7" applyNumberFormat="1" applyFont="1" applyAlignment="1">
      <alignment horizontal="center"/>
    </xf>
    <xf numFmtId="2" fontId="16" fillId="0" borderId="14" xfId="7" applyNumberFormat="1" applyFont="1" applyBorder="1" applyAlignment="1">
      <alignment vertical="center"/>
    </xf>
    <xf numFmtId="2" fontId="16" fillId="0" borderId="15" xfId="7" applyNumberFormat="1" applyFont="1" applyBorder="1" applyAlignment="1">
      <alignment vertical="center"/>
    </xf>
    <xf numFmtId="167" fontId="16" fillId="0" borderId="15" xfId="7" applyNumberFormat="1" applyFont="1" applyBorder="1" applyAlignment="1">
      <alignment horizontal="center" vertical="center"/>
    </xf>
    <xf numFmtId="2" fontId="16" fillId="0" borderId="15" xfId="7" applyNumberFormat="1" applyFont="1" applyBorder="1" applyAlignment="1">
      <alignment horizontal="center" vertical="center"/>
    </xf>
    <xf numFmtId="2" fontId="16" fillId="0" borderId="16" xfId="7" applyNumberFormat="1" applyFont="1" applyBorder="1" applyAlignment="1">
      <alignment vertical="center"/>
    </xf>
    <xf numFmtId="2" fontId="12" fillId="0" borderId="1" xfId="7" applyNumberFormat="1" applyFont="1"/>
    <xf numFmtId="167" fontId="12" fillId="0" borderId="23" xfId="7" applyNumberFormat="1" applyFont="1" applyBorder="1" applyAlignment="1">
      <alignment horizontal="center" vertical="center"/>
    </xf>
    <xf numFmtId="166" fontId="12" fillId="0" borderId="23" xfId="7" applyNumberFormat="1" applyFont="1" applyBorder="1" applyAlignment="1">
      <alignment horizontal="center" vertical="center"/>
    </xf>
    <xf numFmtId="2" fontId="12" fillId="0" borderId="23" xfId="7" applyNumberFormat="1" applyFont="1" applyBorder="1" applyAlignment="1">
      <alignment horizontal="center" vertical="center"/>
    </xf>
    <xf numFmtId="0" fontId="31" fillId="0" borderId="1" xfId="7" applyFont="1"/>
    <xf numFmtId="167" fontId="12" fillId="0" borderId="1" xfId="7" applyNumberFormat="1" applyFont="1" applyAlignment="1">
      <alignment horizontal="center" vertical="center"/>
    </xf>
    <xf numFmtId="2" fontId="16" fillId="0" borderId="14" xfId="7" applyNumberFormat="1" applyFont="1" applyBorder="1"/>
    <xf numFmtId="2" fontId="16" fillId="0" borderId="15" xfId="7" applyNumberFormat="1" applyFont="1" applyBorder="1"/>
    <xf numFmtId="167" fontId="16" fillId="0" borderId="15" xfId="7" applyNumberFormat="1" applyFont="1" applyBorder="1" applyAlignment="1">
      <alignment horizontal="center"/>
    </xf>
    <xf numFmtId="2" fontId="16" fillId="0" borderId="15" xfId="7" applyNumberFormat="1" applyFont="1" applyBorder="1" applyAlignment="1">
      <alignment horizontal="center"/>
    </xf>
    <xf numFmtId="2" fontId="16" fillId="0" borderId="16" xfId="7" applyNumberFormat="1" applyFont="1" applyBorder="1"/>
    <xf numFmtId="2" fontId="12" fillId="5" borderId="14" xfId="7" applyNumberFormat="1" applyFont="1" applyFill="1" applyBorder="1" applyAlignment="1">
      <alignment vertical="center"/>
    </xf>
    <xf numFmtId="2" fontId="12" fillId="5" borderId="15" xfId="7" applyNumberFormat="1" applyFont="1" applyFill="1" applyBorder="1" applyAlignment="1">
      <alignment vertical="center"/>
    </xf>
    <xf numFmtId="2" fontId="12" fillId="5" borderId="15" xfId="7" applyNumberFormat="1" applyFont="1" applyFill="1" applyBorder="1" applyAlignment="1">
      <alignment horizontal="center" vertical="center"/>
    </xf>
    <xf numFmtId="2" fontId="12" fillId="5" borderId="16" xfId="7" applyNumberFormat="1" applyFont="1" applyFill="1" applyBorder="1" applyAlignment="1">
      <alignment vertical="center"/>
    </xf>
    <xf numFmtId="2" fontId="18" fillId="0" borderId="1" xfId="7" applyNumberFormat="1" applyFont="1"/>
    <xf numFmtId="2" fontId="18" fillId="0" borderId="1" xfId="7" applyNumberFormat="1" applyFont="1" applyAlignment="1">
      <alignment horizontal="left"/>
    </xf>
    <xf numFmtId="0" fontId="18" fillId="0" borderId="1" xfId="7" applyFont="1" applyAlignment="1">
      <alignment horizontal="left"/>
    </xf>
    <xf numFmtId="167" fontId="12" fillId="7" borderId="19" xfId="7" applyNumberFormat="1" applyFont="1" applyFill="1" applyBorder="1" applyAlignment="1" applyProtection="1">
      <alignment horizontal="center" vertical="center"/>
      <protection locked="0" hidden="1"/>
    </xf>
    <xf numFmtId="167" fontId="12" fillId="7" borderId="15" xfId="7" applyNumberFormat="1" applyFont="1" applyFill="1" applyBorder="1" applyAlignment="1" applyProtection="1">
      <alignment horizontal="center" vertical="center"/>
      <protection locked="0" hidden="1"/>
    </xf>
    <xf numFmtId="2" fontId="12" fillId="5" borderId="24" xfId="7" applyNumberFormat="1" applyFont="1" applyFill="1" applyBorder="1" applyAlignment="1">
      <alignment vertical="center"/>
    </xf>
    <xf numFmtId="2" fontId="16" fillId="5" borderId="23" xfId="7" applyNumberFormat="1" applyFont="1" applyFill="1" applyBorder="1" applyAlignment="1">
      <alignment vertical="center"/>
    </xf>
    <xf numFmtId="2" fontId="12" fillId="5" borderId="23" xfId="7" applyNumberFormat="1" applyFont="1" applyFill="1" applyBorder="1" applyAlignment="1">
      <alignment vertical="center"/>
    </xf>
    <xf numFmtId="167" fontId="16" fillId="5" borderId="23" xfId="7" applyNumberFormat="1" applyFont="1" applyFill="1" applyBorder="1" applyAlignment="1">
      <alignment horizontal="center" vertical="center"/>
    </xf>
    <xf numFmtId="2" fontId="12" fillId="5" borderId="23" xfId="7" applyNumberFormat="1" applyFont="1" applyFill="1" applyBorder="1"/>
    <xf numFmtId="2" fontId="12" fillId="5" borderId="25" xfId="7" applyNumberFormat="1" applyFont="1" applyFill="1" applyBorder="1" applyAlignment="1">
      <alignment vertical="center"/>
    </xf>
    <xf numFmtId="2" fontId="16" fillId="0" borderId="1" xfId="7" applyNumberFormat="1" applyFont="1" applyAlignment="1">
      <alignment vertical="center"/>
    </xf>
    <xf numFmtId="167" fontId="16" fillId="0" borderId="1" xfId="7" applyNumberFormat="1" applyFont="1" applyAlignment="1">
      <alignment horizontal="center" vertical="center"/>
    </xf>
    <xf numFmtId="2" fontId="12" fillId="0" borderId="14" xfId="7" applyNumberFormat="1" applyFont="1" applyBorder="1" applyAlignment="1">
      <alignment horizontal="left" vertical="center"/>
    </xf>
    <xf numFmtId="2" fontId="16" fillId="5" borderId="14" xfId="7" applyNumberFormat="1" applyFont="1" applyFill="1" applyBorder="1" applyAlignment="1">
      <alignment horizontal="left" vertical="center"/>
    </xf>
    <xf numFmtId="0" fontId="34" fillId="5" borderId="15" xfId="9" applyFont="1" applyFill="1" applyBorder="1"/>
    <xf numFmtId="0" fontId="16" fillId="5" borderId="15" xfId="7" applyFont="1" applyFill="1" applyBorder="1"/>
    <xf numFmtId="0" fontId="16" fillId="5" borderId="16" xfId="7" applyFont="1" applyFill="1" applyBorder="1" applyAlignment="1">
      <alignment vertical="center"/>
    </xf>
    <xf numFmtId="0" fontId="32" fillId="0" borderId="19" xfId="9" applyFont="1" applyBorder="1"/>
    <xf numFmtId="0" fontId="18" fillId="0" borderId="19" xfId="7" applyFont="1" applyBorder="1"/>
    <xf numFmtId="2" fontId="12" fillId="0" borderId="19" xfId="7" applyNumberFormat="1" applyFont="1" applyBorder="1" applyAlignment="1">
      <alignment vertical="center"/>
    </xf>
    <xf numFmtId="167" fontId="16" fillId="0" borderId="19" xfId="7" applyNumberFormat="1" applyFont="1" applyBorder="1" applyAlignment="1">
      <alignment horizontal="center" vertical="center"/>
    </xf>
    <xf numFmtId="168" fontId="32" fillId="0" borderId="19" xfId="10" applyFont="1" applyBorder="1" applyProtection="1"/>
    <xf numFmtId="0" fontId="12" fillId="0" borderId="19" xfId="7" applyFont="1" applyBorder="1" applyAlignment="1">
      <alignment vertical="center"/>
    </xf>
    <xf numFmtId="0" fontId="32" fillId="0" borderId="1" xfId="9" applyFont="1"/>
    <xf numFmtId="168" fontId="32" fillId="0" borderId="1" xfId="10" applyFont="1" applyBorder="1" applyProtection="1"/>
    <xf numFmtId="0" fontId="19" fillId="0" borderId="1" xfId="3"/>
    <xf numFmtId="0" fontId="12" fillId="0" borderId="14" xfId="7" applyFont="1" applyBorder="1" applyAlignment="1">
      <alignment vertical="center"/>
    </xf>
    <xf numFmtId="0" fontId="12" fillId="0" borderId="15" xfId="7" applyFont="1" applyBorder="1" applyAlignment="1">
      <alignment vertical="center"/>
    </xf>
    <xf numFmtId="0" fontId="12" fillId="0" borderId="21" xfId="7" applyFont="1" applyBorder="1" applyAlignment="1">
      <alignment vertical="center"/>
    </xf>
    <xf numFmtId="2" fontId="35" fillId="0" borderId="1" xfId="7" applyNumberFormat="1" applyFont="1" applyAlignment="1">
      <alignment vertical="center"/>
    </xf>
    <xf numFmtId="2" fontId="12" fillId="7" borderId="1" xfId="7" applyNumberFormat="1" applyFont="1" applyFill="1" applyAlignment="1" applyProtection="1">
      <alignment vertical="center"/>
      <protection locked="0" hidden="1"/>
    </xf>
    <xf numFmtId="2" fontId="35" fillId="0" borderId="22" xfId="7" applyNumberFormat="1" applyFont="1" applyBorder="1" applyAlignment="1">
      <alignment vertical="center"/>
    </xf>
    <xf numFmtId="2" fontId="12" fillId="7" borderId="15" xfId="7" applyNumberFormat="1" applyFont="1" applyFill="1" applyBorder="1" applyAlignment="1" applyProtection="1">
      <alignment vertical="center"/>
      <protection locked="0" hidden="1"/>
    </xf>
    <xf numFmtId="0" fontId="12" fillId="0" borderId="24" xfId="7" applyFont="1" applyBorder="1" applyAlignment="1">
      <alignment vertical="center"/>
    </xf>
    <xf numFmtId="2" fontId="12" fillId="0" borderId="23" xfId="7" applyNumberFormat="1" applyFont="1" applyBorder="1" applyAlignment="1">
      <alignment vertical="center"/>
    </xf>
    <xf numFmtId="0" fontId="12" fillId="0" borderId="23" xfId="7" applyFont="1" applyBorder="1" applyAlignment="1">
      <alignment vertical="center"/>
    </xf>
    <xf numFmtId="2" fontId="12" fillId="0" borderId="23" xfId="7" applyNumberFormat="1" applyFont="1" applyBorder="1" applyAlignment="1">
      <alignment horizontal="right" vertical="center"/>
    </xf>
    <xf numFmtId="2" fontId="12" fillId="0" borderId="15" xfId="7" applyNumberFormat="1" applyFont="1" applyBorder="1" applyAlignment="1">
      <alignment horizontal="right" vertical="center"/>
    </xf>
    <xf numFmtId="2" fontId="35" fillId="0" borderId="25" xfId="7" applyNumberFormat="1" applyFont="1" applyBorder="1" applyAlignment="1">
      <alignment vertical="center"/>
    </xf>
    <xf numFmtId="0" fontId="29" fillId="0" borderId="1" xfId="7" applyFont="1"/>
    <xf numFmtId="0" fontId="12" fillId="0" borderId="1" xfId="7" applyFont="1"/>
    <xf numFmtId="0" fontId="12" fillId="0" borderId="1" xfId="7" applyFont="1" applyAlignment="1">
      <alignment horizontal="right" vertical="center" wrapText="1"/>
    </xf>
    <xf numFmtId="0" fontId="12" fillId="0" borderId="1" xfId="7" applyFont="1" applyAlignment="1">
      <alignment horizontal="left" vertical="center"/>
    </xf>
    <xf numFmtId="0" fontId="12" fillId="0" borderId="1" xfId="7" applyFont="1" applyAlignment="1">
      <alignment vertical="center" wrapText="1"/>
    </xf>
    <xf numFmtId="0" fontId="4" fillId="0" borderId="1" xfId="5" applyFont="1" applyProtection="1">
      <protection hidden="1"/>
    </xf>
    <xf numFmtId="0" fontId="4" fillId="0" borderId="1" xfId="4" applyFont="1" applyAlignment="1" applyProtection="1">
      <alignment vertical="center"/>
      <protection hidden="1"/>
    </xf>
    <xf numFmtId="0" fontId="21" fillId="4" borderId="14" xfId="4" applyFont="1" applyFill="1" applyBorder="1" applyAlignment="1" applyProtection="1">
      <alignment vertical="center"/>
      <protection hidden="1"/>
    </xf>
    <xf numFmtId="0" fontId="21" fillId="4" borderId="15" xfId="4" applyFont="1" applyFill="1" applyBorder="1" applyAlignment="1" applyProtection="1">
      <alignment vertical="center"/>
      <protection hidden="1"/>
    </xf>
    <xf numFmtId="0" fontId="21" fillId="4" borderId="16" xfId="4" applyFont="1" applyFill="1" applyBorder="1" applyAlignment="1" applyProtection="1">
      <alignment vertical="center"/>
      <protection hidden="1"/>
    </xf>
    <xf numFmtId="0" fontId="7" fillId="5" borderId="13" xfId="4" applyFont="1" applyFill="1" applyBorder="1" applyAlignment="1" applyProtection="1">
      <alignment horizontal="center" vertical="center" wrapText="1"/>
      <protection hidden="1"/>
    </xf>
    <xf numFmtId="0" fontId="15" fillId="0" borderId="13" xfId="4" applyFont="1" applyBorder="1" applyAlignment="1" applyProtection="1">
      <alignment horizontal="center" vertical="center" wrapText="1"/>
      <protection hidden="1"/>
    </xf>
    <xf numFmtId="0" fontId="4" fillId="0" borderId="1" xfId="4" applyFont="1" applyAlignment="1" applyProtection="1">
      <alignment horizontal="left" vertical="center"/>
      <protection hidden="1"/>
    </xf>
    <xf numFmtId="0" fontId="15" fillId="0" borderId="13" xfId="4" applyFont="1" applyBorder="1" applyAlignment="1" applyProtection="1">
      <alignment horizontal="center" vertical="center" wrapText="1"/>
      <protection hidden="1"/>
    </xf>
    <xf numFmtId="0" fontId="7" fillId="5" borderId="13" xfId="4" applyFont="1" applyFill="1" applyBorder="1" applyAlignment="1" applyProtection="1">
      <alignment vertical="center"/>
      <protection hidden="1"/>
    </xf>
    <xf numFmtId="0" fontId="7" fillId="5" borderId="13" xfId="4" applyFont="1" applyFill="1" applyBorder="1" applyAlignment="1" applyProtection="1">
      <alignment horizontal="center" vertical="center"/>
      <protection hidden="1"/>
    </xf>
    <xf numFmtId="0" fontId="10" fillId="5" borderId="10" xfId="4" applyFont="1" applyFill="1" applyBorder="1" applyAlignment="1" applyProtection="1">
      <alignment vertical="center"/>
      <protection hidden="1"/>
    </xf>
    <xf numFmtId="0" fontId="10" fillId="5" borderId="11" xfId="4" applyFont="1" applyFill="1" applyBorder="1" applyAlignment="1" applyProtection="1">
      <alignment vertical="center"/>
      <protection hidden="1"/>
    </xf>
    <xf numFmtId="0" fontId="11" fillId="0" borderId="1" xfId="4" applyFont="1" applyAlignment="1" applyProtection="1">
      <alignment vertical="center"/>
      <protection hidden="1"/>
    </xf>
    <xf numFmtId="0" fontId="12" fillId="0" borderId="1" xfId="4" applyFont="1" applyAlignment="1" applyProtection="1">
      <alignment vertical="center" wrapText="1"/>
      <protection hidden="1"/>
    </xf>
    <xf numFmtId="0" fontId="11" fillId="0" borderId="12" xfId="4" applyFont="1" applyBorder="1" applyAlignment="1" applyProtection="1">
      <alignment horizontal="center" vertical="center"/>
      <protection hidden="1"/>
    </xf>
    <xf numFmtId="0" fontId="12" fillId="0" borderId="12" xfId="4" applyFont="1" applyBorder="1" applyAlignment="1" applyProtection="1">
      <alignment vertical="center" wrapText="1"/>
      <protection hidden="1"/>
    </xf>
    <xf numFmtId="0" fontId="13" fillId="0" borderId="1" xfId="4" applyFont="1" applyAlignment="1" applyProtection="1">
      <alignment vertical="center"/>
      <protection hidden="1"/>
    </xf>
    <xf numFmtId="0" fontId="13" fillId="0" borderId="12" xfId="4" applyFont="1" applyBorder="1" applyAlignment="1" applyProtection="1">
      <alignment horizontal="center" vertical="center"/>
      <protection hidden="1"/>
    </xf>
    <xf numFmtId="0" fontId="14" fillId="0" borderId="1" xfId="4" applyFont="1" applyAlignment="1" applyProtection="1">
      <alignment vertical="center"/>
      <protection hidden="1"/>
    </xf>
    <xf numFmtId="0" fontId="14" fillId="0" borderId="12" xfId="4" applyFont="1" applyBorder="1" applyAlignment="1" applyProtection="1">
      <alignment horizontal="center" vertical="center"/>
      <protection hidden="1"/>
    </xf>
    <xf numFmtId="164" fontId="9" fillId="2" borderId="13" xfId="4" applyNumberFormat="1" applyFont="1" applyFill="1" applyBorder="1" applyAlignment="1" applyProtection="1">
      <alignment horizontal="right" vertical="center" wrapText="1"/>
      <protection locked="0" hidden="1"/>
    </xf>
    <xf numFmtId="0" fontId="23" fillId="4" borderId="14" xfId="4" applyFont="1" applyFill="1" applyBorder="1" applyAlignment="1" applyProtection="1">
      <alignment horizontal="center" vertical="center"/>
      <protection hidden="1"/>
    </xf>
    <xf numFmtId="0" fontId="23" fillId="4" borderId="14" xfId="4" applyFont="1" applyFill="1" applyBorder="1" applyAlignment="1" applyProtection="1">
      <alignment horizontal="center" vertical="center" wrapText="1"/>
      <protection hidden="1"/>
    </xf>
    <xf numFmtId="0" fontId="17" fillId="0" borderId="1" xfId="2" applyFont="1" applyProtection="1">
      <protection hidden="1"/>
    </xf>
    <xf numFmtId="0" fontId="18" fillId="0" borderId="13" xfId="2" applyFont="1" applyBorder="1" applyProtection="1">
      <protection hidden="1"/>
    </xf>
    <xf numFmtId="0" fontId="12" fillId="0" borderId="13" xfId="3" applyFont="1" applyBorder="1" applyProtection="1">
      <protection hidden="1"/>
    </xf>
    <xf numFmtId="0" fontId="18" fillId="0" borderId="13" xfId="2" applyFont="1" applyBorder="1" applyAlignment="1" applyProtection="1">
      <alignment horizontal="center"/>
      <protection hidden="1"/>
    </xf>
    <xf numFmtId="164" fontId="18" fillId="0" borderId="13" xfId="2" applyNumberFormat="1" applyFont="1" applyBorder="1" applyProtection="1">
      <protection hidden="1"/>
    </xf>
    <xf numFmtId="0" fontId="18" fillId="0" borderId="1" xfId="2" applyFont="1" applyProtection="1">
      <protection hidden="1"/>
    </xf>
    <xf numFmtId="0" fontId="12" fillId="0" borderId="13" xfId="2" applyFont="1" applyBorder="1" applyProtection="1">
      <protection hidden="1"/>
    </xf>
    <xf numFmtId="164" fontId="18" fillId="6" borderId="13" xfId="2" applyNumberFormat="1" applyFont="1" applyFill="1" applyBorder="1" applyProtection="1">
      <protection hidden="1"/>
    </xf>
    <xf numFmtId="164" fontId="16" fillId="5" borderId="13" xfId="2" applyNumberFormat="1" applyFont="1" applyFill="1" applyBorder="1" applyAlignment="1" applyProtection="1">
      <alignment vertical="center"/>
      <protection hidden="1"/>
    </xf>
    <xf numFmtId="0" fontId="18" fillId="0" borderId="1" xfId="2" applyFont="1" applyAlignment="1" applyProtection="1">
      <alignment vertical="center"/>
      <protection hidden="1"/>
    </xf>
    <xf numFmtId="0" fontId="18" fillId="0" borderId="1" xfId="2" applyFont="1" applyBorder="1" applyProtection="1">
      <protection hidden="1"/>
    </xf>
    <xf numFmtId="0" fontId="20" fillId="0" borderId="1" xfId="4" applyFont="1" applyAlignment="1" applyProtection="1">
      <alignment vertical="center"/>
      <protection hidden="1"/>
    </xf>
    <xf numFmtId="0" fontId="5" fillId="0" borderId="1" xfId="4" applyFont="1" applyAlignment="1" applyProtection="1">
      <alignment vertical="center"/>
      <protection hidden="1"/>
    </xf>
    <xf numFmtId="0" fontId="6" fillId="0" borderId="1" xfId="4" applyFont="1" applyAlignment="1" applyProtection="1">
      <alignment vertical="center"/>
      <protection hidden="1"/>
    </xf>
    <xf numFmtId="0" fontId="21" fillId="4" borderId="13" xfId="4" applyFont="1" applyFill="1" applyBorder="1" applyAlignment="1" applyProtection="1">
      <alignment vertical="center"/>
      <protection hidden="1"/>
    </xf>
    <xf numFmtId="0" fontId="7" fillId="5" borderId="13" xfId="4" applyFont="1" applyFill="1" applyBorder="1" applyAlignment="1" applyProtection="1">
      <alignment horizontal="center" vertical="center" wrapText="1"/>
      <protection hidden="1"/>
    </xf>
    <xf numFmtId="0" fontId="4" fillId="3" borderId="7" xfId="4" applyFont="1" applyFill="1" applyBorder="1" applyAlignment="1" applyProtection="1">
      <alignment vertical="center"/>
      <protection hidden="1"/>
    </xf>
    <xf numFmtId="0" fontId="4" fillId="3" borderId="8" xfId="4" applyFont="1" applyFill="1" applyBorder="1" applyAlignment="1" applyProtection="1">
      <alignment vertical="center"/>
      <protection hidden="1"/>
    </xf>
    <xf numFmtId="0" fontId="4" fillId="3" borderId="9" xfId="4" applyFont="1" applyFill="1" applyBorder="1" applyAlignment="1" applyProtection="1">
      <alignment vertical="center"/>
      <protection hidden="1"/>
    </xf>
    <xf numFmtId="0" fontId="4" fillId="3" borderId="2" xfId="4" applyFont="1" applyFill="1" applyBorder="1" applyAlignment="1" applyProtection="1">
      <alignment vertical="center"/>
      <protection hidden="1"/>
    </xf>
    <xf numFmtId="0" fontId="4" fillId="3" borderId="1" xfId="4" applyFont="1" applyFill="1" applyAlignment="1" applyProtection="1">
      <alignment vertical="center"/>
      <protection hidden="1"/>
    </xf>
    <xf numFmtId="0" fontId="4" fillId="3" borderId="3" xfId="4" applyFont="1" applyFill="1" applyBorder="1" applyAlignment="1" applyProtection="1">
      <alignment vertical="center"/>
      <protection hidden="1"/>
    </xf>
    <xf numFmtId="0" fontId="4" fillId="3" borderId="4" xfId="4" applyFont="1" applyFill="1" applyBorder="1" applyAlignment="1" applyProtection="1">
      <alignment vertical="center"/>
      <protection hidden="1"/>
    </xf>
    <xf numFmtId="0" fontId="4" fillId="3" borderId="5" xfId="4" applyFont="1" applyFill="1" applyBorder="1" applyAlignment="1" applyProtection="1">
      <alignment vertical="center"/>
      <protection hidden="1"/>
    </xf>
    <xf numFmtId="0" fontId="4" fillId="3" borderId="6" xfId="4" applyFont="1" applyFill="1" applyBorder="1" applyAlignment="1" applyProtection="1">
      <alignment vertical="center"/>
      <protection hidden="1"/>
    </xf>
    <xf numFmtId="0" fontId="8" fillId="0" borderId="13" xfId="4" applyFont="1" applyBorder="1" applyAlignment="1" applyProtection="1">
      <alignment horizontal="left" vertical="center" wrapText="1"/>
      <protection hidden="1"/>
    </xf>
    <xf numFmtId="0" fontId="8" fillId="0" borderId="13" xfId="4" applyFont="1" applyBorder="1" applyAlignment="1" applyProtection="1">
      <alignment vertical="center" wrapText="1"/>
      <protection hidden="1"/>
    </xf>
    <xf numFmtId="164" fontId="9" fillId="2" borderId="17" xfId="4" applyNumberFormat="1" applyFont="1" applyFill="1" applyBorder="1" applyAlignment="1" applyProtection="1">
      <alignment horizontal="right" vertical="center" wrapText="1"/>
      <protection locked="0" hidden="1"/>
    </xf>
    <xf numFmtId="164" fontId="9" fillId="2" borderId="18" xfId="4" applyNumberFormat="1" applyFont="1" applyFill="1" applyBorder="1" applyAlignment="1" applyProtection="1">
      <alignment horizontal="right" vertical="center" wrapText="1"/>
      <protection locked="0" hidden="1"/>
    </xf>
    <xf numFmtId="0" fontId="21" fillId="4" borderId="13" xfId="4" applyFont="1" applyFill="1" applyBorder="1" applyAlignment="1" applyProtection="1">
      <alignment horizontal="left" vertical="center"/>
      <protection hidden="1"/>
    </xf>
    <xf numFmtId="0" fontId="15" fillId="0" borderId="13" xfId="4" applyFont="1" applyBorder="1" applyAlignment="1" applyProtection="1">
      <alignment horizontal="center" vertical="center" wrapText="1"/>
      <protection hidden="1"/>
    </xf>
    <xf numFmtId="0" fontId="22" fillId="5" borderId="13" xfId="4" applyFont="1" applyFill="1" applyBorder="1" applyAlignment="1" applyProtection="1">
      <alignment vertical="center" wrapText="1"/>
      <protection hidden="1"/>
    </xf>
    <xf numFmtId="0" fontId="10" fillId="0" borderId="1" xfId="4" applyFont="1" applyAlignment="1" applyProtection="1">
      <alignment vertical="center"/>
      <protection hidden="1"/>
    </xf>
    <xf numFmtId="0" fontId="18" fillId="0" borderId="1" xfId="2" applyFont="1" applyBorder="1" applyAlignment="1" applyProtection="1">
      <alignment horizontal="left" vertical="center" wrapText="1"/>
      <protection hidden="1"/>
    </xf>
    <xf numFmtId="0" fontId="16" fillId="5" borderId="14" xfId="2" applyFont="1" applyFill="1" applyBorder="1" applyAlignment="1" applyProtection="1">
      <alignment horizontal="right" vertical="center"/>
      <protection hidden="1"/>
    </xf>
    <xf numFmtId="0" fontId="16" fillId="5" borderId="15" xfId="2" applyFont="1" applyFill="1" applyBorder="1" applyAlignment="1" applyProtection="1">
      <alignment horizontal="right" vertical="center"/>
      <protection hidden="1"/>
    </xf>
    <xf numFmtId="0" fontId="16" fillId="5" borderId="16" xfId="2" applyFont="1" applyFill="1" applyBorder="1" applyAlignment="1" applyProtection="1">
      <alignment horizontal="right" vertical="center"/>
      <protection hidden="1"/>
    </xf>
    <xf numFmtId="2" fontId="16" fillId="5" borderId="15" xfId="7" applyNumberFormat="1" applyFont="1" applyFill="1" applyBorder="1" applyAlignment="1">
      <alignment horizontal="left" vertical="center"/>
    </xf>
    <xf numFmtId="0" fontId="12" fillId="0" borderId="13" xfId="7" applyFont="1" applyBorder="1" applyAlignment="1">
      <alignment horizontal="left" vertical="center" wrapText="1"/>
    </xf>
    <xf numFmtId="0" fontId="7" fillId="5" borderId="15" xfId="4" applyFont="1" applyFill="1" applyBorder="1" applyAlignment="1">
      <alignment horizontal="left" vertical="center" wrapText="1"/>
    </xf>
    <xf numFmtId="2" fontId="16" fillId="0" borderId="15" xfId="7" applyNumberFormat="1" applyFont="1" applyBorder="1" applyAlignment="1">
      <alignment horizontal="left" wrapText="1"/>
    </xf>
    <xf numFmtId="0" fontId="26" fillId="4" borderId="14" xfId="4" applyFont="1" applyFill="1" applyBorder="1" applyAlignment="1">
      <alignment horizontal="center" vertical="center"/>
    </xf>
    <xf numFmtId="0" fontId="26" fillId="4" borderId="19" xfId="4" applyFont="1" applyFill="1" applyBorder="1" applyAlignment="1">
      <alignment horizontal="center" vertical="center"/>
    </xf>
    <xf numFmtId="0" fontId="26" fillId="4" borderId="13" xfId="4" applyFont="1" applyFill="1" applyBorder="1" applyAlignment="1">
      <alignment horizontal="center" vertical="center"/>
    </xf>
    <xf numFmtId="166" fontId="12" fillId="0" borderId="13" xfId="7" applyNumberFormat="1" applyFont="1" applyBorder="1" applyAlignment="1">
      <alignment horizontal="center" vertical="center"/>
    </xf>
  </cellXfs>
  <cellStyles count="11">
    <cellStyle name="Euro" xfId="10" xr:uid="{C27F1013-52D4-47EC-B764-29C835B8BD9E}"/>
    <cellStyle name="Normal" xfId="1" xr:uid="{00000000-0005-0000-0000-000000000000}"/>
    <cellStyle name="Normal 2" xfId="4" xr:uid="{2C75E24B-C2A1-4D56-9183-EF1E85CEC509}"/>
    <cellStyle name="Standard" xfId="0" builtinId="0"/>
    <cellStyle name="Standard 2" xfId="2" xr:uid="{FEC5AEF5-02E4-4965-88BB-AEFE083C488E}"/>
    <cellStyle name="Standard 2 2" xfId="3" xr:uid="{1CF701C8-6148-4A18-8899-08071A97B167}"/>
    <cellStyle name="Standard 3" xfId="5" xr:uid="{1362E89F-570A-42EB-BD30-19B93F7560CC}"/>
    <cellStyle name="Standard 6 2 3" xfId="7" xr:uid="{B17327A3-7854-4778-BE7E-0935651A50D5}"/>
    <cellStyle name="Standard 6 4" xfId="8" xr:uid="{70113620-55FE-44F5-8FD6-99FB39665055}"/>
    <cellStyle name="Standard 7" xfId="6" xr:uid="{351D319D-FACA-4866-B3F7-B2BE76CE44A7}"/>
    <cellStyle name="Standard_Konzept" xfId="9" xr:uid="{5FDA5B08-3438-49CF-B724-CA8B3C4EB1A3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externalLink" Target="externalLinks/externalLink1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eetMetadata" Target="metadata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8793</xdr:colOff>
      <xdr:row>5</xdr:row>
      <xdr:rowOff>10584</xdr:rowOff>
    </xdr:from>
    <xdr:to>
      <xdr:col>16</xdr:col>
      <xdr:colOff>2520</xdr:colOff>
      <xdr:row>24</xdr:row>
      <xdr:rowOff>52917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174BA779-8C02-4FCF-8B27-255BA01DA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89710" y="1439334"/>
          <a:ext cx="9539893" cy="5990166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10582</xdr:colOff>
      <xdr:row>5</xdr:row>
      <xdr:rowOff>10584</xdr:rowOff>
    </xdr:from>
    <xdr:to>
      <xdr:col>16</xdr:col>
      <xdr:colOff>1433</xdr:colOff>
      <xdr:row>24</xdr:row>
      <xdr:rowOff>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EA483914-12D7-46CC-A1DC-0C05A4C2B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499" y="1439334"/>
          <a:ext cx="9537017" cy="5937249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10582</xdr:colOff>
      <xdr:row>5</xdr:row>
      <xdr:rowOff>10584</xdr:rowOff>
    </xdr:from>
    <xdr:to>
      <xdr:col>15</xdr:col>
      <xdr:colOff>493565</xdr:colOff>
      <xdr:row>23</xdr:row>
      <xdr:rowOff>210158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2DBAFF07-2AF8-41CE-9F6E-D1D7AD479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499" y="1439334"/>
          <a:ext cx="9531733" cy="593574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10583</xdr:colOff>
      <xdr:row>5</xdr:row>
      <xdr:rowOff>10584</xdr:rowOff>
    </xdr:from>
    <xdr:to>
      <xdr:col>15</xdr:col>
      <xdr:colOff>494391</xdr:colOff>
      <xdr:row>24</xdr:row>
      <xdr:rowOff>31750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EAFD6C98-D75F-440E-86E7-6B3D2A747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0" y="1439334"/>
          <a:ext cx="9532558" cy="5968999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10583</xdr:colOff>
      <xdr:row>5</xdr:row>
      <xdr:rowOff>10584</xdr:rowOff>
    </xdr:from>
    <xdr:to>
      <xdr:col>16</xdr:col>
      <xdr:colOff>2392</xdr:colOff>
      <xdr:row>24</xdr:row>
      <xdr:rowOff>63501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82AA77EB-32C9-47CF-A0FE-C864BE2DF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0" y="1439334"/>
          <a:ext cx="9537975" cy="600075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10583</xdr:colOff>
      <xdr:row>5</xdr:row>
      <xdr:rowOff>10583</xdr:rowOff>
    </xdr:from>
    <xdr:to>
      <xdr:col>16</xdr:col>
      <xdr:colOff>1461</xdr:colOff>
      <xdr:row>24</xdr:row>
      <xdr:rowOff>11230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B4BDDA5F-5231-462A-BFBF-61CF431F8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0" y="1439333"/>
          <a:ext cx="9537044" cy="594848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10583</xdr:colOff>
      <xdr:row>5</xdr:row>
      <xdr:rowOff>10584</xdr:rowOff>
    </xdr:from>
    <xdr:to>
      <xdr:col>15</xdr:col>
      <xdr:colOff>492374</xdr:colOff>
      <xdr:row>24</xdr:row>
      <xdr:rowOff>26723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20AE4451-FDA8-4B18-AF97-0DAEDF39C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0" y="1439334"/>
          <a:ext cx="9530541" cy="5963972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10584</xdr:colOff>
      <xdr:row>5</xdr:row>
      <xdr:rowOff>10585</xdr:rowOff>
    </xdr:from>
    <xdr:to>
      <xdr:col>15</xdr:col>
      <xdr:colOff>497415</xdr:colOff>
      <xdr:row>23</xdr:row>
      <xdr:rowOff>120075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51576572-A16B-4777-8C9C-237BD8D4A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1" y="1439335"/>
          <a:ext cx="9535581" cy="5845657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10584</xdr:colOff>
      <xdr:row>5</xdr:row>
      <xdr:rowOff>0</xdr:rowOff>
    </xdr:from>
    <xdr:to>
      <xdr:col>16</xdr:col>
      <xdr:colOff>0</xdr:colOff>
      <xdr:row>24</xdr:row>
      <xdr:rowOff>43534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6FBD7E43-39D8-439D-9754-FD9577695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39667" y="1428750"/>
          <a:ext cx="9154583" cy="5705617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10584</xdr:colOff>
      <xdr:row>5</xdr:row>
      <xdr:rowOff>10584</xdr:rowOff>
    </xdr:from>
    <xdr:to>
      <xdr:col>16</xdr:col>
      <xdr:colOff>3113</xdr:colOff>
      <xdr:row>23</xdr:row>
      <xdr:rowOff>190605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7BFC43C6-AF51-40E4-98FF-90D0145D6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39667" y="1439334"/>
          <a:ext cx="9157696" cy="5630438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09D41311\Los%201_Kalkulationsblatt_GHGS%20_v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Einzelraumkalkulation"/>
      <sheetName val="Inhaltsverzeichnis"/>
      <sheetName val="Legende"/>
      <sheetName val="SVS UR"/>
      <sheetName val="SVS GR"/>
      <sheetName val="Leistungswert UR"/>
      <sheetName val="Leistungswert GR"/>
      <sheetName val="Grace-Hopper"/>
      <sheetName val="Gesamtkosten"/>
    </sheetNames>
    <sheetDataSet>
      <sheetData sheetId="0">
        <row r="6">
          <cell r="K6" t="str">
            <v>Grund-fläche (qm)</v>
          </cell>
          <cell r="L6" t="str">
            <v>Grund-reinigung</v>
          </cell>
          <cell r="M6" t="str">
            <v xml:space="preserve">LV Code </v>
          </cell>
          <cell r="N6" t="str">
            <v>Hinweis</v>
          </cell>
          <cell r="O6" t="str">
            <v>Reinigungen pro Jahr</v>
          </cell>
          <cell r="P6" t="str">
            <v>SVS (EUR)</v>
          </cell>
          <cell r="Q6" t="str">
            <v>Leistungs-wert (qm/h)</v>
          </cell>
          <cell r="R6" t="str">
            <v>Reinigungs-
fläche
(qm/Jahr)</v>
          </cell>
          <cell r="S6" t="str">
            <v>Reinigungs-
zeit
(h/Jahr)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</sheetDataSet>
  </externalBook>
</externalLink>
</file>

<file path=xl/theme/theme1.xml><?xml version="1.0" encoding="utf-8"?>
<a:theme xmlns:a="http://schemas.openxmlformats.org/drawingml/2006/main" name="Winterdienst">
  <a:themeElements>
    <a:clrScheme name="Winterdienst">
      <a:dk1>
        <a:srgbClr val="111827"/>
      </a:dk1>
      <a:lt1>
        <a:srgbClr val="FFFFFF"/>
      </a:lt1>
      <a:dk2>
        <a:srgbClr val="374151"/>
      </a:dk2>
      <a:lt2>
        <a:srgbClr val="F3F6F1"/>
      </a:lt2>
      <a:accent1>
        <a:srgbClr val="0B5D2A"/>
      </a:accent1>
      <a:accent2>
        <a:srgbClr val="5FAE4A"/>
      </a:accent2>
      <a:accent3>
        <a:srgbClr val="F7C948"/>
      </a:accent3>
      <a:accent4>
        <a:srgbClr val="D92828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Winterdienst">
      <a:fillStyleLst>
        <a:solidFill>
          <a:schemeClr val="phClr"/>
        </a:solidFill>
        <a:solidFill>
          <a:schemeClr val="dk1"/>
        </a:solidFill>
        <a:solidFill>
          <a:schemeClr val="accent1"/>
        </a:solidFill>
      </a:fillStyleLst>
      <a:lnStyleLst>
        <a:ln w="12700">
          <a:solidFill>
            <a:schemeClr val="phClr"/>
          </a:solidFill>
          <a:prstDash val="solid"/>
        </a:ln>
        <a:ln w="19050">
          <a:solidFill>
            <a:schemeClr val="phClr"/>
          </a:solidFill>
          <a:prstDash val="solid"/>
        </a:ln>
        <a:ln w="25400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  <a:satMod val="150000"/>
              </a:schemeClr>
            </a:gs>
            <a:gs pos="50000">
              <a:schemeClr val="phClr">
                <a:tint val="98000"/>
                <a:shade val="90000"/>
                <a:lumMod val="103000"/>
                <a:satMod val="130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74B2FB-1B1E-49DE-A384-300092FDE5F5}">
  <sheetPr>
    <pageSetUpPr fitToPage="1"/>
  </sheetPr>
  <dimension ref="A1:P23"/>
  <sheetViews>
    <sheetView showGridLines="0" tabSelected="1" zoomScale="90" zoomScaleNormal="90" zoomScaleSheetLayoutView="90" workbookViewId="0">
      <selection activeCell="E16" sqref="E16"/>
    </sheetView>
  </sheetViews>
  <sheetFormatPr baseColWidth="10" defaultColWidth="9" defaultRowHeight="16.5"/>
  <cols>
    <col min="1" max="1" width="4.5" style="106" customWidth="1"/>
    <col min="2" max="2" width="26" style="106" customWidth="1"/>
    <col min="3" max="3" width="13" style="106" customWidth="1"/>
    <col min="4" max="5" width="22" style="106" customWidth="1"/>
    <col min="6" max="6" width="17" style="106" customWidth="1"/>
    <col min="7" max="7" width="3" style="106" customWidth="1"/>
    <col min="8" max="13" width="16" style="106" customWidth="1"/>
    <col min="14" max="14" width="6.875" style="106" customWidth="1"/>
    <col min="15" max="15" width="16" style="106" customWidth="1"/>
    <col min="16" max="16" width="6.5" style="106" customWidth="1"/>
    <col min="17" max="16384" width="9" style="106"/>
  </cols>
  <sheetData>
    <row r="1" spans="1:16" ht="27.75" customHeight="1">
      <c r="A1" s="141" t="s">
        <v>0</v>
      </c>
      <c r="B1" s="141"/>
      <c r="C1" s="141"/>
      <c r="D1" s="141"/>
      <c r="E1" s="141"/>
      <c r="F1" s="141"/>
      <c r="G1" s="141"/>
      <c r="H1" s="141"/>
      <c r="I1" s="141"/>
      <c r="J1" s="141"/>
      <c r="K1" s="141"/>
      <c r="L1" s="141"/>
      <c r="M1" s="141"/>
      <c r="N1" s="141"/>
      <c r="O1" s="141"/>
    </row>
    <row r="2" spans="1:16" ht="20.100000000000001" customHeight="1">
      <c r="A2" s="142"/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</row>
    <row r="3" spans="1:16" ht="20.100000000000001" customHeight="1">
      <c r="A3" s="143" t="s">
        <v>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</row>
    <row r="4" spans="1:16" ht="20.100000000000001" customHeight="1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5" spans="1:16" ht="27.95" customHeight="1">
      <c r="A5" s="144" t="s">
        <v>2</v>
      </c>
      <c r="B5" s="144"/>
      <c r="C5" s="144"/>
      <c r="D5" s="144"/>
      <c r="E5" s="144"/>
      <c r="F5" s="144"/>
      <c r="G5" s="107"/>
      <c r="H5" s="108" t="s">
        <v>3</v>
      </c>
      <c r="I5" s="109"/>
      <c r="J5" s="109"/>
      <c r="K5" s="109"/>
      <c r="L5" s="109"/>
      <c r="M5" s="109"/>
      <c r="N5" s="109"/>
      <c r="O5" s="109"/>
      <c r="P5" s="110"/>
    </row>
    <row r="6" spans="1:16" ht="42" customHeight="1">
      <c r="A6" s="145" t="s">
        <v>4</v>
      </c>
      <c r="B6" s="145"/>
      <c r="C6" s="111" t="s">
        <v>5</v>
      </c>
      <c r="D6" s="145" t="s">
        <v>6</v>
      </c>
      <c r="E6" s="145"/>
      <c r="F6" s="111" t="s">
        <v>7</v>
      </c>
      <c r="G6" s="107"/>
      <c r="H6" s="146"/>
      <c r="I6" s="147"/>
      <c r="J6" s="147"/>
      <c r="K6" s="147"/>
      <c r="L6" s="147"/>
      <c r="M6" s="147"/>
      <c r="N6" s="147"/>
      <c r="O6" s="147"/>
      <c r="P6" s="148"/>
    </row>
    <row r="7" spans="1:16" ht="50.25" customHeight="1">
      <c r="A7" s="155" t="s">
        <v>49</v>
      </c>
      <c r="B7" s="156"/>
      <c r="C7" s="112">
        <v>525</v>
      </c>
      <c r="D7" s="155" t="s">
        <v>8</v>
      </c>
      <c r="E7" s="155"/>
      <c r="F7" s="157"/>
      <c r="G7" s="107"/>
      <c r="H7" s="149"/>
      <c r="I7" s="150"/>
      <c r="J7" s="150"/>
      <c r="K7" s="150"/>
      <c r="L7" s="150"/>
      <c r="M7" s="150"/>
      <c r="N7" s="150"/>
      <c r="O7" s="150"/>
      <c r="P7" s="151"/>
    </row>
    <row r="8" spans="1:16" ht="50.25" customHeight="1">
      <c r="A8" s="155" t="s">
        <v>9</v>
      </c>
      <c r="B8" s="156"/>
      <c r="C8" s="112">
        <v>4100</v>
      </c>
      <c r="D8" s="155" t="s">
        <v>10</v>
      </c>
      <c r="E8" s="155"/>
      <c r="F8" s="158"/>
      <c r="G8" s="107"/>
      <c r="H8" s="149"/>
      <c r="I8" s="150"/>
      <c r="J8" s="150"/>
      <c r="K8" s="150"/>
      <c r="L8" s="150"/>
      <c r="M8" s="150"/>
      <c r="N8" s="150"/>
      <c r="O8" s="150"/>
      <c r="P8" s="151"/>
    </row>
    <row r="9" spans="1:16" ht="20.100000000000001" customHeight="1">
      <c r="A9" s="113"/>
      <c r="B9" s="107"/>
      <c r="C9" s="107"/>
      <c r="D9" s="113"/>
      <c r="E9" s="113"/>
      <c r="F9" s="107"/>
      <c r="G9" s="107"/>
      <c r="H9" s="149"/>
      <c r="I9" s="150"/>
      <c r="J9" s="150"/>
      <c r="K9" s="150"/>
      <c r="L9" s="150"/>
      <c r="M9" s="150"/>
      <c r="N9" s="150"/>
      <c r="O9" s="150"/>
      <c r="P9" s="151"/>
    </row>
    <row r="10" spans="1:16" ht="27.95" customHeight="1">
      <c r="A10" s="159" t="s">
        <v>11</v>
      </c>
      <c r="B10" s="144"/>
      <c r="C10" s="144"/>
      <c r="D10" s="159"/>
      <c r="E10" s="159"/>
      <c r="F10" s="144"/>
      <c r="G10" s="107"/>
      <c r="H10" s="149"/>
      <c r="I10" s="150"/>
      <c r="J10" s="150"/>
      <c r="K10" s="150"/>
      <c r="L10" s="150"/>
      <c r="M10" s="150"/>
      <c r="N10" s="150"/>
      <c r="O10" s="150"/>
      <c r="P10" s="151"/>
    </row>
    <row r="11" spans="1:16" ht="19.5" customHeight="1">
      <c r="A11" s="155" t="s">
        <v>41</v>
      </c>
      <c r="B11" s="156"/>
      <c r="C11" s="160">
        <v>4100</v>
      </c>
      <c r="D11" s="155" t="s">
        <v>12</v>
      </c>
      <c r="E11" s="155"/>
      <c r="F11" s="115" t="s">
        <v>22</v>
      </c>
      <c r="G11" s="107"/>
      <c r="H11" s="149"/>
      <c r="I11" s="150"/>
      <c r="J11" s="150"/>
      <c r="K11" s="150"/>
      <c r="L11" s="150"/>
      <c r="M11" s="150"/>
      <c r="N11" s="150"/>
      <c r="O11" s="150"/>
      <c r="P11" s="151"/>
    </row>
    <row r="12" spans="1:16" ht="32.450000000000003" customHeight="1">
      <c r="A12" s="155"/>
      <c r="B12" s="156"/>
      <c r="C12" s="160"/>
      <c r="D12" s="155"/>
      <c r="E12" s="155"/>
      <c r="F12" s="127"/>
      <c r="G12" s="107"/>
      <c r="H12" s="149"/>
      <c r="I12" s="150"/>
      <c r="J12" s="150"/>
      <c r="K12" s="150"/>
      <c r="L12" s="150"/>
      <c r="M12" s="150"/>
      <c r="N12" s="150"/>
      <c r="O12" s="150"/>
      <c r="P12" s="151"/>
    </row>
    <row r="13" spans="1:16" ht="19.5" customHeight="1">
      <c r="A13" s="155" t="s">
        <v>13</v>
      </c>
      <c r="B13" s="156"/>
      <c r="C13" s="160"/>
      <c r="D13" s="155" t="s">
        <v>14</v>
      </c>
      <c r="E13" s="155"/>
      <c r="F13" s="116" t="s">
        <v>23</v>
      </c>
      <c r="G13" s="107"/>
      <c r="H13" s="149"/>
      <c r="I13" s="150"/>
      <c r="J13" s="150"/>
      <c r="K13" s="150"/>
      <c r="L13" s="150"/>
      <c r="M13" s="150"/>
      <c r="N13" s="150"/>
      <c r="O13" s="150"/>
      <c r="P13" s="151"/>
    </row>
    <row r="14" spans="1:16" ht="32.450000000000003" customHeight="1">
      <c r="A14" s="155"/>
      <c r="B14" s="156"/>
      <c r="C14" s="160"/>
      <c r="D14" s="155"/>
      <c r="E14" s="155"/>
      <c r="F14" s="127"/>
      <c r="G14" s="107"/>
      <c r="H14" s="149"/>
      <c r="I14" s="150"/>
      <c r="J14" s="150"/>
      <c r="K14" s="150"/>
      <c r="L14" s="150"/>
      <c r="M14" s="150"/>
      <c r="N14" s="150"/>
      <c r="O14" s="150"/>
      <c r="P14" s="151"/>
    </row>
    <row r="15" spans="1:16" ht="20.100000000000001" customHeight="1">
      <c r="A15" s="107"/>
      <c r="B15" s="107"/>
      <c r="C15" s="107"/>
      <c r="D15" s="107"/>
      <c r="E15" s="107"/>
      <c r="F15" s="107"/>
      <c r="G15" s="107"/>
      <c r="H15" s="149"/>
      <c r="I15" s="150"/>
      <c r="J15" s="150"/>
      <c r="K15" s="150"/>
      <c r="L15" s="150"/>
      <c r="M15" s="150"/>
      <c r="N15" s="150"/>
      <c r="O15" s="150"/>
      <c r="P15" s="151"/>
    </row>
    <row r="16" spans="1:16" ht="20.100000000000001" customHeight="1">
      <c r="A16" s="107"/>
      <c r="B16" s="107"/>
      <c r="C16" s="107"/>
      <c r="D16" s="107"/>
      <c r="E16" s="107"/>
      <c r="F16" s="107"/>
      <c r="G16" s="107"/>
      <c r="H16" s="149"/>
      <c r="I16" s="150"/>
      <c r="J16" s="150"/>
      <c r="K16" s="150"/>
      <c r="L16" s="150"/>
      <c r="M16" s="150"/>
      <c r="N16" s="150"/>
      <c r="O16" s="150"/>
      <c r="P16" s="151"/>
    </row>
    <row r="17" spans="1:16" ht="20.100000000000001" customHeight="1">
      <c r="A17" s="161" t="s">
        <v>15</v>
      </c>
      <c r="B17" s="161"/>
      <c r="C17" s="161"/>
      <c r="D17" s="161"/>
      <c r="E17" s="107"/>
      <c r="F17" s="107"/>
      <c r="G17" s="107"/>
      <c r="H17" s="152"/>
      <c r="I17" s="153"/>
      <c r="J17" s="153"/>
      <c r="K17" s="153"/>
      <c r="L17" s="153"/>
      <c r="M17" s="153"/>
      <c r="N17" s="153"/>
      <c r="O17" s="153"/>
      <c r="P17" s="154"/>
    </row>
    <row r="18" spans="1:16" ht="20.100000000000001" customHeight="1">
      <c r="A18" s="161"/>
      <c r="B18" s="161"/>
      <c r="C18" s="161"/>
      <c r="D18" s="161"/>
      <c r="E18" s="107"/>
      <c r="F18" s="107"/>
      <c r="G18" s="107"/>
      <c r="H18" s="107"/>
      <c r="I18" s="107"/>
      <c r="J18" s="107"/>
      <c r="K18" s="107"/>
      <c r="L18" s="107"/>
      <c r="M18" s="107"/>
      <c r="N18" s="107"/>
      <c r="O18" s="107"/>
      <c r="P18" s="107"/>
    </row>
    <row r="19" spans="1:16">
      <c r="A19" s="107"/>
      <c r="B19" s="107"/>
      <c r="C19" s="107"/>
      <c r="D19" s="107"/>
      <c r="E19" s="107"/>
      <c r="F19" s="107"/>
      <c r="G19" s="107"/>
      <c r="H19" s="162"/>
      <c r="I19" s="162"/>
      <c r="J19" s="162"/>
      <c r="K19" s="107"/>
      <c r="L19" s="107"/>
      <c r="M19" s="107"/>
      <c r="N19" s="107"/>
      <c r="O19" s="107"/>
      <c r="P19" s="107"/>
    </row>
    <row r="20" spans="1:16">
      <c r="A20" s="117" t="s">
        <v>16</v>
      </c>
      <c r="B20" s="118"/>
      <c r="C20" s="107"/>
      <c r="D20" s="107"/>
      <c r="E20" s="107"/>
      <c r="F20" s="107"/>
      <c r="G20" s="107"/>
      <c r="H20" s="119"/>
      <c r="I20" s="120"/>
      <c r="J20" s="120"/>
      <c r="K20" s="107"/>
      <c r="L20" s="107"/>
      <c r="M20" s="107"/>
      <c r="N20" s="107"/>
      <c r="O20" s="107"/>
      <c r="P20" s="107"/>
    </row>
    <row r="21" spans="1:16">
      <c r="A21" s="121" t="s">
        <v>17</v>
      </c>
      <c r="B21" s="122" t="s">
        <v>18</v>
      </c>
      <c r="C21" s="107"/>
      <c r="D21" s="107"/>
      <c r="E21" s="107"/>
      <c r="F21" s="107"/>
      <c r="G21" s="107"/>
      <c r="H21" s="123"/>
      <c r="I21" s="120"/>
      <c r="J21" s="120"/>
      <c r="K21" s="107"/>
      <c r="L21" s="107"/>
      <c r="M21" s="107"/>
      <c r="N21" s="107"/>
      <c r="O21" s="107"/>
      <c r="P21" s="107"/>
    </row>
    <row r="22" spans="1:16">
      <c r="A22" s="124" t="s">
        <v>17</v>
      </c>
      <c r="B22" s="122" t="s">
        <v>19</v>
      </c>
      <c r="C22" s="107"/>
      <c r="D22" s="107"/>
      <c r="E22" s="107"/>
      <c r="F22" s="107"/>
      <c r="G22" s="107"/>
      <c r="H22" s="125"/>
      <c r="I22" s="120"/>
      <c r="J22" s="120"/>
      <c r="K22" s="107"/>
      <c r="L22" s="107"/>
      <c r="M22" s="107"/>
      <c r="N22" s="107"/>
      <c r="O22" s="107"/>
      <c r="P22" s="107"/>
    </row>
    <row r="23" spans="1:16">
      <c r="A23" s="126" t="s">
        <v>20</v>
      </c>
      <c r="B23" s="122" t="s">
        <v>21</v>
      </c>
    </row>
  </sheetData>
  <sheetProtection algorithmName="SHA-512" hashValue="lWfVqQOkx2y+wjRGhYBioyUnpgcXboaibc5IpxlDSIr6xv7NNAIzhKHrzcvyqm5BgjNnqGlFku/u7wG9HTE+wQ==" saltValue="bNLbT+cx/8/1NPt6J0oE2A==" spinCount="100000" sheet="1" objects="1" scenarios="1"/>
  <mergeCells count="21">
    <mergeCell ref="A13:B14"/>
    <mergeCell ref="C13:C14"/>
    <mergeCell ref="D13:E14"/>
    <mergeCell ref="A17:D18"/>
    <mergeCell ref="H19:J19"/>
    <mergeCell ref="A1:O1"/>
    <mergeCell ref="A2:P2"/>
    <mergeCell ref="A3:P3"/>
    <mergeCell ref="A5:F5"/>
    <mergeCell ref="A6:B6"/>
    <mergeCell ref="D6:E6"/>
    <mergeCell ref="H6:P17"/>
    <mergeCell ref="A7:B7"/>
    <mergeCell ref="D7:E7"/>
    <mergeCell ref="F7:F8"/>
    <mergeCell ref="A8:B8"/>
    <mergeCell ref="D8:E8"/>
    <mergeCell ref="A10:F10"/>
    <mergeCell ref="A11:B12"/>
    <mergeCell ref="C11:C12"/>
    <mergeCell ref="D11:E12"/>
  </mergeCells>
  <pageMargins left="0.70866141732283472" right="0.70866141732283472" top="0.74803149606299213" bottom="0.74803149606299213" header="0.31496062992125984" footer="0.31496062992125984"/>
  <pageSetup paperSize="9" scale="49" orientation="landscape" r:id="rId1"/>
  <headerFooter>
    <oddHeader>&amp;L21-2026 EU Los 2</oddHeader>
    <oddFooter>Seite &amp;P von &amp;N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26C85C-8BEA-47F3-B7C0-5B7909A6B865}">
  <sheetPr>
    <pageSetUpPr fitToPage="1"/>
  </sheetPr>
  <dimension ref="A1:P23"/>
  <sheetViews>
    <sheetView showGridLines="0" zoomScale="90" zoomScaleNormal="90" zoomScaleSheetLayoutView="90" workbookViewId="0">
      <selection activeCell="E22" sqref="E22"/>
    </sheetView>
  </sheetViews>
  <sheetFormatPr baseColWidth="10" defaultColWidth="9" defaultRowHeight="16.5"/>
  <cols>
    <col min="1" max="1" width="4.5" style="106" customWidth="1"/>
    <col min="2" max="2" width="26" style="106" customWidth="1"/>
    <col min="3" max="3" width="13" style="106" customWidth="1"/>
    <col min="4" max="5" width="22" style="106" customWidth="1"/>
    <col min="6" max="6" width="17" style="106" customWidth="1"/>
    <col min="7" max="7" width="3" style="106" customWidth="1"/>
    <col min="8" max="13" width="16" style="106" customWidth="1"/>
    <col min="14" max="14" width="6.875" style="106" customWidth="1"/>
    <col min="15" max="15" width="16" style="106" customWidth="1"/>
    <col min="16" max="16" width="6.5" style="106" customWidth="1"/>
    <col min="17" max="16384" width="9" style="106"/>
  </cols>
  <sheetData>
    <row r="1" spans="1:16" ht="27.75" customHeight="1">
      <c r="A1" s="141" t="s">
        <v>0</v>
      </c>
      <c r="B1" s="141"/>
      <c r="C1" s="141"/>
      <c r="D1" s="141"/>
      <c r="E1" s="141"/>
      <c r="F1" s="141"/>
      <c r="G1" s="141"/>
      <c r="H1" s="141"/>
      <c r="I1" s="141"/>
      <c r="J1" s="141"/>
      <c r="K1" s="141"/>
      <c r="L1" s="141"/>
      <c r="M1" s="141"/>
      <c r="N1" s="141"/>
      <c r="O1" s="141"/>
    </row>
    <row r="2" spans="1:16" ht="20.100000000000001" customHeight="1">
      <c r="A2" s="142"/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</row>
    <row r="3" spans="1:16" ht="20.100000000000001" customHeight="1">
      <c r="A3" s="143" t="s">
        <v>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</row>
    <row r="4" spans="1:16" ht="20.100000000000001" customHeight="1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5" spans="1:16" ht="27.95" customHeight="1">
      <c r="A5" s="144" t="s">
        <v>2</v>
      </c>
      <c r="B5" s="144"/>
      <c r="C5" s="144"/>
      <c r="D5" s="144"/>
      <c r="E5" s="144"/>
      <c r="F5" s="144"/>
      <c r="G5" s="107"/>
      <c r="H5" s="108" t="s">
        <v>3</v>
      </c>
      <c r="I5" s="109"/>
      <c r="J5" s="109"/>
      <c r="K5" s="109"/>
      <c r="L5" s="109"/>
      <c r="M5" s="109"/>
      <c r="N5" s="109"/>
      <c r="O5" s="109"/>
      <c r="P5" s="110"/>
    </row>
    <row r="6" spans="1:16" ht="42" customHeight="1">
      <c r="A6" s="145" t="s">
        <v>4</v>
      </c>
      <c r="B6" s="145"/>
      <c r="C6" s="111" t="s">
        <v>5</v>
      </c>
      <c r="D6" s="145" t="s">
        <v>6</v>
      </c>
      <c r="E6" s="145"/>
      <c r="F6" s="111" t="s">
        <v>7</v>
      </c>
      <c r="G6" s="107"/>
      <c r="H6" s="146"/>
      <c r="I6" s="147"/>
      <c r="J6" s="147"/>
      <c r="K6" s="147"/>
      <c r="L6" s="147"/>
      <c r="M6" s="147"/>
      <c r="N6" s="147"/>
      <c r="O6" s="147"/>
      <c r="P6" s="148"/>
    </row>
    <row r="7" spans="1:16" ht="50.25" customHeight="1">
      <c r="A7" s="155" t="s">
        <v>50</v>
      </c>
      <c r="B7" s="156"/>
      <c r="C7" s="112">
        <v>495</v>
      </c>
      <c r="D7" s="155" t="s">
        <v>8</v>
      </c>
      <c r="E7" s="155"/>
      <c r="F7" s="157"/>
      <c r="G7" s="107"/>
      <c r="H7" s="149"/>
      <c r="I7" s="150"/>
      <c r="J7" s="150"/>
      <c r="K7" s="150"/>
      <c r="L7" s="150"/>
      <c r="M7" s="150"/>
      <c r="N7" s="150"/>
      <c r="O7" s="150"/>
      <c r="P7" s="151"/>
    </row>
    <row r="8" spans="1:16" ht="50.25" customHeight="1">
      <c r="A8" s="155" t="s">
        <v>9</v>
      </c>
      <c r="B8" s="156"/>
      <c r="C8" s="112">
        <v>1000</v>
      </c>
      <c r="D8" s="155" t="s">
        <v>10</v>
      </c>
      <c r="E8" s="155"/>
      <c r="F8" s="158"/>
      <c r="G8" s="107"/>
      <c r="H8" s="149"/>
      <c r="I8" s="150"/>
      <c r="J8" s="150"/>
      <c r="K8" s="150"/>
      <c r="L8" s="150"/>
      <c r="M8" s="150"/>
      <c r="N8" s="150"/>
      <c r="O8" s="150"/>
      <c r="P8" s="151"/>
    </row>
    <row r="9" spans="1:16" ht="20.100000000000001" customHeight="1">
      <c r="A9" s="113"/>
      <c r="B9" s="107"/>
      <c r="C9" s="107"/>
      <c r="D9" s="113"/>
      <c r="E9" s="113"/>
      <c r="F9" s="107"/>
      <c r="G9" s="107"/>
      <c r="H9" s="149"/>
      <c r="I9" s="150"/>
      <c r="J9" s="150"/>
      <c r="K9" s="150"/>
      <c r="L9" s="150"/>
      <c r="M9" s="150"/>
      <c r="N9" s="150"/>
      <c r="O9" s="150"/>
      <c r="P9" s="151"/>
    </row>
    <row r="10" spans="1:16" ht="27.95" customHeight="1">
      <c r="A10" s="159" t="s">
        <v>11</v>
      </c>
      <c r="B10" s="144"/>
      <c r="C10" s="144"/>
      <c r="D10" s="159"/>
      <c r="E10" s="159"/>
      <c r="F10" s="144"/>
      <c r="G10" s="107"/>
      <c r="H10" s="149"/>
      <c r="I10" s="150"/>
      <c r="J10" s="150"/>
      <c r="K10" s="150"/>
      <c r="L10" s="150"/>
      <c r="M10" s="150"/>
      <c r="N10" s="150"/>
      <c r="O10" s="150"/>
      <c r="P10" s="151"/>
    </row>
    <row r="11" spans="1:16" ht="19.5" customHeight="1">
      <c r="A11" s="155" t="s">
        <v>41</v>
      </c>
      <c r="B11" s="156"/>
      <c r="C11" s="160">
        <v>1000</v>
      </c>
      <c r="D11" s="155" t="s">
        <v>12</v>
      </c>
      <c r="E11" s="155"/>
      <c r="F11" s="115" t="s">
        <v>22</v>
      </c>
      <c r="G11" s="107"/>
      <c r="H11" s="149"/>
      <c r="I11" s="150"/>
      <c r="J11" s="150"/>
      <c r="K11" s="150"/>
      <c r="L11" s="150"/>
      <c r="M11" s="150"/>
      <c r="N11" s="150"/>
      <c r="O11" s="150"/>
      <c r="P11" s="151"/>
    </row>
    <row r="12" spans="1:16" ht="32.450000000000003" customHeight="1">
      <c r="A12" s="155"/>
      <c r="B12" s="156"/>
      <c r="C12" s="160"/>
      <c r="D12" s="155"/>
      <c r="E12" s="155"/>
      <c r="F12" s="127"/>
      <c r="G12" s="107"/>
      <c r="H12" s="149"/>
      <c r="I12" s="150"/>
      <c r="J12" s="150"/>
      <c r="K12" s="150"/>
      <c r="L12" s="150"/>
      <c r="M12" s="150"/>
      <c r="N12" s="150"/>
      <c r="O12" s="150"/>
      <c r="P12" s="151"/>
    </row>
    <row r="13" spans="1:16" ht="19.5" customHeight="1">
      <c r="A13" s="155" t="s">
        <v>13</v>
      </c>
      <c r="B13" s="156"/>
      <c r="C13" s="160"/>
      <c r="D13" s="155" t="s">
        <v>14</v>
      </c>
      <c r="E13" s="155"/>
      <c r="F13" s="116" t="s">
        <v>23</v>
      </c>
      <c r="G13" s="107"/>
      <c r="H13" s="149"/>
      <c r="I13" s="150"/>
      <c r="J13" s="150"/>
      <c r="K13" s="150"/>
      <c r="L13" s="150"/>
      <c r="M13" s="150"/>
      <c r="N13" s="150"/>
      <c r="O13" s="150"/>
      <c r="P13" s="151"/>
    </row>
    <row r="14" spans="1:16" ht="32.450000000000003" customHeight="1">
      <c r="A14" s="155"/>
      <c r="B14" s="156"/>
      <c r="C14" s="160"/>
      <c r="D14" s="155"/>
      <c r="E14" s="155"/>
      <c r="F14" s="127"/>
      <c r="G14" s="107"/>
      <c r="H14" s="149"/>
      <c r="I14" s="150"/>
      <c r="J14" s="150"/>
      <c r="K14" s="150"/>
      <c r="L14" s="150"/>
      <c r="M14" s="150"/>
      <c r="N14" s="150"/>
      <c r="O14" s="150"/>
      <c r="P14" s="151"/>
    </row>
    <row r="15" spans="1:16" ht="20.100000000000001" customHeight="1">
      <c r="A15" s="107"/>
      <c r="B15" s="107"/>
      <c r="C15" s="107"/>
      <c r="D15" s="107"/>
      <c r="E15" s="107"/>
      <c r="F15" s="107"/>
      <c r="G15" s="107"/>
      <c r="H15" s="149"/>
      <c r="I15" s="150"/>
      <c r="J15" s="150"/>
      <c r="K15" s="150"/>
      <c r="L15" s="150"/>
      <c r="M15" s="150"/>
      <c r="N15" s="150"/>
      <c r="O15" s="150"/>
      <c r="P15" s="151"/>
    </row>
    <row r="16" spans="1:16" ht="20.100000000000001" customHeight="1">
      <c r="A16" s="107"/>
      <c r="B16" s="107"/>
      <c r="C16" s="107"/>
      <c r="D16" s="107"/>
      <c r="E16" s="107"/>
      <c r="F16" s="107"/>
      <c r="G16" s="107"/>
      <c r="H16" s="149"/>
      <c r="I16" s="150"/>
      <c r="J16" s="150"/>
      <c r="K16" s="150"/>
      <c r="L16" s="150"/>
      <c r="M16" s="150"/>
      <c r="N16" s="150"/>
      <c r="O16" s="150"/>
      <c r="P16" s="151"/>
    </row>
    <row r="17" spans="1:16" ht="20.100000000000001" customHeight="1">
      <c r="A17" s="161" t="s">
        <v>15</v>
      </c>
      <c r="B17" s="161"/>
      <c r="C17" s="161"/>
      <c r="D17" s="161"/>
      <c r="E17" s="107"/>
      <c r="F17" s="107"/>
      <c r="G17" s="107"/>
      <c r="H17" s="152"/>
      <c r="I17" s="153"/>
      <c r="J17" s="153"/>
      <c r="K17" s="153"/>
      <c r="L17" s="153"/>
      <c r="M17" s="153"/>
      <c r="N17" s="153"/>
      <c r="O17" s="153"/>
      <c r="P17" s="154"/>
    </row>
    <row r="18" spans="1:16" ht="20.100000000000001" customHeight="1">
      <c r="A18" s="161"/>
      <c r="B18" s="161"/>
      <c r="C18" s="161"/>
      <c r="D18" s="161"/>
      <c r="E18" s="107"/>
      <c r="F18" s="107"/>
      <c r="G18" s="107"/>
      <c r="H18" s="107"/>
      <c r="I18" s="107"/>
      <c r="J18" s="107"/>
      <c r="K18" s="107"/>
      <c r="L18" s="107"/>
      <c r="M18" s="107"/>
      <c r="N18" s="107"/>
      <c r="O18" s="107"/>
      <c r="P18" s="107"/>
    </row>
    <row r="19" spans="1:16">
      <c r="A19" s="107"/>
      <c r="B19" s="107"/>
      <c r="C19" s="107"/>
      <c r="D19" s="107"/>
      <c r="E19" s="107"/>
      <c r="F19" s="107"/>
      <c r="G19" s="107"/>
      <c r="H19" s="162"/>
      <c r="I19" s="162"/>
      <c r="J19" s="162"/>
      <c r="K19" s="107"/>
      <c r="L19" s="107"/>
      <c r="M19" s="107"/>
      <c r="N19" s="107"/>
      <c r="O19" s="107"/>
      <c r="P19" s="107"/>
    </row>
    <row r="20" spans="1:16">
      <c r="A20" s="117" t="s">
        <v>16</v>
      </c>
      <c r="B20" s="118"/>
      <c r="C20" s="107"/>
      <c r="D20" s="107"/>
      <c r="E20" s="107"/>
      <c r="F20" s="107"/>
      <c r="G20" s="107"/>
      <c r="H20" s="119"/>
      <c r="I20" s="120"/>
      <c r="J20" s="120"/>
      <c r="K20" s="107"/>
      <c r="L20" s="107"/>
      <c r="M20" s="107"/>
      <c r="N20" s="107"/>
      <c r="O20" s="107"/>
      <c r="P20" s="107"/>
    </row>
    <row r="21" spans="1:16">
      <c r="A21" s="121" t="s">
        <v>17</v>
      </c>
      <c r="B21" s="122" t="s">
        <v>18</v>
      </c>
      <c r="C21" s="107"/>
      <c r="D21" s="107"/>
      <c r="E21" s="107"/>
      <c r="F21" s="107"/>
      <c r="G21" s="107"/>
      <c r="H21" s="123"/>
      <c r="I21" s="120"/>
      <c r="J21" s="120"/>
      <c r="K21" s="107"/>
      <c r="L21" s="107"/>
      <c r="M21" s="107"/>
      <c r="N21" s="107"/>
      <c r="O21" s="107"/>
      <c r="P21" s="107"/>
    </row>
    <row r="22" spans="1:16">
      <c r="A22" s="124" t="s">
        <v>17</v>
      </c>
      <c r="B22" s="122" t="s">
        <v>19</v>
      </c>
      <c r="C22" s="107"/>
      <c r="D22" s="107"/>
      <c r="E22" s="107"/>
      <c r="F22" s="107"/>
      <c r="G22" s="107"/>
      <c r="H22" s="125"/>
      <c r="I22" s="120"/>
      <c r="J22" s="120"/>
      <c r="K22" s="107"/>
      <c r="L22" s="107"/>
      <c r="M22" s="107"/>
      <c r="N22" s="107"/>
      <c r="O22" s="107"/>
      <c r="P22" s="107"/>
    </row>
    <row r="23" spans="1:16">
      <c r="A23" s="126" t="s">
        <v>20</v>
      </c>
      <c r="B23" s="122" t="s">
        <v>21</v>
      </c>
    </row>
  </sheetData>
  <sheetProtection algorithmName="SHA-512" hashValue="6DkdzOzpEyNitNC9pZeg19GcHWwMaVBEru/TKVy3ygXcwfKQoN0vSus7CTUjsWJDOnwLnJYJ8c8Tgw41ve1b6Q==" saltValue="jzwq3iuZ6PSG8GWtcde7Xw==" spinCount="100000" sheet="1" objects="1" scenarios="1"/>
  <mergeCells count="21">
    <mergeCell ref="A13:B14"/>
    <mergeCell ref="C13:C14"/>
    <mergeCell ref="D13:E14"/>
    <mergeCell ref="A17:D18"/>
    <mergeCell ref="H19:J19"/>
    <mergeCell ref="A1:O1"/>
    <mergeCell ref="A2:P2"/>
    <mergeCell ref="A3:P3"/>
    <mergeCell ref="A5:F5"/>
    <mergeCell ref="A6:B6"/>
    <mergeCell ref="D6:E6"/>
    <mergeCell ref="H6:P17"/>
    <mergeCell ref="A7:B7"/>
    <mergeCell ref="D7:E7"/>
    <mergeCell ref="F7:F8"/>
    <mergeCell ref="A8:B8"/>
    <mergeCell ref="D8:E8"/>
    <mergeCell ref="A10:F10"/>
    <mergeCell ref="A11:B12"/>
    <mergeCell ref="C11:C12"/>
    <mergeCell ref="D11:E12"/>
  </mergeCells>
  <pageMargins left="0.70866141732283472" right="0.70866141732283472" top="0.74803149606299213" bottom="0.74803149606299213" header="0.31496062992125984" footer="0.31496062992125984"/>
  <pageSetup paperSize="9" scale="49" orientation="landscape" r:id="rId1"/>
  <headerFooter>
    <oddHeader>&amp;L21-2026 EU Los 2</oddHeader>
    <oddFooter>Seite &amp;P von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DF20F3-824F-41C9-B666-217C604A2E7E}">
  <sheetPr>
    <pageSetUpPr fitToPage="1"/>
  </sheetPr>
  <dimension ref="A1:P23"/>
  <sheetViews>
    <sheetView showGridLines="0" zoomScale="90" zoomScaleNormal="90" zoomScaleSheetLayoutView="90" workbookViewId="0">
      <selection activeCell="F15" sqref="F15"/>
    </sheetView>
  </sheetViews>
  <sheetFormatPr baseColWidth="10" defaultColWidth="9" defaultRowHeight="16.5"/>
  <cols>
    <col min="1" max="1" width="4.5" style="106" customWidth="1"/>
    <col min="2" max="2" width="26" style="106" customWidth="1"/>
    <col min="3" max="3" width="13" style="106" customWidth="1"/>
    <col min="4" max="5" width="22" style="106" customWidth="1"/>
    <col min="6" max="6" width="17" style="106" customWidth="1"/>
    <col min="7" max="7" width="3" style="106" customWidth="1"/>
    <col min="8" max="13" width="16" style="106" customWidth="1"/>
    <col min="14" max="14" width="6.875" style="106" customWidth="1"/>
    <col min="15" max="15" width="16" style="106" customWidth="1"/>
    <col min="16" max="16" width="6.5" style="106" customWidth="1"/>
    <col min="17" max="16384" width="9" style="106"/>
  </cols>
  <sheetData>
    <row r="1" spans="1:16" ht="27.75" customHeight="1">
      <c r="A1" s="141" t="s">
        <v>0</v>
      </c>
      <c r="B1" s="141"/>
      <c r="C1" s="141"/>
      <c r="D1" s="141"/>
      <c r="E1" s="141"/>
      <c r="F1" s="141"/>
      <c r="G1" s="141"/>
      <c r="H1" s="141"/>
      <c r="I1" s="141"/>
      <c r="J1" s="141"/>
      <c r="K1" s="141"/>
      <c r="L1" s="141"/>
      <c r="M1" s="141"/>
      <c r="N1" s="141"/>
      <c r="O1" s="141"/>
    </row>
    <row r="2" spans="1:16" ht="20.100000000000001" customHeight="1">
      <c r="A2" s="142"/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</row>
    <row r="3" spans="1:16" ht="20.100000000000001" customHeight="1">
      <c r="A3" s="143" t="s">
        <v>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</row>
    <row r="4" spans="1:16" ht="20.100000000000001" customHeight="1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5" spans="1:16" ht="27.95" customHeight="1">
      <c r="A5" s="144" t="s">
        <v>2</v>
      </c>
      <c r="B5" s="144"/>
      <c r="C5" s="144"/>
      <c r="D5" s="144"/>
      <c r="E5" s="144"/>
      <c r="F5" s="144"/>
      <c r="G5" s="107"/>
      <c r="H5" s="108" t="s">
        <v>3</v>
      </c>
      <c r="I5" s="109"/>
      <c r="J5" s="109"/>
      <c r="K5" s="109"/>
      <c r="L5" s="109"/>
      <c r="M5" s="109"/>
      <c r="N5" s="109"/>
      <c r="O5" s="109"/>
      <c r="P5" s="110"/>
    </row>
    <row r="6" spans="1:16" ht="42" customHeight="1">
      <c r="A6" s="145" t="s">
        <v>4</v>
      </c>
      <c r="B6" s="145"/>
      <c r="C6" s="111" t="s">
        <v>5</v>
      </c>
      <c r="D6" s="145" t="s">
        <v>6</v>
      </c>
      <c r="E6" s="145"/>
      <c r="F6" s="111" t="s">
        <v>7</v>
      </c>
      <c r="G6" s="107"/>
      <c r="H6" s="146"/>
      <c r="I6" s="147"/>
      <c r="J6" s="147"/>
      <c r="K6" s="147"/>
      <c r="L6" s="147"/>
      <c r="M6" s="147"/>
      <c r="N6" s="147"/>
      <c r="O6" s="147"/>
      <c r="P6" s="148"/>
    </row>
    <row r="7" spans="1:16" ht="50.25" customHeight="1">
      <c r="A7" s="155" t="s">
        <v>51</v>
      </c>
      <c r="B7" s="156"/>
      <c r="C7" s="112">
        <v>68</v>
      </c>
      <c r="D7" s="155" t="s">
        <v>8</v>
      </c>
      <c r="E7" s="155"/>
      <c r="F7" s="157"/>
      <c r="G7" s="107"/>
      <c r="H7" s="149"/>
      <c r="I7" s="150"/>
      <c r="J7" s="150"/>
      <c r="K7" s="150"/>
      <c r="L7" s="150"/>
      <c r="M7" s="150"/>
      <c r="N7" s="150"/>
      <c r="O7" s="150"/>
      <c r="P7" s="151"/>
    </row>
    <row r="8" spans="1:16" ht="50.25" customHeight="1">
      <c r="A8" s="155" t="s">
        <v>9</v>
      </c>
      <c r="B8" s="156"/>
      <c r="C8" s="112">
        <v>4400</v>
      </c>
      <c r="D8" s="155" t="s">
        <v>10</v>
      </c>
      <c r="E8" s="155"/>
      <c r="F8" s="158"/>
      <c r="G8" s="107"/>
      <c r="H8" s="149"/>
      <c r="I8" s="150"/>
      <c r="J8" s="150"/>
      <c r="K8" s="150"/>
      <c r="L8" s="150"/>
      <c r="M8" s="150"/>
      <c r="N8" s="150"/>
      <c r="O8" s="150"/>
      <c r="P8" s="151"/>
    </row>
    <row r="9" spans="1:16" ht="20.100000000000001" customHeight="1">
      <c r="A9" s="113"/>
      <c r="B9" s="107"/>
      <c r="C9" s="107"/>
      <c r="D9" s="113"/>
      <c r="E9" s="113"/>
      <c r="F9" s="107"/>
      <c r="G9" s="107"/>
      <c r="H9" s="149"/>
      <c r="I9" s="150"/>
      <c r="J9" s="150"/>
      <c r="K9" s="150"/>
      <c r="L9" s="150"/>
      <c r="M9" s="150"/>
      <c r="N9" s="150"/>
      <c r="O9" s="150"/>
      <c r="P9" s="151"/>
    </row>
    <row r="10" spans="1:16" ht="27.95" customHeight="1">
      <c r="A10" s="159" t="s">
        <v>11</v>
      </c>
      <c r="B10" s="144"/>
      <c r="C10" s="144"/>
      <c r="D10" s="159"/>
      <c r="E10" s="159"/>
      <c r="F10" s="144"/>
      <c r="G10" s="107"/>
      <c r="H10" s="149"/>
      <c r="I10" s="150"/>
      <c r="J10" s="150"/>
      <c r="K10" s="150"/>
      <c r="L10" s="150"/>
      <c r="M10" s="150"/>
      <c r="N10" s="150"/>
      <c r="O10" s="150"/>
      <c r="P10" s="151"/>
    </row>
    <row r="11" spans="1:16" ht="19.5" customHeight="1">
      <c r="A11" s="155" t="s">
        <v>41</v>
      </c>
      <c r="B11" s="156"/>
      <c r="C11" s="160">
        <v>4400</v>
      </c>
      <c r="D11" s="155" t="s">
        <v>12</v>
      </c>
      <c r="E11" s="155"/>
      <c r="F11" s="115" t="s">
        <v>22</v>
      </c>
      <c r="G11" s="107"/>
      <c r="H11" s="149"/>
      <c r="I11" s="150"/>
      <c r="J11" s="150"/>
      <c r="K11" s="150"/>
      <c r="L11" s="150"/>
      <c r="M11" s="150"/>
      <c r="N11" s="150"/>
      <c r="O11" s="150"/>
      <c r="P11" s="151"/>
    </row>
    <row r="12" spans="1:16" ht="32.450000000000003" customHeight="1">
      <c r="A12" s="155"/>
      <c r="B12" s="156"/>
      <c r="C12" s="160"/>
      <c r="D12" s="155"/>
      <c r="E12" s="155"/>
      <c r="F12" s="127"/>
      <c r="G12" s="107"/>
      <c r="H12" s="149"/>
      <c r="I12" s="150"/>
      <c r="J12" s="150"/>
      <c r="K12" s="150"/>
      <c r="L12" s="150"/>
      <c r="M12" s="150"/>
      <c r="N12" s="150"/>
      <c r="O12" s="150"/>
      <c r="P12" s="151"/>
    </row>
    <row r="13" spans="1:16" ht="19.5" customHeight="1">
      <c r="A13" s="155" t="s">
        <v>13</v>
      </c>
      <c r="B13" s="156"/>
      <c r="C13" s="160"/>
      <c r="D13" s="155" t="s">
        <v>14</v>
      </c>
      <c r="E13" s="155"/>
      <c r="F13" s="116" t="s">
        <v>23</v>
      </c>
      <c r="G13" s="107"/>
      <c r="H13" s="149"/>
      <c r="I13" s="150"/>
      <c r="J13" s="150"/>
      <c r="K13" s="150"/>
      <c r="L13" s="150"/>
      <c r="M13" s="150"/>
      <c r="N13" s="150"/>
      <c r="O13" s="150"/>
      <c r="P13" s="151"/>
    </row>
    <row r="14" spans="1:16" ht="32.450000000000003" customHeight="1">
      <c r="A14" s="155"/>
      <c r="B14" s="156"/>
      <c r="C14" s="160"/>
      <c r="D14" s="155"/>
      <c r="E14" s="155"/>
      <c r="F14" s="127"/>
      <c r="G14" s="107"/>
      <c r="H14" s="149"/>
      <c r="I14" s="150"/>
      <c r="J14" s="150"/>
      <c r="K14" s="150"/>
      <c r="L14" s="150"/>
      <c r="M14" s="150"/>
      <c r="N14" s="150"/>
      <c r="O14" s="150"/>
      <c r="P14" s="151"/>
    </row>
    <row r="15" spans="1:16" ht="20.100000000000001" customHeight="1">
      <c r="A15" s="107"/>
      <c r="B15" s="107"/>
      <c r="C15" s="107"/>
      <c r="D15" s="107"/>
      <c r="E15" s="107"/>
      <c r="F15" s="107"/>
      <c r="G15" s="107"/>
      <c r="H15" s="149"/>
      <c r="I15" s="150"/>
      <c r="J15" s="150"/>
      <c r="K15" s="150"/>
      <c r="L15" s="150"/>
      <c r="M15" s="150"/>
      <c r="N15" s="150"/>
      <c r="O15" s="150"/>
      <c r="P15" s="151"/>
    </row>
    <row r="16" spans="1:16" ht="20.100000000000001" customHeight="1">
      <c r="A16" s="107"/>
      <c r="B16" s="107"/>
      <c r="C16" s="107"/>
      <c r="D16" s="107"/>
      <c r="E16" s="107"/>
      <c r="F16" s="107"/>
      <c r="G16" s="107"/>
      <c r="H16" s="149"/>
      <c r="I16" s="150"/>
      <c r="J16" s="150"/>
      <c r="K16" s="150"/>
      <c r="L16" s="150"/>
      <c r="M16" s="150"/>
      <c r="N16" s="150"/>
      <c r="O16" s="150"/>
      <c r="P16" s="151"/>
    </row>
    <row r="17" spans="1:16" ht="20.100000000000001" customHeight="1">
      <c r="A17" s="161" t="s">
        <v>15</v>
      </c>
      <c r="B17" s="161"/>
      <c r="C17" s="161"/>
      <c r="D17" s="161"/>
      <c r="E17" s="107"/>
      <c r="F17" s="107"/>
      <c r="G17" s="107"/>
      <c r="H17" s="152"/>
      <c r="I17" s="153"/>
      <c r="J17" s="153"/>
      <c r="K17" s="153"/>
      <c r="L17" s="153"/>
      <c r="M17" s="153"/>
      <c r="N17" s="153"/>
      <c r="O17" s="153"/>
      <c r="P17" s="154"/>
    </row>
    <row r="18" spans="1:16" ht="20.100000000000001" customHeight="1">
      <c r="A18" s="161"/>
      <c r="B18" s="161"/>
      <c r="C18" s="161"/>
      <c r="D18" s="161"/>
      <c r="E18" s="107"/>
      <c r="F18" s="107"/>
      <c r="G18" s="107"/>
      <c r="H18" s="107"/>
      <c r="I18" s="107"/>
      <c r="J18" s="107"/>
      <c r="K18" s="107"/>
      <c r="L18" s="107"/>
      <c r="M18" s="107"/>
      <c r="N18" s="107"/>
      <c r="O18" s="107"/>
      <c r="P18" s="107"/>
    </row>
    <row r="19" spans="1:16">
      <c r="A19" s="107"/>
      <c r="B19" s="107"/>
      <c r="C19" s="107"/>
      <c r="D19" s="107"/>
      <c r="E19" s="107"/>
      <c r="F19" s="107"/>
      <c r="G19" s="107"/>
      <c r="H19" s="162"/>
      <c r="I19" s="162"/>
      <c r="J19" s="162"/>
      <c r="K19" s="107"/>
      <c r="L19" s="107"/>
      <c r="M19" s="107"/>
      <c r="N19" s="107"/>
      <c r="O19" s="107"/>
      <c r="P19" s="107"/>
    </row>
    <row r="20" spans="1:16">
      <c r="A20" s="117" t="s">
        <v>16</v>
      </c>
      <c r="B20" s="118"/>
      <c r="C20" s="107"/>
      <c r="D20" s="107"/>
      <c r="E20" s="107"/>
      <c r="F20" s="107"/>
      <c r="G20" s="107"/>
      <c r="H20" s="119"/>
      <c r="I20" s="120"/>
      <c r="J20" s="120"/>
      <c r="K20" s="107"/>
      <c r="L20" s="107"/>
      <c r="M20" s="107"/>
      <c r="N20" s="107"/>
      <c r="O20" s="107"/>
      <c r="P20" s="107"/>
    </row>
    <row r="21" spans="1:16">
      <c r="A21" s="121" t="s">
        <v>17</v>
      </c>
      <c r="B21" s="122" t="s">
        <v>18</v>
      </c>
      <c r="C21" s="107"/>
      <c r="D21" s="107"/>
      <c r="E21" s="107"/>
      <c r="F21" s="107"/>
      <c r="G21" s="107"/>
      <c r="H21" s="123"/>
      <c r="I21" s="120"/>
      <c r="J21" s="120"/>
      <c r="K21" s="107"/>
      <c r="L21" s="107"/>
      <c r="M21" s="107"/>
      <c r="N21" s="107"/>
      <c r="O21" s="107"/>
      <c r="P21" s="107"/>
    </row>
    <row r="22" spans="1:16">
      <c r="A22" s="124" t="s">
        <v>17</v>
      </c>
      <c r="B22" s="122" t="s">
        <v>19</v>
      </c>
      <c r="C22" s="107"/>
      <c r="D22" s="107"/>
      <c r="E22" s="107"/>
      <c r="F22" s="107"/>
      <c r="G22" s="107"/>
      <c r="H22" s="125"/>
      <c r="I22" s="120"/>
      <c r="J22" s="120"/>
      <c r="K22" s="107"/>
      <c r="L22" s="107"/>
      <c r="M22" s="107"/>
      <c r="N22" s="107"/>
      <c r="O22" s="107"/>
      <c r="P22" s="107"/>
    </row>
    <row r="23" spans="1:16">
      <c r="A23" s="126" t="s">
        <v>20</v>
      </c>
      <c r="B23" s="122" t="s">
        <v>21</v>
      </c>
    </row>
  </sheetData>
  <sheetProtection algorithmName="SHA-512" hashValue="VfGr/L4282epSZGaCpeE/uBScjefleVcPkUn+5kCHCELHqi0pndVZDDN8qRxB1+Y6HyyKlqEPT76KdhSWd5ZEw==" saltValue="V2O1VjM45y//SeRwkhJk7Q==" spinCount="100000" sheet="1" objects="1" scenarios="1"/>
  <mergeCells count="21">
    <mergeCell ref="A13:B14"/>
    <mergeCell ref="C13:C14"/>
    <mergeCell ref="D13:E14"/>
    <mergeCell ref="A17:D18"/>
    <mergeCell ref="H19:J19"/>
    <mergeCell ref="A1:O1"/>
    <mergeCell ref="A2:P2"/>
    <mergeCell ref="A3:P3"/>
    <mergeCell ref="A5:F5"/>
    <mergeCell ref="A6:B6"/>
    <mergeCell ref="D6:E6"/>
    <mergeCell ref="H6:P17"/>
    <mergeCell ref="A7:B7"/>
    <mergeCell ref="D7:E7"/>
    <mergeCell ref="F7:F8"/>
    <mergeCell ref="A8:B8"/>
    <mergeCell ref="D8:E8"/>
    <mergeCell ref="A10:F10"/>
    <mergeCell ref="A11:B12"/>
    <mergeCell ref="C11:C12"/>
    <mergeCell ref="D11:E12"/>
  </mergeCells>
  <pageMargins left="0.70866141732283472" right="0.70866141732283472" top="0.74803149606299213" bottom="0.74803149606299213" header="0.31496062992125984" footer="0.31496062992125984"/>
  <pageSetup paperSize="9" scale="49" orientation="landscape" r:id="rId1"/>
  <headerFooter>
    <oddHeader>&amp;L21-2026 EU Los 2</oddHeader>
    <oddFooter>Seite &amp;P von 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CD3DF8-C84F-4649-8AE6-FE730B30F193}">
  <sheetPr>
    <pageSetUpPr fitToPage="1"/>
  </sheetPr>
  <dimension ref="A1:P23"/>
  <sheetViews>
    <sheetView showGridLines="0" zoomScale="90" zoomScaleNormal="90" zoomScaleSheetLayoutView="90" workbookViewId="0">
      <selection activeCell="F17" sqref="F17"/>
    </sheetView>
  </sheetViews>
  <sheetFormatPr baseColWidth="10" defaultColWidth="9" defaultRowHeight="16.5"/>
  <cols>
    <col min="1" max="1" width="4.5" style="106" customWidth="1"/>
    <col min="2" max="2" width="26" style="106" customWidth="1"/>
    <col min="3" max="3" width="13" style="106" customWidth="1"/>
    <col min="4" max="5" width="22" style="106" customWidth="1"/>
    <col min="6" max="6" width="17" style="106" customWidth="1"/>
    <col min="7" max="7" width="3" style="106" customWidth="1"/>
    <col min="8" max="13" width="16" style="106" customWidth="1"/>
    <col min="14" max="14" width="6.875" style="106" customWidth="1"/>
    <col min="15" max="15" width="16" style="106" customWidth="1"/>
    <col min="16" max="16" width="6.5" style="106" customWidth="1"/>
    <col min="17" max="16384" width="9" style="106"/>
  </cols>
  <sheetData>
    <row r="1" spans="1:16" ht="27.75" customHeight="1">
      <c r="A1" s="141" t="s">
        <v>0</v>
      </c>
      <c r="B1" s="141"/>
      <c r="C1" s="141"/>
      <c r="D1" s="141"/>
      <c r="E1" s="141"/>
      <c r="F1" s="141"/>
      <c r="G1" s="141"/>
      <c r="H1" s="141"/>
      <c r="I1" s="141"/>
      <c r="J1" s="141"/>
      <c r="K1" s="141"/>
      <c r="L1" s="141"/>
      <c r="M1" s="141"/>
      <c r="N1" s="141"/>
      <c r="O1" s="141"/>
    </row>
    <row r="2" spans="1:16" ht="20.100000000000001" customHeight="1">
      <c r="A2" s="142"/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</row>
    <row r="3" spans="1:16" ht="20.100000000000001" customHeight="1">
      <c r="A3" s="143" t="s">
        <v>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</row>
    <row r="4" spans="1:16" ht="20.100000000000001" customHeight="1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5" spans="1:16" ht="27.95" customHeight="1">
      <c r="A5" s="144" t="s">
        <v>2</v>
      </c>
      <c r="B5" s="144"/>
      <c r="C5" s="144"/>
      <c r="D5" s="144"/>
      <c r="E5" s="144"/>
      <c r="F5" s="144"/>
      <c r="G5" s="107"/>
      <c r="H5" s="108" t="s">
        <v>3</v>
      </c>
      <c r="I5" s="109"/>
      <c r="J5" s="109"/>
      <c r="K5" s="109"/>
      <c r="L5" s="109"/>
      <c r="M5" s="109"/>
      <c r="N5" s="109"/>
      <c r="O5" s="109"/>
      <c r="P5" s="110"/>
    </row>
    <row r="6" spans="1:16" ht="42" customHeight="1">
      <c r="A6" s="145" t="s">
        <v>4</v>
      </c>
      <c r="B6" s="145"/>
      <c r="C6" s="111" t="s">
        <v>5</v>
      </c>
      <c r="D6" s="145" t="s">
        <v>6</v>
      </c>
      <c r="E6" s="145"/>
      <c r="F6" s="111" t="s">
        <v>7</v>
      </c>
      <c r="G6" s="107"/>
      <c r="H6" s="146"/>
      <c r="I6" s="147"/>
      <c r="J6" s="147"/>
      <c r="K6" s="147"/>
      <c r="L6" s="147"/>
      <c r="M6" s="147"/>
      <c r="N6" s="147"/>
      <c r="O6" s="147"/>
      <c r="P6" s="148"/>
    </row>
    <row r="7" spans="1:16" ht="50.25" customHeight="1">
      <c r="A7" s="155" t="s">
        <v>52</v>
      </c>
      <c r="B7" s="156"/>
      <c r="C7" s="112">
        <v>252</v>
      </c>
      <c r="D7" s="155" t="s">
        <v>8</v>
      </c>
      <c r="E7" s="155"/>
      <c r="F7" s="157"/>
      <c r="G7" s="107"/>
      <c r="H7" s="149"/>
      <c r="I7" s="150"/>
      <c r="J7" s="150"/>
      <c r="K7" s="150"/>
      <c r="L7" s="150"/>
      <c r="M7" s="150"/>
      <c r="N7" s="150"/>
      <c r="O7" s="150"/>
      <c r="P7" s="151"/>
    </row>
    <row r="8" spans="1:16" ht="50.25" customHeight="1">
      <c r="A8" s="155" t="s">
        <v>9</v>
      </c>
      <c r="B8" s="156"/>
      <c r="C8" s="112">
        <v>2400</v>
      </c>
      <c r="D8" s="155" t="s">
        <v>10</v>
      </c>
      <c r="E8" s="155"/>
      <c r="F8" s="158"/>
      <c r="G8" s="107"/>
      <c r="H8" s="149"/>
      <c r="I8" s="150"/>
      <c r="J8" s="150"/>
      <c r="K8" s="150"/>
      <c r="L8" s="150"/>
      <c r="M8" s="150"/>
      <c r="N8" s="150"/>
      <c r="O8" s="150"/>
      <c r="P8" s="151"/>
    </row>
    <row r="9" spans="1:16" ht="20.100000000000001" customHeight="1">
      <c r="A9" s="113"/>
      <c r="B9" s="107"/>
      <c r="C9" s="107"/>
      <c r="D9" s="113"/>
      <c r="E9" s="113"/>
      <c r="F9" s="107"/>
      <c r="G9" s="107"/>
      <c r="H9" s="149"/>
      <c r="I9" s="150"/>
      <c r="J9" s="150"/>
      <c r="K9" s="150"/>
      <c r="L9" s="150"/>
      <c r="M9" s="150"/>
      <c r="N9" s="150"/>
      <c r="O9" s="150"/>
      <c r="P9" s="151"/>
    </row>
    <row r="10" spans="1:16" ht="27.95" customHeight="1">
      <c r="A10" s="159" t="s">
        <v>11</v>
      </c>
      <c r="B10" s="144"/>
      <c r="C10" s="144"/>
      <c r="D10" s="159"/>
      <c r="E10" s="159"/>
      <c r="F10" s="144"/>
      <c r="G10" s="107"/>
      <c r="H10" s="149"/>
      <c r="I10" s="150"/>
      <c r="J10" s="150"/>
      <c r="K10" s="150"/>
      <c r="L10" s="150"/>
      <c r="M10" s="150"/>
      <c r="N10" s="150"/>
      <c r="O10" s="150"/>
      <c r="P10" s="151"/>
    </row>
    <row r="11" spans="1:16" ht="19.5" customHeight="1">
      <c r="A11" s="155" t="s">
        <v>41</v>
      </c>
      <c r="B11" s="156"/>
      <c r="C11" s="160">
        <v>2400</v>
      </c>
      <c r="D11" s="155" t="s">
        <v>12</v>
      </c>
      <c r="E11" s="155"/>
      <c r="F11" s="115" t="s">
        <v>22</v>
      </c>
      <c r="G11" s="107"/>
      <c r="H11" s="149"/>
      <c r="I11" s="150"/>
      <c r="J11" s="150"/>
      <c r="K11" s="150"/>
      <c r="L11" s="150"/>
      <c r="M11" s="150"/>
      <c r="N11" s="150"/>
      <c r="O11" s="150"/>
      <c r="P11" s="151"/>
    </row>
    <row r="12" spans="1:16" ht="32.450000000000003" customHeight="1">
      <c r="A12" s="155"/>
      <c r="B12" s="156"/>
      <c r="C12" s="160"/>
      <c r="D12" s="155"/>
      <c r="E12" s="155"/>
      <c r="F12" s="127"/>
      <c r="G12" s="107"/>
      <c r="H12" s="149"/>
      <c r="I12" s="150"/>
      <c r="J12" s="150"/>
      <c r="K12" s="150"/>
      <c r="L12" s="150"/>
      <c r="M12" s="150"/>
      <c r="N12" s="150"/>
      <c r="O12" s="150"/>
      <c r="P12" s="151"/>
    </row>
    <row r="13" spans="1:16" ht="19.5" customHeight="1">
      <c r="A13" s="155" t="s">
        <v>13</v>
      </c>
      <c r="B13" s="156"/>
      <c r="C13" s="160"/>
      <c r="D13" s="155" t="s">
        <v>14</v>
      </c>
      <c r="E13" s="155"/>
      <c r="F13" s="116" t="s">
        <v>23</v>
      </c>
      <c r="G13" s="107"/>
      <c r="H13" s="149"/>
      <c r="I13" s="150"/>
      <c r="J13" s="150"/>
      <c r="K13" s="150"/>
      <c r="L13" s="150"/>
      <c r="M13" s="150"/>
      <c r="N13" s="150"/>
      <c r="O13" s="150"/>
      <c r="P13" s="151"/>
    </row>
    <row r="14" spans="1:16" ht="32.450000000000003" customHeight="1">
      <c r="A14" s="155"/>
      <c r="B14" s="156"/>
      <c r="C14" s="160"/>
      <c r="D14" s="155"/>
      <c r="E14" s="155"/>
      <c r="F14" s="127"/>
      <c r="G14" s="107"/>
      <c r="H14" s="149"/>
      <c r="I14" s="150"/>
      <c r="J14" s="150"/>
      <c r="K14" s="150"/>
      <c r="L14" s="150"/>
      <c r="M14" s="150"/>
      <c r="N14" s="150"/>
      <c r="O14" s="150"/>
      <c r="P14" s="151"/>
    </row>
    <row r="15" spans="1:16" ht="20.100000000000001" customHeight="1">
      <c r="A15" s="107"/>
      <c r="B15" s="107"/>
      <c r="C15" s="107"/>
      <c r="D15" s="107"/>
      <c r="E15" s="107"/>
      <c r="F15" s="107"/>
      <c r="G15" s="107"/>
      <c r="H15" s="149"/>
      <c r="I15" s="150"/>
      <c r="J15" s="150"/>
      <c r="K15" s="150"/>
      <c r="L15" s="150"/>
      <c r="M15" s="150"/>
      <c r="N15" s="150"/>
      <c r="O15" s="150"/>
      <c r="P15" s="151"/>
    </row>
    <row r="16" spans="1:16" ht="20.100000000000001" customHeight="1">
      <c r="A16" s="107"/>
      <c r="B16" s="107"/>
      <c r="C16" s="107"/>
      <c r="D16" s="107"/>
      <c r="E16" s="107"/>
      <c r="F16" s="107"/>
      <c r="G16" s="107"/>
      <c r="H16" s="149"/>
      <c r="I16" s="150"/>
      <c r="J16" s="150"/>
      <c r="K16" s="150"/>
      <c r="L16" s="150"/>
      <c r="M16" s="150"/>
      <c r="N16" s="150"/>
      <c r="O16" s="150"/>
      <c r="P16" s="151"/>
    </row>
    <row r="17" spans="1:16" ht="20.100000000000001" customHeight="1">
      <c r="A17" s="161" t="s">
        <v>15</v>
      </c>
      <c r="B17" s="161"/>
      <c r="C17" s="161"/>
      <c r="D17" s="161"/>
      <c r="E17" s="107"/>
      <c r="F17" s="107"/>
      <c r="G17" s="107"/>
      <c r="H17" s="152"/>
      <c r="I17" s="153"/>
      <c r="J17" s="153"/>
      <c r="K17" s="153"/>
      <c r="L17" s="153"/>
      <c r="M17" s="153"/>
      <c r="N17" s="153"/>
      <c r="O17" s="153"/>
      <c r="P17" s="154"/>
    </row>
    <row r="18" spans="1:16" ht="20.100000000000001" customHeight="1">
      <c r="A18" s="161"/>
      <c r="B18" s="161"/>
      <c r="C18" s="161"/>
      <c r="D18" s="161"/>
      <c r="E18" s="107"/>
      <c r="F18" s="107"/>
      <c r="G18" s="107"/>
      <c r="H18" s="107"/>
      <c r="I18" s="107"/>
      <c r="J18" s="107"/>
      <c r="K18" s="107"/>
      <c r="L18" s="107"/>
      <c r="M18" s="107"/>
      <c r="N18" s="107"/>
      <c r="O18" s="107"/>
      <c r="P18" s="107"/>
    </row>
    <row r="19" spans="1:16">
      <c r="A19" s="107"/>
      <c r="B19" s="107"/>
      <c r="C19" s="107"/>
      <c r="D19" s="107"/>
      <c r="E19" s="107"/>
      <c r="F19" s="107"/>
      <c r="G19" s="107"/>
      <c r="H19" s="162"/>
      <c r="I19" s="162"/>
      <c r="J19" s="162"/>
      <c r="K19" s="107"/>
      <c r="L19" s="107"/>
      <c r="M19" s="107"/>
      <c r="N19" s="107"/>
      <c r="O19" s="107"/>
      <c r="P19" s="107"/>
    </row>
    <row r="20" spans="1:16">
      <c r="A20" s="117" t="s">
        <v>16</v>
      </c>
      <c r="B20" s="118"/>
      <c r="C20" s="107"/>
      <c r="D20" s="107"/>
      <c r="E20" s="107"/>
      <c r="F20" s="107"/>
      <c r="G20" s="107"/>
      <c r="H20" s="119"/>
      <c r="I20" s="120"/>
      <c r="J20" s="120"/>
      <c r="K20" s="107"/>
      <c r="L20" s="107"/>
      <c r="M20" s="107"/>
      <c r="N20" s="107"/>
      <c r="O20" s="107"/>
      <c r="P20" s="107"/>
    </row>
    <row r="21" spans="1:16">
      <c r="A21" s="121" t="s">
        <v>17</v>
      </c>
      <c r="B21" s="122" t="s">
        <v>18</v>
      </c>
      <c r="C21" s="107"/>
      <c r="D21" s="107"/>
      <c r="E21" s="107"/>
      <c r="F21" s="107"/>
      <c r="G21" s="107"/>
      <c r="H21" s="123"/>
      <c r="I21" s="120"/>
      <c r="J21" s="120"/>
      <c r="K21" s="107"/>
      <c r="L21" s="107"/>
      <c r="M21" s="107"/>
      <c r="N21" s="107"/>
      <c r="O21" s="107"/>
      <c r="P21" s="107"/>
    </row>
    <row r="22" spans="1:16">
      <c r="A22" s="124" t="s">
        <v>17</v>
      </c>
      <c r="B22" s="122" t="s">
        <v>19</v>
      </c>
      <c r="C22" s="107"/>
      <c r="D22" s="107"/>
      <c r="E22" s="107"/>
      <c r="F22" s="107"/>
      <c r="G22" s="107"/>
      <c r="H22" s="125"/>
      <c r="I22" s="120"/>
      <c r="J22" s="120"/>
      <c r="K22" s="107"/>
      <c r="L22" s="107"/>
      <c r="M22" s="107"/>
      <c r="N22" s="107"/>
      <c r="O22" s="107"/>
      <c r="P22" s="107"/>
    </row>
    <row r="23" spans="1:16">
      <c r="A23" s="126" t="s">
        <v>20</v>
      </c>
      <c r="B23" s="122" t="s">
        <v>21</v>
      </c>
    </row>
  </sheetData>
  <sheetProtection algorithmName="SHA-512" hashValue="4ovOj1JFsTvS6f/CPSi6LXoP5UBkDe9GrcXKp9yFLJ2rbPeiompgQv6zv5RPSDbpPbL+9T47uLaMkouatv7OVw==" saltValue="MiW6QsF0+t4Ns4K469q/6Q==" spinCount="100000" sheet="1" objects="1" scenarios="1"/>
  <mergeCells count="21">
    <mergeCell ref="A13:B14"/>
    <mergeCell ref="C13:C14"/>
    <mergeCell ref="D13:E14"/>
    <mergeCell ref="A17:D18"/>
    <mergeCell ref="H19:J19"/>
    <mergeCell ref="A1:O1"/>
    <mergeCell ref="A2:P2"/>
    <mergeCell ref="A3:P3"/>
    <mergeCell ref="A5:F5"/>
    <mergeCell ref="A6:B6"/>
    <mergeCell ref="D6:E6"/>
    <mergeCell ref="H6:P17"/>
    <mergeCell ref="A7:B7"/>
    <mergeCell ref="D7:E7"/>
    <mergeCell ref="F7:F8"/>
    <mergeCell ref="A8:B8"/>
    <mergeCell ref="D8:E8"/>
    <mergeCell ref="A10:F10"/>
    <mergeCell ref="A11:B12"/>
    <mergeCell ref="C11:C12"/>
    <mergeCell ref="D11:E12"/>
  </mergeCells>
  <pageMargins left="0.70866141732283472" right="0.70866141732283472" top="0.74803149606299213" bottom="0.74803149606299213" header="0.31496062992125984" footer="0.31496062992125984"/>
  <pageSetup paperSize="9" scale="49" orientation="landscape" r:id="rId1"/>
  <headerFooter>
    <oddHeader>&amp;L21-2026 EU Los 2</oddHeader>
    <oddFooter>Seite &amp;P von &amp;N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56D8FE-9BC3-4CB7-8258-FBEAABFA285F}">
  <sheetPr>
    <pageSetUpPr fitToPage="1"/>
  </sheetPr>
  <dimension ref="A1:P23"/>
  <sheetViews>
    <sheetView showGridLines="0" zoomScale="90" zoomScaleNormal="90" zoomScaleSheetLayoutView="90" workbookViewId="0">
      <selection activeCell="F16" sqref="F16"/>
    </sheetView>
  </sheetViews>
  <sheetFormatPr baseColWidth="10" defaultColWidth="9" defaultRowHeight="16.5"/>
  <cols>
    <col min="1" max="1" width="4.5" style="106" customWidth="1"/>
    <col min="2" max="2" width="26" style="106" customWidth="1"/>
    <col min="3" max="3" width="13" style="106" customWidth="1"/>
    <col min="4" max="5" width="22" style="106" customWidth="1"/>
    <col min="6" max="6" width="17" style="106" customWidth="1"/>
    <col min="7" max="7" width="3" style="106" customWidth="1"/>
    <col min="8" max="13" width="16" style="106" customWidth="1"/>
    <col min="14" max="14" width="6.875" style="106" customWidth="1"/>
    <col min="15" max="15" width="16" style="106" customWidth="1"/>
    <col min="16" max="16" width="6.5" style="106" customWidth="1"/>
    <col min="17" max="16384" width="9" style="106"/>
  </cols>
  <sheetData>
    <row r="1" spans="1:16" ht="27.75" customHeight="1">
      <c r="A1" s="141" t="s">
        <v>0</v>
      </c>
      <c r="B1" s="141"/>
      <c r="C1" s="141"/>
      <c r="D1" s="141"/>
      <c r="E1" s="141"/>
      <c r="F1" s="141"/>
      <c r="G1" s="141"/>
      <c r="H1" s="141"/>
      <c r="I1" s="141"/>
      <c r="J1" s="141"/>
      <c r="K1" s="141"/>
      <c r="L1" s="141"/>
      <c r="M1" s="141"/>
      <c r="N1" s="141"/>
      <c r="O1" s="141"/>
    </row>
    <row r="2" spans="1:16" ht="20.100000000000001" customHeight="1">
      <c r="A2" s="142"/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</row>
    <row r="3" spans="1:16" ht="20.100000000000001" customHeight="1">
      <c r="A3" s="143" t="s">
        <v>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</row>
    <row r="4" spans="1:16" ht="20.100000000000001" customHeight="1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5" spans="1:16" ht="27.95" customHeight="1">
      <c r="A5" s="144" t="s">
        <v>2</v>
      </c>
      <c r="B5" s="144"/>
      <c r="C5" s="144"/>
      <c r="D5" s="144"/>
      <c r="E5" s="144"/>
      <c r="F5" s="144"/>
      <c r="G5" s="107"/>
      <c r="H5" s="108" t="s">
        <v>3</v>
      </c>
      <c r="I5" s="109"/>
      <c r="J5" s="109"/>
      <c r="K5" s="109"/>
      <c r="L5" s="109"/>
      <c r="M5" s="109"/>
      <c r="N5" s="109"/>
      <c r="O5" s="109"/>
      <c r="P5" s="110"/>
    </row>
    <row r="6" spans="1:16" ht="42" customHeight="1">
      <c r="A6" s="145" t="s">
        <v>4</v>
      </c>
      <c r="B6" s="145"/>
      <c r="C6" s="111" t="s">
        <v>5</v>
      </c>
      <c r="D6" s="145" t="s">
        <v>6</v>
      </c>
      <c r="E6" s="145"/>
      <c r="F6" s="111" t="s">
        <v>7</v>
      </c>
      <c r="G6" s="107"/>
      <c r="H6" s="146"/>
      <c r="I6" s="147"/>
      <c r="J6" s="147"/>
      <c r="K6" s="147"/>
      <c r="L6" s="147"/>
      <c r="M6" s="147"/>
      <c r="N6" s="147"/>
      <c r="O6" s="147"/>
      <c r="P6" s="148"/>
    </row>
    <row r="7" spans="1:16" ht="50.25" customHeight="1">
      <c r="A7" s="155" t="s">
        <v>53</v>
      </c>
      <c r="B7" s="156"/>
      <c r="C7" s="112">
        <v>135</v>
      </c>
      <c r="D7" s="155" t="s">
        <v>8</v>
      </c>
      <c r="E7" s="155"/>
      <c r="F7" s="157"/>
      <c r="G7" s="107"/>
      <c r="H7" s="149"/>
      <c r="I7" s="150"/>
      <c r="J7" s="150"/>
      <c r="K7" s="150"/>
      <c r="L7" s="150"/>
      <c r="M7" s="150"/>
      <c r="N7" s="150"/>
      <c r="O7" s="150"/>
      <c r="P7" s="151"/>
    </row>
    <row r="8" spans="1:16" ht="50.25" customHeight="1">
      <c r="A8" s="155" t="s">
        <v>9</v>
      </c>
      <c r="B8" s="156"/>
      <c r="C8" s="112">
        <v>4350</v>
      </c>
      <c r="D8" s="155" t="s">
        <v>10</v>
      </c>
      <c r="E8" s="155"/>
      <c r="F8" s="158"/>
      <c r="G8" s="107"/>
      <c r="H8" s="149"/>
      <c r="I8" s="150"/>
      <c r="J8" s="150"/>
      <c r="K8" s="150"/>
      <c r="L8" s="150"/>
      <c r="M8" s="150"/>
      <c r="N8" s="150"/>
      <c r="O8" s="150"/>
      <c r="P8" s="151"/>
    </row>
    <row r="9" spans="1:16" ht="20.100000000000001" customHeight="1">
      <c r="A9" s="113"/>
      <c r="B9" s="107"/>
      <c r="C9" s="107"/>
      <c r="D9" s="113"/>
      <c r="E9" s="113"/>
      <c r="F9" s="107"/>
      <c r="G9" s="107"/>
      <c r="H9" s="149"/>
      <c r="I9" s="150"/>
      <c r="J9" s="150"/>
      <c r="K9" s="150"/>
      <c r="L9" s="150"/>
      <c r="M9" s="150"/>
      <c r="N9" s="150"/>
      <c r="O9" s="150"/>
      <c r="P9" s="151"/>
    </row>
    <row r="10" spans="1:16" ht="27.95" customHeight="1">
      <c r="A10" s="159" t="s">
        <v>11</v>
      </c>
      <c r="B10" s="144"/>
      <c r="C10" s="144"/>
      <c r="D10" s="159"/>
      <c r="E10" s="159"/>
      <c r="F10" s="144"/>
      <c r="G10" s="107"/>
      <c r="H10" s="149"/>
      <c r="I10" s="150"/>
      <c r="J10" s="150"/>
      <c r="K10" s="150"/>
      <c r="L10" s="150"/>
      <c r="M10" s="150"/>
      <c r="N10" s="150"/>
      <c r="O10" s="150"/>
      <c r="P10" s="151"/>
    </row>
    <row r="11" spans="1:16" ht="19.5" customHeight="1">
      <c r="A11" s="155" t="s">
        <v>41</v>
      </c>
      <c r="B11" s="156"/>
      <c r="C11" s="160">
        <v>4350</v>
      </c>
      <c r="D11" s="155" t="s">
        <v>12</v>
      </c>
      <c r="E11" s="155"/>
      <c r="F11" s="115" t="s">
        <v>22</v>
      </c>
      <c r="G11" s="107"/>
      <c r="H11" s="149"/>
      <c r="I11" s="150"/>
      <c r="J11" s="150"/>
      <c r="K11" s="150"/>
      <c r="L11" s="150"/>
      <c r="M11" s="150"/>
      <c r="N11" s="150"/>
      <c r="O11" s="150"/>
      <c r="P11" s="151"/>
    </row>
    <row r="12" spans="1:16" ht="32.450000000000003" customHeight="1">
      <c r="A12" s="155"/>
      <c r="B12" s="156"/>
      <c r="C12" s="160"/>
      <c r="D12" s="155"/>
      <c r="E12" s="155"/>
      <c r="F12" s="127"/>
      <c r="G12" s="107"/>
      <c r="H12" s="149"/>
      <c r="I12" s="150"/>
      <c r="J12" s="150"/>
      <c r="K12" s="150"/>
      <c r="L12" s="150"/>
      <c r="M12" s="150"/>
      <c r="N12" s="150"/>
      <c r="O12" s="150"/>
      <c r="P12" s="151"/>
    </row>
    <row r="13" spans="1:16" ht="19.5" customHeight="1">
      <c r="A13" s="155" t="s">
        <v>13</v>
      </c>
      <c r="B13" s="156"/>
      <c r="C13" s="160"/>
      <c r="D13" s="155" t="s">
        <v>14</v>
      </c>
      <c r="E13" s="155"/>
      <c r="F13" s="116" t="s">
        <v>23</v>
      </c>
      <c r="G13" s="107"/>
      <c r="H13" s="149"/>
      <c r="I13" s="150"/>
      <c r="J13" s="150"/>
      <c r="K13" s="150"/>
      <c r="L13" s="150"/>
      <c r="M13" s="150"/>
      <c r="N13" s="150"/>
      <c r="O13" s="150"/>
      <c r="P13" s="151"/>
    </row>
    <row r="14" spans="1:16" ht="32.450000000000003" customHeight="1">
      <c r="A14" s="155"/>
      <c r="B14" s="156"/>
      <c r="C14" s="160"/>
      <c r="D14" s="155"/>
      <c r="E14" s="155"/>
      <c r="F14" s="127"/>
      <c r="G14" s="107"/>
      <c r="H14" s="149"/>
      <c r="I14" s="150"/>
      <c r="J14" s="150"/>
      <c r="K14" s="150"/>
      <c r="L14" s="150"/>
      <c r="M14" s="150"/>
      <c r="N14" s="150"/>
      <c r="O14" s="150"/>
      <c r="P14" s="151"/>
    </row>
    <row r="15" spans="1:16" ht="20.100000000000001" customHeight="1">
      <c r="A15" s="107"/>
      <c r="B15" s="107"/>
      <c r="C15" s="107"/>
      <c r="D15" s="107"/>
      <c r="E15" s="107"/>
      <c r="F15" s="107"/>
      <c r="G15" s="107"/>
      <c r="H15" s="149"/>
      <c r="I15" s="150"/>
      <c r="J15" s="150"/>
      <c r="K15" s="150"/>
      <c r="L15" s="150"/>
      <c r="M15" s="150"/>
      <c r="N15" s="150"/>
      <c r="O15" s="150"/>
      <c r="P15" s="151"/>
    </row>
    <row r="16" spans="1:16" ht="20.100000000000001" customHeight="1">
      <c r="A16" s="107"/>
      <c r="B16" s="107"/>
      <c r="C16" s="107"/>
      <c r="D16" s="107"/>
      <c r="E16" s="107"/>
      <c r="F16" s="107"/>
      <c r="G16" s="107"/>
      <c r="H16" s="149"/>
      <c r="I16" s="150"/>
      <c r="J16" s="150"/>
      <c r="K16" s="150"/>
      <c r="L16" s="150"/>
      <c r="M16" s="150"/>
      <c r="N16" s="150"/>
      <c r="O16" s="150"/>
      <c r="P16" s="151"/>
    </row>
    <row r="17" spans="1:16" ht="20.100000000000001" customHeight="1">
      <c r="A17" s="161" t="s">
        <v>15</v>
      </c>
      <c r="B17" s="161"/>
      <c r="C17" s="161"/>
      <c r="D17" s="161"/>
      <c r="E17" s="107"/>
      <c r="F17" s="107"/>
      <c r="G17" s="107"/>
      <c r="H17" s="152"/>
      <c r="I17" s="153"/>
      <c r="J17" s="153"/>
      <c r="K17" s="153"/>
      <c r="L17" s="153"/>
      <c r="M17" s="153"/>
      <c r="N17" s="153"/>
      <c r="O17" s="153"/>
      <c r="P17" s="154"/>
    </row>
    <row r="18" spans="1:16" ht="20.100000000000001" customHeight="1">
      <c r="A18" s="161"/>
      <c r="B18" s="161"/>
      <c r="C18" s="161"/>
      <c r="D18" s="161"/>
      <c r="E18" s="107"/>
      <c r="F18" s="107"/>
      <c r="G18" s="107"/>
      <c r="H18" s="107"/>
      <c r="I18" s="107"/>
      <c r="J18" s="107"/>
      <c r="K18" s="107"/>
      <c r="L18" s="107"/>
      <c r="M18" s="107"/>
      <c r="N18" s="107"/>
      <c r="O18" s="107"/>
      <c r="P18" s="107"/>
    </row>
    <row r="19" spans="1:16">
      <c r="A19" s="107"/>
      <c r="B19" s="107"/>
      <c r="C19" s="107"/>
      <c r="D19" s="107"/>
      <c r="E19" s="107"/>
      <c r="F19" s="107"/>
      <c r="G19" s="107"/>
      <c r="H19" s="162"/>
      <c r="I19" s="162"/>
      <c r="J19" s="162"/>
      <c r="K19" s="107"/>
      <c r="L19" s="107"/>
      <c r="M19" s="107"/>
      <c r="N19" s="107"/>
      <c r="O19" s="107"/>
      <c r="P19" s="107"/>
    </row>
    <row r="20" spans="1:16">
      <c r="A20" s="117" t="s">
        <v>16</v>
      </c>
      <c r="B20" s="118"/>
      <c r="C20" s="107"/>
      <c r="D20" s="107"/>
      <c r="E20" s="107"/>
      <c r="F20" s="107"/>
      <c r="G20" s="107"/>
      <c r="H20" s="119"/>
      <c r="I20" s="120"/>
      <c r="J20" s="120"/>
      <c r="K20" s="107"/>
      <c r="L20" s="107"/>
      <c r="M20" s="107"/>
      <c r="N20" s="107"/>
      <c r="O20" s="107"/>
      <c r="P20" s="107"/>
    </row>
    <row r="21" spans="1:16">
      <c r="A21" s="121" t="s">
        <v>17</v>
      </c>
      <c r="B21" s="122" t="s">
        <v>18</v>
      </c>
      <c r="C21" s="107"/>
      <c r="D21" s="107"/>
      <c r="E21" s="107"/>
      <c r="F21" s="107"/>
      <c r="G21" s="107"/>
      <c r="H21" s="123"/>
      <c r="I21" s="120"/>
      <c r="J21" s="120"/>
      <c r="K21" s="107"/>
      <c r="L21" s="107"/>
      <c r="M21" s="107"/>
      <c r="N21" s="107"/>
      <c r="O21" s="107"/>
      <c r="P21" s="107"/>
    </row>
    <row r="22" spans="1:16">
      <c r="A22" s="124" t="s">
        <v>17</v>
      </c>
      <c r="B22" s="122" t="s">
        <v>19</v>
      </c>
      <c r="C22" s="107"/>
      <c r="D22" s="107"/>
      <c r="E22" s="107"/>
      <c r="F22" s="107"/>
      <c r="G22" s="107"/>
      <c r="H22" s="125"/>
      <c r="I22" s="120"/>
      <c r="J22" s="120"/>
      <c r="K22" s="107"/>
      <c r="L22" s="107"/>
      <c r="M22" s="107"/>
      <c r="N22" s="107"/>
      <c r="O22" s="107"/>
      <c r="P22" s="107"/>
    </row>
    <row r="23" spans="1:16">
      <c r="A23" s="126" t="s">
        <v>20</v>
      </c>
      <c r="B23" s="122" t="s">
        <v>21</v>
      </c>
    </row>
  </sheetData>
  <sheetProtection algorithmName="SHA-512" hashValue="39bWaQOewqMMIdYNDKAlLMhvwzJuieBh5UEcRaiJoWnQCinOWXRdpt7VU4DwGRUzxd7Ir0WZDY4f8PyoOKkWpw==" saltValue="7wfBPN2eCDnkSABkhytFNA==" spinCount="100000" sheet="1" objects="1" scenarios="1"/>
  <mergeCells count="21">
    <mergeCell ref="A13:B14"/>
    <mergeCell ref="C13:C14"/>
    <mergeCell ref="D13:E14"/>
    <mergeCell ref="A17:D18"/>
    <mergeCell ref="H19:J19"/>
    <mergeCell ref="A1:O1"/>
    <mergeCell ref="A2:P2"/>
    <mergeCell ref="A3:P3"/>
    <mergeCell ref="A5:F5"/>
    <mergeCell ref="A6:B6"/>
    <mergeCell ref="D6:E6"/>
    <mergeCell ref="H6:P17"/>
    <mergeCell ref="A7:B7"/>
    <mergeCell ref="D7:E7"/>
    <mergeCell ref="F7:F8"/>
    <mergeCell ref="A8:B8"/>
    <mergeCell ref="D8:E8"/>
    <mergeCell ref="A10:F10"/>
    <mergeCell ref="A11:B12"/>
    <mergeCell ref="C11:C12"/>
    <mergeCell ref="D11:E12"/>
  </mergeCells>
  <pageMargins left="0.70866141732283472" right="0.70866141732283472" top="0.74803149606299213" bottom="0.74803149606299213" header="0.31496062992125984" footer="0.31496062992125984"/>
  <pageSetup paperSize="9" scale="49" orientation="landscape" r:id="rId1"/>
  <headerFooter>
    <oddHeader>&amp;L21-2026 EU Los 2</oddHeader>
    <oddFooter>Seite &amp;P von &amp;N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8DDEF8-A726-4886-A0A8-F2232AA0C05D}">
  <sheetPr>
    <pageSetUpPr fitToPage="1"/>
  </sheetPr>
  <dimension ref="A1:P23"/>
  <sheetViews>
    <sheetView showGridLines="0" zoomScale="90" zoomScaleNormal="90" zoomScaleSheetLayoutView="90" workbookViewId="0">
      <selection activeCell="F15" sqref="F15"/>
    </sheetView>
  </sheetViews>
  <sheetFormatPr baseColWidth="10" defaultColWidth="9" defaultRowHeight="16.5"/>
  <cols>
    <col min="1" max="1" width="4.5" style="106" customWidth="1"/>
    <col min="2" max="2" width="26" style="106" customWidth="1"/>
    <col min="3" max="3" width="13" style="106" customWidth="1"/>
    <col min="4" max="5" width="22" style="106" customWidth="1"/>
    <col min="6" max="6" width="17" style="106" customWidth="1"/>
    <col min="7" max="7" width="3" style="106" customWidth="1"/>
    <col min="8" max="13" width="16" style="106" customWidth="1"/>
    <col min="14" max="14" width="6.875" style="106" customWidth="1"/>
    <col min="15" max="15" width="16" style="106" customWidth="1"/>
    <col min="16" max="16" width="6.5" style="106" customWidth="1"/>
    <col min="17" max="16384" width="9" style="106"/>
  </cols>
  <sheetData>
    <row r="1" spans="1:16" ht="27.75" customHeight="1">
      <c r="A1" s="141" t="s">
        <v>0</v>
      </c>
      <c r="B1" s="141"/>
      <c r="C1" s="141"/>
      <c r="D1" s="141"/>
      <c r="E1" s="141"/>
      <c r="F1" s="141"/>
      <c r="G1" s="141"/>
      <c r="H1" s="141"/>
      <c r="I1" s="141"/>
      <c r="J1" s="141"/>
      <c r="K1" s="141"/>
      <c r="L1" s="141"/>
      <c r="M1" s="141"/>
      <c r="N1" s="141"/>
      <c r="O1" s="141"/>
    </row>
    <row r="2" spans="1:16" ht="20.100000000000001" customHeight="1">
      <c r="A2" s="142"/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</row>
    <row r="3" spans="1:16" ht="20.100000000000001" customHeight="1">
      <c r="A3" s="143" t="s">
        <v>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</row>
    <row r="4" spans="1:16" ht="20.100000000000001" customHeight="1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5" spans="1:16" ht="27.95" customHeight="1">
      <c r="A5" s="144" t="s">
        <v>2</v>
      </c>
      <c r="B5" s="144"/>
      <c r="C5" s="144"/>
      <c r="D5" s="144"/>
      <c r="E5" s="144"/>
      <c r="F5" s="144"/>
      <c r="G5" s="107"/>
      <c r="H5" s="108" t="s">
        <v>3</v>
      </c>
      <c r="I5" s="109"/>
      <c r="J5" s="109"/>
      <c r="K5" s="109"/>
      <c r="L5" s="109"/>
      <c r="M5" s="109"/>
      <c r="N5" s="109"/>
      <c r="O5" s="109"/>
      <c r="P5" s="110"/>
    </row>
    <row r="6" spans="1:16" ht="42" customHeight="1">
      <c r="A6" s="145" t="s">
        <v>4</v>
      </c>
      <c r="B6" s="145"/>
      <c r="C6" s="111" t="s">
        <v>5</v>
      </c>
      <c r="D6" s="145" t="s">
        <v>6</v>
      </c>
      <c r="E6" s="145"/>
      <c r="F6" s="111" t="s">
        <v>7</v>
      </c>
      <c r="G6" s="107"/>
      <c r="H6" s="146"/>
      <c r="I6" s="147"/>
      <c r="J6" s="147"/>
      <c r="K6" s="147"/>
      <c r="L6" s="147"/>
      <c r="M6" s="147"/>
      <c r="N6" s="147"/>
      <c r="O6" s="147"/>
      <c r="P6" s="148"/>
    </row>
    <row r="7" spans="1:16" ht="50.25" customHeight="1">
      <c r="A7" s="155" t="s">
        <v>54</v>
      </c>
      <c r="B7" s="156"/>
      <c r="C7" s="112">
        <v>80</v>
      </c>
      <c r="D7" s="155" t="s">
        <v>8</v>
      </c>
      <c r="E7" s="155"/>
      <c r="F7" s="157"/>
      <c r="G7" s="107"/>
      <c r="H7" s="149"/>
      <c r="I7" s="150"/>
      <c r="J7" s="150"/>
      <c r="K7" s="150"/>
      <c r="L7" s="150"/>
      <c r="M7" s="150"/>
      <c r="N7" s="150"/>
      <c r="O7" s="150"/>
      <c r="P7" s="151"/>
    </row>
    <row r="8" spans="1:16" ht="50.25" customHeight="1">
      <c r="A8" s="155" t="s">
        <v>9</v>
      </c>
      <c r="B8" s="156"/>
      <c r="C8" s="112">
        <v>6400</v>
      </c>
      <c r="D8" s="155" t="s">
        <v>10</v>
      </c>
      <c r="E8" s="155"/>
      <c r="F8" s="158"/>
      <c r="G8" s="107"/>
      <c r="H8" s="149"/>
      <c r="I8" s="150"/>
      <c r="J8" s="150"/>
      <c r="K8" s="150"/>
      <c r="L8" s="150"/>
      <c r="M8" s="150"/>
      <c r="N8" s="150"/>
      <c r="O8" s="150"/>
      <c r="P8" s="151"/>
    </row>
    <row r="9" spans="1:16" ht="20.100000000000001" customHeight="1">
      <c r="A9" s="113"/>
      <c r="B9" s="107"/>
      <c r="C9" s="107"/>
      <c r="D9" s="113"/>
      <c r="E9" s="113"/>
      <c r="F9" s="107"/>
      <c r="G9" s="107"/>
      <c r="H9" s="149"/>
      <c r="I9" s="150"/>
      <c r="J9" s="150"/>
      <c r="K9" s="150"/>
      <c r="L9" s="150"/>
      <c r="M9" s="150"/>
      <c r="N9" s="150"/>
      <c r="O9" s="150"/>
      <c r="P9" s="151"/>
    </row>
    <row r="10" spans="1:16" ht="27.95" customHeight="1">
      <c r="A10" s="159" t="s">
        <v>11</v>
      </c>
      <c r="B10" s="144"/>
      <c r="C10" s="144"/>
      <c r="D10" s="159"/>
      <c r="E10" s="159"/>
      <c r="F10" s="144"/>
      <c r="G10" s="107"/>
      <c r="H10" s="149"/>
      <c r="I10" s="150"/>
      <c r="J10" s="150"/>
      <c r="K10" s="150"/>
      <c r="L10" s="150"/>
      <c r="M10" s="150"/>
      <c r="N10" s="150"/>
      <c r="O10" s="150"/>
      <c r="P10" s="151"/>
    </row>
    <row r="11" spans="1:16" ht="19.5" customHeight="1">
      <c r="A11" s="155" t="s">
        <v>41</v>
      </c>
      <c r="B11" s="156"/>
      <c r="C11" s="160">
        <v>6400</v>
      </c>
      <c r="D11" s="155" t="s">
        <v>12</v>
      </c>
      <c r="E11" s="155"/>
      <c r="F11" s="115" t="s">
        <v>22</v>
      </c>
      <c r="G11" s="107"/>
      <c r="H11" s="149"/>
      <c r="I11" s="150"/>
      <c r="J11" s="150"/>
      <c r="K11" s="150"/>
      <c r="L11" s="150"/>
      <c r="M11" s="150"/>
      <c r="N11" s="150"/>
      <c r="O11" s="150"/>
      <c r="P11" s="151"/>
    </row>
    <row r="12" spans="1:16" ht="32.450000000000003" customHeight="1">
      <c r="A12" s="155"/>
      <c r="B12" s="156"/>
      <c r="C12" s="160"/>
      <c r="D12" s="155"/>
      <c r="E12" s="155"/>
      <c r="F12" s="127"/>
      <c r="G12" s="107"/>
      <c r="H12" s="149"/>
      <c r="I12" s="150"/>
      <c r="J12" s="150"/>
      <c r="K12" s="150"/>
      <c r="L12" s="150"/>
      <c r="M12" s="150"/>
      <c r="N12" s="150"/>
      <c r="O12" s="150"/>
      <c r="P12" s="151"/>
    </row>
    <row r="13" spans="1:16" ht="19.5" customHeight="1">
      <c r="A13" s="155" t="s">
        <v>13</v>
      </c>
      <c r="B13" s="156"/>
      <c r="C13" s="160"/>
      <c r="D13" s="155" t="s">
        <v>14</v>
      </c>
      <c r="E13" s="155"/>
      <c r="F13" s="116" t="s">
        <v>23</v>
      </c>
      <c r="G13" s="107"/>
      <c r="H13" s="149"/>
      <c r="I13" s="150"/>
      <c r="J13" s="150"/>
      <c r="K13" s="150"/>
      <c r="L13" s="150"/>
      <c r="M13" s="150"/>
      <c r="N13" s="150"/>
      <c r="O13" s="150"/>
      <c r="P13" s="151"/>
    </row>
    <row r="14" spans="1:16" ht="32.450000000000003" customHeight="1">
      <c r="A14" s="155"/>
      <c r="B14" s="156"/>
      <c r="C14" s="160"/>
      <c r="D14" s="155"/>
      <c r="E14" s="155"/>
      <c r="F14" s="127"/>
      <c r="G14" s="107"/>
      <c r="H14" s="149"/>
      <c r="I14" s="150"/>
      <c r="J14" s="150"/>
      <c r="K14" s="150"/>
      <c r="L14" s="150"/>
      <c r="M14" s="150"/>
      <c r="N14" s="150"/>
      <c r="O14" s="150"/>
      <c r="P14" s="151"/>
    </row>
    <row r="15" spans="1:16" ht="20.100000000000001" customHeight="1">
      <c r="A15" s="107"/>
      <c r="B15" s="107"/>
      <c r="C15" s="107"/>
      <c r="D15" s="107"/>
      <c r="E15" s="107"/>
      <c r="F15" s="107"/>
      <c r="G15" s="107"/>
      <c r="H15" s="149"/>
      <c r="I15" s="150"/>
      <c r="J15" s="150"/>
      <c r="K15" s="150"/>
      <c r="L15" s="150"/>
      <c r="M15" s="150"/>
      <c r="N15" s="150"/>
      <c r="O15" s="150"/>
      <c r="P15" s="151"/>
    </row>
    <row r="16" spans="1:16" ht="20.100000000000001" customHeight="1">
      <c r="A16" s="107"/>
      <c r="B16" s="107"/>
      <c r="C16" s="107"/>
      <c r="D16" s="107"/>
      <c r="E16" s="107"/>
      <c r="F16" s="107"/>
      <c r="G16" s="107"/>
      <c r="H16" s="149"/>
      <c r="I16" s="150"/>
      <c r="J16" s="150"/>
      <c r="K16" s="150"/>
      <c r="L16" s="150"/>
      <c r="M16" s="150"/>
      <c r="N16" s="150"/>
      <c r="O16" s="150"/>
      <c r="P16" s="151"/>
    </row>
    <row r="17" spans="1:16" ht="20.100000000000001" customHeight="1">
      <c r="A17" s="161" t="s">
        <v>15</v>
      </c>
      <c r="B17" s="161"/>
      <c r="C17" s="161"/>
      <c r="D17" s="161"/>
      <c r="E17" s="107"/>
      <c r="F17" s="107"/>
      <c r="G17" s="107"/>
      <c r="H17" s="152"/>
      <c r="I17" s="153"/>
      <c r="J17" s="153"/>
      <c r="K17" s="153"/>
      <c r="L17" s="153"/>
      <c r="M17" s="153"/>
      <c r="N17" s="153"/>
      <c r="O17" s="153"/>
      <c r="P17" s="154"/>
    </row>
    <row r="18" spans="1:16" ht="20.100000000000001" customHeight="1">
      <c r="A18" s="161"/>
      <c r="B18" s="161"/>
      <c r="C18" s="161"/>
      <c r="D18" s="161"/>
      <c r="E18" s="107"/>
      <c r="F18" s="107"/>
      <c r="G18" s="107"/>
      <c r="H18" s="107"/>
      <c r="I18" s="107"/>
      <c r="J18" s="107"/>
      <c r="K18" s="107"/>
      <c r="L18" s="107"/>
      <c r="M18" s="107"/>
      <c r="N18" s="107"/>
      <c r="O18" s="107"/>
      <c r="P18" s="107"/>
    </row>
    <row r="19" spans="1:16">
      <c r="A19" s="107"/>
      <c r="B19" s="107"/>
      <c r="C19" s="107"/>
      <c r="D19" s="107"/>
      <c r="E19" s="107"/>
      <c r="F19" s="107"/>
      <c r="G19" s="107"/>
      <c r="H19" s="162"/>
      <c r="I19" s="162"/>
      <c r="J19" s="162"/>
      <c r="K19" s="107"/>
      <c r="L19" s="107"/>
      <c r="M19" s="107"/>
      <c r="N19" s="107"/>
      <c r="O19" s="107"/>
      <c r="P19" s="107"/>
    </row>
    <row r="20" spans="1:16">
      <c r="A20" s="117" t="s">
        <v>16</v>
      </c>
      <c r="B20" s="118"/>
      <c r="C20" s="107"/>
      <c r="D20" s="107"/>
      <c r="E20" s="107"/>
      <c r="F20" s="107"/>
      <c r="G20" s="107"/>
      <c r="H20" s="119"/>
      <c r="I20" s="120"/>
      <c r="J20" s="120"/>
      <c r="K20" s="107"/>
      <c r="L20" s="107"/>
      <c r="M20" s="107"/>
      <c r="N20" s="107"/>
      <c r="O20" s="107"/>
      <c r="P20" s="107"/>
    </row>
    <row r="21" spans="1:16">
      <c r="A21" s="121" t="s">
        <v>17</v>
      </c>
      <c r="B21" s="122" t="s">
        <v>18</v>
      </c>
      <c r="C21" s="107"/>
      <c r="D21" s="107"/>
      <c r="E21" s="107"/>
      <c r="F21" s="107"/>
      <c r="G21" s="107"/>
      <c r="H21" s="123"/>
      <c r="I21" s="120"/>
      <c r="J21" s="120"/>
      <c r="K21" s="107"/>
      <c r="L21" s="107"/>
      <c r="M21" s="107"/>
      <c r="N21" s="107"/>
      <c r="O21" s="107"/>
      <c r="P21" s="107"/>
    </row>
    <row r="22" spans="1:16">
      <c r="A22" s="124" t="s">
        <v>17</v>
      </c>
      <c r="B22" s="122" t="s">
        <v>19</v>
      </c>
      <c r="C22" s="107"/>
      <c r="D22" s="107"/>
      <c r="E22" s="107"/>
      <c r="F22" s="107"/>
      <c r="G22" s="107"/>
      <c r="H22" s="125"/>
      <c r="I22" s="120"/>
      <c r="J22" s="120"/>
      <c r="K22" s="107"/>
      <c r="L22" s="107"/>
      <c r="M22" s="107"/>
      <c r="N22" s="107"/>
      <c r="O22" s="107"/>
      <c r="P22" s="107"/>
    </row>
    <row r="23" spans="1:16">
      <c r="A23" s="126" t="s">
        <v>20</v>
      </c>
      <c r="B23" s="122" t="s">
        <v>21</v>
      </c>
    </row>
  </sheetData>
  <sheetProtection algorithmName="SHA-512" hashValue="lXzWNlxk30YjKODbjqJz3cUF2v1yT+fbMSOzz7MIaxB7zIAGByFrdWdjK5KZs/KakkpG9UOEIlAq9fhnty8++g==" saltValue="+sYqjC9pSmwumDuDjlekLA==" spinCount="100000" sheet="1" objects="1" scenarios="1"/>
  <mergeCells count="21">
    <mergeCell ref="A13:B14"/>
    <mergeCell ref="C13:C14"/>
    <mergeCell ref="D13:E14"/>
    <mergeCell ref="A17:D18"/>
    <mergeCell ref="H19:J19"/>
    <mergeCell ref="A1:O1"/>
    <mergeCell ref="A2:P2"/>
    <mergeCell ref="A3:P3"/>
    <mergeCell ref="A5:F5"/>
    <mergeCell ref="A6:B6"/>
    <mergeCell ref="D6:E6"/>
    <mergeCell ref="H6:P17"/>
    <mergeCell ref="A7:B7"/>
    <mergeCell ref="D7:E7"/>
    <mergeCell ref="F7:F8"/>
    <mergeCell ref="A8:B8"/>
    <mergeCell ref="D8:E8"/>
    <mergeCell ref="A10:F10"/>
    <mergeCell ref="A11:B12"/>
    <mergeCell ref="C11:C12"/>
    <mergeCell ref="D11:E12"/>
  </mergeCells>
  <pageMargins left="0.70866141732283472" right="0.70866141732283472" top="0.74803149606299213" bottom="0.74803149606299213" header="0.31496062992125984" footer="0.31496062992125984"/>
  <pageSetup paperSize="9" scale="49" orientation="landscape" r:id="rId1"/>
  <headerFooter>
    <oddHeader>&amp;L21-2026 EU Los 2</oddHeader>
    <oddFooter>Seite &amp;P von 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AE9851-F915-4B5E-8ACA-BA1013A45D91}">
  <sheetPr>
    <pageSetUpPr fitToPage="1"/>
  </sheetPr>
  <dimension ref="A1:P23"/>
  <sheetViews>
    <sheetView showGridLines="0" zoomScale="90" zoomScaleNormal="90" zoomScaleSheetLayoutView="90" workbookViewId="0">
      <selection sqref="A1:O1"/>
    </sheetView>
  </sheetViews>
  <sheetFormatPr baseColWidth="10" defaultColWidth="9" defaultRowHeight="16.5"/>
  <cols>
    <col min="1" max="1" width="4.5" style="106" customWidth="1"/>
    <col min="2" max="2" width="26" style="106" customWidth="1"/>
    <col min="3" max="3" width="13" style="106" customWidth="1"/>
    <col min="4" max="5" width="22" style="106" customWidth="1"/>
    <col min="6" max="6" width="17" style="106" customWidth="1"/>
    <col min="7" max="7" width="3" style="106" customWidth="1"/>
    <col min="8" max="13" width="16" style="106" customWidth="1"/>
    <col min="14" max="14" width="6.875" style="106" customWidth="1"/>
    <col min="15" max="15" width="16" style="106" customWidth="1"/>
    <col min="16" max="16" width="6.5" style="106" customWidth="1"/>
    <col min="17" max="16384" width="9" style="106"/>
  </cols>
  <sheetData>
    <row r="1" spans="1:16" ht="27.75" customHeight="1">
      <c r="A1" s="141" t="s">
        <v>0</v>
      </c>
      <c r="B1" s="141"/>
      <c r="C1" s="141"/>
      <c r="D1" s="141"/>
      <c r="E1" s="141"/>
      <c r="F1" s="141"/>
      <c r="G1" s="141"/>
      <c r="H1" s="141"/>
      <c r="I1" s="141"/>
      <c r="J1" s="141"/>
      <c r="K1" s="141"/>
      <c r="L1" s="141"/>
      <c r="M1" s="141"/>
      <c r="N1" s="141"/>
      <c r="O1" s="141"/>
    </row>
    <row r="2" spans="1:16" ht="20.100000000000001" customHeight="1">
      <c r="A2" s="142"/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</row>
    <row r="3" spans="1:16" ht="20.100000000000001" customHeight="1">
      <c r="A3" s="143" t="s">
        <v>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</row>
    <row r="4" spans="1:16" ht="20.100000000000001" customHeight="1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5" spans="1:16" ht="27.95" customHeight="1">
      <c r="A5" s="144" t="s">
        <v>2</v>
      </c>
      <c r="B5" s="144"/>
      <c r="C5" s="144"/>
      <c r="D5" s="144"/>
      <c r="E5" s="144"/>
      <c r="F5" s="144"/>
      <c r="G5" s="107"/>
      <c r="H5" s="108" t="s">
        <v>3</v>
      </c>
      <c r="I5" s="109"/>
      <c r="J5" s="109"/>
      <c r="K5" s="109"/>
      <c r="L5" s="109"/>
      <c r="M5" s="109"/>
      <c r="N5" s="109"/>
      <c r="O5" s="109"/>
      <c r="P5" s="110"/>
    </row>
    <row r="6" spans="1:16" ht="42" customHeight="1">
      <c r="A6" s="145" t="s">
        <v>4</v>
      </c>
      <c r="B6" s="145"/>
      <c r="C6" s="111" t="s">
        <v>5</v>
      </c>
      <c r="D6" s="145" t="s">
        <v>6</v>
      </c>
      <c r="E6" s="145"/>
      <c r="F6" s="111" t="s">
        <v>7</v>
      </c>
      <c r="G6" s="107"/>
      <c r="H6" s="146"/>
      <c r="I6" s="147"/>
      <c r="J6" s="147"/>
      <c r="K6" s="147"/>
      <c r="L6" s="147"/>
      <c r="M6" s="147"/>
      <c r="N6" s="147"/>
      <c r="O6" s="147"/>
      <c r="P6" s="148"/>
    </row>
    <row r="7" spans="1:16" ht="50.25" customHeight="1">
      <c r="A7" s="155" t="s">
        <v>55</v>
      </c>
      <c r="B7" s="156"/>
      <c r="C7" s="112">
        <v>32</v>
      </c>
      <c r="D7" s="155" t="s">
        <v>8</v>
      </c>
      <c r="E7" s="155"/>
      <c r="F7" s="157"/>
      <c r="G7" s="107"/>
      <c r="H7" s="149"/>
      <c r="I7" s="150"/>
      <c r="J7" s="150"/>
      <c r="K7" s="150"/>
      <c r="L7" s="150"/>
      <c r="M7" s="150"/>
      <c r="N7" s="150"/>
      <c r="O7" s="150"/>
      <c r="P7" s="151"/>
    </row>
    <row r="8" spans="1:16" ht="50.25" customHeight="1">
      <c r="A8" s="155" t="s">
        <v>9</v>
      </c>
      <c r="B8" s="156"/>
      <c r="C8" s="112">
        <v>6450</v>
      </c>
      <c r="D8" s="155" t="s">
        <v>10</v>
      </c>
      <c r="E8" s="155"/>
      <c r="F8" s="158"/>
      <c r="G8" s="107"/>
      <c r="H8" s="149"/>
      <c r="I8" s="150"/>
      <c r="J8" s="150"/>
      <c r="K8" s="150"/>
      <c r="L8" s="150"/>
      <c r="M8" s="150"/>
      <c r="N8" s="150"/>
      <c r="O8" s="150"/>
      <c r="P8" s="151"/>
    </row>
    <row r="9" spans="1:16" ht="20.100000000000001" customHeight="1">
      <c r="A9" s="113"/>
      <c r="B9" s="107"/>
      <c r="C9" s="107"/>
      <c r="D9" s="113"/>
      <c r="E9" s="113"/>
      <c r="F9" s="107"/>
      <c r="G9" s="107"/>
      <c r="H9" s="149"/>
      <c r="I9" s="150"/>
      <c r="J9" s="150"/>
      <c r="K9" s="150"/>
      <c r="L9" s="150"/>
      <c r="M9" s="150"/>
      <c r="N9" s="150"/>
      <c r="O9" s="150"/>
      <c r="P9" s="151"/>
    </row>
    <row r="10" spans="1:16" ht="27.95" customHeight="1">
      <c r="A10" s="159" t="s">
        <v>11</v>
      </c>
      <c r="B10" s="144"/>
      <c r="C10" s="144"/>
      <c r="D10" s="159"/>
      <c r="E10" s="159"/>
      <c r="F10" s="144"/>
      <c r="G10" s="107"/>
      <c r="H10" s="149"/>
      <c r="I10" s="150"/>
      <c r="J10" s="150"/>
      <c r="K10" s="150"/>
      <c r="L10" s="150"/>
      <c r="M10" s="150"/>
      <c r="N10" s="150"/>
      <c r="O10" s="150"/>
      <c r="P10" s="151"/>
    </row>
    <row r="11" spans="1:16" ht="19.5" customHeight="1">
      <c r="A11" s="155" t="s">
        <v>41</v>
      </c>
      <c r="B11" s="156"/>
      <c r="C11" s="160">
        <v>6450</v>
      </c>
      <c r="D11" s="155" t="s">
        <v>12</v>
      </c>
      <c r="E11" s="155"/>
      <c r="F11" s="115" t="s">
        <v>22</v>
      </c>
      <c r="G11" s="107"/>
      <c r="H11" s="149"/>
      <c r="I11" s="150"/>
      <c r="J11" s="150"/>
      <c r="K11" s="150"/>
      <c r="L11" s="150"/>
      <c r="M11" s="150"/>
      <c r="N11" s="150"/>
      <c r="O11" s="150"/>
      <c r="P11" s="151"/>
    </row>
    <row r="12" spans="1:16" ht="32.450000000000003" customHeight="1">
      <c r="A12" s="155"/>
      <c r="B12" s="156"/>
      <c r="C12" s="160"/>
      <c r="D12" s="155"/>
      <c r="E12" s="155"/>
      <c r="F12" s="127"/>
      <c r="G12" s="107"/>
      <c r="H12" s="149"/>
      <c r="I12" s="150"/>
      <c r="J12" s="150"/>
      <c r="K12" s="150"/>
      <c r="L12" s="150"/>
      <c r="M12" s="150"/>
      <c r="N12" s="150"/>
      <c r="O12" s="150"/>
      <c r="P12" s="151"/>
    </row>
    <row r="13" spans="1:16" ht="19.5" customHeight="1">
      <c r="A13" s="155" t="s">
        <v>13</v>
      </c>
      <c r="B13" s="156"/>
      <c r="C13" s="160"/>
      <c r="D13" s="155" t="s">
        <v>14</v>
      </c>
      <c r="E13" s="155"/>
      <c r="F13" s="116" t="s">
        <v>23</v>
      </c>
      <c r="G13" s="107"/>
      <c r="H13" s="149"/>
      <c r="I13" s="150"/>
      <c r="J13" s="150"/>
      <c r="K13" s="150"/>
      <c r="L13" s="150"/>
      <c r="M13" s="150"/>
      <c r="N13" s="150"/>
      <c r="O13" s="150"/>
      <c r="P13" s="151"/>
    </row>
    <row r="14" spans="1:16" ht="32.450000000000003" customHeight="1">
      <c r="A14" s="155"/>
      <c r="B14" s="156"/>
      <c r="C14" s="160"/>
      <c r="D14" s="155"/>
      <c r="E14" s="155"/>
      <c r="F14" s="127"/>
      <c r="G14" s="107"/>
      <c r="H14" s="149"/>
      <c r="I14" s="150"/>
      <c r="J14" s="150"/>
      <c r="K14" s="150"/>
      <c r="L14" s="150"/>
      <c r="M14" s="150"/>
      <c r="N14" s="150"/>
      <c r="O14" s="150"/>
      <c r="P14" s="151"/>
    </row>
    <row r="15" spans="1:16" ht="20.100000000000001" customHeight="1">
      <c r="A15" s="107"/>
      <c r="B15" s="107"/>
      <c r="C15" s="107"/>
      <c r="D15" s="107"/>
      <c r="E15" s="107"/>
      <c r="F15" s="107"/>
      <c r="G15" s="107"/>
      <c r="H15" s="149"/>
      <c r="I15" s="150"/>
      <c r="J15" s="150"/>
      <c r="K15" s="150"/>
      <c r="L15" s="150"/>
      <c r="M15" s="150"/>
      <c r="N15" s="150"/>
      <c r="O15" s="150"/>
      <c r="P15" s="151"/>
    </row>
    <row r="16" spans="1:16" ht="20.100000000000001" customHeight="1">
      <c r="A16" s="107"/>
      <c r="B16" s="107"/>
      <c r="C16" s="107"/>
      <c r="D16" s="107"/>
      <c r="E16" s="107"/>
      <c r="F16" s="107"/>
      <c r="G16" s="107"/>
      <c r="H16" s="149"/>
      <c r="I16" s="150"/>
      <c r="J16" s="150"/>
      <c r="K16" s="150"/>
      <c r="L16" s="150"/>
      <c r="M16" s="150"/>
      <c r="N16" s="150"/>
      <c r="O16" s="150"/>
      <c r="P16" s="151"/>
    </row>
    <row r="17" spans="1:16" ht="20.100000000000001" customHeight="1">
      <c r="A17" s="161" t="s">
        <v>15</v>
      </c>
      <c r="B17" s="161"/>
      <c r="C17" s="161"/>
      <c r="D17" s="161"/>
      <c r="E17" s="107"/>
      <c r="F17" s="107"/>
      <c r="G17" s="107"/>
      <c r="H17" s="152"/>
      <c r="I17" s="153"/>
      <c r="J17" s="153"/>
      <c r="K17" s="153"/>
      <c r="L17" s="153"/>
      <c r="M17" s="153"/>
      <c r="N17" s="153"/>
      <c r="O17" s="153"/>
      <c r="P17" s="154"/>
    </row>
    <row r="18" spans="1:16" ht="20.100000000000001" customHeight="1">
      <c r="A18" s="161"/>
      <c r="B18" s="161"/>
      <c r="C18" s="161"/>
      <c r="D18" s="161"/>
      <c r="E18" s="107"/>
      <c r="F18" s="107"/>
      <c r="G18" s="107"/>
      <c r="H18" s="107"/>
      <c r="I18" s="107"/>
      <c r="J18" s="107"/>
      <c r="K18" s="107"/>
      <c r="L18" s="107"/>
      <c r="M18" s="107"/>
      <c r="N18" s="107"/>
      <c r="O18" s="107"/>
      <c r="P18" s="107"/>
    </row>
    <row r="19" spans="1:16">
      <c r="A19" s="107"/>
      <c r="B19" s="107"/>
      <c r="C19" s="107"/>
      <c r="D19" s="107"/>
      <c r="E19" s="107"/>
      <c r="F19" s="107"/>
      <c r="G19" s="107"/>
      <c r="H19" s="162"/>
      <c r="I19" s="162"/>
      <c r="J19" s="162"/>
      <c r="K19" s="107"/>
      <c r="L19" s="107"/>
      <c r="M19" s="107"/>
      <c r="N19" s="107"/>
      <c r="O19" s="107"/>
      <c r="P19" s="107"/>
    </row>
    <row r="20" spans="1:16">
      <c r="A20" s="117" t="s">
        <v>16</v>
      </c>
      <c r="B20" s="118"/>
      <c r="C20" s="107"/>
      <c r="D20" s="107"/>
      <c r="E20" s="107"/>
      <c r="F20" s="107"/>
      <c r="G20" s="107"/>
      <c r="H20" s="119"/>
      <c r="I20" s="120"/>
      <c r="J20" s="120"/>
      <c r="K20" s="107"/>
      <c r="L20" s="107"/>
      <c r="M20" s="107"/>
      <c r="N20" s="107"/>
      <c r="O20" s="107"/>
      <c r="P20" s="107"/>
    </row>
    <row r="21" spans="1:16">
      <c r="A21" s="121" t="s">
        <v>17</v>
      </c>
      <c r="B21" s="122" t="s">
        <v>18</v>
      </c>
      <c r="C21" s="107"/>
      <c r="D21" s="107"/>
      <c r="E21" s="107"/>
      <c r="F21" s="107"/>
      <c r="G21" s="107"/>
      <c r="H21" s="123"/>
      <c r="I21" s="120"/>
      <c r="J21" s="120"/>
      <c r="K21" s="107"/>
      <c r="L21" s="107"/>
      <c r="M21" s="107"/>
      <c r="N21" s="107"/>
      <c r="O21" s="107"/>
      <c r="P21" s="107"/>
    </row>
    <row r="22" spans="1:16">
      <c r="A22" s="124" t="s">
        <v>17</v>
      </c>
      <c r="B22" s="122" t="s">
        <v>19</v>
      </c>
      <c r="C22" s="107"/>
      <c r="D22" s="107"/>
      <c r="E22" s="107"/>
      <c r="F22" s="107"/>
      <c r="G22" s="107"/>
      <c r="H22" s="125"/>
      <c r="I22" s="120"/>
      <c r="J22" s="120"/>
      <c r="K22" s="107"/>
      <c r="L22" s="107"/>
      <c r="M22" s="107"/>
      <c r="N22" s="107"/>
      <c r="O22" s="107"/>
      <c r="P22" s="107"/>
    </row>
    <row r="23" spans="1:16">
      <c r="A23" s="126" t="s">
        <v>20</v>
      </c>
      <c r="B23" s="122" t="s">
        <v>21</v>
      </c>
    </row>
  </sheetData>
  <sheetProtection algorithmName="SHA-512" hashValue="34nPOopXpKksShdAlqXFCoE+6uZFcQMjCQvAgyOCprn2OuxXs8Qr/bqYwxmF0+Ks5NWphUtnBf0MFF1rVN0iRg==" saltValue="B0Zb7EeBtDCWAjP1M4ePGA==" spinCount="100000" sheet="1" objects="1" scenarios="1"/>
  <mergeCells count="21">
    <mergeCell ref="A13:B14"/>
    <mergeCell ref="C13:C14"/>
    <mergeCell ref="D13:E14"/>
    <mergeCell ref="A17:D18"/>
    <mergeCell ref="H19:J19"/>
    <mergeCell ref="A1:O1"/>
    <mergeCell ref="A2:P2"/>
    <mergeCell ref="A3:P3"/>
    <mergeCell ref="A5:F5"/>
    <mergeCell ref="A6:B6"/>
    <mergeCell ref="D6:E6"/>
    <mergeCell ref="H6:P17"/>
    <mergeCell ref="A7:B7"/>
    <mergeCell ref="D7:E7"/>
    <mergeCell ref="F7:F8"/>
    <mergeCell ref="A8:B8"/>
    <mergeCell ref="D8:E8"/>
    <mergeCell ref="A10:F10"/>
    <mergeCell ref="A11:B12"/>
    <mergeCell ref="C11:C12"/>
    <mergeCell ref="D11:E12"/>
  </mergeCells>
  <pageMargins left="0.70866141732283472" right="0.70866141732283472" top="0.74803149606299213" bottom="0.74803149606299213" header="0.31496062992125984" footer="0.31496062992125984"/>
  <pageSetup paperSize="9" scale="49" orientation="landscape" r:id="rId1"/>
  <headerFooter>
    <oddHeader>&amp;L21-2026 EU Los 2</oddHeader>
    <oddFooter>Seite &amp;P von 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D9675D-45D1-4FC5-9B70-1E6E96E97027}">
  <sheetPr>
    <pageSetUpPr fitToPage="1"/>
  </sheetPr>
  <dimension ref="A1:P23"/>
  <sheetViews>
    <sheetView showGridLines="0" topLeftCell="A3" zoomScale="90" zoomScaleNormal="90" zoomScaleSheetLayoutView="90" workbookViewId="0">
      <selection activeCell="F15" sqref="F15"/>
    </sheetView>
  </sheetViews>
  <sheetFormatPr baseColWidth="10" defaultColWidth="9" defaultRowHeight="16.5"/>
  <cols>
    <col min="1" max="1" width="4.5" style="106" customWidth="1"/>
    <col min="2" max="2" width="26" style="106" customWidth="1"/>
    <col min="3" max="3" width="13" style="106" customWidth="1"/>
    <col min="4" max="5" width="22" style="106" customWidth="1"/>
    <col min="6" max="6" width="17" style="106" customWidth="1"/>
    <col min="7" max="7" width="3" style="106" customWidth="1"/>
    <col min="8" max="13" width="16" style="106" customWidth="1"/>
    <col min="14" max="14" width="6.875" style="106" customWidth="1"/>
    <col min="15" max="15" width="16" style="106" customWidth="1"/>
    <col min="16" max="16" width="6.5" style="106" customWidth="1"/>
    <col min="17" max="16384" width="9" style="106"/>
  </cols>
  <sheetData>
    <row r="1" spans="1:16" ht="27.75" customHeight="1">
      <c r="A1" s="141" t="s">
        <v>0</v>
      </c>
      <c r="B1" s="141"/>
      <c r="C1" s="141"/>
      <c r="D1" s="141"/>
      <c r="E1" s="141"/>
      <c r="F1" s="141"/>
      <c r="G1" s="141"/>
      <c r="H1" s="141"/>
      <c r="I1" s="141"/>
      <c r="J1" s="141"/>
      <c r="K1" s="141"/>
      <c r="L1" s="141"/>
      <c r="M1" s="141"/>
      <c r="N1" s="141"/>
      <c r="O1" s="141"/>
    </row>
    <row r="2" spans="1:16" ht="20.100000000000001" customHeight="1">
      <c r="A2" s="142"/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</row>
    <row r="3" spans="1:16" ht="20.100000000000001" customHeight="1">
      <c r="A3" s="143" t="s">
        <v>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</row>
    <row r="4" spans="1:16" ht="20.100000000000001" customHeight="1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5" spans="1:16" ht="27.95" customHeight="1">
      <c r="A5" s="144" t="s">
        <v>2</v>
      </c>
      <c r="B5" s="144"/>
      <c r="C5" s="144"/>
      <c r="D5" s="144"/>
      <c r="E5" s="144"/>
      <c r="F5" s="144"/>
      <c r="G5" s="107"/>
      <c r="H5" s="108" t="s">
        <v>3</v>
      </c>
      <c r="I5" s="109"/>
      <c r="J5" s="109"/>
      <c r="K5" s="109"/>
      <c r="L5" s="109"/>
      <c r="M5" s="109"/>
      <c r="N5" s="109"/>
      <c r="O5" s="109"/>
      <c r="P5" s="110"/>
    </row>
    <row r="6" spans="1:16" ht="42" customHeight="1">
      <c r="A6" s="145" t="s">
        <v>4</v>
      </c>
      <c r="B6" s="145"/>
      <c r="C6" s="111" t="s">
        <v>5</v>
      </c>
      <c r="D6" s="145" t="s">
        <v>6</v>
      </c>
      <c r="E6" s="145"/>
      <c r="F6" s="111" t="s">
        <v>7</v>
      </c>
      <c r="G6" s="107"/>
      <c r="H6" s="146"/>
      <c r="I6" s="147"/>
      <c r="J6" s="147"/>
      <c r="K6" s="147"/>
      <c r="L6" s="147"/>
      <c r="M6" s="147"/>
      <c r="N6" s="147"/>
      <c r="O6" s="147"/>
      <c r="P6" s="148"/>
    </row>
    <row r="7" spans="1:16" ht="50.25" customHeight="1">
      <c r="A7" s="155" t="s">
        <v>182</v>
      </c>
      <c r="B7" s="156"/>
      <c r="C7" s="114">
        <v>30</v>
      </c>
      <c r="D7" s="155" t="s">
        <v>8</v>
      </c>
      <c r="E7" s="155"/>
      <c r="F7" s="157"/>
      <c r="G7" s="107"/>
      <c r="H7" s="149"/>
      <c r="I7" s="150"/>
      <c r="J7" s="150"/>
      <c r="K7" s="150"/>
      <c r="L7" s="150"/>
      <c r="M7" s="150"/>
      <c r="N7" s="150"/>
      <c r="O7" s="150"/>
      <c r="P7" s="151"/>
    </row>
    <row r="8" spans="1:16" ht="50.25" customHeight="1">
      <c r="A8" s="155" t="s">
        <v>9</v>
      </c>
      <c r="B8" s="156"/>
      <c r="C8" s="114">
        <v>720</v>
      </c>
      <c r="D8" s="155" t="s">
        <v>10</v>
      </c>
      <c r="E8" s="155"/>
      <c r="F8" s="158"/>
      <c r="G8" s="107"/>
      <c r="H8" s="149"/>
      <c r="I8" s="150"/>
      <c r="J8" s="150"/>
      <c r="K8" s="150"/>
      <c r="L8" s="150"/>
      <c r="M8" s="150"/>
      <c r="N8" s="150"/>
      <c r="O8" s="150"/>
      <c r="P8" s="151"/>
    </row>
    <row r="9" spans="1:16" ht="20.100000000000001" customHeight="1">
      <c r="A9" s="113"/>
      <c r="B9" s="107"/>
      <c r="C9" s="107"/>
      <c r="D9" s="113"/>
      <c r="E9" s="113"/>
      <c r="F9" s="107"/>
      <c r="G9" s="107"/>
      <c r="H9" s="149"/>
      <c r="I9" s="150"/>
      <c r="J9" s="150"/>
      <c r="K9" s="150"/>
      <c r="L9" s="150"/>
      <c r="M9" s="150"/>
      <c r="N9" s="150"/>
      <c r="O9" s="150"/>
      <c r="P9" s="151"/>
    </row>
    <row r="10" spans="1:16" ht="27.95" customHeight="1">
      <c r="A10" s="159" t="s">
        <v>11</v>
      </c>
      <c r="B10" s="144"/>
      <c r="C10" s="144"/>
      <c r="D10" s="159"/>
      <c r="E10" s="159"/>
      <c r="F10" s="144"/>
      <c r="G10" s="107"/>
      <c r="H10" s="149"/>
      <c r="I10" s="150"/>
      <c r="J10" s="150"/>
      <c r="K10" s="150"/>
      <c r="L10" s="150"/>
      <c r="M10" s="150"/>
      <c r="N10" s="150"/>
      <c r="O10" s="150"/>
      <c r="P10" s="151"/>
    </row>
    <row r="11" spans="1:16" ht="19.5" customHeight="1">
      <c r="A11" s="155" t="s">
        <v>41</v>
      </c>
      <c r="B11" s="156"/>
      <c r="C11" s="160">
        <v>750</v>
      </c>
      <c r="D11" s="155" t="s">
        <v>12</v>
      </c>
      <c r="E11" s="155"/>
      <c r="F11" s="115" t="s">
        <v>22</v>
      </c>
      <c r="G11" s="107"/>
      <c r="H11" s="149"/>
      <c r="I11" s="150"/>
      <c r="J11" s="150"/>
      <c r="K11" s="150"/>
      <c r="L11" s="150"/>
      <c r="M11" s="150"/>
      <c r="N11" s="150"/>
      <c r="O11" s="150"/>
      <c r="P11" s="151"/>
    </row>
    <row r="12" spans="1:16" ht="32.450000000000003" customHeight="1">
      <c r="A12" s="155"/>
      <c r="B12" s="156"/>
      <c r="C12" s="160"/>
      <c r="D12" s="155"/>
      <c r="E12" s="155"/>
      <c r="F12" s="127"/>
      <c r="G12" s="107"/>
      <c r="H12" s="149"/>
      <c r="I12" s="150"/>
      <c r="J12" s="150"/>
      <c r="K12" s="150"/>
      <c r="L12" s="150"/>
      <c r="M12" s="150"/>
      <c r="N12" s="150"/>
      <c r="O12" s="150"/>
      <c r="P12" s="151"/>
    </row>
    <row r="13" spans="1:16" ht="19.5" customHeight="1">
      <c r="A13" s="155" t="s">
        <v>13</v>
      </c>
      <c r="B13" s="156"/>
      <c r="C13" s="160"/>
      <c r="D13" s="155" t="s">
        <v>14</v>
      </c>
      <c r="E13" s="155"/>
      <c r="F13" s="116" t="s">
        <v>23</v>
      </c>
      <c r="G13" s="107"/>
      <c r="H13" s="149"/>
      <c r="I13" s="150"/>
      <c r="J13" s="150"/>
      <c r="K13" s="150"/>
      <c r="L13" s="150"/>
      <c r="M13" s="150"/>
      <c r="N13" s="150"/>
      <c r="O13" s="150"/>
      <c r="P13" s="151"/>
    </row>
    <row r="14" spans="1:16" ht="32.450000000000003" customHeight="1">
      <c r="A14" s="155"/>
      <c r="B14" s="156"/>
      <c r="C14" s="160"/>
      <c r="D14" s="155"/>
      <c r="E14" s="155"/>
      <c r="F14" s="127"/>
      <c r="G14" s="107"/>
      <c r="H14" s="149"/>
      <c r="I14" s="150"/>
      <c r="J14" s="150"/>
      <c r="K14" s="150"/>
      <c r="L14" s="150"/>
      <c r="M14" s="150"/>
      <c r="N14" s="150"/>
      <c r="O14" s="150"/>
      <c r="P14" s="151"/>
    </row>
    <row r="15" spans="1:16" ht="20.100000000000001" customHeight="1">
      <c r="A15" s="107"/>
      <c r="B15" s="107"/>
      <c r="C15" s="107"/>
      <c r="D15" s="107"/>
      <c r="E15" s="107"/>
      <c r="F15" s="107"/>
      <c r="G15" s="107"/>
      <c r="H15" s="149"/>
      <c r="I15" s="150"/>
      <c r="J15" s="150"/>
      <c r="K15" s="150"/>
      <c r="L15" s="150"/>
      <c r="M15" s="150"/>
      <c r="N15" s="150"/>
      <c r="O15" s="150"/>
      <c r="P15" s="151"/>
    </row>
    <row r="16" spans="1:16" ht="20.100000000000001" customHeight="1">
      <c r="A16" s="107"/>
      <c r="B16" s="107"/>
      <c r="C16" s="107"/>
      <c r="D16" s="107"/>
      <c r="E16" s="107"/>
      <c r="F16" s="107"/>
      <c r="G16" s="107"/>
      <c r="H16" s="149"/>
      <c r="I16" s="150"/>
      <c r="J16" s="150"/>
      <c r="K16" s="150"/>
      <c r="L16" s="150"/>
      <c r="M16" s="150"/>
      <c r="N16" s="150"/>
      <c r="O16" s="150"/>
      <c r="P16" s="151"/>
    </row>
    <row r="17" spans="1:16" ht="20.100000000000001" customHeight="1">
      <c r="A17" s="161" t="s">
        <v>15</v>
      </c>
      <c r="B17" s="161"/>
      <c r="C17" s="161"/>
      <c r="D17" s="161"/>
      <c r="E17" s="107"/>
      <c r="F17" s="107"/>
      <c r="G17" s="107"/>
      <c r="H17" s="152"/>
      <c r="I17" s="153"/>
      <c r="J17" s="153"/>
      <c r="K17" s="153"/>
      <c r="L17" s="153"/>
      <c r="M17" s="153"/>
      <c r="N17" s="153"/>
      <c r="O17" s="153"/>
      <c r="P17" s="154"/>
    </row>
    <row r="18" spans="1:16" ht="20.100000000000001" customHeight="1">
      <c r="A18" s="161"/>
      <c r="B18" s="161"/>
      <c r="C18" s="161"/>
      <c r="D18" s="161"/>
      <c r="E18" s="107"/>
      <c r="F18" s="107"/>
      <c r="G18" s="107"/>
      <c r="H18" s="107"/>
      <c r="I18" s="107"/>
      <c r="J18" s="107"/>
      <c r="K18" s="107"/>
      <c r="L18" s="107"/>
      <c r="M18" s="107"/>
      <c r="N18" s="107"/>
      <c r="O18" s="107"/>
      <c r="P18" s="107"/>
    </row>
    <row r="19" spans="1:16">
      <c r="A19" s="107"/>
      <c r="B19" s="107"/>
      <c r="C19" s="107"/>
      <c r="D19" s="107"/>
      <c r="E19" s="107"/>
      <c r="F19" s="107"/>
      <c r="G19" s="107"/>
      <c r="H19" s="162"/>
      <c r="I19" s="162"/>
      <c r="J19" s="162"/>
      <c r="K19" s="107"/>
      <c r="L19" s="107"/>
      <c r="M19" s="107"/>
      <c r="N19" s="107"/>
      <c r="O19" s="107"/>
      <c r="P19" s="107"/>
    </row>
    <row r="20" spans="1:16">
      <c r="A20" s="117" t="s">
        <v>16</v>
      </c>
      <c r="B20" s="118"/>
      <c r="C20" s="107"/>
      <c r="D20" s="107"/>
      <c r="E20" s="107"/>
      <c r="F20" s="107"/>
      <c r="G20" s="107"/>
      <c r="H20" s="119"/>
      <c r="I20" s="120"/>
      <c r="J20" s="120"/>
      <c r="K20" s="107"/>
      <c r="L20" s="107"/>
      <c r="M20" s="107"/>
      <c r="N20" s="107"/>
      <c r="O20" s="107"/>
      <c r="P20" s="107"/>
    </row>
    <row r="21" spans="1:16">
      <c r="A21" s="121" t="s">
        <v>17</v>
      </c>
      <c r="B21" s="122" t="s">
        <v>18</v>
      </c>
      <c r="C21" s="107"/>
      <c r="D21" s="107"/>
      <c r="E21" s="107"/>
      <c r="F21" s="107"/>
      <c r="G21" s="107"/>
      <c r="H21" s="123"/>
      <c r="I21" s="120"/>
      <c r="J21" s="120"/>
      <c r="K21" s="107"/>
      <c r="L21" s="107"/>
      <c r="M21" s="107"/>
      <c r="N21" s="107"/>
      <c r="O21" s="107"/>
      <c r="P21" s="107"/>
    </row>
    <row r="22" spans="1:16">
      <c r="A22" s="124" t="s">
        <v>17</v>
      </c>
      <c r="B22" s="122" t="s">
        <v>19</v>
      </c>
      <c r="C22" s="107"/>
      <c r="D22" s="107"/>
      <c r="E22" s="107"/>
      <c r="F22" s="107"/>
      <c r="G22" s="107"/>
      <c r="H22" s="125"/>
      <c r="I22" s="120"/>
      <c r="J22" s="120"/>
      <c r="K22" s="107"/>
      <c r="L22" s="107"/>
      <c r="M22" s="107"/>
      <c r="N22" s="107"/>
      <c r="O22" s="107"/>
      <c r="P22" s="107"/>
    </row>
    <row r="23" spans="1:16">
      <c r="A23" s="126" t="s">
        <v>20</v>
      </c>
      <c r="B23" s="122" t="s">
        <v>21</v>
      </c>
    </row>
  </sheetData>
  <sheetProtection algorithmName="SHA-512" hashValue="ohyjmhQ55y+bHkACkk7C2G2/DnAOZi8O956Nj8K8GQRFXARL32TnVHRGSsdkwo4ykDd5AFZRxR5vZae8D89S7w==" saltValue="AwP9OmqC5V/c/+oniiY3Eg==" spinCount="100000" sheet="1" objects="1" scenarios="1"/>
  <mergeCells count="21">
    <mergeCell ref="A17:D18"/>
    <mergeCell ref="H19:J19"/>
    <mergeCell ref="F7:F8"/>
    <mergeCell ref="A8:B8"/>
    <mergeCell ref="D8:E8"/>
    <mergeCell ref="A1:O1"/>
    <mergeCell ref="A2:P2"/>
    <mergeCell ref="A3:P3"/>
    <mergeCell ref="A5:F5"/>
    <mergeCell ref="A6:B6"/>
    <mergeCell ref="D6:E6"/>
    <mergeCell ref="H6:P17"/>
    <mergeCell ref="A7:B7"/>
    <mergeCell ref="D7:E7"/>
    <mergeCell ref="A10:F10"/>
    <mergeCell ref="A11:B12"/>
    <mergeCell ref="C11:C12"/>
    <mergeCell ref="D11:E12"/>
    <mergeCell ref="A13:B14"/>
    <mergeCell ref="C13:C14"/>
    <mergeCell ref="D13:E14"/>
  </mergeCells>
  <pageMargins left="0.70866141732283472" right="0.70866141732283472" top="0.74803149606299213" bottom="0.74803149606299213" header="0.31496062992125984" footer="0.31496062992125984"/>
  <pageSetup paperSize="9" scale="49" orientation="landscape" r:id="rId1"/>
  <headerFooter>
    <oddHeader>&amp;L21-2026 EU Los 2</oddHeader>
    <oddFooter>Seite &amp;P von &amp;N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79F91E-0836-4C46-8D07-A19307141F3F}">
  <sheetPr>
    <pageSetUpPr fitToPage="1"/>
  </sheetPr>
  <dimension ref="A1:P20"/>
  <sheetViews>
    <sheetView showGridLines="0" zoomScale="90" zoomScaleNormal="90" workbookViewId="0">
      <selection activeCell="D7" sqref="D7:E7"/>
    </sheetView>
  </sheetViews>
  <sheetFormatPr baseColWidth="10" defaultColWidth="9" defaultRowHeight="16.5"/>
  <cols>
    <col min="1" max="1" width="4.375" style="106" customWidth="1"/>
    <col min="2" max="2" width="26" style="106" customWidth="1"/>
    <col min="3" max="3" width="13" style="106" customWidth="1"/>
    <col min="4" max="5" width="22" style="106" customWidth="1"/>
    <col min="6" max="6" width="17" style="106" customWidth="1"/>
    <col min="7" max="7" width="5" style="106" customWidth="1"/>
    <col min="8" max="13" width="16" style="106" customWidth="1"/>
    <col min="14" max="14" width="14.375" style="106" customWidth="1"/>
    <col min="15" max="15" width="0.875" style="106" customWidth="1"/>
    <col min="16" max="16" width="9.125" style="106" customWidth="1"/>
    <col min="17" max="16384" width="9" style="106"/>
  </cols>
  <sheetData>
    <row r="1" spans="1:16" ht="27.75" customHeight="1">
      <c r="A1" s="141" t="s">
        <v>0</v>
      </c>
      <c r="B1" s="141"/>
      <c r="C1" s="141"/>
      <c r="D1" s="141"/>
      <c r="E1" s="141"/>
      <c r="F1" s="141"/>
      <c r="G1" s="141"/>
      <c r="H1" s="141"/>
      <c r="I1" s="141"/>
      <c r="J1" s="141"/>
      <c r="K1" s="141"/>
      <c r="L1" s="141"/>
      <c r="M1" s="141"/>
      <c r="N1" s="141"/>
      <c r="O1" s="141"/>
      <c r="P1" s="141"/>
    </row>
    <row r="2" spans="1:16" ht="20.100000000000001" customHeight="1">
      <c r="A2" s="142"/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</row>
    <row r="3" spans="1:16" ht="20.100000000000001" customHeight="1">
      <c r="A3" s="143" t="s">
        <v>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</row>
    <row r="4" spans="1:16" ht="20.100000000000001" customHeight="1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5" spans="1:16" ht="27.95" customHeight="1">
      <c r="A5" s="144" t="s">
        <v>2</v>
      </c>
      <c r="B5" s="144"/>
      <c r="C5" s="144"/>
      <c r="D5" s="144"/>
      <c r="E5" s="144"/>
      <c r="F5" s="144"/>
      <c r="G5" s="107"/>
      <c r="H5" s="108" t="s">
        <v>3</v>
      </c>
      <c r="I5" s="109"/>
      <c r="J5" s="109"/>
      <c r="K5" s="109"/>
      <c r="L5" s="109"/>
      <c r="M5" s="109"/>
      <c r="N5" s="109"/>
      <c r="O5" s="109"/>
      <c r="P5" s="110"/>
    </row>
    <row r="6" spans="1:16" ht="42" customHeight="1">
      <c r="A6" s="145" t="s">
        <v>4</v>
      </c>
      <c r="B6" s="145"/>
      <c r="C6" s="111" t="s">
        <v>5</v>
      </c>
      <c r="D6" s="145" t="s">
        <v>6</v>
      </c>
      <c r="E6" s="145"/>
      <c r="F6" s="111" t="s">
        <v>7</v>
      </c>
      <c r="G6" s="107"/>
      <c r="H6" s="150"/>
      <c r="I6" s="150"/>
      <c r="J6" s="150"/>
      <c r="K6" s="150"/>
      <c r="L6" s="150"/>
      <c r="M6" s="150"/>
      <c r="N6" s="150"/>
      <c r="O6" s="150"/>
      <c r="P6" s="150"/>
    </row>
    <row r="7" spans="1:16" ht="49.5" customHeight="1">
      <c r="A7" s="155" t="s">
        <v>181</v>
      </c>
      <c r="B7" s="156"/>
      <c r="C7" s="112">
        <v>600</v>
      </c>
      <c r="D7" s="155" t="s">
        <v>24</v>
      </c>
      <c r="E7" s="155"/>
      <c r="F7" s="127"/>
      <c r="G7" s="107"/>
      <c r="H7" s="150"/>
      <c r="I7" s="150"/>
      <c r="J7" s="150"/>
      <c r="K7" s="150"/>
      <c r="L7" s="150"/>
      <c r="M7" s="150"/>
      <c r="N7" s="150"/>
      <c r="O7" s="150"/>
      <c r="P7" s="150"/>
    </row>
    <row r="8" spans="1:16" ht="20.100000000000001" customHeight="1">
      <c r="A8" s="113"/>
      <c r="B8" s="107"/>
      <c r="C8" s="107"/>
      <c r="D8" s="113"/>
      <c r="E8" s="113"/>
      <c r="F8" s="107"/>
      <c r="G8" s="107"/>
      <c r="H8" s="150"/>
      <c r="I8" s="150"/>
      <c r="J8" s="150"/>
      <c r="K8" s="150"/>
      <c r="L8" s="150"/>
      <c r="M8" s="150"/>
      <c r="N8" s="150"/>
      <c r="O8" s="150"/>
      <c r="P8" s="150"/>
    </row>
    <row r="9" spans="1:16" ht="27.95" customHeight="1">
      <c r="A9" s="159" t="s">
        <v>11</v>
      </c>
      <c r="B9" s="144"/>
      <c r="C9" s="144"/>
      <c r="D9" s="159"/>
      <c r="E9" s="159"/>
      <c r="F9" s="144"/>
      <c r="G9" s="107"/>
      <c r="H9" s="150"/>
      <c r="I9" s="150"/>
      <c r="J9" s="150"/>
      <c r="K9" s="150"/>
      <c r="L9" s="150"/>
      <c r="M9" s="150"/>
      <c r="N9" s="150"/>
      <c r="O9" s="150"/>
      <c r="P9" s="150"/>
    </row>
    <row r="10" spans="1:16" ht="19.5" customHeight="1">
      <c r="A10" s="155" t="s">
        <v>13</v>
      </c>
      <c r="B10" s="156"/>
      <c r="C10" s="160"/>
      <c r="D10" s="155" t="s">
        <v>14</v>
      </c>
      <c r="E10" s="155"/>
      <c r="F10" s="111" t="s">
        <v>42</v>
      </c>
      <c r="G10" s="107"/>
      <c r="H10" s="150"/>
      <c r="I10" s="150"/>
      <c r="J10" s="150"/>
      <c r="K10" s="150"/>
      <c r="L10" s="150"/>
      <c r="M10" s="150"/>
      <c r="N10" s="150"/>
      <c r="O10" s="150"/>
      <c r="P10" s="150"/>
    </row>
    <row r="11" spans="1:16" ht="32.25" customHeight="1">
      <c r="A11" s="155"/>
      <c r="B11" s="156"/>
      <c r="C11" s="160"/>
      <c r="D11" s="155"/>
      <c r="E11" s="155"/>
      <c r="F11" s="127"/>
      <c r="G11" s="107"/>
      <c r="H11" s="150"/>
      <c r="I11" s="150"/>
      <c r="J11" s="150"/>
      <c r="K11" s="150"/>
      <c r="L11" s="150"/>
      <c r="M11" s="150"/>
      <c r="N11" s="150"/>
      <c r="O11" s="150"/>
      <c r="P11" s="150"/>
    </row>
    <row r="12" spans="1:16" ht="20.100000000000001" customHeight="1">
      <c r="A12" s="107"/>
      <c r="B12" s="107"/>
      <c r="C12" s="107"/>
      <c r="D12" s="107"/>
      <c r="E12" s="107"/>
      <c r="F12" s="107"/>
      <c r="G12" s="107"/>
      <c r="H12" s="150"/>
      <c r="I12" s="150"/>
      <c r="J12" s="150"/>
      <c r="K12" s="150"/>
      <c r="L12" s="150"/>
      <c r="M12" s="150"/>
      <c r="N12" s="150"/>
      <c r="O12" s="150"/>
      <c r="P12" s="150"/>
    </row>
    <row r="13" spans="1:16" ht="20.100000000000001" customHeight="1">
      <c r="A13" s="107"/>
      <c r="B13" s="107"/>
      <c r="C13" s="107"/>
      <c r="D13" s="107"/>
      <c r="E13" s="107"/>
      <c r="F13" s="107"/>
      <c r="G13" s="107"/>
      <c r="H13" s="150"/>
      <c r="I13" s="150"/>
      <c r="J13" s="150"/>
      <c r="K13" s="150"/>
      <c r="L13" s="150"/>
      <c r="M13" s="150"/>
      <c r="N13" s="150"/>
      <c r="O13" s="150"/>
      <c r="P13" s="150"/>
    </row>
    <row r="14" spans="1:16" ht="20.100000000000001" customHeight="1">
      <c r="A14" s="161" t="s">
        <v>15</v>
      </c>
      <c r="B14" s="161"/>
      <c r="C14" s="161"/>
      <c r="D14" s="161"/>
      <c r="E14" s="107"/>
      <c r="F14" s="107"/>
      <c r="G14" s="107"/>
      <c r="H14" s="150"/>
      <c r="I14" s="150"/>
      <c r="J14" s="150"/>
      <c r="K14" s="150"/>
      <c r="L14" s="150"/>
      <c r="M14" s="150"/>
      <c r="N14" s="150"/>
      <c r="O14" s="150"/>
      <c r="P14" s="150"/>
    </row>
    <row r="15" spans="1:16" ht="20.100000000000001" customHeight="1">
      <c r="A15" s="161"/>
      <c r="B15" s="161"/>
      <c r="C15" s="161"/>
      <c r="D15" s="161"/>
      <c r="E15" s="107"/>
      <c r="F15" s="107"/>
      <c r="G15" s="107"/>
      <c r="H15" s="107"/>
      <c r="I15" s="107"/>
    </row>
    <row r="16" spans="1:16">
      <c r="A16" s="107"/>
      <c r="B16" s="107"/>
      <c r="C16" s="107"/>
      <c r="D16" s="107"/>
      <c r="E16" s="107"/>
      <c r="F16" s="107"/>
      <c r="G16" s="107"/>
      <c r="H16" s="107"/>
      <c r="I16" s="107"/>
    </row>
    <row r="17" spans="1:8">
      <c r="A17" s="117" t="s">
        <v>16</v>
      </c>
      <c r="B17" s="118"/>
      <c r="C17" s="107"/>
      <c r="D17" s="107"/>
      <c r="E17" s="107"/>
      <c r="F17" s="107"/>
      <c r="G17" s="107"/>
      <c r="H17" s="107"/>
    </row>
    <row r="18" spans="1:8" ht="27" customHeight="1">
      <c r="A18" s="121" t="s">
        <v>17</v>
      </c>
      <c r="B18" s="122" t="s">
        <v>18</v>
      </c>
      <c r="C18" s="107"/>
      <c r="D18" s="107"/>
      <c r="E18" s="107"/>
      <c r="F18" s="107"/>
      <c r="G18" s="107"/>
      <c r="H18" s="107"/>
    </row>
    <row r="19" spans="1:8" ht="27" customHeight="1">
      <c r="A19" s="124" t="s">
        <v>17</v>
      </c>
      <c r="B19" s="122" t="s">
        <v>19</v>
      </c>
      <c r="C19" s="107"/>
      <c r="D19" s="107"/>
      <c r="E19" s="107"/>
      <c r="F19" s="107"/>
      <c r="G19" s="107"/>
      <c r="H19" s="107"/>
    </row>
    <row r="20" spans="1:8" ht="27" customHeight="1">
      <c r="A20" s="126" t="s">
        <v>20</v>
      </c>
      <c r="B20" s="122" t="s">
        <v>21</v>
      </c>
    </row>
  </sheetData>
  <sheetProtection algorithmName="SHA-512" hashValue="yqxXniUC8Gw7mhXN2j22DK+yOL1u5m6JuBugNj9MGgZE9fhsM0SxifSqRDvBIQmP142DpE6DHDq4ufEoSB8W+Q==" saltValue="wUEQ7Y/QKL9j9GFkZDZsZg==" spinCount="100000" sheet="1" objects="1" scenarios="1"/>
  <mergeCells count="14">
    <mergeCell ref="A10:B11"/>
    <mergeCell ref="C10:C11"/>
    <mergeCell ref="D10:E11"/>
    <mergeCell ref="A14:D15"/>
    <mergeCell ref="A1:P1"/>
    <mergeCell ref="A2:P2"/>
    <mergeCell ref="A3:P3"/>
    <mergeCell ref="A5:F5"/>
    <mergeCell ref="A6:B6"/>
    <mergeCell ref="D6:E6"/>
    <mergeCell ref="H6:P14"/>
    <mergeCell ref="A7:B7"/>
    <mergeCell ref="D7:E7"/>
    <mergeCell ref="A9:F9"/>
  </mergeCells>
  <pageMargins left="0.70866141732283472" right="0.70866141732283472" top="0.74803149606299213" bottom="0.74803149606299213" header="0.31496062992125984" footer="0.31496062992125984"/>
  <pageSetup paperSize="9" scale="47" orientation="landscape" r:id="rId1"/>
  <headerFooter>
    <oddHeader>&amp;L21-2026 EU Los 1</oddHeader>
    <oddFooter>Seite &amp;P von &amp;N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5FDB21-4275-4ADF-82A6-C6F357839764}">
  <sheetPr>
    <pageSetUpPr fitToPage="1"/>
  </sheetPr>
  <dimension ref="A1:P20"/>
  <sheetViews>
    <sheetView showGridLines="0" zoomScale="90" zoomScaleNormal="90" workbookViewId="0">
      <selection activeCell="F11" sqref="F11"/>
    </sheetView>
  </sheetViews>
  <sheetFormatPr baseColWidth="10" defaultColWidth="9" defaultRowHeight="16.5"/>
  <cols>
    <col min="1" max="1" width="4.375" style="106" customWidth="1"/>
    <col min="2" max="2" width="26" style="106" customWidth="1"/>
    <col min="3" max="3" width="13" style="106" customWidth="1"/>
    <col min="4" max="5" width="22" style="106" customWidth="1"/>
    <col min="6" max="6" width="17" style="106" customWidth="1"/>
    <col min="7" max="7" width="5" style="106" customWidth="1"/>
    <col min="8" max="13" width="16" style="106" customWidth="1"/>
    <col min="14" max="14" width="14.375" style="106" customWidth="1"/>
    <col min="15" max="15" width="0.875" style="106" customWidth="1"/>
    <col min="16" max="16" width="9.125" style="106" customWidth="1"/>
    <col min="17" max="16384" width="9" style="106"/>
  </cols>
  <sheetData>
    <row r="1" spans="1:16" ht="27.75" customHeight="1">
      <c r="A1" s="141" t="s">
        <v>0</v>
      </c>
      <c r="B1" s="141"/>
      <c r="C1" s="141"/>
      <c r="D1" s="141"/>
      <c r="E1" s="141"/>
      <c r="F1" s="141"/>
      <c r="G1" s="141"/>
      <c r="H1" s="141"/>
      <c r="I1" s="141"/>
      <c r="J1" s="141"/>
      <c r="K1" s="141"/>
      <c r="L1" s="141"/>
      <c r="M1" s="141"/>
      <c r="N1" s="141"/>
      <c r="O1" s="141"/>
      <c r="P1" s="141"/>
    </row>
    <row r="2" spans="1:16" ht="20.100000000000001" customHeight="1">
      <c r="A2" s="142"/>
      <c r="B2" s="142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2"/>
      <c r="P2" s="142"/>
    </row>
    <row r="3" spans="1:16" ht="20.100000000000001" customHeight="1">
      <c r="A3" s="143" t="s">
        <v>1</v>
      </c>
      <c r="B3" s="143"/>
      <c r="C3" s="143"/>
      <c r="D3" s="143"/>
      <c r="E3" s="143"/>
      <c r="F3" s="143"/>
      <c r="G3" s="143"/>
      <c r="H3" s="143"/>
      <c r="I3" s="143"/>
      <c r="J3" s="143"/>
      <c r="K3" s="143"/>
      <c r="L3" s="143"/>
      <c r="M3" s="143"/>
      <c r="N3" s="143"/>
      <c r="O3" s="143"/>
      <c r="P3" s="143"/>
    </row>
    <row r="4" spans="1:16" ht="20.100000000000001" customHeight="1">
      <c r="A4" s="107"/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5" spans="1:16" ht="27.95" customHeight="1">
      <c r="A5" s="144" t="s">
        <v>2</v>
      </c>
      <c r="B5" s="144"/>
      <c r="C5" s="144"/>
      <c r="D5" s="144"/>
      <c r="E5" s="144"/>
      <c r="F5" s="144"/>
      <c r="G5" s="107"/>
      <c r="H5" s="108" t="s">
        <v>3</v>
      </c>
      <c r="I5" s="109"/>
      <c r="J5" s="109"/>
      <c r="K5" s="109"/>
      <c r="L5" s="109"/>
      <c r="M5" s="109"/>
      <c r="N5" s="109"/>
      <c r="O5" s="109"/>
      <c r="P5" s="110"/>
    </row>
    <row r="6" spans="1:16" ht="42" customHeight="1">
      <c r="A6" s="145" t="s">
        <v>4</v>
      </c>
      <c r="B6" s="145"/>
      <c r="C6" s="111" t="s">
        <v>5</v>
      </c>
      <c r="D6" s="145" t="s">
        <v>6</v>
      </c>
      <c r="E6" s="145"/>
      <c r="F6" s="111" t="s">
        <v>7</v>
      </c>
      <c r="G6" s="107"/>
      <c r="H6" s="150"/>
      <c r="I6" s="150"/>
      <c r="J6" s="150"/>
      <c r="K6" s="150"/>
      <c r="L6" s="150"/>
      <c r="M6" s="150"/>
      <c r="N6" s="150"/>
      <c r="O6" s="150"/>
      <c r="P6" s="150"/>
    </row>
    <row r="7" spans="1:16" ht="49.5" customHeight="1">
      <c r="A7" s="155" t="s">
        <v>56</v>
      </c>
      <c r="B7" s="156"/>
      <c r="C7" s="112">
        <v>35</v>
      </c>
      <c r="D7" s="155" t="s">
        <v>25</v>
      </c>
      <c r="E7" s="155"/>
      <c r="F7" s="127"/>
      <c r="G7" s="107"/>
      <c r="H7" s="150"/>
      <c r="I7" s="150"/>
      <c r="J7" s="150"/>
      <c r="K7" s="150"/>
      <c r="L7" s="150"/>
      <c r="M7" s="150"/>
      <c r="N7" s="150"/>
      <c r="O7" s="150"/>
      <c r="P7" s="150"/>
    </row>
    <row r="8" spans="1:16" ht="20.100000000000001" customHeight="1">
      <c r="A8" s="113"/>
      <c r="B8" s="107"/>
      <c r="C8" s="107"/>
      <c r="D8" s="113"/>
      <c r="E8" s="113"/>
      <c r="F8" s="107"/>
      <c r="G8" s="107"/>
      <c r="H8" s="150"/>
      <c r="I8" s="150"/>
      <c r="J8" s="150"/>
      <c r="K8" s="150"/>
      <c r="L8" s="150"/>
      <c r="M8" s="150"/>
      <c r="N8" s="150"/>
      <c r="O8" s="150"/>
      <c r="P8" s="150"/>
    </row>
    <row r="9" spans="1:16" ht="27.95" customHeight="1">
      <c r="A9" s="159" t="s">
        <v>11</v>
      </c>
      <c r="B9" s="144"/>
      <c r="C9" s="144"/>
      <c r="D9" s="159"/>
      <c r="E9" s="159"/>
      <c r="F9" s="144"/>
      <c r="G9" s="107"/>
      <c r="H9" s="150"/>
      <c r="I9" s="150"/>
      <c r="J9" s="150"/>
      <c r="K9" s="150"/>
      <c r="L9" s="150"/>
      <c r="M9" s="150"/>
      <c r="N9" s="150"/>
      <c r="O9" s="150"/>
      <c r="P9" s="150"/>
    </row>
    <row r="10" spans="1:16" ht="19.5" customHeight="1">
      <c r="A10" s="155" t="s">
        <v>13</v>
      </c>
      <c r="B10" s="156"/>
      <c r="C10" s="160"/>
      <c r="D10" s="155" t="s">
        <v>14</v>
      </c>
      <c r="E10" s="155"/>
      <c r="F10" s="111" t="s">
        <v>42</v>
      </c>
      <c r="G10" s="107"/>
      <c r="H10" s="150"/>
      <c r="I10" s="150"/>
      <c r="J10" s="150"/>
      <c r="K10" s="150"/>
      <c r="L10" s="150"/>
      <c r="M10" s="150"/>
      <c r="N10" s="150"/>
      <c r="O10" s="150"/>
      <c r="P10" s="150"/>
    </row>
    <row r="11" spans="1:16" ht="32.25" customHeight="1">
      <c r="A11" s="155"/>
      <c r="B11" s="156"/>
      <c r="C11" s="160"/>
      <c r="D11" s="155"/>
      <c r="E11" s="155"/>
      <c r="F11" s="127"/>
      <c r="G11" s="107"/>
      <c r="H11" s="150"/>
      <c r="I11" s="150"/>
      <c r="J11" s="150"/>
      <c r="K11" s="150"/>
      <c r="L11" s="150"/>
      <c r="M11" s="150"/>
      <c r="N11" s="150"/>
      <c r="O11" s="150"/>
      <c r="P11" s="150"/>
    </row>
    <row r="12" spans="1:16" ht="20.100000000000001" customHeight="1">
      <c r="A12" s="107"/>
      <c r="B12" s="107"/>
      <c r="C12" s="107"/>
      <c r="D12" s="107"/>
      <c r="E12" s="107"/>
      <c r="F12" s="107"/>
      <c r="G12" s="107"/>
      <c r="H12" s="150"/>
      <c r="I12" s="150"/>
      <c r="J12" s="150"/>
      <c r="K12" s="150"/>
      <c r="L12" s="150"/>
      <c r="M12" s="150"/>
      <c r="N12" s="150"/>
      <c r="O12" s="150"/>
      <c r="P12" s="150"/>
    </row>
    <row r="13" spans="1:16" ht="20.100000000000001" customHeight="1">
      <c r="A13" s="107"/>
      <c r="B13" s="107"/>
      <c r="C13" s="107"/>
      <c r="D13" s="107"/>
      <c r="E13" s="107"/>
      <c r="F13" s="107"/>
      <c r="G13" s="107"/>
      <c r="H13" s="150"/>
      <c r="I13" s="150"/>
      <c r="J13" s="150"/>
      <c r="K13" s="150"/>
      <c r="L13" s="150"/>
      <c r="M13" s="150"/>
      <c r="N13" s="150"/>
      <c r="O13" s="150"/>
      <c r="P13" s="150"/>
    </row>
    <row r="14" spans="1:16" ht="20.100000000000001" customHeight="1">
      <c r="A14" s="161" t="s">
        <v>15</v>
      </c>
      <c r="B14" s="161"/>
      <c r="C14" s="161"/>
      <c r="D14" s="161"/>
      <c r="E14" s="107"/>
      <c r="F14" s="107"/>
      <c r="G14" s="107"/>
      <c r="H14" s="150"/>
      <c r="I14" s="150"/>
      <c r="J14" s="150"/>
      <c r="K14" s="150"/>
      <c r="L14" s="150"/>
      <c r="M14" s="150"/>
      <c r="N14" s="150"/>
      <c r="O14" s="150"/>
      <c r="P14" s="150"/>
    </row>
    <row r="15" spans="1:16" ht="20.100000000000001" customHeight="1">
      <c r="A15" s="161"/>
      <c r="B15" s="161"/>
      <c r="C15" s="161"/>
      <c r="D15" s="161"/>
      <c r="E15" s="107"/>
      <c r="F15" s="107"/>
      <c r="G15" s="107"/>
      <c r="H15" s="107"/>
      <c r="I15" s="107"/>
    </row>
    <row r="16" spans="1:16">
      <c r="A16" s="107"/>
      <c r="B16" s="107"/>
      <c r="C16" s="107"/>
      <c r="D16" s="107"/>
      <c r="E16" s="107"/>
      <c r="F16" s="107"/>
      <c r="G16" s="107"/>
      <c r="H16" s="107"/>
      <c r="I16" s="107"/>
    </row>
    <row r="17" spans="1:8">
      <c r="A17" s="117" t="s">
        <v>16</v>
      </c>
      <c r="B17" s="118"/>
      <c r="C17" s="107"/>
      <c r="D17" s="107"/>
      <c r="E17" s="107"/>
      <c r="F17" s="107"/>
      <c r="G17" s="107"/>
      <c r="H17" s="107"/>
    </row>
    <row r="18" spans="1:8" ht="27" customHeight="1">
      <c r="A18" s="121" t="s">
        <v>17</v>
      </c>
      <c r="B18" s="122" t="s">
        <v>18</v>
      </c>
      <c r="C18" s="107"/>
      <c r="D18" s="107"/>
      <c r="E18" s="107"/>
      <c r="F18" s="107"/>
      <c r="G18" s="107"/>
      <c r="H18" s="107"/>
    </row>
    <row r="19" spans="1:8" ht="27" customHeight="1">
      <c r="A19" s="124" t="s">
        <v>17</v>
      </c>
      <c r="B19" s="122" t="s">
        <v>19</v>
      </c>
      <c r="C19" s="107"/>
      <c r="D19" s="107"/>
      <c r="E19" s="107"/>
      <c r="F19" s="107"/>
      <c r="G19" s="107"/>
      <c r="H19" s="107"/>
    </row>
    <row r="20" spans="1:8" ht="27" customHeight="1">
      <c r="A20" s="126" t="s">
        <v>20</v>
      </c>
      <c r="B20" s="122" t="s">
        <v>21</v>
      </c>
    </row>
  </sheetData>
  <sheetProtection algorithmName="SHA-512" hashValue="JuglxqrFzloi8fBM86hddqB5yIIY5NA1uuMiTKiPSwUdFlss6a35tTVedGDh0qs/3ylB2yoTSboe1lxMajdx2w==" saltValue="As6m7v6j3vwL8wB+M9uzbQ==" spinCount="100000" sheet="1" objects="1" scenarios="1"/>
  <mergeCells count="14">
    <mergeCell ref="A10:B11"/>
    <mergeCell ref="C10:C11"/>
    <mergeCell ref="D10:E11"/>
    <mergeCell ref="A14:D15"/>
    <mergeCell ref="A1:P1"/>
    <mergeCell ref="A2:P2"/>
    <mergeCell ref="A3:P3"/>
    <mergeCell ref="A5:F5"/>
    <mergeCell ref="A6:B6"/>
    <mergeCell ref="D6:E6"/>
    <mergeCell ref="H6:P14"/>
    <mergeCell ref="A7:B7"/>
    <mergeCell ref="D7:E7"/>
    <mergeCell ref="A9:F9"/>
  </mergeCells>
  <pageMargins left="0.70866141732283472" right="0.70866141732283472" top="0.74803149606299213" bottom="0.74803149606299213" header="0.31496062992125984" footer="0.31496062992125984"/>
  <pageSetup paperSize="9" scale="47" orientation="landscape" r:id="rId1"/>
  <headerFooter>
    <oddHeader>&amp;L21-2026 EU Los 1</oddHeader>
    <oddFooter>Seite &amp;P von &amp;N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75EF07-77E9-42E1-815E-76CF64AD9523}">
  <sheetPr>
    <pageSetUpPr fitToPage="1"/>
  </sheetPr>
  <dimension ref="A2:J38"/>
  <sheetViews>
    <sheetView showGridLines="0" zoomScaleNormal="100" workbookViewId="0">
      <pane ySplit="2" topLeftCell="A3" activePane="bottomLeft" state="frozen"/>
      <selection pane="bottomLeft" sqref="A1:XFD1048576"/>
    </sheetView>
  </sheetViews>
  <sheetFormatPr baseColWidth="10" defaultColWidth="8" defaultRowHeight="14.25"/>
  <cols>
    <col min="1" max="1" width="4.75" style="135" bestFit="1" customWidth="1"/>
    <col min="2" max="2" width="35.5" style="135" customWidth="1"/>
    <col min="3" max="3" width="13.75" style="135" customWidth="1"/>
    <col min="4" max="6" width="18.25" style="135" customWidth="1"/>
    <col min="7" max="9" width="23.5" style="135" customWidth="1"/>
    <col min="10" max="10" width="12.75" style="135" bestFit="1" customWidth="1"/>
    <col min="11" max="16384" width="8" style="135"/>
  </cols>
  <sheetData>
    <row r="2" spans="1:10" s="130" customFormat="1" ht="60.75" customHeight="1">
      <c r="A2" s="128" t="s">
        <v>26</v>
      </c>
      <c r="B2" s="128" t="s">
        <v>27</v>
      </c>
      <c r="C2" s="129" t="s">
        <v>28</v>
      </c>
      <c r="D2" s="129" t="s">
        <v>29</v>
      </c>
      <c r="E2" s="129" t="s">
        <v>43</v>
      </c>
      <c r="F2" s="129" t="s">
        <v>44</v>
      </c>
      <c r="G2" s="129" t="s">
        <v>45</v>
      </c>
      <c r="H2" s="129" t="s">
        <v>46</v>
      </c>
      <c r="I2" s="129" t="s">
        <v>47</v>
      </c>
      <c r="J2" s="129" t="s">
        <v>48</v>
      </c>
    </row>
    <row r="3" spans="1:10" ht="23.25" customHeight="1">
      <c r="A3" s="131">
        <v>1</v>
      </c>
      <c r="B3" s="132" t="s">
        <v>30</v>
      </c>
      <c r="C3" s="133">
        <v>5</v>
      </c>
      <c r="D3" s="134">
        <f>'OSZ Teltow'!F7</f>
        <v>0</v>
      </c>
      <c r="E3" s="134">
        <f>'OSZ Teltow'!F12</f>
        <v>0</v>
      </c>
      <c r="F3" s="134">
        <f>'OSZ Teltow'!F14</f>
        <v>0</v>
      </c>
      <c r="G3" s="134">
        <f>(C3*D3)</f>
        <v>0</v>
      </c>
      <c r="H3" s="134">
        <f>C3*E3</f>
        <v>0</v>
      </c>
      <c r="I3" s="134">
        <f>F3</f>
        <v>0</v>
      </c>
      <c r="J3" s="134">
        <f>G3+H3+I3</f>
        <v>0</v>
      </c>
    </row>
    <row r="4" spans="1:10" ht="23.25" customHeight="1">
      <c r="A4" s="131">
        <v>2</v>
      </c>
      <c r="B4" s="132" t="s">
        <v>31</v>
      </c>
      <c r="C4" s="133">
        <v>5</v>
      </c>
      <c r="D4" s="134">
        <f>Warthestraße!F7</f>
        <v>0</v>
      </c>
      <c r="E4" s="134">
        <f>Warthestraße!F12</f>
        <v>0</v>
      </c>
      <c r="F4" s="134">
        <f>Warthestraße!F14</f>
        <v>0</v>
      </c>
      <c r="G4" s="134">
        <f t="shared" ref="G4:G12" si="0">(C4*D4)</f>
        <v>0</v>
      </c>
      <c r="H4" s="134">
        <f t="shared" ref="H4:H10" si="1">C4*E4</f>
        <v>0</v>
      </c>
      <c r="I4" s="134">
        <f t="shared" ref="I4:I12" si="2">F4</f>
        <v>0</v>
      </c>
      <c r="J4" s="134">
        <f t="shared" ref="J4:J12" si="3">G4+H4+I4</f>
        <v>0</v>
      </c>
    </row>
    <row r="5" spans="1:10" ht="23.25" customHeight="1">
      <c r="A5" s="131">
        <v>3</v>
      </c>
      <c r="B5" s="132" t="s">
        <v>32</v>
      </c>
      <c r="C5" s="133">
        <v>5</v>
      </c>
      <c r="D5" s="134">
        <f>'Immanuel-Kant-Gymnasium '!F7</f>
        <v>0</v>
      </c>
      <c r="E5" s="134">
        <f>'Immanuel-Kant-Gymnasium '!F12</f>
        <v>0</v>
      </c>
      <c r="F5" s="134">
        <f>'Immanuel-Kant-Gymnasium '!F14</f>
        <v>0</v>
      </c>
      <c r="G5" s="134">
        <f t="shared" si="0"/>
        <v>0</v>
      </c>
      <c r="H5" s="134">
        <f t="shared" si="1"/>
        <v>0</v>
      </c>
      <c r="I5" s="134">
        <f t="shared" si="2"/>
        <v>0</v>
      </c>
      <c r="J5" s="134">
        <f t="shared" si="3"/>
        <v>0</v>
      </c>
    </row>
    <row r="6" spans="1:10" ht="23.25" customHeight="1">
      <c r="A6" s="131">
        <v>4</v>
      </c>
      <c r="B6" s="132" t="s">
        <v>33</v>
      </c>
      <c r="C6" s="133">
        <v>5</v>
      </c>
      <c r="D6" s="134">
        <f>'Förderschule Kleinmachnow '!F7</f>
        <v>0</v>
      </c>
      <c r="E6" s="134">
        <f>'Förderschule Kleinmachnow '!F12</f>
        <v>0</v>
      </c>
      <c r="F6" s="134">
        <f>'Förderschule Kleinmachnow '!F14</f>
        <v>0</v>
      </c>
      <c r="G6" s="134">
        <f t="shared" si="0"/>
        <v>0</v>
      </c>
      <c r="H6" s="134">
        <f t="shared" si="1"/>
        <v>0</v>
      </c>
      <c r="I6" s="134">
        <f t="shared" si="2"/>
        <v>0</v>
      </c>
      <c r="J6" s="134">
        <f t="shared" si="3"/>
        <v>0</v>
      </c>
    </row>
    <row r="7" spans="1:10" ht="23.25" customHeight="1">
      <c r="A7" s="131">
        <v>5</v>
      </c>
      <c r="B7" s="132" t="s">
        <v>34</v>
      </c>
      <c r="C7" s="133">
        <v>5</v>
      </c>
      <c r="D7" s="134">
        <f>'Weinberg-Gymnasium Kleinmachnow'!F7</f>
        <v>0</v>
      </c>
      <c r="E7" s="134">
        <f>'Weinberg-Gymnasium Kleinmachnow'!F12</f>
        <v>0</v>
      </c>
      <c r="F7" s="134">
        <f>'Weinberg-Gymnasium Kleinmachnow'!F14</f>
        <v>0</v>
      </c>
      <c r="G7" s="134">
        <f t="shared" si="0"/>
        <v>0</v>
      </c>
      <c r="H7" s="134">
        <f t="shared" si="1"/>
        <v>0</v>
      </c>
      <c r="I7" s="134">
        <f t="shared" si="2"/>
        <v>0</v>
      </c>
      <c r="J7" s="134">
        <f t="shared" si="3"/>
        <v>0</v>
      </c>
    </row>
    <row r="8" spans="1:10" ht="23.25" customHeight="1">
      <c r="A8" s="131">
        <v>6</v>
      </c>
      <c r="B8" s="132" t="s">
        <v>35</v>
      </c>
      <c r="C8" s="133">
        <v>5</v>
      </c>
      <c r="D8" s="134">
        <f>'Vicco von Bülow Gymnasium '!F7</f>
        <v>0</v>
      </c>
      <c r="E8" s="134">
        <f>'Vicco von Bülow Gymnasium '!F12</f>
        <v>0</v>
      </c>
      <c r="F8" s="134">
        <f>'Vicco von Bülow Gymnasium '!F14</f>
        <v>0</v>
      </c>
      <c r="G8" s="134">
        <f t="shared" si="0"/>
        <v>0</v>
      </c>
      <c r="H8" s="134">
        <f t="shared" si="1"/>
        <v>0</v>
      </c>
      <c r="I8" s="134">
        <f t="shared" si="2"/>
        <v>0</v>
      </c>
      <c r="J8" s="134">
        <f t="shared" si="3"/>
        <v>0</v>
      </c>
    </row>
    <row r="9" spans="1:10" ht="23.25" customHeight="1">
      <c r="A9" s="131">
        <v>7</v>
      </c>
      <c r="B9" s="132" t="s">
        <v>36</v>
      </c>
      <c r="C9" s="133">
        <v>5</v>
      </c>
      <c r="D9" s="134">
        <f>'Grace-Hopper-Gesamtschule'!F7</f>
        <v>0</v>
      </c>
      <c r="E9" s="134">
        <f>'Grace-Hopper-Gesamtschule'!F12</f>
        <v>0</v>
      </c>
      <c r="F9" s="134">
        <f>'Grace-Hopper-Gesamtschule'!F14</f>
        <v>0</v>
      </c>
      <c r="G9" s="134">
        <f t="shared" si="0"/>
        <v>0</v>
      </c>
      <c r="H9" s="134">
        <f t="shared" si="1"/>
        <v>0</v>
      </c>
      <c r="I9" s="134">
        <f t="shared" si="2"/>
        <v>0</v>
      </c>
      <c r="J9" s="134">
        <f t="shared" si="3"/>
        <v>0</v>
      </c>
    </row>
    <row r="10" spans="1:10" ht="23.25" customHeight="1">
      <c r="A10" s="131">
        <v>8</v>
      </c>
      <c r="B10" s="132" t="s">
        <v>37</v>
      </c>
      <c r="C10" s="133">
        <v>5</v>
      </c>
      <c r="D10" s="134">
        <f>'soziales Wohnen '!F7</f>
        <v>0</v>
      </c>
      <c r="E10" s="134">
        <f>'soziales Wohnen '!F12</f>
        <v>0</v>
      </c>
      <c r="F10" s="134">
        <f>'soziales Wohnen '!F14</f>
        <v>0</v>
      </c>
      <c r="G10" s="134">
        <f t="shared" si="0"/>
        <v>0</v>
      </c>
      <c r="H10" s="134">
        <f t="shared" si="1"/>
        <v>0</v>
      </c>
      <c r="I10" s="134">
        <f t="shared" si="2"/>
        <v>0</v>
      </c>
      <c r="J10" s="134">
        <f t="shared" si="3"/>
        <v>0</v>
      </c>
    </row>
    <row r="11" spans="1:10" ht="23.25" customHeight="1">
      <c r="A11" s="131">
        <v>9</v>
      </c>
      <c r="B11" s="136" t="s">
        <v>38</v>
      </c>
      <c r="C11" s="133">
        <v>5</v>
      </c>
      <c r="D11" s="134">
        <f>'Rettungswache Teltow '!F7</f>
        <v>0</v>
      </c>
      <c r="E11" s="137"/>
      <c r="F11" s="134">
        <f>'Rettungswache Teltow '!F11</f>
        <v>0</v>
      </c>
      <c r="G11" s="134">
        <f t="shared" si="0"/>
        <v>0</v>
      </c>
      <c r="H11" s="137"/>
      <c r="I11" s="134">
        <f t="shared" si="2"/>
        <v>0</v>
      </c>
      <c r="J11" s="134">
        <f t="shared" si="3"/>
        <v>0</v>
      </c>
    </row>
    <row r="12" spans="1:10" ht="23.25" customHeight="1">
      <c r="A12" s="131">
        <v>10</v>
      </c>
      <c r="B12" s="136" t="s">
        <v>39</v>
      </c>
      <c r="C12" s="133">
        <v>5</v>
      </c>
      <c r="D12" s="134">
        <f>'MFH Teltow '!F7</f>
        <v>0</v>
      </c>
      <c r="E12" s="137"/>
      <c r="F12" s="134">
        <f>'MFH Teltow '!F11</f>
        <v>0</v>
      </c>
      <c r="G12" s="134">
        <f t="shared" si="0"/>
        <v>0</v>
      </c>
      <c r="H12" s="137"/>
      <c r="I12" s="134">
        <f t="shared" si="2"/>
        <v>0</v>
      </c>
      <c r="J12" s="134">
        <f t="shared" si="3"/>
        <v>0</v>
      </c>
    </row>
    <row r="15" spans="1:10" s="139" customFormat="1" ht="22.5" customHeight="1">
      <c r="A15" s="164" t="s">
        <v>40</v>
      </c>
      <c r="B15" s="165"/>
      <c r="C15" s="165"/>
      <c r="D15" s="165"/>
      <c r="E15" s="165"/>
      <c r="F15" s="165"/>
      <c r="G15" s="165"/>
      <c r="H15" s="165"/>
      <c r="I15" s="166"/>
      <c r="J15" s="138">
        <f>SUM(J10:J12)</f>
        <v>0</v>
      </c>
    </row>
    <row r="17" spans="1:8">
      <c r="A17" s="140"/>
      <c r="B17" s="140"/>
      <c r="C17" s="140"/>
      <c r="D17" s="140"/>
      <c r="E17" s="140"/>
      <c r="F17" s="140"/>
      <c r="G17" s="140"/>
      <c r="H17" s="140"/>
    </row>
    <row r="18" spans="1:8" ht="14.25" customHeight="1">
      <c r="A18" s="163"/>
      <c r="B18" s="163"/>
      <c r="C18" s="163"/>
      <c r="D18" s="163"/>
      <c r="E18" s="163"/>
      <c r="F18" s="163"/>
      <c r="G18" s="163"/>
      <c r="H18" s="140"/>
    </row>
    <row r="19" spans="1:8">
      <c r="A19" s="163"/>
      <c r="B19" s="163"/>
      <c r="C19" s="163"/>
      <c r="D19" s="163"/>
      <c r="E19" s="163"/>
      <c r="F19" s="163"/>
      <c r="G19" s="163"/>
      <c r="H19" s="140"/>
    </row>
    <row r="20" spans="1:8">
      <c r="A20" s="163"/>
      <c r="B20" s="163"/>
      <c r="C20" s="163"/>
      <c r="D20" s="163"/>
      <c r="E20" s="163"/>
      <c r="F20" s="163"/>
      <c r="G20" s="163"/>
      <c r="H20" s="140"/>
    </row>
    <row r="21" spans="1:8" ht="62.25" customHeight="1">
      <c r="A21" s="163"/>
      <c r="B21" s="163"/>
      <c r="C21" s="163"/>
      <c r="D21" s="163"/>
      <c r="E21" s="163"/>
      <c r="F21" s="163"/>
      <c r="G21" s="163"/>
      <c r="H21" s="140"/>
    </row>
    <row r="22" spans="1:8">
      <c r="A22" s="140"/>
      <c r="B22" s="140"/>
      <c r="C22" s="140"/>
      <c r="D22" s="140"/>
      <c r="E22" s="140"/>
      <c r="F22" s="140"/>
      <c r="G22" s="140"/>
      <c r="H22" s="140"/>
    </row>
    <row r="24" spans="1:8" ht="35.1" customHeight="1"/>
    <row r="25" spans="1:8" ht="35.1" customHeight="1"/>
    <row r="26" spans="1:8" ht="35.1" customHeight="1"/>
    <row r="27" spans="1:8" ht="35.1" customHeight="1"/>
    <row r="28" spans="1:8" ht="35.1" customHeight="1"/>
    <row r="29" spans="1:8" ht="35.1" customHeight="1"/>
    <row r="30" spans="1:8" ht="35.1" customHeight="1"/>
    <row r="31" spans="1:8" ht="35.1" customHeight="1"/>
    <row r="32" spans="1:8" ht="35.1" customHeight="1"/>
    <row r="33" s="135" customFormat="1" ht="35.1" customHeight="1"/>
    <row r="34" s="135" customFormat="1" ht="35.1" customHeight="1"/>
    <row r="35" s="135" customFormat="1" ht="35.1" customHeight="1"/>
    <row r="36" s="135" customFormat="1" ht="35.1" customHeight="1"/>
    <row r="37" s="135" customFormat="1" ht="35.1" customHeight="1"/>
    <row r="38" s="135" customFormat="1" ht="35.1" customHeight="1"/>
  </sheetData>
  <sheetProtection algorithmName="SHA-512" hashValue="D9CS67K75ooc9N/8ouzsTqNao557CJi0gyr+5q34g+0Cmcl9B1ccNIFS5+xOZhT/de/1cWtXUauTQW6TeIe8ew==" saltValue="SYD6jhjo61ca6SNSjU6RYg==" spinCount="100000" sheet="1" objects="1" scenarios="1"/>
  <mergeCells count="2">
    <mergeCell ref="A18:G21"/>
    <mergeCell ref="A15:I15"/>
  </mergeCells>
  <pageMargins left="0.74803149606299213" right="0.74803149606299213" top="0.98425196850393704" bottom="0.98425196850393704" header="0.51181102362204722" footer="0.51181102362204722"/>
  <pageSetup paperSize="9" scale="65" orientation="landscape" r:id="rId1"/>
  <headerFooter>
    <oddHeader>&amp;L21-2026 EU Los 4</oddHeader>
    <oddFooter>Seite &amp;P von &amp;N</oddFooter>
  </headerFooter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3168FF-A7D8-41AE-8EF6-108216BE3676}">
  <sheetPr>
    <tabColor rgb="FFFFF300"/>
  </sheetPr>
  <dimension ref="A1:N106"/>
  <sheetViews>
    <sheetView showGridLines="0" topLeftCell="A4" workbookViewId="0">
      <selection activeCell="E6" sqref="E6"/>
    </sheetView>
  </sheetViews>
  <sheetFormatPr baseColWidth="10" defaultRowHeight="14.25"/>
  <cols>
    <col min="1" max="1" width="6.875" style="5" customWidth="1"/>
    <col min="2" max="2" width="11" style="5"/>
    <col min="3" max="3" width="37.625" style="5" customWidth="1"/>
    <col min="4" max="4" width="10" style="5" customWidth="1"/>
    <col min="5" max="5" width="10.25" style="5" customWidth="1"/>
    <col min="6" max="6" width="10" style="5" bestFit="1" customWidth="1"/>
    <col min="7" max="7" width="11" style="5"/>
    <col min="8" max="8" width="8.125" style="5" bestFit="1" customWidth="1"/>
    <col min="9" max="12" width="11" style="5"/>
    <col min="13" max="13" width="6.75" style="6" bestFit="1" customWidth="1"/>
    <col min="14" max="16384" width="11" style="5"/>
  </cols>
  <sheetData>
    <row r="1" spans="1:13" s="3" customFormat="1" ht="27.75" customHeight="1">
      <c r="A1" s="1" t="s">
        <v>57</v>
      </c>
      <c r="B1" s="2"/>
      <c r="C1" s="2"/>
      <c r="D1" s="2"/>
      <c r="E1" s="2"/>
      <c r="F1" s="2"/>
      <c r="G1" s="2"/>
      <c r="H1" s="2"/>
      <c r="I1" s="2"/>
      <c r="K1" s="2"/>
    </row>
    <row r="3" spans="1:13">
      <c r="A3" s="4" t="s">
        <v>58</v>
      </c>
    </row>
    <row r="5" spans="1:13" s="10" customFormat="1" ht="30.75" customHeight="1">
      <c r="A5" s="171" t="s">
        <v>59</v>
      </c>
      <c r="B5" s="172"/>
      <c r="C5" s="7"/>
      <c r="D5" s="8" t="s">
        <v>60</v>
      </c>
      <c r="E5" s="9"/>
      <c r="G5" s="173" t="s">
        <v>61</v>
      </c>
      <c r="H5" s="173"/>
      <c r="I5" s="173"/>
      <c r="M5" s="11"/>
    </row>
    <row r="6" spans="1:13" ht="30.75" customHeight="1">
      <c r="A6" s="12">
        <v>1</v>
      </c>
      <c r="B6" s="168" t="s">
        <v>62</v>
      </c>
      <c r="C6" s="168"/>
      <c r="D6" s="13">
        <v>7.3</v>
      </c>
      <c r="E6" s="14"/>
      <c r="G6" s="174" t="s">
        <v>63</v>
      </c>
      <c r="H6" s="174"/>
      <c r="I6" s="174"/>
    </row>
    <row r="7" spans="1:13" ht="30.75" customHeight="1">
      <c r="A7" s="12">
        <v>1</v>
      </c>
      <c r="B7" s="168" t="s">
        <v>64</v>
      </c>
      <c r="C7" s="168"/>
      <c r="D7" s="15"/>
      <c r="E7" s="16" t="str">
        <f>IF(D7="","Bitte ausfüllen!","")</f>
        <v>Bitte ausfüllen!</v>
      </c>
      <c r="F7" s="17"/>
      <c r="G7" s="17"/>
      <c r="H7" s="17"/>
      <c r="I7" s="14"/>
    </row>
    <row r="8" spans="1:13" ht="30.75" customHeight="1">
      <c r="A8" s="12">
        <v>2</v>
      </c>
      <c r="B8" s="168" t="s">
        <v>65</v>
      </c>
      <c r="C8" s="168"/>
      <c r="D8" s="13">
        <v>9.3000000000000007</v>
      </c>
      <c r="E8" s="14"/>
      <c r="G8" s="14"/>
      <c r="H8" s="14"/>
      <c r="I8" s="14"/>
    </row>
    <row r="9" spans="1:13" ht="30.75" customHeight="1">
      <c r="A9" s="12">
        <v>3</v>
      </c>
      <c r="B9" s="168" t="s">
        <v>66</v>
      </c>
      <c r="C9" s="168"/>
      <c r="D9" s="13">
        <v>1.3</v>
      </c>
      <c r="E9" s="18"/>
      <c r="F9" s="14"/>
      <c r="G9" s="14"/>
      <c r="H9" s="14"/>
      <c r="I9" s="14"/>
    </row>
    <row r="10" spans="1:13" ht="30.75" customHeight="1">
      <c r="A10" s="12">
        <v>4</v>
      </c>
      <c r="B10" s="168" t="s">
        <v>67</v>
      </c>
      <c r="C10" s="168"/>
      <c r="D10" s="13">
        <v>1.8</v>
      </c>
      <c r="E10" s="14"/>
      <c r="F10" s="19"/>
      <c r="G10" s="14"/>
      <c r="H10" s="14"/>
      <c r="I10" s="14"/>
    </row>
    <row r="11" spans="1:13" ht="30.75" customHeight="1">
      <c r="A11" s="12">
        <v>5</v>
      </c>
      <c r="B11" s="168" t="s">
        <v>68</v>
      </c>
      <c r="C11" s="168"/>
      <c r="D11" s="15"/>
      <c r="E11" s="16" t="str">
        <f>IF(D11="","Bitte ausfüllen!","")</f>
        <v>Bitte ausfüllen!</v>
      </c>
      <c r="F11" s="14"/>
      <c r="G11" s="14"/>
      <c r="H11" s="14"/>
      <c r="I11" s="14"/>
    </row>
    <row r="12" spans="1:13" ht="30.75" customHeight="1">
      <c r="A12" s="12">
        <v>6</v>
      </c>
      <c r="B12" s="168" t="s">
        <v>69</v>
      </c>
      <c r="C12" s="168"/>
      <c r="D12" s="15"/>
      <c r="E12" s="16" t="str">
        <f>IF(D12="","Bitte ausfüllen!","")</f>
        <v>Bitte ausfüllen!</v>
      </c>
      <c r="F12" s="14"/>
      <c r="G12" s="14"/>
      <c r="H12" s="14"/>
      <c r="I12" s="14"/>
    </row>
    <row r="13" spans="1:13" ht="30.75" customHeight="1">
      <c r="A13" s="12">
        <v>7</v>
      </c>
      <c r="B13" s="168" t="s">
        <v>70</v>
      </c>
      <c r="C13" s="168"/>
      <c r="D13" s="13">
        <v>0.15</v>
      </c>
      <c r="E13" s="18"/>
      <c r="F13" s="14"/>
      <c r="G13" s="14"/>
      <c r="H13" s="14"/>
      <c r="I13" s="14"/>
    </row>
    <row r="14" spans="1:13" ht="30.75" customHeight="1">
      <c r="A14" s="20" t="s">
        <v>71</v>
      </c>
      <c r="B14" s="168" t="s">
        <v>64</v>
      </c>
      <c r="C14" s="168"/>
      <c r="D14" s="21">
        <v>1.45</v>
      </c>
    </row>
    <row r="16" spans="1:13" s="10" customFormat="1" ht="24" customHeight="1">
      <c r="A16" s="22" t="s">
        <v>72</v>
      </c>
      <c r="B16" s="23"/>
      <c r="C16" s="23"/>
      <c r="D16" s="23"/>
      <c r="E16" s="23"/>
      <c r="F16" s="23"/>
      <c r="G16" s="23"/>
      <c r="H16" s="23"/>
      <c r="I16" s="24"/>
      <c r="M16" s="11"/>
    </row>
    <row r="17" spans="1:10">
      <c r="A17" s="25"/>
      <c r="B17" s="25"/>
      <c r="C17" s="25"/>
      <c r="D17" s="25"/>
      <c r="E17" s="25"/>
      <c r="F17" s="25"/>
      <c r="G17" s="25"/>
      <c r="H17" s="25"/>
      <c r="I17" s="25"/>
    </row>
    <row r="18" spans="1:10">
      <c r="A18" s="26" t="s">
        <v>73</v>
      </c>
      <c r="B18" s="169" t="s">
        <v>74</v>
      </c>
      <c r="C18" s="169"/>
      <c r="D18" s="27"/>
      <c r="E18" s="27"/>
      <c r="F18" s="28">
        <v>100</v>
      </c>
      <c r="G18" s="27" t="s">
        <v>75</v>
      </c>
      <c r="H18" s="29"/>
      <c r="I18" s="30" t="s">
        <v>76</v>
      </c>
      <c r="J18" s="16" t="str">
        <f>IF(H18="","Bitte ausfüllen!","")</f>
        <v>Bitte ausfüllen!</v>
      </c>
    </row>
    <row r="19" spans="1:10">
      <c r="A19" s="25"/>
      <c r="B19" s="25"/>
      <c r="C19" s="25"/>
      <c r="D19" s="25"/>
      <c r="E19" s="25"/>
      <c r="F19" s="31"/>
      <c r="G19" s="25"/>
      <c r="H19" s="31"/>
      <c r="I19" s="25"/>
    </row>
    <row r="20" spans="1:10">
      <c r="A20" s="26" t="s">
        <v>77</v>
      </c>
      <c r="B20" s="27" t="s">
        <v>78</v>
      </c>
      <c r="C20" s="27"/>
      <c r="D20" s="27"/>
      <c r="E20" s="27"/>
      <c r="F20" s="32"/>
      <c r="G20" s="27"/>
      <c r="H20" s="32"/>
      <c r="I20" s="30"/>
    </row>
    <row r="21" spans="1:10">
      <c r="A21" s="33" t="s">
        <v>79</v>
      </c>
      <c r="B21" s="25" t="s">
        <v>80</v>
      </c>
      <c r="C21" s="25"/>
      <c r="D21" s="25"/>
      <c r="E21" s="25"/>
      <c r="F21" s="34"/>
      <c r="G21" s="34"/>
      <c r="H21" s="34"/>
      <c r="I21" s="35"/>
    </row>
    <row r="22" spans="1:10">
      <c r="A22" s="33" t="s">
        <v>81</v>
      </c>
      <c r="B22" s="25"/>
      <c r="C22" s="25" t="s">
        <v>82</v>
      </c>
      <c r="D22" s="25"/>
      <c r="E22" s="25"/>
      <c r="F22" s="36"/>
      <c r="G22" s="25" t="s">
        <v>75</v>
      </c>
      <c r="H22" s="37" t="str">
        <f>IF(F22="","",ROUND(F22/100*$H$18,2))</f>
        <v/>
      </c>
      <c r="I22" s="38" t="s">
        <v>76</v>
      </c>
      <c r="J22" s="16" t="str">
        <f>IF(F22="","Bitte ausfüllen!","")</f>
        <v>Bitte ausfüllen!</v>
      </c>
    </row>
    <row r="23" spans="1:10">
      <c r="A23" s="33" t="s">
        <v>83</v>
      </c>
      <c r="B23" s="25"/>
      <c r="C23" s="25" t="s">
        <v>84</v>
      </c>
      <c r="D23" s="25"/>
      <c r="E23" s="25"/>
      <c r="F23" s="36"/>
      <c r="G23" s="25" t="s">
        <v>75</v>
      </c>
      <c r="H23" s="37" t="str">
        <f t="shared" ref="H23:H26" si="0">IF(F23="","",ROUND(F23/100*$H$18,2))</f>
        <v/>
      </c>
      <c r="I23" s="38" t="s">
        <v>76</v>
      </c>
      <c r="J23" s="16" t="str">
        <f t="shared" ref="J23:J26" si="1">IF(F23="","Bitte ausfüllen!","")</f>
        <v>Bitte ausfüllen!</v>
      </c>
    </row>
    <row r="24" spans="1:10">
      <c r="A24" s="33" t="s">
        <v>85</v>
      </c>
      <c r="B24" s="25"/>
      <c r="C24" s="25" t="s">
        <v>86</v>
      </c>
      <c r="D24" s="25"/>
      <c r="E24" s="25"/>
      <c r="F24" s="36"/>
      <c r="G24" s="25" t="s">
        <v>75</v>
      </c>
      <c r="H24" s="37" t="str">
        <f t="shared" si="0"/>
        <v/>
      </c>
      <c r="I24" s="38" t="s">
        <v>76</v>
      </c>
      <c r="J24" s="16" t="str">
        <f t="shared" si="1"/>
        <v>Bitte ausfüllen!</v>
      </c>
    </row>
    <row r="25" spans="1:10">
      <c r="A25" s="33" t="s">
        <v>87</v>
      </c>
      <c r="B25" s="25"/>
      <c r="C25" s="25" t="s">
        <v>88</v>
      </c>
      <c r="D25" s="25"/>
      <c r="E25" s="25"/>
      <c r="F25" s="36"/>
      <c r="G25" s="25" t="s">
        <v>75</v>
      </c>
      <c r="H25" s="37" t="str">
        <f t="shared" si="0"/>
        <v/>
      </c>
      <c r="I25" s="38" t="s">
        <v>76</v>
      </c>
      <c r="J25" s="16" t="str">
        <f t="shared" si="1"/>
        <v>Bitte ausfüllen!</v>
      </c>
    </row>
    <row r="26" spans="1:10">
      <c r="A26" s="33" t="s">
        <v>89</v>
      </c>
      <c r="B26" s="25"/>
      <c r="C26" s="25" t="s">
        <v>90</v>
      </c>
      <c r="D26" s="25"/>
      <c r="E26" s="25"/>
      <c r="F26" s="39"/>
      <c r="G26" s="25" t="s">
        <v>75</v>
      </c>
      <c r="H26" s="40" t="str">
        <f t="shared" si="0"/>
        <v/>
      </c>
      <c r="I26" s="38" t="s">
        <v>76</v>
      </c>
      <c r="J26" s="16" t="str">
        <f t="shared" si="1"/>
        <v>Bitte ausfüllen!</v>
      </c>
    </row>
    <row r="27" spans="1:10">
      <c r="A27" s="41"/>
      <c r="B27" s="42" t="s">
        <v>91</v>
      </c>
      <c r="C27" s="42"/>
      <c r="D27" s="42"/>
      <c r="E27" s="42"/>
      <c r="F27" s="43">
        <f>IF(SUM(F22:F26)=0,0,SUM(F22:F26))</f>
        <v>0</v>
      </c>
      <c r="G27" s="42" t="s">
        <v>75</v>
      </c>
      <c r="H27" s="44" t="str">
        <f>IF(COUNTIF(F22:F26,"")&gt;0,"",SUM(H22:H26))</f>
        <v/>
      </c>
      <c r="I27" s="45" t="s">
        <v>76</v>
      </c>
      <c r="J27" s="16" t="str">
        <f>IF(H27="","Angaben offen!","")</f>
        <v>Angaben offen!</v>
      </c>
    </row>
    <row r="28" spans="1:10">
      <c r="A28" s="25"/>
      <c r="B28" s="25"/>
      <c r="C28" s="25"/>
      <c r="D28" s="25"/>
      <c r="E28" s="25"/>
      <c r="F28" s="31"/>
      <c r="G28" s="25"/>
      <c r="H28" s="31"/>
      <c r="I28" s="25"/>
    </row>
    <row r="29" spans="1:10">
      <c r="A29" s="26" t="s">
        <v>92</v>
      </c>
      <c r="B29" s="27" t="s">
        <v>93</v>
      </c>
      <c r="C29" s="27"/>
      <c r="D29" s="27"/>
      <c r="E29" s="27"/>
      <c r="F29" s="32"/>
      <c r="G29" s="27"/>
      <c r="H29" s="32"/>
      <c r="I29" s="30"/>
    </row>
    <row r="30" spans="1:10" ht="15.75">
      <c r="A30" s="33" t="s">
        <v>94</v>
      </c>
      <c r="B30" s="46" t="s">
        <v>95</v>
      </c>
      <c r="C30" s="46"/>
      <c r="D30" s="47">
        <f>D6+D7</f>
        <v>7.3</v>
      </c>
      <c r="E30" s="25" t="s">
        <v>75</v>
      </c>
      <c r="F30" s="31"/>
      <c r="G30" s="25"/>
      <c r="H30" s="31"/>
      <c r="I30" s="38"/>
    </row>
    <row r="31" spans="1:10">
      <c r="A31" s="33"/>
      <c r="B31" s="46" t="s">
        <v>96</v>
      </c>
      <c r="C31" s="46"/>
      <c r="D31" s="47">
        <f>(D30/100)*$F$27</f>
        <v>0</v>
      </c>
      <c r="E31" s="25" t="s">
        <v>75</v>
      </c>
      <c r="F31" s="48">
        <f>IF(D31="","",D30+D31)</f>
        <v>7.3</v>
      </c>
      <c r="G31" s="25" t="s">
        <v>75</v>
      </c>
      <c r="H31" s="49">
        <f>IF(D31="","",ROUND(F31/100*$H$18,2))</f>
        <v>0</v>
      </c>
      <c r="I31" s="38" t="s">
        <v>76</v>
      </c>
      <c r="J31" s="50" t="str">
        <f>IF(D31="","Bitte ausfüllen!","")</f>
        <v/>
      </c>
    </row>
    <row r="32" spans="1:10" ht="15.75">
      <c r="A32" s="33" t="s">
        <v>97</v>
      </c>
      <c r="B32" s="46" t="s">
        <v>98</v>
      </c>
      <c r="C32" s="46"/>
      <c r="D32" s="47">
        <f>D8</f>
        <v>9.3000000000000007</v>
      </c>
      <c r="E32" s="25" t="s">
        <v>75</v>
      </c>
      <c r="F32" s="17"/>
      <c r="G32" s="25"/>
      <c r="H32" s="31"/>
      <c r="I32" s="38"/>
    </row>
    <row r="33" spans="1:14">
      <c r="A33" s="33"/>
      <c r="B33" s="46" t="s">
        <v>99</v>
      </c>
      <c r="C33" s="46"/>
      <c r="D33" s="47">
        <f>(D32/100)*$F$27</f>
        <v>0</v>
      </c>
      <c r="E33" s="25" t="s">
        <v>75</v>
      </c>
      <c r="F33" s="48">
        <f>IF(D33="","",D32+D33)</f>
        <v>9.3000000000000007</v>
      </c>
      <c r="G33" s="25" t="s">
        <v>75</v>
      </c>
      <c r="H33" s="49">
        <f>IF(D33="","",ROUND(F33/100*$H$18,2))</f>
        <v>0</v>
      </c>
      <c r="I33" s="38" t="s">
        <v>76</v>
      </c>
    </row>
    <row r="34" spans="1:14" ht="15.75">
      <c r="A34" s="33" t="s">
        <v>100</v>
      </c>
      <c r="B34" s="46" t="s">
        <v>101</v>
      </c>
      <c r="C34" s="46"/>
      <c r="D34" s="47">
        <f>D9</f>
        <v>1.3</v>
      </c>
      <c r="E34" s="25" t="s">
        <v>75</v>
      </c>
      <c r="F34" s="17"/>
      <c r="G34" s="25"/>
      <c r="H34" s="31"/>
      <c r="I34" s="38"/>
    </row>
    <row r="35" spans="1:14">
      <c r="A35" s="33"/>
      <c r="B35" s="46" t="s">
        <v>102</v>
      </c>
      <c r="C35" s="46"/>
      <c r="D35" s="47">
        <f>(D34/100)*$F$27</f>
        <v>0</v>
      </c>
      <c r="E35" s="25" t="s">
        <v>75</v>
      </c>
      <c r="F35" s="48">
        <f>IF(D35="","",D34+D35)</f>
        <v>1.3</v>
      </c>
      <c r="G35" s="25" t="s">
        <v>75</v>
      </c>
      <c r="H35" s="49">
        <f>IF(D35="","",ROUND(F35/100*$H$18,2))</f>
        <v>0</v>
      </c>
      <c r="I35" s="38" t="s">
        <v>76</v>
      </c>
    </row>
    <row r="36" spans="1:14" ht="15.75">
      <c r="A36" s="33" t="s">
        <v>103</v>
      </c>
      <c r="B36" s="46" t="s">
        <v>104</v>
      </c>
      <c r="C36" s="46"/>
      <c r="D36" s="47">
        <f>D10</f>
        <v>1.8</v>
      </c>
      <c r="E36" s="25" t="s">
        <v>75</v>
      </c>
      <c r="F36" s="17"/>
      <c r="G36" s="25"/>
      <c r="H36" s="31"/>
      <c r="I36" s="38"/>
    </row>
    <row r="37" spans="1:14">
      <c r="A37" s="33"/>
      <c r="B37" s="46" t="s">
        <v>105</v>
      </c>
      <c r="C37" s="46"/>
      <c r="D37" s="47">
        <f>D36/100*$F$27</f>
        <v>0</v>
      </c>
      <c r="E37" s="25" t="s">
        <v>75</v>
      </c>
      <c r="F37" s="48">
        <f>IF(D37="","",D36+D37)</f>
        <v>1.8</v>
      </c>
      <c r="G37" s="25" t="s">
        <v>75</v>
      </c>
      <c r="H37" s="49">
        <f>IF(D37="","",ROUND(F37/100*$H$18,2))</f>
        <v>0</v>
      </c>
      <c r="I37" s="38" t="s">
        <v>76</v>
      </c>
    </row>
    <row r="38" spans="1:14" ht="15.75">
      <c r="A38" s="33" t="s">
        <v>106</v>
      </c>
      <c r="B38" s="46" t="s">
        <v>107</v>
      </c>
      <c r="C38" s="46"/>
      <c r="D38" s="47">
        <f>D11</f>
        <v>0</v>
      </c>
      <c r="E38" s="25" t="s">
        <v>75</v>
      </c>
      <c r="F38" s="17"/>
      <c r="G38" s="25"/>
      <c r="H38" s="31"/>
      <c r="I38" s="38"/>
    </row>
    <row r="39" spans="1:14">
      <c r="A39" s="33"/>
      <c r="B39" s="46" t="s">
        <v>108</v>
      </c>
      <c r="C39" s="46"/>
      <c r="D39" s="47">
        <f>(D38/100)*$F$27</f>
        <v>0</v>
      </c>
      <c r="E39" s="25" t="s">
        <v>75</v>
      </c>
      <c r="F39" s="48">
        <f>IF(D39="","",D38+D39)</f>
        <v>0</v>
      </c>
      <c r="G39" s="25" t="s">
        <v>75</v>
      </c>
      <c r="H39" s="49">
        <f>IF(D39="","",ROUND(F39/100*$H$18,2))</f>
        <v>0</v>
      </c>
      <c r="I39" s="38" t="s">
        <v>76</v>
      </c>
    </row>
    <row r="40" spans="1:14" ht="15.75">
      <c r="A40" s="33" t="s">
        <v>109</v>
      </c>
      <c r="B40" s="46" t="s">
        <v>110</v>
      </c>
      <c r="C40" s="46"/>
      <c r="D40" s="25"/>
      <c r="E40" s="25"/>
      <c r="F40" s="47">
        <f>D12</f>
        <v>0</v>
      </c>
      <c r="G40" s="25" t="s">
        <v>75</v>
      </c>
      <c r="H40" s="49">
        <f>IF(F40="","",ROUND(F40/100*$H$18,2))</f>
        <v>0</v>
      </c>
      <c r="I40" s="38" t="s">
        <v>76</v>
      </c>
    </row>
    <row r="41" spans="1:14" ht="15.75">
      <c r="A41" s="33" t="s">
        <v>111</v>
      </c>
      <c r="B41" s="46" t="s">
        <v>112</v>
      </c>
      <c r="C41" s="46"/>
      <c r="D41" s="25"/>
      <c r="E41" s="25"/>
      <c r="F41" s="51">
        <f>D13</f>
        <v>0.15</v>
      </c>
      <c r="G41" s="25" t="s">
        <v>75</v>
      </c>
      <c r="H41" s="31">
        <f>IF(F41="","",ROUND(F41/100*$H$18,2))</f>
        <v>0</v>
      </c>
      <c r="I41" s="38" t="s">
        <v>76</v>
      </c>
    </row>
    <row r="42" spans="1:14">
      <c r="A42" s="52"/>
      <c r="B42" s="170" t="s">
        <v>113</v>
      </c>
      <c r="C42" s="170"/>
      <c r="D42" s="53"/>
      <c r="E42" s="53"/>
      <c r="F42" s="54">
        <f>IF(SUM(F30:F41)=0,"",SUM(F30:F41)+F27)</f>
        <v>19.850000000000001</v>
      </c>
      <c r="G42" s="53" t="s">
        <v>75</v>
      </c>
      <c r="H42" s="55" t="e">
        <f>IF(OR(COUNTIF(D30:D39,"")&gt;0,COUNTIF(F40:F41,"")&gt;0),"",SUM(H30:H41)+H27)</f>
        <v>#VALUE!</v>
      </c>
      <c r="I42" s="56" t="s">
        <v>76</v>
      </c>
      <c r="J42" s="16"/>
    </row>
    <row r="43" spans="1:14">
      <c r="A43" s="25"/>
      <c r="B43" s="25"/>
      <c r="C43" s="25"/>
      <c r="D43" s="25"/>
      <c r="E43" s="25"/>
      <c r="F43" s="31"/>
      <c r="G43" s="25"/>
      <c r="H43" s="31"/>
      <c r="I43" s="25"/>
    </row>
    <row r="44" spans="1:14">
      <c r="A44" s="57"/>
      <c r="B44" s="27" t="s">
        <v>114</v>
      </c>
      <c r="C44" s="58"/>
      <c r="D44" s="58"/>
      <c r="E44" s="58"/>
      <c r="F44" s="59"/>
      <c r="G44" s="58"/>
      <c r="H44" s="59"/>
      <c r="I44" s="60"/>
      <c r="N44" s="61"/>
    </row>
    <row r="45" spans="1:14">
      <c r="A45" s="33" t="s">
        <v>115</v>
      </c>
      <c r="B45" s="25" t="s">
        <v>116</v>
      </c>
      <c r="C45" s="25"/>
      <c r="D45" s="25"/>
      <c r="E45" s="25"/>
      <c r="F45" s="36"/>
      <c r="G45" s="25" t="s">
        <v>75</v>
      </c>
      <c r="H45" s="49" t="str">
        <f>IF(F45="","",ROUND(F45/100*$H$18,2))</f>
        <v/>
      </c>
      <c r="I45" s="38" t="s">
        <v>76</v>
      </c>
      <c r="J45" s="16" t="str">
        <f>IF(F45="","Bitte ausfüllen!","")</f>
        <v>Bitte ausfüllen!</v>
      </c>
      <c r="M45" s="5"/>
      <c r="N45" s="62"/>
    </row>
    <row r="46" spans="1:14">
      <c r="A46" s="33" t="s">
        <v>117</v>
      </c>
      <c r="B46" s="25" t="s">
        <v>118</v>
      </c>
      <c r="C46" s="25"/>
      <c r="D46" s="25"/>
      <c r="E46" s="25"/>
      <c r="F46" s="39"/>
      <c r="G46" s="25" t="s">
        <v>75</v>
      </c>
      <c r="H46" s="31" t="str">
        <f>IF(F46="","",ROUND(F46/100*$H$18,2))</f>
        <v/>
      </c>
      <c r="I46" s="38" t="s">
        <v>76</v>
      </c>
      <c r="J46" s="16" t="str">
        <f>IF(F46="","Bitte ausfüllen!","")</f>
        <v>Bitte ausfüllen!</v>
      </c>
    </row>
    <row r="47" spans="1:14">
      <c r="A47" s="52"/>
      <c r="B47" s="170" t="s">
        <v>119</v>
      </c>
      <c r="C47" s="170"/>
      <c r="D47" s="53"/>
      <c r="E47" s="53"/>
      <c r="F47" s="54" t="str">
        <f>IF(SUM(F45:F46)=0,"",SUM(F45:F46)+F42)</f>
        <v/>
      </c>
      <c r="G47" s="53" t="s">
        <v>75</v>
      </c>
      <c r="H47" s="55" t="str">
        <f>IF(COUNTIF(H45:H46,"")&gt;0,"",SUM(H45:H46)+H42)</f>
        <v/>
      </c>
      <c r="I47" s="56" t="s">
        <v>76</v>
      </c>
      <c r="J47" s="16" t="str">
        <f>IF(H47="","Angaben offen!","")</f>
        <v>Angaben offen!</v>
      </c>
    </row>
    <row r="48" spans="1:14">
      <c r="A48" s="25"/>
      <c r="B48" s="25"/>
      <c r="C48" s="25"/>
      <c r="D48" s="25"/>
      <c r="E48" s="25"/>
      <c r="F48" s="31"/>
      <c r="G48" s="25"/>
      <c r="H48" s="31"/>
      <c r="I48" s="25"/>
    </row>
    <row r="49" spans="1:14">
      <c r="A49" s="26" t="s">
        <v>120</v>
      </c>
      <c r="B49" s="27" t="s">
        <v>121</v>
      </c>
      <c r="C49" s="27"/>
      <c r="D49" s="27"/>
      <c r="E49" s="27"/>
      <c r="F49" s="32"/>
      <c r="G49" s="27"/>
      <c r="H49" s="32"/>
      <c r="I49" s="30"/>
      <c r="N49" s="63"/>
    </row>
    <row r="50" spans="1:14">
      <c r="A50" s="33" t="s">
        <v>122</v>
      </c>
      <c r="B50" s="25" t="s">
        <v>123</v>
      </c>
      <c r="C50" s="25"/>
      <c r="D50" s="25"/>
      <c r="E50" s="25"/>
      <c r="F50" s="31"/>
      <c r="G50" s="25"/>
      <c r="H50" s="31"/>
      <c r="I50" s="38"/>
    </row>
    <row r="51" spans="1:14">
      <c r="A51" s="33"/>
      <c r="B51" s="25" t="s">
        <v>124</v>
      </c>
      <c r="C51" s="25"/>
      <c r="D51" s="25"/>
      <c r="E51" s="25"/>
      <c r="F51" s="36"/>
      <c r="G51" s="25" t="s">
        <v>75</v>
      </c>
      <c r="H51" s="49" t="str">
        <f>IF(F51="","",ROUND(F51/100*$H$18,2))</f>
        <v/>
      </c>
      <c r="I51" s="38" t="s">
        <v>76</v>
      </c>
      <c r="J51" s="16" t="str">
        <f t="shared" ref="J51:J53" si="2">IF(F51="","Bitte ausfüllen!","")</f>
        <v>Bitte ausfüllen!</v>
      </c>
    </row>
    <row r="52" spans="1:14">
      <c r="A52" s="33" t="s">
        <v>125</v>
      </c>
      <c r="B52" s="25" t="s">
        <v>126</v>
      </c>
      <c r="C52" s="25"/>
      <c r="D52" s="25"/>
      <c r="E52" s="25"/>
      <c r="F52" s="36"/>
      <c r="G52" s="25" t="s">
        <v>75</v>
      </c>
      <c r="H52" s="49" t="str">
        <f>IF(F52="","",ROUND(F52/100*$H$18,2))</f>
        <v/>
      </c>
      <c r="I52" s="38" t="s">
        <v>76</v>
      </c>
      <c r="J52" s="16" t="str">
        <f t="shared" si="2"/>
        <v>Bitte ausfüllen!</v>
      </c>
    </row>
    <row r="53" spans="1:14">
      <c r="A53" s="33" t="s">
        <v>127</v>
      </c>
      <c r="B53" s="25" t="s">
        <v>128</v>
      </c>
      <c r="C53" s="25"/>
      <c r="D53" s="25"/>
      <c r="E53" s="25"/>
      <c r="F53" s="36"/>
      <c r="G53" s="25" t="s">
        <v>75</v>
      </c>
      <c r="H53" s="49" t="str">
        <f t="shared" ref="H53:H54" si="3">IF(F53="","",ROUND(F53/100*$H$18,2))</f>
        <v/>
      </c>
      <c r="I53" s="38" t="s">
        <v>76</v>
      </c>
      <c r="J53" s="16" t="str">
        <f t="shared" si="2"/>
        <v>Bitte ausfüllen!</v>
      </c>
    </row>
    <row r="54" spans="1:14">
      <c r="A54" s="33" t="s">
        <v>129</v>
      </c>
      <c r="B54" s="25" t="s">
        <v>130</v>
      </c>
      <c r="C54" s="25"/>
      <c r="D54" s="25"/>
      <c r="E54" s="25"/>
      <c r="F54" s="39"/>
      <c r="G54" s="25" t="s">
        <v>75</v>
      </c>
      <c r="H54" s="31" t="str">
        <f t="shared" si="3"/>
        <v/>
      </c>
      <c r="I54" s="38" t="s">
        <v>76</v>
      </c>
      <c r="J54" s="16" t="str">
        <f>IF(F54="","Bitte ausfüllen!","")</f>
        <v>Bitte ausfüllen!</v>
      </c>
    </row>
    <row r="55" spans="1:14">
      <c r="A55" s="52"/>
      <c r="B55" s="170" t="s">
        <v>131</v>
      </c>
      <c r="C55" s="170"/>
      <c r="D55" s="53"/>
      <c r="E55" s="53"/>
      <c r="F55" s="54" t="str">
        <f>IF(SUM(F51:F54)=0,"",SUM(F51:F54))</f>
        <v/>
      </c>
      <c r="G55" s="53" t="s">
        <v>75</v>
      </c>
      <c r="H55" s="55" t="str">
        <f>IF(COUNTIF(H51:H54,"")&gt;0,"",SUM(H51:H54))</f>
        <v/>
      </c>
      <c r="I55" s="56" t="s">
        <v>76</v>
      </c>
      <c r="J55" s="16" t="str">
        <f>IF(H55="","Angaben offen!","")</f>
        <v>Angaben offen!</v>
      </c>
    </row>
    <row r="56" spans="1:14">
      <c r="A56" s="25"/>
      <c r="B56" s="25"/>
      <c r="C56" s="25"/>
      <c r="D56" s="25"/>
      <c r="E56" s="25"/>
      <c r="F56" s="31"/>
      <c r="G56" s="25"/>
      <c r="H56" s="31"/>
      <c r="I56" s="25"/>
    </row>
    <row r="57" spans="1:14">
      <c r="A57" s="26" t="s">
        <v>132</v>
      </c>
      <c r="B57" s="27" t="s">
        <v>133</v>
      </c>
      <c r="C57" s="27"/>
      <c r="D57" s="27"/>
      <c r="E57" s="27"/>
      <c r="F57" s="27"/>
      <c r="G57" s="27"/>
      <c r="H57" s="27"/>
      <c r="I57" s="30"/>
    </row>
    <row r="58" spans="1:14">
      <c r="A58" s="33" t="s">
        <v>134</v>
      </c>
      <c r="B58" s="25" t="s">
        <v>135</v>
      </c>
      <c r="C58" s="25"/>
      <c r="D58" s="25"/>
      <c r="E58" s="25"/>
      <c r="F58" s="25"/>
      <c r="G58" s="25"/>
      <c r="H58" s="25"/>
      <c r="I58" s="38"/>
      <c r="K58" s="14" t="str" cm="1">
        <f t="array" aca="1" ref="K58" ca="1">IF(SUM(COUNTIF(INDIRECT({"H5","F9:F13","D17:D26","F27:F28","F32:F33","F38:F41","F46:F48","F50:F56","F60","H65:H67"}),""))&gt;0,"",H72+H73)</f>
        <v/>
      </c>
    </row>
    <row r="59" spans="1:14">
      <c r="A59" s="33" t="s">
        <v>136</v>
      </c>
      <c r="B59" s="25"/>
      <c r="C59" s="25" t="s">
        <v>137</v>
      </c>
      <c r="D59" s="25"/>
      <c r="E59" s="25"/>
      <c r="F59" s="36"/>
      <c r="G59" s="25" t="s">
        <v>75</v>
      </c>
      <c r="H59" s="49" t="str">
        <f>IF(F59="","",ROUND(F59/100*$H$18,2))</f>
        <v/>
      </c>
      <c r="I59" s="38" t="s">
        <v>76</v>
      </c>
      <c r="J59" s="16" t="str">
        <f t="shared" ref="J59:J61" si="4">IF(F59="","Bitte ausfüllen!","")</f>
        <v>Bitte ausfüllen!</v>
      </c>
    </row>
    <row r="60" spans="1:14">
      <c r="A60" s="33" t="s">
        <v>138</v>
      </c>
      <c r="B60" s="25"/>
      <c r="C60" s="25" t="s">
        <v>139</v>
      </c>
      <c r="D60" s="25"/>
      <c r="E60" s="25"/>
      <c r="F60" s="36"/>
      <c r="G60" s="25" t="s">
        <v>75</v>
      </c>
      <c r="H60" s="49" t="str">
        <f>IF(F60="","",ROUND(F60/100*$H$18,2))</f>
        <v/>
      </c>
      <c r="I60" s="38" t="s">
        <v>76</v>
      </c>
      <c r="J60" s="16" t="str">
        <f>IF(F60="","Bitte ausfüllen!","")</f>
        <v>Bitte ausfüllen!</v>
      </c>
    </row>
    <row r="61" spans="1:14">
      <c r="A61" s="33" t="s">
        <v>140</v>
      </c>
      <c r="B61" s="25" t="s">
        <v>141</v>
      </c>
      <c r="C61" s="25"/>
      <c r="D61" s="25"/>
      <c r="E61" s="25"/>
      <c r="F61" s="36"/>
      <c r="G61" s="25" t="s">
        <v>75</v>
      </c>
      <c r="H61" s="49" t="str">
        <f>IF(F61="","",ROUND(F61/100*$H$18,2))</f>
        <v/>
      </c>
      <c r="I61" s="38" t="s">
        <v>76</v>
      </c>
      <c r="J61" s="16" t="str">
        <f t="shared" si="4"/>
        <v>Bitte ausfüllen!</v>
      </c>
    </row>
    <row r="62" spans="1:14">
      <c r="A62" s="33" t="s">
        <v>142</v>
      </c>
      <c r="B62" s="25" t="s">
        <v>143</v>
      </c>
      <c r="C62" s="25"/>
      <c r="D62" s="25"/>
      <c r="E62" s="25"/>
      <c r="F62" s="25"/>
      <c r="G62" s="25"/>
      <c r="H62" s="25"/>
      <c r="I62" s="38"/>
      <c r="J62" s="16"/>
    </row>
    <row r="63" spans="1:14">
      <c r="A63" s="33" t="s">
        <v>144</v>
      </c>
      <c r="B63" s="25"/>
      <c r="C63" s="25" t="s">
        <v>145</v>
      </c>
      <c r="D63" s="25"/>
      <c r="E63" s="25"/>
      <c r="F63" s="36"/>
      <c r="G63" s="25" t="s">
        <v>75</v>
      </c>
      <c r="H63" s="49" t="str">
        <f>IF(F63="","",ROUND(F63/100*$H$18,2))</f>
        <v/>
      </c>
      <c r="I63" s="38" t="s">
        <v>76</v>
      </c>
      <c r="J63" s="16" t="str">
        <f t="shared" ref="J63:J69" si="5">IF(F63="","Bitte ausfüllen!","")</f>
        <v>Bitte ausfüllen!</v>
      </c>
    </row>
    <row r="64" spans="1:14">
      <c r="A64" s="33" t="s">
        <v>146</v>
      </c>
      <c r="B64" s="25"/>
      <c r="C64" s="25" t="s">
        <v>147</v>
      </c>
      <c r="D64" s="25"/>
      <c r="E64" s="25"/>
      <c r="F64" s="36"/>
      <c r="G64" s="25" t="s">
        <v>75</v>
      </c>
      <c r="H64" s="49" t="str">
        <f t="shared" ref="H64:H69" si="6">IF(F64="","",ROUND(F64/100*$H$18,2))</f>
        <v/>
      </c>
      <c r="I64" s="38" t="s">
        <v>76</v>
      </c>
      <c r="J64" s="16" t="str">
        <f t="shared" si="5"/>
        <v>Bitte ausfüllen!</v>
      </c>
    </row>
    <row r="65" spans="1:10">
      <c r="A65" s="33" t="s">
        <v>148</v>
      </c>
      <c r="B65" s="25" t="s">
        <v>149</v>
      </c>
      <c r="C65" s="25"/>
      <c r="D65" s="25"/>
      <c r="E65" s="25"/>
      <c r="F65" s="36"/>
      <c r="G65" s="25" t="s">
        <v>75</v>
      </c>
      <c r="H65" s="49" t="str">
        <f t="shared" si="6"/>
        <v/>
      </c>
      <c r="I65" s="38" t="s">
        <v>76</v>
      </c>
      <c r="J65" s="16" t="str">
        <f t="shared" si="5"/>
        <v>Bitte ausfüllen!</v>
      </c>
    </row>
    <row r="66" spans="1:10">
      <c r="A66" s="33" t="s">
        <v>150</v>
      </c>
      <c r="B66" s="25" t="s">
        <v>151</v>
      </c>
      <c r="C66" s="25"/>
      <c r="D66" s="25"/>
      <c r="E66" s="25"/>
      <c r="F66" s="36"/>
      <c r="G66" s="25" t="s">
        <v>75</v>
      </c>
      <c r="H66" s="49" t="str">
        <f t="shared" si="6"/>
        <v/>
      </c>
      <c r="I66" s="38" t="s">
        <v>76</v>
      </c>
      <c r="J66" s="16" t="str">
        <f>IF(F66="","Bitte ausfüllen!","")</f>
        <v>Bitte ausfüllen!</v>
      </c>
    </row>
    <row r="67" spans="1:10">
      <c r="A67" s="33" t="s">
        <v>152</v>
      </c>
      <c r="B67" s="25" t="s">
        <v>153</v>
      </c>
      <c r="C67" s="25"/>
      <c r="D67" s="25"/>
      <c r="E67" s="25"/>
      <c r="F67" s="36"/>
      <c r="G67" s="25" t="s">
        <v>75</v>
      </c>
      <c r="H67" s="49" t="str">
        <f t="shared" si="6"/>
        <v/>
      </c>
      <c r="I67" s="38" t="s">
        <v>76</v>
      </c>
      <c r="J67" s="16" t="str">
        <f t="shared" si="5"/>
        <v>Bitte ausfüllen!</v>
      </c>
    </row>
    <row r="68" spans="1:10">
      <c r="A68" s="33" t="s">
        <v>154</v>
      </c>
      <c r="B68" s="25" t="s">
        <v>155</v>
      </c>
      <c r="C68" s="25"/>
      <c r="D68" s="25"/>
      <c r="E68" s="25"/>
      <c r="F68" s="36"/>
      <c r="G68" s="25" t="s">
        <v>75</v>
      </c>
      <c r="H68" s="49" t="str">
        <f>IF(F68="","",ROUND(F68/100*$H$18,2))</f>
        <v/>
      </c>
      <c r="I68" s="38" t="s">
        <v>76</v>
      </c>
      <c r="J68" s="16" t="str">
        <f t="shared" si="5"/>
        <v>Bitte ausfüllen!</v>
      </c>
    </row>
    <row r="69" spans="1:10">
      <c r="A69" s="33" t="s">
        <v>156</v>
      </c>
      <c r="B69" s="25" t="s">
        <v>157</v>
      </c>
      <c r="C69" s="25"/>
      <c r="D69" s="25"/>
      <c r="E69" s="25"/>
      <c r="F69" s="64"/>
      <c r="G69" s="25" t="s">
        <v>75</v>
      </c>
      <c r="H69" s="31" t="str">
        <f t="shared" si="6"/>
        <v/>
      </c>
      <c r="I69" s="38" t="s">
        <v>76</v>
      </c>
      <c r="J69" s="16" t="str">
        <f t="shared" si="5"/>
        <v>Bitte ausfüllen!</v>
      </c>
    </row>
    <row r="70" spans="1:10">
      <c r="A70" s="52"/>
      <c r="B70" s="170" t="s">
        <v>158</v>
      </c>
      <c r="C70" s="170"/>
      <c r="D70" s="53"/>
      <c r="E70" s="53"/>
      <c r="F70" s="54" t="str">
        <f>IF(SUM(F59:F69)=0,"",SUM(F59:F69))</f>
        <v/>
      </c>
      <c r="G70" s="53" t="s">
        <v>75</v>
      </c>
      <c r="H70" s="55" t="str">
        <f>IF(COUNTIF(H59:H69,"")&gt;1,"",SUM(H59:H69))</f>
        <v/>
      </c>
      <c r="I70" s="56" t="s">
        <v>76</v>
      </c>
      <c r="J70" s="16" t="str">
        <f>IF(H70="","Angaben offen!","")</f>
        <v>Angaben offen!</v>
      </c>
    </row>
    <row r="71" spans="1:10">
      <c r="A71" s="25"/>
      <c r="B71" s="25"/>
      <c r="C71" s="25"/>
      <c r="D71" s="25"/>
      <c r="E71" s="25"/>
      <c r="F71" s="31"/>
      <c r="G71" s="25"/>
      <c r="H71" s="31"/>
      <c r="I71" s="25"/>
    </row>
    <row r="72" spans="1:10">
      <c r="A72" s="26" t="s">
        <v>159</v>
      </c>
      <c r="B72" s="167" t="s">
        <v>160</v>
      </c>
      <c r="C72" s="167"/>
      <c r="D72" s="27"/>
      <c r="E72" s="27"/>
      <c r="F72" s="28" t="str">
        <f>IF(AND(F47=""),"",F47+F55+F70+F18)</f>
        <v/>
      </c>
      <c r="G72" s="27" t="s">
        <v>75</v>
      </c>
      <c r="H72" s="32" t="str">
        <f>IF(H70="","",H47+H55+H70+H18)</f>
        <v/>
      </c>
      <c r="I72" s="30" t="s">
        <v>76</v>
      </c>
    </row>
    <row r="73" spans="1:10">
      <c r="A73" s="26" t="s">
        <v>161</v>
      </c>
      <c r="B73" s="27" t="s">
        <v>162</v>
      </c>
      <c r="C73" s="27"/>
      <c r="D73" s="27"/>
      <c r="E73" s="27"/>
      <c r="F73" s="65"/>
      <c r="G73" s="27" t="s">
        <v>75</v>
      </c>
      <c r="H73" s="32" t="str">
        <f>IF(F73="","",ROUND(F73/100*H72,2))</f>
        <v/>
      </c>
      <c r="I73" s="30" t="s">
        <v>76</v>
      </c>
      <c r="J73" s="16" t="str">
        <f>IF(F73="","Bitte ausfüllen!","")</f>
        <v>Bitte ausfüllen!</v>
      </c>
    </row>
    <row r="74" spans="1:10">
      <c r="A74" s="26"/>
      <c r="B74" s="27" t="s">
        <v>163</v>
      </c>
      <c r="C74" s="27"/>
      <c r="D74" s="27"/>
      <c r="E74" s="27"/>
      <c r="F74" s="28"/>
      <c r="G74" s="27"/>
      <c r="H74" s="32" t="str" cm="1">
        <f t="array" aca="1" ref="H74" ca="1">IF(SUM(COUNTIF(INDIRECT({"H18","F22:F26","D30:D39","F40:F41","F45:F47","F51:F53","F59:F61","F63:F69","F73","H89:H91"}),""))&gt;0,"",H72+H73)</f>
        <v/>
      </c>
      <c r="I74" s="30" t="s">
        <v>76</v>
      </c>
      <c r="J74" s="16"/>
    </row>
    <row r="75" spans="1:10">
      <c r="A75" s="66"/>
      <c r="B75" s="67" t="s">
        <v>164</v>
      </c>
      <c r="C75" s="68"/>
      <c r="D75" s="68"/>
      <c r="E75" s="68"/>
      <c r="F75" s="69" t="e">
        <f ca="1">H74*100/H18</f>
        <v>#VALUE!</v>
      </c>
      <c r="G75" s="67" t="s">
        <v>75</v>
      </c>
      <c r="H75" s="70"/>
      <c r="I75" s="71"/>
    </row>
    <row r="76" spans="1:10">
      <c r="A76" s="25"/>
      <c r="B76" s="72"/>
      <c r="C76" s="25"/>
      <c r="D76" s="25"/>
      <c r="E76" s="25"/>
      <c r="F76" s="73"/>
      <c r="G76" s="25"/>
      <c r="H76" s="34"/>
      <c r="I76" s="14"/>
    </row>
    <row r="77" spans="1:10">
      <c r="A77" s="74" t="s">
        <v>165</v>
      </c>
      <c r="B77" s="42"/>
      <c r="C77" s="42"/>
      <c r="D77" s="42"/>
      <c r="E77" s="42"/>
      <c r="F77" s="65"/>
      <c r="G77" s="42" t="s">
        <v>75</v>
      </c>
      <c r="H77" s="44" t="str">
        <f>IF(F77="","",ROUND(F77/100*$H$74,2))</f>
        <v/>
      </c>
      <c r="I77" s="45" t="s">
        <v>76</v>
      </c>
      <c r="J77" s="16" t="str">
        <f>IF(F77="","Bitte ausfüllen!","")</f>
        <v>Bitte ausfüllen!</v>
      </c>
    </row>
    <row r="78" spans="1:10">
      <c r="A78" s="75" t="s">
        <v>166</v>
      </c>
      <c r="B78" s="76"/>
      <c r="C78" s="77"/>
      <c r="D78" s="27"/>
      <c r="E78" s="27"/>
      <c r="F78" s="28"/>
      <c r="G78" s="27"/>
      <c r="H78" s="32" t="str">
        <f>IF(F77="","",ROUND(H74+H77,2))</f>
        <v/>
      </c>
      <c r="I78" s="78" t="s">
        <v>76</v>
      </c>
      <c r="J78" s="16" t="str">
        <f>IF(H78="","Angaben offen!","")</f>
        <v>Angaben offen!</v>
      </c>
    </row>
    <row r="79" spans="1:10">
      <c r="A79" s="79"/>
      <c r="B79" s="79"/>
      <c r="C79" s="80"/>
      <c r="D79" s="81"/>
      <c r="E79" s="81"/>
      <c r="F79" s="82"/>
      <c r="G79" s="81"/>
      <c r="H79" s="83"/>
      <c r="I79" s="84"/>
    </row>
    <row r="80" spans="1:10">
      <c r="A80" s="74" t="s">
        <v>167</v>
      </c>
      <c r="B80" s="42"/>
      <c r="C80" s="42"/>
      <c r="D80" s="42"/>
      <c r="E80" s="42"/>
      <c r="F80" s="65"/>
      <c r="G80" s="42" t="s">
        <v>75</v>
      </c>
      <c r="H80" s="44" t="str">
        <f>IF(F80="","",ROUND(F80/100*$H$74,2))</f>
        <v/>
      </c>
      <c r="I80" s="45" t="s">
        <v>76</v>
      </c>
      <c r="J80" s="16" t="str">
        <f>IF(F80="","Bitte ausfüllen!","")</f>
        <v>Bitte ausfüllen!</v>
      </c>
    </row>
    <row r="81" spans="1:10">
      <c r="A81" s="75" t="s">
        <v>168</v>
      </c>
      <c r="B81" s="76"/>
      <c r="C81" s="77"/>
      <c r="D81" s="27"/>
      <c r="E81" s="27"/>
      <c r="F81" s="28"/>
      <c r="G81" s="27"/>
      <c r="H81" s="32" t="str">
        <f>IF(F80="","",ROUND(H74+H80,2))</f>
        <v/>
      </c>
      <c r="I81" s="78" t="s">
        <v>76</v>
      </c>
      <c r="J81" s="16" t="str">
        <f>IF(H81="","Angaben offen!","")</f>
        <v>Angaben offen!</v>
      </c>
    </row>
    <row r="82" spans="1:10">
      <c r="A82" s="85"/>
      <c r="B82" s="85"/>
      <c r="D82" s="25"/>
      <c r="E82" s="25"/>
      <c r="F82" s="73"/>
      <c r="G82" s="25"/>
      <c r="H82" s="86"/>
      <c r="I82" s="14"/>
    </row>
    <row r="83" spans="1:10">
      <c r="A83" s="74" t="s">
        <v>169</v>
      </c>
      <c r="B83" s="42"/>
      <c r="C83" s="42"/>
      <c r="D83" s="42"/>
      <c r="E83" s="42"/>
      <c r="F83" s="65"/>
      <c r="G83" s="42" t="s">
        <v>75</v>
      </c>
      <c r="H83" s="44" t="str">
        <f>IF(F83="","",ROUND(F83/100*$H$74,2))</f>
        <v/>
      </c>
      <c r="I83" s="45" t="s">
        <v>76</v>
      </c>
      <c r="J83" s="16" t="str">
        <f>IF(F83="","Bitte ausfüllen!","")</f>
        <v>Bitte ausfüllen!</v>
      </c>
    </row>
    <row r="84" spans="1:10">
      <c r="A84" s="75" t="s">
        <v>170</v>
      </c>
      <c r="B84" s="76"/>
      <c r="C84" s="77"/>
      <c r="D84" s="27"/>
      <c r="E84" s="27"/>
      <c r="F84" s="28"/>
      <c r="G84" s="27"/>
      <c r="H84" s="32" t="str">
        <f>IF(F83="","",ROUND(H74+H83,2))</f>
        <v/>
      </c>
      <c r="I84" s="78" t="s">
        <v>76</v>
      </c>
      <c r="J84" s="16" t="str">
        <f>IF(H84="","Angaben offen!","")</f>
        <v>Angaben offen!</v>
      </c>
    </row>
    <row r="85" spans="1:10">
      <c r="A85" s="87"/>
      <c r="B85" s="87"/>
      <c r="C85" s="87"/>
      <c r="D85" s="25"/>
      <c r="E85" s="25"/>
      <c r="F85" s="73"/>
      <c r="G85" s="25"/>
      <c r="H85" s="34"/>
      <c r="I85" s="14"/>
    </row>
    <row r="86" spans="1:10">
      <c r="A86" s="75" t="s">
        <v>171</v>
      </c>
      <c r="B86" s="27"/>
      <c r="C86" s="27"/>
      <c r="D86" s="27"/>
      <c r="E86" s="27"/>
      <c r="F86" s="65"/>
      <c r="G86" s="27" t="s">
        <v>75</v>
      </c>
      <c r="H86" s="32"/>
      <c r="I86" s="30"/>
      <c r="J86" s="16" t="str">
        <f>IF(F86="","Bitte ausfüllen!","")</f>
        <v>Bitte ausfüllen!</v>
      </c>
    </row>
    <row r="87" spans="1:10">
      <c r="A87" s="25"/>
      <c r="B87" s="72"/>
      <c r="C87" s="25"/>
      <c r="D87" s="25"/>
      <c r="E87" s="25"/>
      <c r="F87" s="73"/>
      <c r="G87" s="25"/>
      <c r="H87" s="34"/>
      <c r="I87" s="14"/>
    </row>
    <row r="88" spans="1:10">
      <c r="A88" s="88"/>
      <c r="B88" s="42" t="s">
        <v>172</v>
      </c>
      <c r="C88" s="89"/>
      <c r="D88" s="42"/>
      <c r="E88" s="42"/>
      <c r="F88" s="89"/>
      <c r="G88" s="42"/>
      <c r="H88" s="44" t="s">
        <v>173</v>
      </c>
      <c r="I88" s="45"/>
    </row>
    <row r="89" spans="1:10">
      <c r="A89" s="90"/>
      <c r="B89" s="25" t="s">
        <v>174</v>
      </c>
      <c r="C89" s="14"/>
      <c r="D89" s="25"/>
      <c r="E89" s="25"/>
      <c r="F89" s="14"/>
      <c r="G89" s="91"/>
      <c r="H89" s="92"/>
      <c r="I89" s="93"/>
      <c r="J89" s="16" t="str">
        <f>IF(H89="","Bitte ausfüllen!","")</f>
        <v>Bitte ausfüllen!</v>
      </c>
    </row>
    <row r="90" spans="1:10">
      <c r="A90" s="90"/>
      <c r="B90" s="25" t="s">
        <v>175</v>
      </c>
      <c r="C90" s="14"/>
      <c r="D90" s="25"/>
      <c r="E90" s="25"/>
      <c r="F90" s="14"/>
      <c r="G90" s="91"/>
      <c r="H90" s="94"/>
      <c r="I90" s="93"/>
      <c r="J90" s="16" t="str">
        <f>IF(H90="","Bitte ausfüllen!","")</f>
        <v>Bitte ausfüllen!</v>
      </c>
    </row>
    <row r="91" spans="1:10">
      <c r="A91" s="90"/>
      <c r="B91" s="25" t="s">
        <v>176</v>
      </c>
      <c r="C91" s="14"/>
      <c r="D91" s="25"/>
      <c r="E91" s="25"/>
      <c r="F91" s="14"/>
      <c r="G91" s="91"/>
      <c r="H91" s="92"/>
      <c r="I91" s="93"/>
      <c r="J91" s="16" t="str">
        <f>IF(H91="","Bitte ausfüllen!","")</f>
        <v>Bitte ausfüllen!</v>
      </c>
    </row>
    <row r="92" spans="1:10">
      <c r="A92" s="95"/>
      <c r="B92" s="96" t="s">
        <v>177</v>
      </c>
      <c r="C92" s="97" t="s">
        <v>178</v>
      </c>
      <c r="D92" s="96"/>
      <c r="E92" s="96"/>
      <c r="F92" s="97"/>
      <c r="G92" s="98" t="s">
        <v>179</v>
      </c>
      <c r="H92" s="99">
        <v>10</v>
      </c>
      <c r="I92" s="100"/>
      <c r="J92" s="101"/>
    </row>
    <row r="93" spans="1:10">
      <c r="A93" s="14"/>
      <c r="B93" s="14"/>
      <c r="C93" s="14"/>
      <c r="D93" s="14"/>
      <c r="E93" s="14"/>
      <c r="F93" s="14"/>
      <c r="G93" s="14"/>
      <c r="H93" s="14"/>
      <c r="I93" s="14"/>
    </row>
    <row r="94" spans="1:10">
      <c r="A94" s="102" t="s">
        <v>180</v>
      </c>
      <c r="B94" s="102"/>
      <c r="C94" s="103"/>
      <c r="D94" s="104"/>
      <c r="E94" s="14"/>
      <c r="F94" s="14"/>
      <c r="G94" s="14"/>
      <c r="H94" s="14"/>
      <c r="I94" s="14"/>
    </row>
    <row r="95" spans="1:10">
      <c r="A95" s="102"/>
      <c r="B95" s="102"/>
      <c r="C95" s="105"/>
      <c r="D95" s="14"/>
      <c r="E95" s="14"/>
      <c r="F95" s="14"/>
      <c r="G95" s="14"/>
      <c r="H95" s="14"/>
      <c r="I95" s="14"/>
    </row>
    <row r="105" spans="5:5">
      <c r="E105" s="101"/>
    </row>
    <row r="106" spans="5:5">
      <c r="E106" s="18"/>
    </row>
  </sheetData>
  <sheetProtection algorithmName="SHA-512" hashValue="eBT0pYGo9XHITy/vF3ER+4eBkBW9mkbfzUvS9hmjpt8fjjVEoefUNQmo4Wdqj6SsNO8SO2ziwhRrgYi98cOlMA==" saltValue="832bm//U5eN2REcs7aIsbQ==" spinCount="100000" sheet="1" objects="1" scenarios="1"/>
  <mergeCells count="18">
    <mergeCell ref="B8:C8"/>
    <mergeCell ref="A5:B5"/>
    <mergeCell ref="G5:I5"/>
    <mergeCell ref="B6:C6"/>
    <mergeCell ref="G6:I6"/>
    <mergeCell ref="B7:C7"/>
    <mergeCell ref="B72:C72"/>
    <mergeCell ref="B9:C9"/>
    <mergeCell ref="B10:C10"/>
    <mergeCell ref="B11:C11"/>
    <mergeCell ref="B12:C12"/>
    <mergeCell ref="B13:C13"/>
    <mergeCell ref="B14:C14"/>
    <mergeCell ref="B18:C18"/>
    <mergeCell ref="B42:C42"/>
    <mergeCell ref="B47:C47"/>
    <mergeCell ref="B55:C55"/>
    <mergeCell ref="B70:C70"/>
  </mergeCells>
  <dataValidations count="1">
    <dataValidation type="decimal" errorStyle="warning" allowBlank="1" showInputMessage="1" showErrorMessage="1" error="Bitte überprüfen Sie Ihre Eingaben." sqref="C38" xr:uid="{E46BE2A8-35E5-4825-98A8-C3374E6F58A5}">
      <formula1>8.5</formula1>
      <formula2>84</formula2>
    </dataValidation>
  </dataValidations>
  <pageMargins left="0.7" right="0.7" top="0.78740157499999996" bottom="0.78740157499999996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12</vt:i4>
      </vt:variant>
      <vt:variant>
        <vt:lpstr>Benannte Bereiche</vt:lpstr>
      </vt:variant>
      <vt:variant>
        <vt:i4>2</vt:i4>
      </vt:variant>
    </vt:vector>
  </HeadingPairs>
  <TitlesOfParts>
    <vt:vector size="14" baseType="lpstr">
      <vt:lpstr>OSZ Teltow</vt:lpstr>
      <vt:lpstr>Warthestraße</vt:lpstr>
      <vt:lpstr>Immanuel-Kant-Gymnasium </vt:lpstr>
      <vt:lpstr>Förderschule Kleinmachnow </vt:lpstr>
      <vt:lpstr>Weinberg-Gymnasium Kleinmachnow</vt:lpstr>
      <vt:lpstr>Vicco von Bülow Gymnasium </vt:lpstr>
      <vt:lpstr>Grace-Hopper-Gesamtschule</vt:lpstr>
      <vt:lpstr>soziales Wohnen </vt:lpstr>
      <vt:lpstr>Rettungswache Teltow </vt:lpstr>
      <vt:lpstr>MFH Teltow </vt:lpstr>
      <vt:lpstr>Zsfg. Preis je Einsatz - Los 4</vt:lpstr>
      <vt:lpstr>SVS</vt:lpstr>
      <vt:lpstr>'MFH Teltow '!Druckbereich</vt:lpstr>
      <vt:lpstr>'Rettungswache Teltow '!Druckbereich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Neumann, Lutz</dc:creator>
  <cp:lastModifiedBy>Schmidt, Anna-Liesa</cp:lastModifiedBy>
  <cp:lastPrinted>2026-06-29T12:14:51Z</cp:lastPrinted>
  <dcterms:created xsi:type="dcterms:W3CDTF">2026-06-29T06:53:49Z</dcterms:created>
  <dcterms:modified xsi:type="dcterms:W3CDTF">2026-07-24T08:43:29Z</dcterms:modified>
</cp:coreProperties>
</file>