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R:\Vergabestelle\1 Vergabeverfahren\2026\21-2026 EU Winterdienst\1 Vorbereitung\"/>
    </mc:Choice>
  </mc:AlternateContent>
  <xr:revisionPtr revIDLastSave="0" documentId="13_ncr:1_{80549364-8473-412D-82B1-C9E08B80D129}" xr6:coauthVersionLast="47" xr6:coauthVersionMax="47" xr10:uidLastSave="{00000000-0000-0000-0000-000000000000}"/>
  <bookViews>
    <workbookView xWindow="14400" yWindow="0" windowWidth="14400" windowHeight="15795" tabRatio="943" xr2:uid="{00000000-000D-0000-FFFF-FFFF00000000}"/>
  </bookViews>
  <sheets>
    <sheet name="Verwaltung Niemöllerstraße" sheetId="5" r:id="rId1"/>
    <sheet name="Verwaltung Papendorfer Weg" sheetId="6" r:id="rId2"/>
    <sheet name="Verwaltung Steinstraße" sheetId="18" r:id="rId3"/>
    <sheet name="Förderschule BB" sheetId="20" r:id="rId4"/>
    <sheet name="Fläming-Gymnasium BB" sheetId="21" r:id="rId5"/>
    <sheet name="GU Bad Belzig" sheetId="22" r:id="rId6"/>
    <sheet name="MFH Schwanebeck" sheetId="24" r:id="rId7"/>
    <sheet name="Verwaltung TGZ" sheetId="19" r:id="rId8"/>
    <sheet name="KSB Bad Belzig" sheetId="23" r:id="rId9"/>
    <sheet name="MFH Niemegk 1" sheetId="26" r:id="rId10"/>
    <sheet name="MFH Bad Belzig" sheetId="25" r:id="rId11"/>
    <sheet name="MFH Niemegk 2" sheetId="27" r:id="rId12"/>
    <sheet name="Puschkinhalle" sheetId="29" r:id="rId13"/>
    <sheet name="Rettungswache Bad Belzig" sheetId="28" r:id="rId14"/>
    <sheet name="Zsfg. Preis je Einsatz - Los 2" sheetId="17" r:id="rId15"/>
    <sheet name="SVS" sheetId="30" r:id="rId16"/>
  </sheets>
  <externalReferences>
    <externalReference r:id="rId17"/>
  </externalReferences>
  <definedNames>
    <definedName name="Arbeitstage">#REF!</definedName>
    <definedName name="Auftraggeber">#REF!</definedName>
    <definedName name="berAuftragskosten">#N/A</definedName>
    <definedName name="_xlnm.Print_Area" localSheetId="5">'GU Bad Belzig'!$A$1:$Q$23</definedName>
    <definedName name="_xlnm.Print_Area" localSheetId="8">'KSB Bad Belzig'!$A$1:$Q$23</definedName>
    <definedName name="_xlnm.Print_Area" localSheetId="10">'MFH Bad Belzig'!$A$1:$Q$23</definedName>
    <definedName name="_xlnm.Print_Area" localSheetId="9">'MFH Niemegk 1'!$A$1:$Q$23</definedName>
    <definedName name="_xlnm.Print_Area" localSheetId="11">'MFH Niemegk 2'!$A$1:$Q$23</definedName>
    <definedName name="_xlnm.Print_Area" localSheetId="6">'MFH Schwanebeck'!$A$1:$Q$23</definedName>
    <definedName name="_xlnm.Print_Area" localSheetId="12">Puschkinhalle!$A$1:$Q$23</definedName>
    <definedName name="_xlnm.Print_Area" localSheetId="13">'Rettungswache Bad Belzig'!$A$1:$Q$23</definedName>
    <definedName name="_xlnm.Print_Area" localSheetId="14">'Zsfg. Preis je Einsatz - Los 2'!$A$1:$K$21</definedName>
    <definedName name="ERK_Daten">[1]Einzelraumkalkulation!$K$6:$S$6</definedName>
    <definedName name="Leistung">#REF!</definedName>
    <definedName name="Leistungsgegenstand">#REF!</definedName>
    <definedName name="Reinigungstage">#REF!</definedName>
    <definedName name="sAuftragskosten">#N/A</definedName>
    <definedName name="SVS">#REF!</definedName>
    <definedName name="SVSErsch">#REF!</definedName>
    <definedName name="SVSErschSo">#REF!</definedName>
    <definedName name="SVSFried">#REF!</definedName>
    <definedName name="SVSg">#REF!</definedName>
    <definedName name="SVS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91" i="30" l="1"/>
  <c r="J90" i="30"/>
  <c r="J89" i="30"/>
  <c r="J86" i="30"/>
  <c r="H84" i="30"/>
  <c r="J84" i="30" s="1"/>
  <c r="J83" i="30"/>
  <c r="H83" i="30"/>
  <c r="H81" i="30"/>
  <c r="J81" i="30" s="1"/>
  <c r="J80" i="30"/>
  <c r="H80" i="30"/>
  <c r="H78" i="30"/>
  <c r="J78" i="30" s="1"/>
  <c r="J77" i="30"/>
  <c r="H77" i="30"/>
  <c r="J73" i="30"/>
  <c r="H73" i="30"/>
  <c r="F70" i="30"/>
  <c r="J69" i="30"/>
  <c r="H69" i="30"/>
  <c r="J68" i="30"/>
  <c r="H68" i="30"/>
  <c r="J67" i="30"/>
  <c r="H67" i="30"/>
  <c r="J66" i="30"/>
  <c r="H66" i="30"/>
  <c r="J65" i="30"/>
  <c r="H65" i="30"/>
  <c r="J64" i="30"/>
  <c r="H64" i="30"/>
  <c r="J63" i="30"/>
  <c r="H63" i="30"/>
  <c r="J61" i="30"/>
  <c r="H61" i="30"/>
  <c r="J60" i="30"/>
  <c r="H60" i="30"/>
  <c r="J59" i="30"/>
  <c r="H59" i="30"/>
  <c r="H70" i="30" s="1"/>
  <c r="F55" i="30"/>
  <c r="J54" i="30"/>
  <c r="H54" i="30"/>
  <c r="J53" i="30"/>
  <c r="H53" i="30"/>
  <c r="J52" i="30"/>
  <c r="H52" i="30"/>
  <c r="J51" i="30"/>
  <c r="H51" i="30"/>
  <c r="H55" i="30" s="1"/>
  <c r="J55" i="30" s="1"/>
  <c r="H47" i="30"/>
  <c r="J47" i="30" s="1"/>
  <c r="F47" i="30"/>
  <c r="F72" i="30" s="1"/>
  <c r="J46" i="30"/>
  <c r="H46" i="30"/>
  <c r="J45" i="30"/>
  <c r="H45" i="30"/>
  <c r="F41" i="30"/>
  <c r="H41" i="30" s="1"/>
  <c r="F40" i="30"/>
  <c r="H40" i="30" s="1"/>
  <c r="D38" i="30"/>
  <c r="D36" i="30"/>
  <c r="D37" i="30" s="1"/>
  <c r="D34" i="30"/>
  <c r="D35" i="30" s="1"/>
  <c r="D32" i="30"/>
  <c r="D30" i="30"/>
  <c r="H27" i="30"/>
  <c r="J27" i="30" s="1"/>
  <c r="F27" i="30"/>
  <c r="D39" i="30" s="1"/>
  <c r="J26" i="30"/>
  <c r="H26" i="30"/>
  <c r="J25" i="30"/>
  <c r="H25" i="30"/>
  <c r="J24" i="30"/>
  <c r="H24" i="30"/>
  <c r="J23" i="30"/>
  <c r="H23" i="30"/>
  <c r="J22" i="30"/>
  <c r="H22" i="30"/>
  <c r="J18" i="30"/>
  <c r="E12" i="30"/>
  <c r="E11" i="30"/>
  <c r="E7" i="30"/>
  <c r="F10" i="17"/>
  <c r="E10" i="17"/>
  <c r="D10" i="17"/>
  <c r="F15" i="17"/>
  <c r="D15" i="17"/>
  <c r="F16" i="17"/>
  <c r="D16" i="17"/>
  <c r="F14" i="17"/>
  <c r="D14" i="17"/>
  <c r="F12" i="17"/>
  <c r="D12" i="17"/>
  <c r="F35" i="30" l="1"/>
  <c r="H35" i="30" s="1"/>
  <c r="F37" i="30"/>
  <c r="H37" i="30" s="1"/>
  <c r="F39" i="30"/>
  <c r="H39" i="30"/>
  <c r="J70" i="30"/>
  <c r="H72" i="30"/>
  <c r="D31" i="30"/>
  <c r="D33" i="30"/>
  <c r="F13" i="17"/>
  <c r="D13" i="17"/>
  <c r="F9" i="17"/>
  <c r="D9" i="17"/>
  <c r="F11" i="17"/>
  <c r="D11" i="17"/>
  <c r="F8" i="17"/>
  <c r="D8" i="17"/>
  <c r="H74" i="30" a="1"/>
  <c r="H74" i="30" l="1"/>
  <c r="F75" i="30" s="1"/>
  <c r="J31" i="30"/>
  <c r="F31" i="30"/>
  <c r="H31" i="30" s="1"/>
  <c r="H42" i="30" s="1"/>
  <c r="F33" i="30"/>
  <c r="H33" i="30"/>
  <c r="F7" i="17"/>
  <c r="E7" i="17"/>
  <c r="D7" i="17"/>
  <c r="F6" i="17"/>
  <c r="E6" i="17"/>
  <c r="D6" i="17"/>
  <c r="F5" i="17"/>
  <c r="E5" i="17"/>
  <c r="D5" i="17"/>
  <c r="F4" i="17"/>
  <c r="E4" i="17"/>
  <c r="D4" i="17"/>
  <c r="F3" i="17"/>
  <c r="E3" i="17"/>
  <c r="D3" i="17"/>
  <c r="K58" i="30" a="1"/>
  <c r="K58" i="30" l="1"/>
  <c r="F42" i="30"/>
  <c r="I7" i="17"/>
  <c r="I8" i="17"/>
  <c r="I9" i="17"/>
  <c r="I11" i="17"/>
  <c r="I12" i="17"/>
  <c r="I13" i="17"/>
  <c r="I14" i="17"/>
  <c r="I15" i="17"/>
  <c r="I16" i="17"/>
  <c r="H7" i="17"/>
  <c r="G7" i="17"/>
  <c r="G8" i="17"/>
  <c r="G9" i="17"/>
  <c r="G11" i="17"/>
  <c r="G12" i="17"/>
  <c r="G13" i="17"/>
  <c r="G14" i="17"/>
  <c r="G15" i="17"/>
  <c r="G16" i="17"/>
  <c r="I10" i="17"/>
  <c r="I6" i="17"/>
  <c r="I5" i="17"/>
  <c r="I4" i="17"/>
  <c r="I3" i="17"/>
  <c r="H10" i="17"/>
  <c r="H6" i="17"/>
  <c r="H5" i="17"/>
  <c r="H4" i="17"/>
  <c r="H3" i="17"/>
  <c r="G10" i="17"/>
  <c r="G6" i="17"/>
  <c r="G5" i="17"/>
  <c r="G4" i="17"/>
  <c r="G3" i="17"/>
  <c r="J16" i="17" l="1"/>
  <c r="J15" i="17"/>
  <c r="J9" i="17"/>
  <c r="J11" i="17"/>
  <c r="J8" i="17"/>
  <c r="J14" i="17"/>
  <c r="J13" i="17"/>
  <c r="J12" i="17"/>
  <c r="J5" i="17"/>
  <c r="J7" i="17"/>
  <c r="J6" i="17"/>
  <c r="J10" i="17"/>
  <c r="J4" i="17"/>
  <c r="J3" i="17"/>
  <c r="J19" i="17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<sst xmlns="http://schemas.openxmlformats.org/spreadsheetml/2006/main" count="580" uniqueCount="188">
  <si>
    <t>❄  Leistungsverzeichnis Winterdienst</t>
  </si>
  <si>
    <t>unter Berücksichtigung der derzeit gültigen Straßenreinigungssatzung</t>
  </si>
  <si>
    <t>▦  Leistungsflächen</t>
  </si>
  <si>
    <t>⌖  Lageplan / Winterdienstbereiche</t>
  </si>
  <si>
    <t>Leistungsart</t>
  </si>
  <si>
    <t>Gesamtfläche
ca. in m²</t>
  </si>
  <si>
    <t>Leistungsumfang / Einsatzzeiten</t>
  </si>
  <si>
    <t>Monatspauschale
Grunddienstleistung
in € (netto)</t>
  </si>
  <si>
    <t>Mo–Sa 07:00–20:00 Uhr,
Sonn- und Feiertage 09:00–20:00 Uhr
gemäß Ortssatzung</t>
  </si>
  <si>
    <t>Verkehrsfläche (grün)</t>
  </si>
  <si>
    <t>Mo–Fr 06:00–22:00 Uhr</t>
  </si>
  <si>
    <t>⊕  Zusatzleistungen</t>
  </si>
  <si>
    <t>Tagespauschale je Einsatz</t>
  </si>
  <si>
    <t>Sonderleistung
(nach Abstimmung mit dem
Auftraggeber durchzuführen)</t>
  </si>
  <si>
    <t>Abtransport von Schneemassen,
wenn Platzkapazität nicht mehr ausreicht</t>
  </si>
  <si>
    <t>✎  alle gelb hinterlegten Felder sind auszufüllen</t>
  </si>
  <si>
    <t>Legende</t>
  </si>
  <si>
    <t>▧</t>
  </si>
  <si>
    <t>Anliegerflächen (rot)</t>
  </si>
  <si>
    <t>Verkehrsflächen (grün)</t>
  </si>
  <si>
    <t>□</t>
  </si>
  <si>
    <t>Grundstück / Bezug (gelb)</t>
  </si>
  <si>
    <t>Preis/ Einsatz
 (netto)</t>
  </si>
  <si>
    <t>Preis/ m³
 (netto)</t>
  </si>
  <si>
    <t>Preis/ m³ (netto)</t>
  </si>
  <si>
    <t>Pos.</t>
  </si>
  <si>
    <t>Objekte</t>
  </si>
  <si>
    <t>Anzahl 
der Monate</t>
  </si>
  <si>
    <t>Monatspauschale 
Grundleistung 
in € (netto)</t>
  </si>
  <si>
    <t>Verwaltungsgebäude Niemöller Str. 1</t>
  </si>
  <si>
    <t>Verwaltungsgebäude Papendorfer Weg 1-3</t>
  </si>
  <si>
    <t xml:space="preserve">Verwaltungsgebäude Steinstraße 14 </t>
  </si>
  <si>
    <t>Förderschule "Am Grünen Grund" Bad Belzig</t>
  </si>
  <si>
    <t>Fläming-Gymnasium Bad Belzig</t>
  </si>
  <si>
    <t>GU Bad Belzig</t>
  </si>
  <si>
    <t>MFH Schwanebeck</t>
  </si>
  <si>
    <t>Technisches Gründerzentrum Bad Belzig</t>
  </si>
  <si>
    <t>KSB Belzig</t>
  </si>
  <si>
    <t>MFH Belzig</t>
  </si>
  <si>
    <t>Puschkinhalle Bad Belzig</t>
  </si>
  <si>
    <t>Rettungswache Bad Belzig</t>
  </si>
  <si>
    <t>Angebotssumme (netto) Los 2</t>
  </si>
  <si>
    <t>Zusatzleistung
(nach Abstimmung mit dem
Auftraggeber durchzuführen)</t>
  </si>
  <si>
    <t>Anliegerflächen (rot):
200 lfdm Gehweg und Radweg 1,50 m breit</t>
  </si>
  <si>
    <t>Anliegerflächen (rot): 
Gehweg 111 lfdm x 1,50 m breit und halbe Fahrbahn 3,50 m breit</t>
  </si>
  <si>
    <t xml:space="preserve">Anliegerflächen (rot): 
160 lfdm Gehweg 1,50 m breit </t>
  </si>
  <si>
    <t>Anliegerflächen (rot): 
73 lfdm Gehweg 1,50 m breit und halbe Fahrbahn 3,50 m breit</t>
  </si>
  <si>
    <t>Anliegerflächen (rot):
110 lfdm Gehweg und Radweg 1,50 m breit</t>
  </si>
  <si>
    <t>Zusatzleistung
Tagespauschale
in € (netto)</t>
  </si>
  <si>
    <t>Anliegerflächen (rot):
280 lfdm halbe Fahrbahn 2,50m breit</t>
  </si>
  <si>
    <t xml:space="preserve">Anliegerflächen (rot):
120 lfdm Gehweg 1,50 m breit </t>
  </si>
  <si>
    <t>Anliegerflächen (rot):
55 lfdm Gehweg 1,50 m breit</t>
  </si>
  <si>
    <t>Anliegerflächen (rot):
23 lfdm Gehweg 2,50 m breit</t>
  </si>
  <si>
    <t>Sonderleistung
Abtransport von Schneemassen
in €/m³ (netto)</t>
  </si>
  <si>
    <t>Gesamtpreis Zusatzleistung Saison
in € (netto)</t>
  </si>
  <si>
    <t>Gesamtpreis Sonderleistung 
Saison 
in € (netto)</t>
  </si>
  <si>
    <t>Gesamtpreis je Objekt Saison
in € (netto)</t>
  </si>
  <si>
    <t>Gesamtpreis Grundleistung Saison 
in € (netto)</t>
  </si>
  <si>
    <t xml:space="preserve">Anliegerflächen (rot):  
25 lfdm Gehweg 1,50 m breit, 26 lfdm halbe Fahrbahn 2,50 m breit </t>
  </si>
  <si>
    <t>MFH Niemegk 1</t>
  </si>
  <si>
    <t>MFH Niemegk 2</t>
  </si>
  <si>
    <t xml:space="preserve">Anliegerflächen (rot):  
15 lfdm  Gehweg 1,50 m breit </t>
  </si>
  <si>
    <t xml:space="preserve">Anliegerflächen (rot):  
26 lfdm Gehweg 1,50 m breit </t>
  </si>
  <si>
    <t>❄  Berechnung Stundenverrechnungssatz Winterdienst</t>
  </si>
  <si>
    <t>Hinweis: Alle "Gelb" unterlegten Zellen sind bitte auszufüllen.</t>
  </si>
  <si>
    <t>Vorgaben</t>
  </si>
  <si>
    <t>2026 in %</t>
  </si>
  <si>
    <t>Bundesland</t>
  </si>
  <si>
    <t xml:space="preserve">Krankenversicherung (gesetzlicher Arbeitgeberanteil 7,3%) plus Zusatzbeitrag </t>
  </si>
  <si>
    <t>Brandenburg</t>
  </si>
  <si>
    <t xml:space="preserve">Krankenversicherung durchschnittlicher Zusatzbeitragssatz (gesetzlicher Arbeitgeberanteil): </t>
  </si>
  <si>
    <t xml:space="preserve">Rentenversicherung (gesetzlicher Arbeitgeberanteil): </t>
  </si>
  <si>
    <t xml:space="preserve">Arbeitslosenversicherung (gesetzlicher Arbeitgeberanteil): </t>
  </si>
  <si>
    <t xml:space="preserve">Pflegeversicherung (gesetzlicher Arbeitgeberanteil alle Bundesländer außer Sachsen: hier 0,5% Abzug): </t>
  </si>
  <si>
    <t>U2 - Diese Position wird von jeder Krankenkasse separat berechnet.</t>
  </si>
  <si>
    <t>Die gesetzliche Unfallversicherung richtet sich nach der Gefahrenklasse, die für den Betrieb gilt.</t>
  </si>
  <si>
    <t>Insolvenzgeldumlage (gesetzlicher Arbeitgeberanteil - trägt der Arbeitgeber allein)</t>
  </si>
  <si>
    <t>zu 1</t>
  </si>
  <si>
    <t>Kalkulation SVS</t>
  </si>
  <si>
    <t>1.00</t>
  </si>
  <si>
    <t>Produktiver Stundenlohn</t>
  </si>
  <si>
    <t>%</t>
  </si>
  <si>
    <t>€</t>
  </si>
  <si>
    <t>2.00</t>
  </si>
  <si>
    <t>Lohngebundene Kosten</t>
  </si>
  <si>
    <t>2.10</t>
  </si>
  <si>
    <t>Soziallöhne</t>
  </si>
  <si>
    <t>2.11</t>
  </si>
  <si>
    <t>Gesetzliche Feiertage</t>
  </si>
  <si>
    <t>2.12</t>
  </si>
  <si>
    <t>Urlaubsentgelt</t>
  </si>
  <si>
    <t>2.13</t>
  </si>
  <si>
    <t>Zusätzliches Urlaubsentgelt</t>
  </si>
  <si>
    <t>2.14</t>
  </si>
  <si>
    <t>Lohnfortzahlung im Krankheitsfall</t>
  </si>
  <si>
    <t>2.15</t>
  </si>
  <si>
    <t>Arbeitsfreistellung</t>
  </si>
  <si>
    <t>Zwischensumme Soziallöhne</t>
  </si>
  <si>
    <t>2.20</t>
  </si>
  <si>
    <t>Sozialversicherungsbeiträge auf Fertigungslohn und Soziallöhne (Arbeitgeberanteil)</t>
  </si>
  <si>
    <t>2.21</t>
  </si>
  <si>
    <r>
      <t>Krankenversicherung auf Produktivlohn</t>
    </r>
    <r>
      <rPr>
        <vertAlign val="superscript"/>
        <sz val="10"/>
        <rFont val="Segoe UI"/>
        <family val="2"/>
      </rPr>
      <t>1</t>
    </r>
  </si>
  <si>
    <t>Krankenversicherung auf Soziallöhne</t>
  </si>
  <si>
    <t>2.22</t>
  </si>
  <si>
    <r>
      <t>Rentenversicherung auf Produktivlohn</t>
    </r>
    <r>
      <rPr>
        <vertAlign val="superscript"/>
        <sz val="10"/>
        <rFont val="Segoe UI"/>
        <family val="2"/>
      </rPr>
      <t>2</t>
    </r>
  </si>
  <si>
    <t>Rentenversicherung auf Soziallöhne</t>
  </si>
  <si>
    <t>2.23</t>
  </si>
  <si>
    <r>
      <t>Arbeitslosenversicherung auf Produktivlohn</t>
    </r>
    <r>
      <rPr>
        <vertAlign val="superscript"/>
        <sz val="10"/>
        <rFont val="Segoe UI"/>
        <family val="2"/>
      </rPr>
      <t>3</t>
    </r>
  </si>
  <si>
    <t>Arbeitslosenversicherung auf Soziallöhne</t>
  </si>
  <si>
    <t>2.24</t>
  </si>
  <si>
    <r>
      <t>Pflegeversicherung auf Produktivlohn</t>
    </r>
    <r>
      <rPr>
        <vertAlign val="superscript"/>
        <sz val="10"/>
        <rFont val="Segoe UI"/>
        <family val="2"/>
      </rPr>
      <t>4</t>
    </r>
  </si>
  <si>
    <t>Pflegeversicherung auf Soziallöhne</t>
  </si>
  <si>
    <t>2.25</t>
  </si>
  <si>
    <r>
      <t>U2 Mutterschaftsaufwendungen auf Produktivlohn</t>
    </r>
    <r>
      <rPr>
        <vertAlign val="superscript"/>
        <sz val="10"/>
        <rFont val="Segoe UI"/>
        <family val="2"/>
      </rPr>
      <t>5</t>
    </r>
  </si>
  <si>
    <t>U2 Mutterschaftsaufwendungen auf Soziallöhne</t>
  </si>
  <si>
    <t>2.30</t>
  </si>
  <si>
    <r>
      <t>Gesetzliche Unfallversicherung</t>
    </r>
    <r>
      <rPr>
        <vertAlign val="superscript"/>
        <sz val="10"/>
        <rFont val="Segoe UI"/>
        <family val="2"/>
      </rPr>
      <t>6</t>
    </r>
  </si>
  <si>
    <t>2.31</t>
  </si>
  <si>
    <r>
      <t>Insolvenzgeldumlage</t>
    </r>
    <r>
      <rPr>
        <vertAlign val="superscript"/>
        <sz val="10"/>
        <rFont val="Segoe UI"/>
        <family val="2"/>
      </rPr>
      <t>7</t>
    </r>
  </si>
  <si>
    <t>Zwischensumme Lohnkosten inkl. Sozialabgaben (Summe 2.10 - 2.31)</t>
  </si>
  <si>
    <t>Zusätzliche lohngebundene Kosten</t>
  </si>
  <si>
    <t>2.50</t>
  </si>
  <si>
    <t>Haftpflichtversicherung</t>
  </si>
  <si>
    <t>2.60</t>
  </si>
  <si>
    <t>Sonstige Personalkosten</t>
  </si>
  <si>
    <t>Summe lohngebundene Kosten (Summe 2.10 - 2.60)</t>
  </si>
  <si>
    <t>3.00</t>
  </si>
  <si>
    <t>Sonstige auftragsbezogene Kosten</t>
  </si>
  <si>
    <t>3.10</t>
  </si>
  <si>
    <t>Aufsichtslohn Vorarbeiter</t>
  </si>
  <si>
    <t>inkl. Soziale Folgekosten f. Aufsichtslohn</t>
  </si>
  <si>
    <t>3.20</t>
  </si>
  <si>
    <t>Fahrkostenzuschuss</t>
  </si>
  <si>
    <t>3.30</t>
  </si>
  <si>
    <t>Fertigungsmaterial; Maschinen, Geräte, AfA, etc.</t>
  </si>
  <si>
    <t>3.40</t>
  </si>
  <si>
    <t>Sondereinzelkosten</t>
  </si>
  <si>
    <t>Zwischensumme sonstige auftragsbezogene Kosten (Summe 3.10 - 3.40)</t>
  </si>
  <si>
    <t>4.00</t>
  </si>
  <si>
    <t>Unternehmensbezogene Kosten</t>
  </si>
  <si>
    <t>4.10</t>
  </si>
  <si>
    <t>Gehälter</t>
  </si>
  <si>
    <t>4.11</t>
  </si>
  <si>
    <t>Technische Angestellte, inkl. Lohnfolgekosten</t>
  </si>
  <si>
    <t>4.12</t>
  </si>
  <si>
    <t>Kaufmännische Angestellte, inkl. Lohnfolgekosten</t>
  </si>
  <si>
    <t>4.20</t>
  </si>
  <si>
    <t>Fuhrparkkosten</t>
  </si>
  <si>
    <t>4.30</t>
  </si>
  <si>
    <t>Fertigungshilfskosten</t>
  </si>
  <si>
    <t>4.31</t>
  </si>
  <si>
    <t>Löhne Hilfsdienste, inkl. Lohnfolgekosten</t>
  </si>
  <si>
    <t>4.32</t>
  </si>
  <si>
    <t>Sonstige Betriebskosten</t>
  </si>
  <si>
    <t>4.40</t>
  </si>
  <si>
    <t>Schwerbehindertenabgabe</t>
  </si>
  <si>
    <t>4.50</t>
  </si>
  <si>
    <t>Sonstige Verwaltungskosten</t>
  </si>
  <si>
    <t>4.60</t>
  </si>
  <si>
    <t>Betriebsratskosten</t>
  </si>
  <si>
    <t>4.70</t>
  </si>
  <si>
    <t>Sonstige Kosten (Verbandsbeiträge, Zertifizierung etc.)</t>
  </si>
  <si>
    <t>4.80</t>
  </si>
  <si>
    <t>Gewerbesteuer</t>
  </si>
  <si>
    <t>Zwischensumme unternehmensbezogene Kosten (Summe 4.10 - 4.80)</t>
  </si>
  <si>
    <t>5.00</t>
  </si>
  <si>
    <t>Selbstkosten (Summe 1.00 - 4.80)</t>
  </si>
  <si>
    <t>6.00</t>
  </si>
  <si>
    <t>Zuschlag für Wagnis + Gewinn auf Selbstkosten</t>
  </si>
  <si>
    <t>Stundenverrechnungssatz Normalstunde Werktag</t>
  </si>
  <si>
    <t>Kalkulationszuschlag</t>
  </si>
  <si>
    <r>
      <t xml:space="preserve">Nachtzuschlag </t>
    </r>
    <r>
      <rPr>
        <sz val="10"/>
        <rFont val="Tahoma"/>
        <family val="2"/>
      </rPr>
      <t>auf Werktag</t>
    </r>
  </si>
  <si>
    <t>Stundensatz Werktag Nacht</t>
  </si>
  <si>
    <r>
      <t xml:space="preserve">Sonntagszuschlag </t>
    </r>
    <r>
      <rPr>
        <sz val="10"/>
        <rFont val="Tahoma"/>
        <family val="2"/>
      </rPr>
      <t>auf Werktag</t>
    </r>
  </si>
  <si>
    <t>Stundensatz Sonn- und Feiertag</t>
  </si>
  <si>
    <r>
      <t xml:space="preserve">Sonntagnachtzuschlag </t>
    </r>
    <r>
      <rPr>
        <sz val="10"/>
        <rFont val="Tahoma"/>
        <family val="2"/>
      </rPr>
      <t>auf Werktag</t>
    </r>
  </si>
  <si>
    <t>Stundensatz Sonn- und Feiertag Nacht</t>
  </si>
  <si>
    <t>Lohnkostenanteil*</t>
  </si>
  <si>
    <t>Basisdaten</t>
  </si>
  <si>
    <t>Anzahl Tage</t>
  </si>
  <si>
    <t>durchschnittliche Urlaubstage</t>
  </si>
  <si>
    <t>durchschnittliche Krankheitstage</t>
  </si>
  <si>
    <t>bezahlte Freistellungen</t>
  </si>
  <si>
    <t>Feiertage</t>
  </si>
  <si>
    <t>Vertragslaufzeit</t>
  </si>
  <si>
    <t>Ø</t>
  </si>
  <si>
    <t>* Der Lohnkostenanteil wird für die Anwendung der Preisgleitklausel gemäß §9 des Werkvertrages zu Grunde gelegt.</t>
  </si>
  <si>
    <t>Anliegerflächen (gesamte Straße) + Verkehrsflächen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</si>
</sst>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\€"/>
    <numFmt numFmtId="165" formatCode="#,##0.00\ &quot;€&quot;"/>
    <numFmt numFmtId="166" formatCode="#,##0.000"/>
    <numFmt numFmtId="167" formatCode="0.000"/>
    <numFmt numFmtId="168" formatCode="#,##0.00[$€];[Red]\-#,##0.00[$€]"/>
  </numFmts>
  <fonts count="36">
    <font>
      <sz val="11"/>
      <name val="Carlito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rlito"/>
    </font>
    <font>
      <sz val="11"/>
      <name val="Segoe UI"/>
      <family val="2"/>
    </font>
    <font>
      <sz val="12"/>
      <color rgb="FF374151"/>
      <name val="Segoe UI"/>
      <family val="2"/>
    </font>
    <font>
      <i/>
      <sz val="10"/>
      <color rgb="FF4B5563"/>
      <name val="Segoe UI"/>
      <family val="2"/>
    </font>
    <font>
      <b/>
      <sz val="10"/>
      <color rgb="FF111827"/>
      <name val="Segoe UI"/>
      <family val="2"/>
    </font>
    <font>
      <sz val="10"/>
      <color rgb="FF111827"/>
      <name val="Segoe UI"/>
      <family val="2"/>
    </font>
    <font>
      <sz val="12"/>
      <color rgb="FF111827"/>
      <name val="Segoe UI"/>
      <family val="2"/>
    </font>
    <font>
      <b/>
      <sz val="11"/>
      <color rgb="FF111827"/>
      <name val="Segoe UI"/>
      <family val="2"/>
    </font>
    <font>
      <b/>
      <sz val="10"/>
      <color rgb="FFD92828"/>
      <name val="Segoe UI"/>
      <family val="2"/>
    </font>
    <font>
      <sz val="10"/>
      <name val="Segoe UI"/>
      <family val="2"/>
    </font>
    <font>
      <b/>
      <sz val="10"/>
      <color rgb="FF139447"/>
      <name val="Segoe UI"/>
      <family val="2"/>
    </font>
    <font>
      <b/>
      <sz val="10"/>
      <color rgb="FFF7C948"/>
      <name val="Segoe UI"/>
      <family val="2"/>
    </font>
    <font>
      <b/>
      <sz val="12"/>
      <color rgb="FF111827"/>
      <name val="Segoe UI"/>
      <family val="2"/>
    </font>
    <font>
      <sz val="10"/>
      <color theme="1"/>
      <name val="Segoe UI"/>
      <family val="2"/>
    </font>
    <font>
      <b/>
      <sz val="10"/>
      <name val="Segoe UI"/>
      <family val="2"/>
    </font>
    <font>
      <b/>
      <sz val="10"/>
      <color theme="1"/>
      <name val="Segoe UI"/>
      <family val="2"/>
    </font>
    <font>
      <sz val="10"/>
      <name val="Arial"/>
      <family val="2"/>
    </font>
    <font>
      <b/>
      <sz val="24"/>
      <color rgb="FF0070C0"/>
      <name val="Segoe UI"/>
      <family val="2"/>
    </font>
    <font>
      <b/>
      <sz val="13"/>
      <color theme="0"/>
      <name val="Segoe UI"/>
      <family val="2"/>
    </font>
    <font>
      <b/>
      <sz val="10"/>
      <color rgb="FF0070C0"/>
      <name val="Segoe UI"/>
      <family val="2"/>
    </font>
    <font>
      <b/>
      <sz val="10"/>
      <color theme="0"/>
      <name val="Segoe UI"/>
      <family val="2"/>
    </font>
    <font>
      <sz val="11"/>
      <color theme="1"/>
      <name val="Arial"/>
      <family val="2"/>
    </font>
    <font>
      <b/>
      <sz val="10"/>
      <color rgb="FFFF0000"/>
      <name val="Segoe UI"/>
      <family val="2"/>
    </font>
    <font>
      <b/>
      <sz val="12"/>
      <color theme="0"/>
      <name val="Segoe UI"/>
      <family val="2"/>
    </font>
    <font>
      <sz val="12"/>
      <name val="Segoe UI"/>
      <family val="2"/>
    </font>
    <font>
      <sz val="12"/>
      <color theme="1"/>
      <name val="Segoe UI"/>
      <family val="2"/>
    </font>
    <font>
      <sz val="10"/>
      <color rgb="FF00B050"/>
      <name val="Segoe UI"/>
      <family val="2"/>
    </font>
    <font>
      <vertAlign val="superscript"/>
      <sz val="10"/>
      <name val="Segoe UI"/>
      <family val="2"/>
    </font>
    <font>
      <sz val="10"/>
      <color rgb="FFFF0000"/>
      <name val="Segoe UI"/>
      <family val="2"/>
    </font>
    <font>
      <sz val="10"/>
      <name val="Tahoma"/>
      <family val="2"/>
    </font>
    <font>
      <sz val="10"/>
      <name val="MS Sans"/>
    </font>
    <font>
      <b/>
      <sz val="10"/>
      <name val="Tahoma"/>
      <family val="2"/>
    </font>
    <font>
      <i/>
      <sz val="10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  <fill>
      <patternFill patternType="solid">
        <fgColor rgb="FF0070C0"/>
        <bgColor indexed="64"/>
      </patternFill>
    </fill>
    <fill>
      <patternFill patternType="solid">
        <fgColor rgb="FFDAE7F6"/>
        <bgColor indexed="64"/>
      </patternFill>
    </fill>
    <fill>
      <patternFill patternType="lightUp">
        <bgColor theme="0"/>
      </patternFill>
    </fill>
    <fill>
      <patternFill patternType="solid">
        <fgColor rgb="FFFFF2CC"/>
        <bgColor indexed="64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 style="thin">
        <color rgb="FFC9D8C4"/>
      </left>
      <right/>
      <top style="thin">
        <color rgb="FFC9D8C4"/>
      </top>
      <bottom/>
      <diagonal/>
    </border>
    <border>
      <left/>
      <right/>
      <top style="thin">
        <color rgb="FFC9D8C4"/>
      </top>
      <bottom/>
      <diagonal/>
    </border>
    <border>
      <left/>
      <right style="thin">
        <color rgb="FFC9D8C4"/>
      </right>
      <top style="thin">
        <color rgb="FFC9D8C4"/>
      </top>
      <bottom/>
      <diagonal/>
    </border>
    <border>
      <left style="thin">
        <color rgb="FFC9D8C4"/>
      </left>
      <right/>
      <top/>
      <bottom/>
      <diagonal/>
    </border>
    <border>
      <left/>
      <right style="thin">
        <color rgb="FFC9D8C4"/>
      </right>
      <top/>
      <bottom/>
      <diagonal/>
    </border>
    <border>
      <left style="thin">
        <color rgb="FFC9D8C4"/>
      </left>
      <right/>
      <top/>
      <bottom style="thin">
        <color rgb="FFC9D8C4"/>
      </bottom>
      <diagonal/>
    </border>
    <border>
      <left/>
      <right/>
      <top/>
      <bottom style="thin">
        <color rgb="FFC9D8C4"/>
      </bottom>
      <diagonal/>
    </border>
    <border>
      <left/>
      <right style="thin">
        <color rgb="FFC9D8C4"/>
      </right>
      <top/>
      <bottom style="thin">
        <color rgb="FFC9D8C4"/>
      </bottom>
      <diagonal/>
    </border>
    <border>
      <left style="thin">
        <color rgb="FFD1D5DB"/>
      </left>
      <right/>
      <top style="thin">
        <color rgb="FFD1D5DB"/>
      </top>
      <bottom style="thin">
        <color rgb="FFD1D5DB"/>
      </bottom>
      <diagonal/>
    </border>
    <border>
      <left/>
      <right/>
      <top style="thin">
        <color rgb="FFD1D5DB"/>
      </top>
      <bottom style="thin">
        <color rgb="FFD1D5DB"/>
      </bottom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3" fillId="0" borderId="0"/>
    <xf numFmtId="0" fontId="2" fillId="0" borderId="1"/>
    <xf numFmtId="0" fontId="19" fillId="0" borderId="1"/>
    <xf numFmtId="0" fontId="3" fillId="0" borderId="1"/>
    <xf numFmtId="0" fontId="3" fillId="0" borderId="1"/>
    <xf numFmtId="0" fontId="24" fillId="0" borderId="1"/>
    <xf numFmtId="0" fontId="1" fillId="0" borderId="1"/>
    <xf numFmtId="0" fontId="1" fillId="0" borderId="1"/>
    <xf numFmtId="0" fontId="33" fillId="0" borderId="1"/>
    <xf numFmtId="168" fontId="33" fillId="0" borderId="1" applyFont="0" applyFill="0" applyBorder="0" applyAlignment="0" applyProtection="0"/>
  </cellStyleXfs>
  <cellXfs count="200">
    <xf numFmtId="0" fontId="0" fillId="0" borderId="0" xfId="0"/>
    <xf numFmtId="0" fontId="20" fillId="0" borderId="1" xfId="4" applyFont="1" applyAlignment="1">
      <alignment vertical="center"/>
    </xf>
    <xf numFmtId="0" fontId="22" fillId="0" borderId="1" xfId="4" applyFont="1" applyAlignment="1">
      <alignment vertical="center"/>
    </xf>
    <xf numFmtId="0" fontId="12" fillId="0" borderId="1" xfId="5" applyFont="1"/>
    <xf numFmtId="0" fontId="25" fillId="0" borderId="1" xfId="6" applyFont="1"/>
    <xf numFmtId="0" fontId="16" fillId="0" borderId="1" xfId="7" applyFont="1"/>
    <xf numFmtId="165" fontId="16" fillId="0" borderId="1" xfId="7" applyNumberFormat="1" applyFont="1"/>
    <xf numFmtId="0" fontId="26" fillId="4" borderId="20" xfId="4" applyFont="1" applyFill="1" applyBorder="1" applyAlignment="1">
      <alignment vertical="center"/>
    </xf>
    <xf numFmtId="0" fontId="26" fillId="4" borderId="13" xfId="4" applyFont="1" applyFill="1" applyBorder="1" applyAlignment="1">
      <alignment horizontal="center" vertical="center" wrapText="1"/>
    </xf>
    <xf numFmtId="0" fontId="27" fillId="0" borderId="1" xfId="8" applyFont="1" applyAlignment="1">
      <alignment vertical="center"/>
    </xf>
    <xf numFmtId="0" fontId="28" fillId="0" borderId="1" xfId="7" applyFont="1"/>
    <xf numFmtId="165" fontId="28" fillId="0" borderId="1" xfId="7" applyNumberFormat="1" applyFont="1"/>
    <xf numFmtId="0" fontId="12" fillId="0" borderId="13" xfId="7" applyFont="1" applyBorder="1" applyAlignment="1">
      <alignment horizontal="center" vertical="center"/>
    </xf>
    <xf numFmtId="166" fontId="12" fillId="0" borderId="13" xfId="8" applyNumberFormat="1" applyFont="1" applyBorder="1" applyAlignment="1">
      <alignment horizontal="center" vertical="center"/>
    </xf>
    <xf numFmtId="0" fontId="12" fillId="0" borderId="1" xfId="7" applyFont="1" applyAlignment="1">
      <alignment vertical="center"/>
    </xf>
    <xf numFmtId="166" fontId="12" fillId="7" borderId="13" xfId="8" applyNumberFormat="1" applyFont="1" applyFill="1" applyBorder="1" applyAlignment="1" applyProtection="1">
      <alignment horizontal="center" vertical="center"/>
      <protection locked="0" hidden="1"/>
    </xf>
    <xf numFmtId="0" fontId="25" fillId="0" borderId="1" xfId="7" applyFont="1"/>
    <xf numFmtId="166" fontId="12" fillId="0" borderId="1" xfId="7" applyNumberFormat="1" applyFont="1" applyAlignment="1">
      <alignment horizontal="center" vertical="center"/>
    </xf>
    <xf numFmtId="0" fontId="29" fillId="0" borderId="1" xfId="7" applyFont="1" applyAlignment="1">
      <alignment vertical="center"/>
    </xf>
    <xf numFmtId="10" fontId="12" fillId="0" borderId="1" xfId="7" applyNumberFormat="1" applyFont="1" applyAlignment="1">
      <alignment vertical="center"/>
    </xf>
    <xf numFmtId="0" fontId="16" fillId="0" borderId="13" xfId="7" applyFont="1" applyBorder="1" applyAlignment="1">
      <alignment horizontal="center" vertical="center"/>
    </xf>
    <xf numFmtId="0" fontId="16" fillId="0" borderId="13" xfId="8" applyFont="1" applyBorder="1" applyAlignment="1">
      <alignment horizontal="center" vertical="center"/>
    </xf>
    <xf numFmtId="0" fontId="26" fillId="4" borderId="14" xfId="4" applyFont="1" applyFill="1" applyBorder="1" applyAlignment="1">
      <alignment vertical="center"/>
    </xf>
    <xf numFmtId="0" fontId="26" fillId="4" borderId="15" xfId="4" applyFont="1" applyFill="1" applyBorder="1" applyAlignment="1">
      <alignment vertical="center"/>
    </xf>
    <xf numFmtId="0" fontId="26" fillId="4" borderId="16" xfId="4" applyFont="1" applyFill="1" applyBorder="1" applyAlignment="1">
      <alignment vertical="center"/>
    </xf>
    <xf numFmtId="2" fontId="12" fillId="0" borderId="1" xfId="7" applyNumberFormat="1" applyFont="1" applyAlignment="1">
      <alignment vertical="center"/>
    </xf>
    <xf numFmtId="2" fontId="17" fillId="5" borderId="14" xfId="7" applyNumberFormat="1" applyFont="1" applyFill="1" applyBorder="1" applyAlignment="1">
      <alignment vertical="center"/>
    </xf>
    <xf numFmtId="2" fontId="17" fillId="5" borderId="15" xfId="7" applyNumberFormat="1" applyFont="1" applyFill="1" applyBorder="1" applyAlignment="1">
      <alignment vertical="center"/>
    </xf>
    <xf numFmtId="167" fontId="17" fillId="5" borderId="15" xfId="7" applyNumberFormat="1" applyFont="1" applyFill="1" applyBorder="1" applyAlignment="1">
      <alignment horizontal="center" vertical="center"/>
    </xf>
    <xf numFmtId="2" fontId="17" fillId="7" borderId="15" xfId="7" applyNumberFormat="1" applyFont="1" applyFill="1" applyBorder="1" applyAlignment="1" applyProtection="1">
      <alignment horizontal="center" vertical="center"/>
      <protection locked="0" hidden="1"/>
    </xf>
    <xf numFmtId="2" fontId="17" fillId="5" borderId="16" xfId="7" applyNumberFormat="1" applyFont="1" applyFill="1" applyBorder="1" applyAlignment="1">
      <alignment vertical="center"/>
    </xf>
    <xf numFmtId="2" fontId="12" fillId="0" borderId="1" xfId="7" applyNumberFormat="1" applyFont="1" applyAlignment="1">
      <alignment horizontal="center" vertical="center"/>
    </xf>
    <xf numFmtId="2" fontId="17" fillId="5" borderId="15" xfId="7" applyNumberFormat="1" applyFont="1" applyFill="1" applyBorder="1" applyAlignment="1">
      <alignment horizontal="center" vertical="center"/>
    </xf>
    <xf numFmtId="2" fontId="12" fillId="0" borderId="21" xfId="7" applyNumberFormat="1" applyFont="1" applyBorder="1" applyAlignment="1">
      <alignment vertical="center"/>
    </xf>
    <xf numFmtId="2" fontId="17" fillId="0" borderId="1" xfId="7" applyNumberFormat="1" applyFont="1" applyAlignment="1">
      <alignment horizontal="center" vertical="center"/>
    </xf>
    <xf numFmtId="2" fontId="17" fillId="0" borderId="22" xfId="7" applyNumberFormat="1" applyFont="1" applyBorder="1" applyAlignment="1">
      <alignment horizontal="center" vertical="center"/>
    </xf>
    <xf numFmtId="167" fontId="12" fillId="7" borderId="23" xfId="7" applyNumberFormat="1" applyFont="1" applyFill="1" applyBorder="1" applyAlignment="1" applyProtection="1">
      <alignment horizontal="center" vertical="center"/>
      <protection locked="0" hidden="1"/>
    </xf>
    <xf numFmtId="2" fontId="12" fillId="0" borderId="23" xfId="7" applyNumberFormat="1" applyFont="1" applyBorder="1" applyAlignment="1">
      <alignment horizontal="center"/>
    </xf>
    <xf numFmtId="2" fontId="12" fillId="0" borderId="22" xfId="7" applyNumberFormat="1" applyFont="1" applyBorder="1" applyAlignment="1">
      <alignment vertical="center"/>
    </xf>
    <xf numFmtId="167" fontId="12" fillId="7" borderId="1" xfId="7" applyNumberFormat="1" applyFont="1" applyFill="1" applyAlignment="1" applyProtection="1">
      <alignment horizontal="center" vertical="center"/>
      <protection locked="0" hidden="1"/>
    </xf>
    <xf numFmtId="2" fontId="12" fillId="0" borderId="1" xfId="7" applyNumberFormat="1" applyFont="1" applyAlignment="1">
      <alignment horizontal="center"/>
    </xf>
    <xf numFmtId="2" fontId="17" fillId="0" borderId="14" xfId="7" applyNumberFormat="1" applyFont="1" applyBorder="1" applyAlignment="1">
      <alignment vertical="center"/>
    </xf>
    <xf numFmtId="2" fontId="17" fillId="0" borderId="15" xfId="7" applyNumberFormat="1" applyFont="1" applyBorder="1" applyAlignment="1">
      <alignment vertical="center"/>
    </xf>
    <xf numFmtId="167" fontId="17" fillId="0" borderId="15" xfId="7" applyNumberFormat="1" applyFont="1" applyBorder="1" applyAlignment="1">
      <alignment horizontal="center" vertical="center"/>
    </xf>
    <xf numFmtId="2" fontId="17" fillId="0" borderId="15" xfId="7" applyNumberFormat="1" applyFont="1" applyBorder="1" applyAlignment="1">
      <alignment horizontal="center" vertical="center"/>
    </xf>
    <xf numFmtId="2" fontId="17" fillId="0" borderId="16" xfId="7" applyNumberFormat="1" applyFont="1" applyBorder="1" applyAlignment="1">
      <alignment vertical="center"/>
    </xf>
    <xf numFmtId="2" fontId="12" fillId="0" borderId="1" xfId="7" applyNumberFormat="1" applyFont="1"/>
    <xf numFmtId="167" fontId="12" fillId="0" borderId="23" xfId="7" applyNumberFormat="1" applyFont="1" applyBorder="1" applyAlignment="1">
      <alignment horizontal="center" vertical="center"/>
    </xf>
    <xf numFmtId="166" fontId="12" fillId="0" borderId="23" xfId="7" applyNumberFormat="1" applyFont="1" applyBorder="1" applyAlignment="1">
      <alignment horizontal="center" vertical="center"/>
    </xf>
    <xf numFmtId="2" fontId="12" fillId="0" borderId="23" xfId="7" applyNumberFormat="1" applyFont="1" applyBorder="1" applyAlignment="1">
      <alignment horizontal="center" vertical="center"/>
    </xf>
    <xf numFmtId="0" fontId="31" fillId="0" borderId="1" xfId="7" applyFont="1"/>
    <xf numFmtId="167" fontId="12" fillId="0" borderId="1" xfId="7" applyNumberFormat="1" applyFont="1" applyAlignment="1">
      <alignment horizontal="center" vertical="center"/>
    </xf>
    <xf numFmtId="2" fontId="17" fillId="0" borderId="14" xfId="7" applyNumberFormat="1" applyFont="1" applyBorder="1"/>
    <xf numFmtId="2" fontId="17" fillId="0" borderId="15" xfId="7" applyNumberFormat="1" applyFont="1" applyBorder="1"/>
    <xf numFmtId="167" fontId="17" fillId="0" borderId="15" xfId="7" applyNumberFormat="1" applyFont="1" applyBorder="1" applyAlignment="1">
      <alignment horizontal="center"/>
    </xf>
    <xf numFmtId="2" fontId="17" fillId="0" borderId="15" xfId="7" applyNumberFormat="1" applyFont="1" applyBorder="1" applyAlignment="1">
      <alignment horizontal="center"/>
    </xf>
    <xf numFmtId="2" fontId="17" fillId="0" borderId="16" xfId="7" applyNumberFormat="1" applyFont="1" applyBorder="1"/>
    <xf numFmtId="2" fontId="12" fillId="5" borderId="14" xfId="7" applyNumberFormat="1" applyFont="1" applyFill="1" applyBorder="1" applyAlignment="1">
      <alignment vertical="center"/>
    </xf>
    <xf numFmtId="2" fontId="12" fillId="5" borderId="15" xfId="7" applyNumberFormat="1" applyFont="1" applyFill="1" applyBorder="1" applyAlignment="1">
      <alignment vertical="center"/>
    </xf>
    <xf numFmtId="2" fontId="12" fillId="5" borderId="15" xfId="7" applyNumberFormat="1" applyFont="1" applyFill="1" applyBorder="1" applyAlignment="1">
      <alignment horizontal="center" vertical="center"/>
    </xf>
    <xf numFmtId="2" fontId="12" fillId="5" borderId="16" xfId="7" applyNumberFormat="1" applyFont="1" applyFill="1" applyBorder="1" applyAlignment="1">
      <alignment vertical="center"/>
    </xf>
    <xf numFmtId="2" fontId="16" fillId="0" borderId="1" xfId="7" applyNumberFormat="1" applyFont="1"/>
    <xf numFmtId="2" fontId="16" fillId="0" borderId="1" xfId="7" applyNumberFormat="1" applyFont="1" applyAlignment="1">
      <alignment horizontal="left"/>
    </xf>
    <xf numFmtId="0" fontId="16" fillId="0" borderId="1" xfId="7" applyFont="1" applyAlignment="1">
      <alignment horizontal="left"/>
    </xf>
    <xf numFmtId="167" fontId="12" fillId="7" borderId="19" xfId="7" applyNumberFormat="1" applyFont="1" applyFill="1" applyBorder="1" applyAlignment="1" applyProtection="1">
      <alignment horizontal="center" vertical="center"/>
      <protection locked="0" hidden="1"/>
    </xf>
    <xf numFmtId="167" fontId="12" fillId="7" borderId="15" xfId="7" applyNumberFormat="1" applyFont="1" applyFill="1" applyBorder="1" applyAlignment="1" applyProtection="1">
      <alignment horizontal="center" vertical="center"/>
      <protection locked="0" hidden="1"/>
    </xf>
    <xf numFmtId="2" fontId="12" fillId="5" borderId="24" xfId="7" applyNumberFormat="1" applyFont="1" applyFill="1" applyBorder="1" applyAlignment="1">
      <alignment vertical="center"/>
    </xf>
    <xf numFmtId="2" fontId="17" fillId="5" borderId="23" xfId="7" applyNumberFormat="1" applyFont="1" applyFill="1" applyBorder="1" applyAlignment="1">
      <alignment vertical="center"/>
    </xf>
    <xf numFmtId="2" fontId="12" fillId="5" borderId="23" xfId="7" applyNumberFormat="1" applyFont="1" applyFill="1" applyBorder="1" applyAlignment="1">
      <alignment vertical="center"/>
    </xf>
    <xf numFmtId="167" fontId="17" fillId="5" borderId="23" xfId="7" applyNumberFormat="1" applyFont="1" applyFill="1" applyBorder="1" applyAlignment="1">
      <alignment horizontal="center" vertical="center"/>
    </xf>
    <xf numFmtId="2" fontId="12" fillId="5" borderId="23" xfId="7" applyNumberFormat="1" applyFont="1" applyFill="1" applyBorder="1"/>
    <xf numFmtId="2" fontId="12" fillId="5" borderId="25" xfId="7" applyNumberFormat="1" applyFont="1" applyFill="1" applyBorder="1" applyAlignment="1">
      <alignment vertical="center"/>
    </xf>
    <xf numFmtId="2" fontId="17" fillId="0" borderId="1" xfId="7" applyNumberFormat="1" applyFont="1" applyAlignment="1">
      <alignment vertical="center"/>
    </xf>
    <xf numFmtId="167" fontId="17" fillId="0" borderId="1" xfId="7" applyNumberFormat="1" applyFont="1" applyAlignment="1">
      <alignment horizontal="center" vertical="center"/>
    </xf>
    <xf numFmtId="2" fontId="12" fillId="0" borderId="14" xfId="7" applyNumberFormat="1" applyFont="1" applyBorder="1" applyAlignment="1">
      <alignment horizontal="left" vertical="center"/>
    </xf>
    <xf numFmtId="2" fontId="17" fillId="5" borderId="14" xfId="7" applyNumberFormat="1" applyFont="1" applyFill="1" applyBorder="1" applyAlignment="1">
      <alignment horizontal="left" vertical="center"/>
    </xf>
    <xf numFmtId="0" fontId="34" fillId="5" borderId="15" xfId="9" applyFont="1" applyFill="1" applyBorder="1"/>
    <xf numFmtId="0" fontId="17" fillId="5" borderId="15" xfId="7" applyFont="1" applyFill="1" applyBorder="1"/>
    <xf numFmtId="0" fontId="17" fillId="5" borderId="16" xfId="7" applyFont="1" applyFill="1" applyBorder="1" applyAlignment="1">
      <alignment vertical="center"/>
    </xf>
    <xf numFmtId="0" fontId="32" fillId="0" borderId="19" xfId="9" applyFont="1" applyBorder="1"/>
    <xf numFmtId="0" fontId="16" fillId="0" borderId="19" xfId="7" applyFont="1" applyBorder="1"/>
    <xf numFmtId="2" fontId="12" fillId="0" borderId="19" xfId="7" applyNumberFormat="1" applyFont="1" applyBorder="1" applyAlignment="1">
      <alignment vertical="center"/>
    </xf>
    <xf numFmtId="167" fontId="17" fillId="0" borderId="19" xfId="7" applyNumberFormat="1" applyFont="1" applyBorder="1" applyAlignment="1">
      <alignment horizontal="center" vertical="center"/>
    </xf>
    <xf numFmtId="168" fontId="32" fillId="0" borderId="19" xfId="10" applyFont="1" applyBorder="1" applyProtection="1"/>
    <xf numFmtId="0" fontId="12" fillId="0" borderId="19" xfId="7" applyFont="1" applyBorder="1" applyAlignment="1">
      <alignment vertical="center"/>
    </xf>
    <xf numFmtId="0" fontId="32" fillId="0" borderId="1" xfId="9" applyFont="1"/>
    <xf numFmtId="168" fontId="32" fillId="0" borderId="1" xfId="10" applyFont="1" applyBorder="1" applyProtection="1"/>
    <xf numFmtId="0" fontId="19" fillId="0" borderId="1" xfId="3"/>
    <xf numFmtId="0" fontId="12" fillId="0" borderId="14" xfId="7" applyFont="1" applyBorder="1" applyAlignment="1">
      <alignment vertical="center"/>
    </xf>
    <xf numFmtId="0" fontId="12" fillId="0" borderId="15" xfId="7" applyFont="1" applyBorder="1" applyAlignment="1">
      <alignment vertical="center"/>
    </xf>
    <xf numFmtId="0" fontId="12" fillId="0" borderId="21" xfId="7" applyFont="1" applyBorder="1" applyAlignment="1">
      <alignment vertical="center"/>
    </xf>
    <xf numFmtId="2" fontId="35" fillId="0" borderId="1" xfId="7" applyNumberFormat="1" applyFont="1" applyAlignment="1">
      <alignment vertical="center"/>
    </xf>
    <xf numFmtId="2" fontId="12" fillId="7" borderId="1" xfId="7" applyNumberFormat="1" applyFont="1" applyFill="1" applyAlignment="1" applyProtection="1">
      <alignment vertical="center"/>
      <protection locked="0" hidden="1"/>
    </xf>
    <xf numFmtId="2" fontId="35" fillId="0" borderId="22" xfId="7" applyNumberFormat="1" applyFont="1" applyBorder="1" applyAlignment="1">
      <alignment vertical="center"/>
    </xf>
    <xf numFmtId="2" fontId="12" fillId="7" borderId="15" xfId="7" applyNumberFormat="1" applyFont="1" applyFill="1" applyBorder="1" applyAlignment="1" applyProtection="1">
      <alignment vertical="center"/>
      <protection locked="0" hidden="1"/>
    </xf>
    <xf numFmtId="0" fontId="12" fillId="0" borderId="24" xfId="7" applyFont="1" applyBorder="1" applyAlignment="1">
      <alignment vertical="center"/>
    </xf>
    <xf numFmtId="2" fontId="12" fillId="0" borderId="23" xfId="7" applyNumberFormat="1" applyFont="1" applyBorder="1" applyAlignment="1">
      <alignment vertical="center"/>
    </xf>
    <xf numFmtId="0" fontId="12" fillId="0" borderId="23" xfId="7" applyFont="1" applyBorder="1" applyAlignment="1">
      <alignment vertical="center"/>
    </xf>
    <xf numFmtId="2" fontId="12" fillId="0" borderId="23" xfId="7" applyNumberFormat="1" applyFont="1" applyBorder="1" applyAlignment="1">
      <alignment horizontal="right" vertical="center"/>
    </xf>
    <xf numFmtId="2" fontId="12" fillId="0" borderId="15" xfId="7" applyNumberFormat="1" applyFont="1" applyBorder="1" applyAlignment="1">
      <alignment horizontal="right" vertical="center"/>
    </xf>
    <xf numFmtId="2" fontId="35" fillId="0" borderId="25" xfId="7" applyNumberFormat="1" applyFont="1" applyBorder="1" applyAlignment="1">
      <alignment vertical="center"/>
    </xf>
    <xf numFmtId="0" fontId="29" fillId="0" borderId="1" xfId="7" applyFont="1"/>
    <xf numFmtId="0" fontId="12" fillId="0" borderId="1" xfId="7" applyFont="1"/>
    <xf numFmtId="0" fontId="12" fillId="0" borderId="1" xfId="7" applyFont="1" applyAlignment="1">
      <alignment horizontal="right" vertical="center" wrapText="1"/>
    </xf>
    <xf numFmtId="0" fontId="12" fillId="0" borderId="1" xfId="7" applyFont="1" applyAlignment="1">
      <alignment horizontal="left" vertical="center"/>
    </xf>
    <xf numFmtId="0" fontId="12" fillId="0" borderId="1" xfId="7" applyFont="1" applyAlignment="1">
      <alignment vertical="center" wrapText="1"/>
    </xf>
    <xf numFmtId="0" fontId="4" fillId="0" borderId="0" xfId="0" applyFont="1" applyProtection="1">
      <protection hidden="1"/>
    </xf>
    <xf numFmtId="0" fontId="4" fillId="0" borderId="0" xfId="1" applyFont="1" applyAlignment="1" applyProtection="1">
      <alignment vertical="center"/>
      <protection hidden="1"/>
    </xf>
    <xf numFmtId="0" fontId="21" fillId="4" borderId="14" xfId="1" applyFont="1" applyFill="1" applyBorder="1" applyAlignment="1" applyProtection="1">
      <alignment vertical="center"/>
      <protection hidden="1"/>
    </xf>
    <xf numFmtId="0" fontId="21" fillId="4" borderId="15" xfId="1" applyFont="1" applyFill="1" applyBorder="1" applyAlignment="1" applyProtection="1">
      <alignment vertical="center"/>
      <protection hidden="1"/>
    </xf>
    <xf numFmtId="0" fontId="21" fillId="4" borderId="16" xfId="1" applyFont="1" applyFill="1" applyBorder="1" applyAlignment="1" applyProtection="1">
      <alignment vertical="center"/>
      <protection hidden="1"/>
    </xf>
    <xf numFmtId="0" fontId="7" fillId="5" borderId="13" xfId="1" applyFont="1" applyFill="1" applyBorder="1" applyAlignment="1" applyProtection="1">
      <alignment horizontal="center" vertical="center" wrapText="1"/>
      <protection hidden="1"/>
    </xf>
    <xf numFmtId="0" fontId="15" fillId="0" borderId="13" xfId="1" applyFont="1" applyBorder="1" applyAlignment="1" applyProtection="1">
      <alignment horizontal="center" vertical="center" wrapText="1"/>
      <protection hidden="1"/>
    </xf>
    <xf numFmtId="0" fontId="4" fillId="0" borderId="0" xfId="1" applyFont="1" applyAlignment="1" applyProtection="1">
      <alignment horizontal="left" vertical="center"/>
      <protection hidden="1"/>
    </xf>
    <xf numFmtId="0" fontId="7" fillId="5" borderId="13" xfId="1" applyFont="1" applyFill="1" applyBorder="1" applyAlignment="1" applyProtection="1">
      <alignment horizontal="center" vertical="center"/>
      <protection hidden="1"/>
    </xf>
    <xf numFmtId="0" fontId="10" fillId="5" borderId="10" xfId="1" applyFont="1" applyFill="1" applyBorder="1" applyAlignment="1" applyProtection="1">
      <alignment vertical="center"/>
      <protection hidden="1"/>
    </xf>
    <xf numFmtId="0" fontId="10" fillId="5" borderId="11" xfId="1" applyFont="1" applyFill="1" applyBorder="1" applyAlignment="1" applyProtection="1">
      <alignment vertical="center"/>
      <protection hidden="1"/>
    </xf>
    <xf numFmtId="0" fontId="11" fillId="0" borderId="1" xfId="1" applyFont="1" applyFill="1" applyBorder="1" applyAlignment="1" applyProtection="1">
      <alignment vertical="center"/>
      <protection hidden="1"/>
    </xf>
    <xf numFmtId="0" fontId="12" fillId="0" borderId="1" xfId="1" applyFont="1" applyFill="1" applyBorder="1" applyAlignment="1" applyProtection="1">
      <alignment vertical="center" wrapText="1"/>
      <protection hidden="1"/>
    </xf>
    <xf numFmtId="0" fontId="11" fillId="0" borderId="12" xfId="1" applyFont="1" applyBorder="1" applyAlignment="1" applyProtection="1">
      <alignment horizontal="center" vertical="center"/>
      <protection hidden="1"/>
    </xf>
    <xf numFmtId="0" fontId="12" fillId="0" borderId="12" xfId="1" applyFont="1" applyBorder="1" applyAlignment="1" applyProtection="1">
      <alignment vertical="center" wrapText="1"/>
      <protection hidden="1"/>
    </xf>
    <xf numFmtId="0" fontId="13" fillId="0" borderId="1" xfId="1" applyFont="1" applyFill="1" applyBorder="1" applyAlignment="1" applyProtection="1">
      <alignment vertical="center"/>
      <protection hidden="1"/>
    </xf>
    <xf numFmtId="0" fontId="13" fillId="0" borderId="12" xfId="1" applyFont="1" applyBorder="1" applyAlignment="1" applyProtection="1">
      <alignment horizontal="center" vertical="center"/>
      <protection hidden="1"/>
    </xf>
    <xf numFmtId="0" fontId="14" fillId="0" borderId="1" xfId="1" applyFont="1" applyFill="1" applyBorder="1" applyAlignment="1" applyProtection="1">
      <alignment vertical="center"/>
      <protection hidden="1"/>
    </xf>
    <xf numFmtId="0" fontId="14" fillId="0" borderId="12" xfId="1" applyFont="1" applyBorder="1" applyAlignment="1" applyProtection="1">
      <alignment horizontal="center" vertical="center"/>
      <protection hidden="1"/>
    </xf>
    <xf numFmtId="164" fontId="9" fillId="2" borderId="13" xfId="1" applyNumberFormat="1" applyFont="1" applyFill="1" applyBorder="1" applyAlignment="1" applyProtection="1">
      <alignment horizontal="right" vertical="center" wrapText="1"/>
      <protection locked="0" hidden="1"/>
    </xf>
    <xf numFmtId="0" fontId="4" fillId="0" borderId="1" xfId="5" applyFont="1" applyProtection="1">
      <protection hidden="1"/>
    </xf>
    <xf numFmtId="0" fontId="4" fillId="0" borderId="1" xfId="4" applyFont="1" applyAlignment="1" applyProtection="1">
      <alignment vertical="center"/>
      <protection hidden="1"/>
    </xf>
    <xf numFmtId="0" fontId="21" fillId="4" borderId="14" xfId="4" applyFont="1" applyFill="1" applyBorder="1" applyAlignment="1" applyProtection="1">
      <alignment vertical="center"/>
      <protection hidden="1"/>
    </xf>
    <xf numFmtId="0" fontId="21" fillId="4" borderId="15" xfId="4" applyFont="1" applyFill="1" applyBorder="1" applyAlignment="1" applyProtection="1">
      <alignment vertical="center"/>
      <protection hidden="1"/>
    </xf>
    <xf numFmtId="0" fontId="21" fillId="4" borderId="16" xfId="4" applyFont="1" applyFill="1" applyBorder="1" applyAlignment="1" applyProtection="1">
      <alignment vertical="center"/>
      <protection hidden="1"/>
    </xf>
    <xf numFmtId="0" fontId="7" fillId="5" borderId="13" xfId="4" applyFont="1" applyFill="1" applyBorder="1" applyAlignment="1" applyProtection="1">
      <alignment horizontal="center" vertical="center" wrapText="1"/>
      <protection hidden="1"/>
    </xf>
    <xf numFmtId="0" fontId="15" fillId="0" borderId="13" xfId="4" applyFont="1" applyBorder="1" applyAlignment="1" applyProtection="1">
      <alignment horizontal="center" vertical="center" wrapText="1"/>
      <protection hidden="1"/>
    </xf>
    <xf numFmtId="0" fontId="4" fillId="0" borderId="1" xfId="4" applyFont="1" applyAlignment="1" applyProtection="1">
      <alignment horizontal="left" vertical="center"/>
      <protection hidden="1"/>
    </xf>
    <xf numFmtId="0" fontId="10" fillId="5" borderId="10" xfId="4" applyFont="1" applyFill="1" applyBorder="1" applyAlignment="1" applyProtection="1">
      <alignment vertical="center"/>
      <protection hidden="1"/>
    </xf>
    <xf numFmtId="0" fontId="10" fillId="5" borderId="11" xfId="4" applyFont="1" applyFill="1" applyBorder="1" applyAlignment="1" applyProtection="1">
      <alignment vertical="center"/>
      <protection hidden="1"/>
    </xf>
    <xf numFmtId="0" fontId="11" fillId="0" borderId="12" xfId="4" applyFont="1" applyBorder="1" applyAlignment="1" applyProtection="1">
      <alignment horizontal="center" vertical="center"/>
      <protection hidden="1"/>
    </xf>
    <xf numFmtId="0" fontId="12" fillId="0" borderId="12" xfId="4" applyFont="1" applyBorder="1" applyAlignment="1" applyProtection="1">
      <alignment vertical="center" wrapText="1"/>
      <protection hidden="1"/>
    </xf>
    <xf numFmtId="0" fontId="13" fillId="0" borderId="12" xfId="4" applyFont="1" applyBorder="1" applyAlignment="1" applyProtection="1">
      <alignment horizontal="center" vertical="center"/>
      <protection hidden="1"/>
    </xf>
    <xf numFmtId="0" fontId="14" fillId="0" borderId="12" xfId="4" applyFont="1" applyBorder="1" applyAlignment="1" applyProtection="1">
      <alignment horizontal="center" vertical="center"/>
      <protection hidden="1"/>
    </xf>
    <xf numFmtId="164" fontId="9" fillId="2" borderId="13" xfId="4" applyNumberFormat="1" applyFont="1" applyFill="1" applyBorder="1" applyAlignment="1" applyProtection="1">
      <alignment horizontal="right" vertical="center" wrapText="1"/>
      <protection locked="0" hidden="1"/>
    </xf>
    <xf numFmtId="0" fontId="23" fillId="4" borderId="14" xfId="4" applyFont="1" applyFill="1" applyBorder="1" applyAlignment="1" applyProtection="1">
      <alignment horizontal="center" vertical="center"/>
      <protection hidden="1"/>
    </xf>
    <xf numFmtId="0" fontId="23" fillId="4" borderId="14" xfId="4" applyFont="1" applyFill="1" applyBorder="1" applyAlignment="1" applyProtection="1">
      <alignment horizontal="center" vertical="center" wrapText="1"/>
      <protection hidden="1"/>
    </xf>
    <xf numFmtId="0" fontId="18" fillId="0" borderId="1" xfId="2" applyFont="1" applyProtection="1">
      <protection hidden="1"/>
    </xf>
    <xf numFmtId="0" fontId="16" fillId="0" borderId="13" xfId="2" applyFont="1" applyBorder="1" applyProtection="1">
      <protection hidden="1"/>
    </xf>
    <xf numFmtId="0" fontId="12" fillId="0" borderId="13" xfId="3" applyFont="1" applyBorder="1" applyProtection="1">
      <protection hidden="1"/>
    </xf>
    <xf numFmtId="0" fontId="16" fillId="0" borderId="13" xfId="2" applyFont="1" applyBorder="1" applyAlignment="1" applyProtection="1">
      <alignment horizontal="center"/>
      <protection hidden="1"/>
    </xf>
    <xf numFmtId="164" fontId="16" fillId="0" borderId="13" xfId="2" applyNumberFormat="1" applyFont="1" applyFill="1" applyBorder="1" applyProtection="1">
      <protection hidden="1"/>
    </xf>
    <xf numFmtId="0" fontId="16" fillId="0" borderId="1" xfId="2" applyFont="1" applyProtection="1">
      <protection hidden="1"/>
    </xf>
    <xf numFmtId="0" fontId="12" fillId="0" borderId="13" xfId="2" applyFont="1" applyBorder="1" applyProtection="1">
      <protection hidden="1"/>
    </xf>
    <xf numFmtId="164" fontId="16" fillId="6" borderId="13" xfId="2" applyNumberFormat="1" applyFont="1" applyFill="1" applyBorder="1" applyProtection="1">
      <protection hidden="1"/>
    </xf>
    <xf numFmtId="0" fontId="12" fillId="0" borderId="13" xfId="2" applyFont="1" applyBorder="1" applyAlignment="1" applyProtection="1">
      <alignment vertical="center"/>
      <protection hidden="1"/>
    </xf>
    <xf numFmtId="164" fontId="17" fillId="5" borderId="13" xfId="2" applyNumberFormat="1" applyFont="1" applyFill="1" applyBorder="1" applyAlignment="1" applyProtection="1">
      <alignment vertical="center"/>
      <protection hidden="1"/>
    </xf>
    <xf numFmtId="0" fontId="16" fillId="0" borderId="1" xfId="2" applyFont="1" applyAlignment="1" applyProtection="1">
      <alignment vertical="center"/>
      <protection hidden="1"/>
    </xf>
    <xf numFmtId="0" fontId="16" fillId="0" borderId="1" xfId="2" applyFont="1" applyBorder="1" applyProtection="1">
      <protection hidden="1"/>
    </xf>
    <xf numFmtId="0" fontId="10" fillId="0" borderId="1" xfId="1" applyFont="1" applyFill="1" applyBorder="1" applyAlignment="1" applyProtection="1">
      <alignment vertical="center"/>
      <protection hidden="1"/>
    </xf>
    <xf numFmtId="0" fontId="8" fillId="0" borderId="13" xfId="1" applyFont="1" applyBorder="1" applyAlignment="1" applyProtection="1">
      <alignment horizontal="left" vertical="center" wrapText="1"/>
      <protection hidden="1"/>
    </xf>
    <xf numFmtId="0" fontId="8" fillId="0" borderId="13" xfId="1" applyFont="1" applyBorder="1" applyAlignment="1" applyProtection="1">
      <alignment vertical="center" wrapText="1"/>
      <protection hidden="1"/>
    </xf>
    <xf numFmtId="0" fontId="15" fillId="0" borderId="13" xfId="1" applyFont="1" applyBorder="1" applyAlignment="1" applyProtection="1">
      <alignment horizontal="center" vertical="center" wrapText="1"/>
      <protection hidden="1"/>
    </xf>
    <xf numFmtId="0" fontId="22" fillId="5" borderId="13" xfId="1" applyFont="1" applyFill="1" applyBorder="1" applyAlignment="1" applyProtection="1">
      <alignment vertical="center" wrapText="1"/>
      <protection hidden="1"/>
    </xf>
    <xf numFmtId="0" fontId="5" fillId="0" borderId="0" xfId="1" applyFont="1" applyAlignment="1" applyProtection="1">
      <alignment vertical="center"/>
      <protection hidden="1"/>
    </xf>
    <xf numFmtId="0" fontId="6" fillId="0" borderId="0" xfId="1" applyFont="1" applyAlignment="1" applyProtection="1">
      <alignment vertical="center"/>
      <protection hidden="1"/>
    </xf>
    <xf numFmtId="0" fontId="21" fillId="4" borderId="13" xfId="1" applyFont="1" applyFill="1" applyBorder="1" applyAlignment="1" applyProtection="1">
      <alignment vertical="center"/>
      <protection hidden="1"/>
    </xf>
    <xf numFmtId="0" fontId="20" fillId="0" borderId="0" xfId="1" applyFont="1" applyAlignment="1" applyProtection="1">
      <alignment vertical="center"/>
      <protection hidden="1"/>
    </xf>
    <xf numFmtId="0" fontId="7" fillId="5" borderId="13" xfId="1" applyFont="1" applyFill="1" applyBorder="1" applyAlignment="1" applyProtection="1">
      <alignment horizontal="center" vertical="center" wrapText="1"/>
      <protection hidden="1"/>
    </xf>
    <xf numFmtId="0" fontId="4" fillId="3" borderId="2" xfId="1" applyFont="1" applyFill="1" applyBorder="1" applyAlignment="1" applyProtection="1">
      <alignment vertical="center"/>
      <protection hidden="1"/>
    </xf>
    <xf numFmtId="0" fontId="4" fillId="3" borderId="3" xfId="1" applyFont="1" applyFill="1" applyBorder="1" applyAlignment="1" applyProtection="1">
      <alignment vertical="center"/>
      <protection hidden="1"/>
    </xf>
    <xf numFmtId="0" fontId="4" fillId="3" borderId="4" xfId="1" applyFont="1" applyFill="1" applyBorder="1" applyAlignment="1" applyProtection="1">
      <alignment vertical="center"/>
      <protection hidden="1"/>
    </xf>
    <xf numFmtId="0" fontId="4" fillId="3" borderId="5" xfId="1" applyFont="1" applyFill="1" applyBorder="1" applyAlignment="1" applyProtection="1">
      <alignment vertical="center"/>
      <protection hidden="1"/>
    </xf>
    <xf numFmtId="0" fontId="4" fillId="3" borderId="0" xfId="1" applyFont="1" applyFill="1" applyAlignment="1" applyProtection="1">
      <alignment vertical="center"/>
      <protection hidden="1"/>
    </xf>
    <xf numFmtId="0" fontId="4" fillId="3" borderId="6" xfId="1" applyFont="1" applyFill="1" applyBorder="1" applyAlignment="1" applyProtection="1">
      <alignment vertical="center"/>
      <protection hidden="1"/>
    </xf>
    <xf numFmtId="0" fontId="4" fillId="3" borderId="7" xfId="1" applyFont="1" applyFill="1" applyBorder="1" applyAlignment="1" applyProtection="1">
      <alignment vertical="center"/>
      <protection hidden="1"/>
    </xf>
    <xf numFmtId="0" fontId="4" fillId="3" borderId="8" xfId="1" applyFont="1" applyFill="1" applyBorder="1" applyAlignment="1" applyProtection="1">
      <alignment vertical="center"/>
      <protection hidden="1"/>
    </xf>
    <xf numFmtId="0" fontId="4" fillId="3" borderId="9" xfId="1" applyFont="1" applyFill="1" applyBorder="1" applyAlignment="1" applyProtection="1">
      <alignment vertical="center"/>
      <protection hidden="1"/>
    </xf>
    <xf numFmtId="0" fontId="21" fillId="4" borderId="13" xfId="1" applyFont="1" applyFill="1" applyBorder="1" applyAlignment="1" applyProtection="1">
      <alignment horizontal="left" vertical="center"/>
      <protection hidden="1"/>
    </xf>
    <xf numFmtId="164" fontId="9" fillId="2" borderId="17" xfId="1" applyNumberFormat="1" applyFont="1" applyFill="1" applyBorder="1" applyAlignment="1" applyProtection="1">
      <alignment horizontal="right" vertical="center" wrapText="1"/>
      <protection locked="0" hidden="1"/>
    </xf>
    <xf numFmtId="164" fontId="9" fillId="2" borderId="18" xfId="1" applyNumberFormat="1" applyFont="1" applyFill="1" applyBorder="1" applyAlignment="1" applyProtection="1">
      <alignment horizontal="right" vertical="center" wrapText="1"/>
      <protection locked="0" hidden="1"/>
    </xf>
    <xf numFmtId="0" fontId="8" fillId="0" borderId="13" xfId="4" applyFont="1" applyBorder="1" applyAlignment="1" applyProtection="1">
      <alignment horizontal="left" vertical="center" wrapText="1"/>
      <protection hidden="1"/>
    </xf>
    <xf numFmtId="0" fontId="8" fillId="0" borderId="13" xfId="4" applyFont="1" applyBorder="1" applyAlignment="1" applyProtection="1">
      <alignment vertical="center" wrapText="1"/>
      <protection hidden="1"/>
    </xf>
    <xf numFmtId="0" fontId="15" fillId="0" borderId="13" xfId="4" applyFont="1" applyBorder="1" applyAlignment="1" applyProtection="1">
      <alignment horizontal="center" vertical="center" wrapText="1"/>
      <protection hidden="1"/>
    </xf>
    <xf numFmtId="0" fontId="22" fillId="5" borderId="13" xfId="4" applyFont="1" applyFill="1" applyBorder="1" applyAlignment="1" applyProtection="1">
      <alignment vertical="center" wrapText="1"/>
      <protection hidden="1"/>
    </xf>
    <xf numFmtId="0" fontId="20" fillId="0" borderId="1" xfId="4" applyFont="1" applyAlignment="1" applyProtection="1">
      <alignment vertical="center"/>
      <protection hidden="1"/>
    </xf>
    <xf numFmtId="0" fontId="5" fillId="0" borderId="1" xfId="4" applyFont="1" applyAlignment="1" applyProtection="1">
      <alignment vertical="center"/>
      <protection hidden="1"/>
    </xf>
    <xf numFmtId="0" fontId="6" fillId="0" borderId="1" xfId="4" applyFont="1" applyAlignment="1" applyProtection="1">
      <alignment vertical="center"/>
      <protection hidden="1"/>
    </xf>
    <xf numFmtId="0" fontId="21" fillId="4" borderId="13" xfId="4" applyFont="1" applyFill="1" applyBorder="1" applyAlignment="1" applyProtection="1">
      <alignment vertical="center"/>
      <protection hidden="1"/>
    </xf>
    <xf numFmtId="0" fontId="7" fillId="5" borderId="13" xfId="4" applyFont="1" applyFill="1" applyBorder="1" applyAlignment="1" applyProtection="1">
      <alignment horizontal="center" vertical="center" wrapText="1"/>
      <protection hidden="1"/>
    </xf>
    <xf numFmtId="0" fontId="4" fillId="3" borderId="1" xfId="4" applyFont="1" applyFill="1" applyAlignment="1" applyProtection="1">
      <alignment vertical="center"/>
      <protection hidden="1"/>
    </xf>
    <xf numFmtId="0" fontId="21" fillId="4" borderId="13" xfId="4" applyFont="1" applyFill="1" applyBorder="1" applyAlignment="1" applyProtection="1">
      <alignment horizontal="left" vertical="center"/>
      <protection hidden="1"/>
    </xf>
    <xf numFmtId="0" fontId="16" fillId="0" borderId="1" xfId="2" applyFont="1" applyBorder="1" applyAlignment="1" applyProtection="1">
      <alignment horizontal="left" vertical="center" wrapText="1"/>
      <protection hidden="1"/>
    </xf>
    <xf numFmtId="0" fontId="17" fillId="5" borderId="14" xfId="2" applyFont="1" applyFill="1" applyBorder="1" applyAlignment="1" applyProtection="1">
      <alignment horizontal="right" vertical="center"/>
      <protection hidden="1"/>
    </xf>
    <xf numFmtId="0" fontId="17" fillId="5" borderId="15" xfId="2" applyFont="1" applyFill="1" applyBorder="1" applyAlignment="1" applyProtection="1">
      <alignment horizontal="right" vertical="center"/>
      <protection hidden="1"/>
    </xf>
    <xf numFmtId="0" fontId="17" fillId="5" borderId="16" xfId="2" applyFont="1" applyFill="1" applyBorder="1" applyAlignment="1" applyProtection="1">
      <alignment horizontal="right" vertical="center"/>
      <protection hidden="1"/>
    </xf>
    <xf numFmtId="0" fontId="12" fillId="0" borderId="13" xfId="7" applyFont="1" applyBorder="1" applyAlignment="1">
      <alignment horizontal="left" vertical="center" wrapText="1"/>
    </xf>
    <xf numFmtId="0" fontId="26" fillId="4" borderId="14" xfId="4" applyFont="1" applyFill="1" applyBorder="1" applyAlignment="1">
      <alignment horizontal="center" vertical="center"/>
    </xf>
    <xf numFmtId="0" fontId="26" fillId="4" borderId="19" xfId="4" applyFont="1" applyFill="1" applyBorder="1" applyAlignment="1">
      <alignment horizontal="center" vertical="center"/>
    </xf>
    <xf numFmtId="0" fontId="26" fillId="4" borderId="13" xfId="4" applyFont="1" applyFill="1" applyBorder="1" applyAlignment="1">
      <alignment horizontal="center" vertical="center"/>
    </xf>
    <xf numFmtId="166" fontId="12" fillId="0" borderId="13" xfId="7" applyNumberFormat="1" applyFont="1" applyBorder="1" applyAlignment="1">
      <alignment horizontal="center" vertical="center"/>
    </xf>
    <xf numFmtId="2" fontId="17" fillId="5" borderId="15" xfId="7" applyNumberFormat="1" applyFont="1" applyFill="1" applyBorder="1" applyAlignment="1">
      <alignment horizontal="left" vertical="center"/>
    </xf>
    <xf numFmtId="0" fontId="7" fillId="5" borderId="15" xfId="4" applyFont="1" applyFill="1" applyBorder="1" applyAlignment="1">
      <alignment horizontal="left" vertical="center" wrapText="1"/>
    </xf>
    <xf numFmtId="2" fontId="17" fillId="0" borderId="15" xfId="7" applyNumberFormat="1" applyFont="1" applyBorder="1" applyAlignment="1">
      <alignment horizontal="left" wrapText="1"/>
    </xf>
  </cellXfs>
  <cellStyles count="11">
    <cellStyle name="Euro" xfId="10" xr:uid="{53D72587-4178-41AD-B3FA-7F7AF8DC25AB}"/>
    <cellStyle name="Normal" xfId="1" xr:uid="{00000000-0005-0000-0000-000000000000}"/>
    <cellStyle name="Normal 2" xfId="4" xr:uid="{4288C809-DC20-4C5C-8BDB-FE9737E041DB}"/>
    <cellStyle name="Standard" xfId="0" builtinId="0"/>
    <cellStyle name="Standard 2" xfId="2" xr:uid="{E91C434A-A592-41B0-8C80-06E856353A9C}"/>
    <cellStyle name="Standard 2 2" xfId="3" xr:uid="{6763B6E3-6AE1-4A74-9F5A-AEFA57C12C9B}"/>
    <cellStyle name="Standard 3" xfId="5" xr:uid="{CD3467ED-83F1-4CF0-A230-D28F1BB833BF}"/>
    <cellStyle name="Standard 6 2 3" xfId="7" xr:uid="{1E35F6DF-2339-402B-AAF7-68A366F62C5A}"/>
    <cellStyle name="Standard 6 4" xfId="8" xr:uid="{1F245152-A807-48B3-8763-A77C15E97D84}"/>
    <cellStyle name="Standard 7" xfId="6" xr:uid="{A3CA25DA-221C-4A41-80FD-C686A0A3DD15}"/>
    <cellStyle name="Standard_Konzept" xfId="9" xr:uid="{AA0A9F15-360C-4717-B33B-8FA6F4131B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10583</xdr:colOff>
      <xdr:row>5</xdr:row>
      <xdr:rowOff>13609</xdr:rowOff>
    </xdr:from>
    <xdr:to>
      <xdr:col>16</xdr:col>
      <xdr:colOff>962</xdr:colOff>
      <xdr:row>23</xdr:row>
      <xdr:rowOff>132291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2D71A4A2-593D-4174-BDCB-C5DC06A10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92583" y="1442359"/>
          <a:ext cx="9536546" cy="605064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13607</xdr:colOff>
      <xdr:row>5</xdr:row>
      <xdr:rowOff>13608</xdr:rowOff>
    </xdr:from>
    <xdr:to>
      <xdr:col>16</xdr:col>
      <xdr:colOff>0</xdr:colOff>
      <xdr:row>24</xdr:row>
      <xdr:rowOff>55789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884DD132-1CA5-4AC5-90D7-3586A69E1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05107" y="1455965"/>
          <a:ext cx="9579429" cy="597353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13606</xdr:colOff>
      <xdr:row>5</xdr:row>
      <xdr:rowOff>13607</xdr:rowOff>
    </xdr:from>
    <xdr:to>
      <xdr:col>15</xdr:col>
      <xdr:colOff>497415</xdr:colOff>
      <xdr:row>24</xdr:row>
      <xdr:rowOff>210202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6A45310F-A15F-47FF-9671-6481307AD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05106" y="1455964"/>
          <a:ext cx="9579429" cy="6127797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5</xdr:row>
      <xdr:rowOff>9525</xdr:rowOff>
    </xdr:from>
    <xdr:to>
      <xdr:col>16</xdr:col>
      <xdr:colOff>0</xdr:colOff>
      <xdr:row>24</xdr:row>
      <xdr:rowOff>65320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0D53430-8EDD-4672-995F-F72BEB83EE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01025" y="1457325"/>
          <a:ext cx="9544050" cy="6035378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5</xdr:row>
      <xdr:rowOff>9525</xdr:rowOff>
    </xdr:from>
    <xdr:to>
      <xdr:col>16</xdr:col>
      <xdr:colOff>0</xdr:colOff>
      <xdr:row>24</xdr:row>
      <xdr:rowOff>67968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68F8B3B7-B177-4C52-AC17-163EFE132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01025" y="1457325"/>
          <a:ext cx="9544050" cy="6038026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10583</xdr:colOff>
      <xdr:row>5</xdr:row>
      <xdr:rowOff>10585</xdr:rowOff>
    </xdr:from>
    <xdr:to>
      <xdr:col>16</xdr:col>
      <xdr:colOff>0</xdr:colOff>
      <xdr:row>25</xdr:row>
      <xdr:rowOff>50103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D445F5C3-F366-4A5D-B5E6-EFB89E5666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9666" y="1439335"/>
          <a:ext cx="9154584" cy="5913268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10584</xdr:rowOff>
    </xdr:from>
    <xdr:to>
      <xdr:col>16</xdr:col>
      <xdr:colOff>0</xdr:colOff>
      <xdr:row>24</xdr:row>
      <xdr:rowOff>63201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F4AB55DF-77B7-44B4-9742-7444B364F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29084" y="1439334"/>
          <a:ext cx="9165166" cy="571470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10583</xdr:colOff>
      <xdr:row>5</xdr:row>
      <xdr:rowOff>0</xdr:rowOff>
    </xdr:from>
    <xdr:to>
      <xdr:col>16</xdr:col>
      <xdr:colOff>1</xdr:colOff>
      <xdr:row>24</xdr:row>
      <xdr:rowOff>97295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AE54CD15-36F5-4BAA-AE01-0D03F21FC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1500" y="1428750"/>
          <a:ext cx="9535584" cy="603772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15875</xdr:colOff>
      <xdr:row>5</xdr:row>
      <xdr:rowOff>8469</xdr:rowOff>
    </xdr:from>
    <xdr:to>
      <xdr:col>15</xdr:col>
      <xdr:colOff>696710</xdr:colOff>
      <xdr:row>24</xdr:row>
      <xdr:rowOff>52917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EF8B20DC-B948-4C45-BF1B-C27E4D1AF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44958" y="1437219"/>
          <a:ext cx="9147502" cy="5706531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10584</xdr:colOff>
      <xdr:row>5</xdr:row>
      <xdr:rowOff>10583</xdr:rowOff>
    </xdr:from>
    <xdr:to>
      <xdr:col>15</xdr:col>
      <xdr:colOff>695945</xdr:colOff>
      <xdr:row>24</xdr:row>
      <xdr:rowOff>90774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C5F99D36-83A9-4E11-B93B-C61462CB0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9667" y="1439333"/>
          <a:ext cx="9152028" cy="5742274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10584</xdr:colOff>
      <xdr:row>5</xdr:row>
      <xdr:rowOff>10585</xdr:rowOff>
    </xdr:from>
    <xdr:to>
      <xdr:col>15</xdr:col>
      <xdr:colOff>696568</xdr:colOff>
      <xdr:row>24</xdr:row>
      <xdr:rowOff>47862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6893CB1-8868-4A36-AE59-2FDD6154B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9667" y="1439335"/>
          <a:ext cx="9152651" cy="569936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10583</xdr:colOff>
      <xdr:row>5</xdr:row>
      <xdr:rowOff>10583</xdr:rowOff>
    </xdr:from>
    <xdr:to>
      <xdr:col>16</xdr:col>
      <xdr:colOff>0</xdr:colOff>
      <xdr:row>28</xdr:row>
      <xdr:rowOff>180607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AC9785C-40F1-4AD4-9BB7-35E26F8DF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9666" y="1439333"/>
          <a:ext cx="9154584" cy="6678774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10584</xdr:colOff>
      <xdr:row>5</xdr:row>
      <xdr:rowOff>10584</xdr:rowOff>
    </xdr:from>
    <xdr:to>
      <xdr:col>16</xdr:col>
      <xdr:colOff>4251</xdr:colOff>
      <xdr:row>24</xdr:row>
      <xdr:rowOff>84793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79E3EB77-4C67-4B49-AED6-8BB2A2B42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9667" y="1439334"/>
          <a:ext cx="9158834" cy="5736292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10584</xdr:colOff>
      <xdr:row>5</xdr:row>
      <xdr:rowOff>0</xdr:rowOff>
    </xdr:from>
    <xdr:to>
      <xdr:col>16</xdr:col>
      <xdr:colOff>0</xdr:colOff>
      <xdr:row>24</xdr:row>
      <xdr:rowOff>35434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9388C7A5-D490-4D0E-A0FE-63805B79E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9667" y="1428750"/>
          <a:ext cx="9154583" cy="5697517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9D41311\Los%201_Kalkulationsblatt_GHGS%20_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inzelraumkalkulation"/>
      <sheetName val="Inhaltsverzeichnis"/>
      <sheetName val="Legende"/>
      <sheetName val="SVS UR"/>
      <sheetName val="SVS GR"/>
      <sheetName val="Leistungswert UR"/>
      <sheetName val="Leistungswert GR"/>
      <sheetName val="Grace-Hopper"/>
      <sheetName val="Gesamtkosten"/>
    </sheetNames>
    <sheetDataSet>
      <sheetData sheetId="0">
        <row r="6">
          <cell r="K6" t="str">
            <v>Grund-fläche (qm)</v>
          </cell>
          <cell r="L6" t="str">
            <v>Grund-reinigung</v>
          </cell>
          <cell r="M6" t="str">
            <v xml:space="preserve">LV Code </v>
          </cell>
          <cell r="N6" t="str">
            <v>Hinweis</v>
          </cell>
          <cell r="O6" t="str">
            <v>Reinigungen pro Jahr</v>
          </cell>
          <cell r="P6" t="str">
            <v>SVS (EUR)</v>
          </cell>
          <cell r="Q6" t="str">
            <v>Leistungs-wert (qm/h)</v>
          </cell>
          <cell r="R6" t="str">
            <v>Reinigungs-
fläche
(qm/Jahr)</v>
          </cell>
          <cell r="S6" t="str">
            <v>Reinigungs-
zeit
(h/Jahr)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Winterdienst">
  <a:themeElements>
    <a:clrScheme name="Winterdienst">
      <a:dk1>
        <a:srgbClr val="111827"/>
      </a:dk1>
      <a:lt1>
        <a:srgbClr val="FFFFFF"/>
      </a:lt1>
      <a:dk2>
        <a:srgbClr val="374151"/>
      </a:dk2>
      <a:lt2>
        <a:srgbClr val="F3F6F1"/>
      </a:lt2>
      <a:accent1>
        <a:srgbClr val="0B5D2A"/>
      </a:accent1>
      <a:accent2>
        <a:srgbClr val="5FAE4A"/>
      </a:accent2>
      <a:accent3>
        <a:srgbClr val="F7C948"/>
      </a:accent3>
      <a:accent4>
        <a:srgbClr val="D92828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Winterdiens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CEC57-6924-4F39-8F98-4CAA239ACFB1}">
  <sheetPr>
    <pageSetUpPr fitToPage="1"/>
  </sheetPr>
  <dimension ref="A1:P23"/>
  <sheetViews>
    <sheetView showGridLines="0" tabSelected="1" zoomScale="90" zoomScaleNormal="90" zoomScaleSheetLayoutView="90" workbookViewId="0">
      <selection activeCell="A13" sqref="A13:B14"/>
    </sheetView>
  </sheetViews>
  <sheetFormatPr baseColWidth="10" defaultColWidth="9" defaultRowHeight="16.5"/>
  <cols>
    <col min="1" max="1" width="4.5" style="106" customWidth="1"/>
    <col min="2" max="2" width="26" style="106" customWidth="1"/>
    <col min="3" max="3" width="13" style="106" customWidth="1"/>
    <col min="4" max="5" width="22" style="106" customWidth="1"/>
    <col min="6" max="6" width="17" style="106" customWidth="1"/>
    <col min="7" max="7" width="3" style="106" customWidth="1"/>
    <col min="8" max="13" width="16" style="106" customWidth="1"/>
    <col min="14" max="14" width="6.875" style="106" customWidth="1"/>
    <col min="15" max="15" width="16" style="106" customWidth="1"/>
    <col min="16" max="16" width="6.5" style="106" customWidth="1"/>
    <col min="17" max="16384" width="9" style="106"/>
  </cols>
  <sheetData>
    <row r="1" spans="1:16" ht="27.75" customHeight="1">
      <c r="A1" s="163" t="s">
        <v>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1:16" ht="20.100000000000001" customHeigh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</row>
    <row r="3" spans="1:16" ht="20.100000000000001" customHeight="1">
      <c r="A3" s="161" t="s">
        <v>1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</row>
    <row r="4" spans="1:16" ht="20.100000000000001" customHeight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ht="27.95" customHeight="1">
      <c r="A5" s="162" t="s">
        <v>2</v>
      </c>
      <c r="B5" s="162"/>
      <c r="C5" s="162"/>
      <c r="D5" s="162"/>
      <c r="E5" s="162"/>
      <c r="F5" s="162"/>
      <c r="G5" s="107"/>
      <c r="H5" s="108" t="s">
        <v>3</v>
      </c>
      <c r="I5" s="109"/>
      <c r="J5" s="109"/>
      <c r="K5" s="109"/>
      <c r="L5" s="109"/>
      <c r="M5" s="109"/>
      <c r="N5" s="109"/>
      <c r="O5" s="109"/>
      <c r="P5" s="110"/>
    </row>
    <row r="6" spans="1:16" ht="42" customHeight="1">
      <c r="A6" s="164" t="s">
        <v>4</v>
      </c>
      <c r="B6" s="164"/>
      <c r="C6" s="111" t="s">
        <v>5</v>
      </c>
      <c r="D6" s="164" t="s">
        <v>6</v>
      </c>
      <c r="E6" s="164"/>
      <c r="F6" s="111" t="s">
        <v>7</v>
      </c>
      <c r="G6" s="107"/>
      <c r="H6" s="165"/>
      <c r="I6" s="166"/>
      <c r="J6" s="166"/>
      <c r="K6" s="166"/>
      <c r="L6" s="166"/>
      <c r="M6" s="166"/>
      <c r="N6" s="166"/>
      <c r="O6" s="166"/>
      <c r="P6" s="167"/>
    </row>
    <row r="7" spans="1:16" ht="50.25" customHeight="1">
      <c r="A7" s="156" t="s">
        <v>44</v>
      </c>
      <c r="B7" s="157"/>
      <c r="C7" s="112">
        <v>555</v>
      </c>
      <c r="D7" s="156" t="s">
        <v>8</v>
      </c>
      <c r="E7" s="156"/>
      <c r="F7" s="175"/>
      <c r="G7" s="107"/>
      <c r="H7" s="168"/>
      <c r="I7" s="169"/>
      <c r="J7" s="169"/>
      <c r="K7" s="169"/>
      <c r="L7" s="169"/>
      <c r="M7" s="169"/>
      <c r="N7" s="169"/>
      <c r="O7" s="169"/>
      <c r="P7" s="170"/>
    </row>
    <row r="8" spans="1:16" ht="50.25" customHeight="1">
      <c r="A8" s="156" t="s">
        <v>9</v>
      </c>
      <c r="B8" s="157"/>
      <c r="C8" s="112">
        <v>1900</v>
      </c>
      <c r="D8" s="156" t="s">
        <v>10</v>
      </c>
      <c r="E8" s="156"/>
      <c r="F8" s="176"/>
      <c r="G8" s="107"/>
      <c r="H8" s="168"/>
      <c r="I8" s="169"/>
      <c r="J8" s="169"/>
      <c r="K8" s="169"/>
      <c r="L8" s="169"/>
      <c r="M8" s="169"/>
      <c r="N8" s="169"/>
      <c r="O8" s="169"/>
      <c r="P8" s="170"/>
    </row>
    <row r="9" spans="1:16" ht="20.100000000000001" customHeight="1">
      <c r="A9" s="113"/>
      <c r="B9" s="107"/>
      <c r="C9" s="107"/>
      <c r="D9" s="113"/>
      <c r="E9" s="113"/>
      <c r="F9" s="107"/>
      <c r="G9" s="107"/>
      <c r="H9" s="168"/>
      <c r="I9" s="169"/>
      <c r="J9" s="169"/>
      <c r="K9" s="169"/>
      <c r="L9" s="169"/>
      <c r="M9" s="169"/>
      <c r="N9" s="169"/>
      <c r="O9" s="169"/>
      <c r="P9" s="170"/>
    </row>
    <row r="10" spans="1:16" ht="27.95" customHeight="1">
      <c r="A10" s="174" t="s">
        <v>11</v>
      </c>
      <c r="B10" s="162"/>
      <c r="C10" s="162"/>
      <c r="D10" s="174"/>
      <c r="E10" s="174"/>
      <c r="F10" s="162"/>
      <c r="G10" s="107"/>
      <c r="H10" s="168"/>
      <c r="I10" s="169"/>
      <c r="J10" s="169"/>
      <c r="K10" s="169"/>
      <c r="L10" s="169"/>
      <c r="M10" s="169"/>
      <c r="N10" s="169"/>
      <c r="O10" s="169"/>
      <c r="P10" s="170"/>
    </row>
    <row r="11" spans="1:16" ht="19.5" customHeight="1">
      <c r="A11" s="156" t="s">
        <v>42</v>
      </c>
      <c r="B11" s="157"/>
      <c r="C11" s="158">
        <v>1900</v>
      </c>
      <c r="D11" s="156" t="s">
        <v>12</v>
      </c>
      <c r="E11" s="156"/>
      <c r="F11" s="114" t="s">
        <v>22</v>
      </c>
      <c r="G11" s="107"/>
      <c r="H11" s="168"/>
      <c r="I11" s="169"/>
      <c r="J11" s="169"/>
      <c r="K11" s="169"/>
      <c r="L11" s="169"/>
      <c r="M11" s="169"/>
      <c r="N11" s="169"/>
      <c r="O11" s="169"/>
      <c r="P11" s="170"/>
    </row>
    <row r="12" spans="1:16" ht="32.450000000000003" customHeight="1">
      <c r="A12" s="156"/>
      <c r="B12" s="157"/>
      <c r="C12" s="158"/>
      <c r="D12" s="156"/>
      <c r="E12" s="156"/>
      <c r="F12" s="125"/>
      <c r="G12" s="107"/>
      <c r="H12" s="168"/>
      <c r="I12" s="169"/>
      <c r="J12" s="169"/>
      <c r="K12" s="169"/>
      <c r="L12" s="169"/>
      <c r="M12" s="169"/>
      <c r="N12" s="169"/>
      <c r="O12" s="169"/>
      <c r="P12" s="170"/>
    </row>
    <row r="13" spans="1:16" ht="19.5" customHeight="1">
      <c r="A13" s="156" t="s">
        <v>13</v>
      </c>
      <c r="B13" s="157"/>
      <c r="C13" s="158"/>
      <c r="D13" s="156" t="s">
        <v>14</v>
      </c>
      <c r="E13" s="156"/>
      <c r="F13" s="114" t="s">
        <v>23</v>
      </c>
      <c r="G13" s="107"/>
      <c r="H13" s="168"/>
      <c r="I13" s="169"/>
      <c r="J13" s="169"/>
      <c r="K13" s="169"/>
      <c r="L13" s="169"/>
      <c r="M13" s="169"/>
      <c r="N13" s="169"/>
      <c r="O13" s="169"/>
      <c r="P13" s="170"/>
    </row>
    <row r="14" spans="1:16" ht="32.450000000000003" customHeight="1">
      <c r="A14" s="156"/>
      <c r="B14" s="157"/>
      <c r="C14" s="158"/>
      <c r="D14" s="156"/>
      <c r="E14" s="156"/>
      <c r="F14" s="125"/>
      <c r="G14" s="107"/>
      <c r="H14" s="168"/>
      <c r="I14" s="169"/>
      <c r="J14" s="169"/>
      <c r="K14" s="169"/>
      <c r="L14" s="169"/>
      <c r="M14" s="169"/>
      <c r="N14" s="169"/>
      <c r="O14" s="169"/>
      <c r="P14" s="170"/>
    </row>
    <row r="15" spans="1:16" ht="20.100000000000001" customHeight="1">
      <c r="A15" s="107"/>
      <c r="B15" s="107"/>
      <c r="C15" s="107"/>
      <c r="D15" s="107"/>
      <c r="E15" s="107"/>
      <c r="F15" s="107"/>
      <c r="G15" s="107"/>
      <c r="H15" s="168"/>
      <c r="I15" s="169"/>
      <c r="J15" s="169"/>
      <c r="K15" s="169"/>
      <c r="L15" s="169"/>
      <c r="M15" s="169"/>
      <c r="N15" s="169"/>
      <c r="O15" s="169"/>
      <c r="P15" s="170"/>
    </row>
    <row r="16" spans="1:16" ht="20.100000000000001" customHeight="1">
      <c r="A16" s="107"/>
      <c r="B16" s="107"/>
      <c r="C16" s="107"/>
      <c r="D16" s="107"/>
      <c r="E16" s="107"/>
      <c r="F16" s="107"/>
      <c r="G16" s="107"/>
      <c r="H16" s="168"/>
      <c r="I16" s="169"/>
      <c r="J16" s="169"/>
      <c r="K16" s="169"/>
      <c r="L16" s="169"/>
      <c r="M16" s="169"/>
      <c r="N16" s="169"/>
      <c r="O16" s="169"/>
      <c r="P16" s="170"/>
    </row>
    <row r="17" spans="1:16" ht="20.100000000000001" customHeight="1">
      <c r="A17" s="159" t="s">
        <v>15</v>
      </c>
      <c r="B17" s="159"/>
      <c r="C17" s="159"/>
      <c r="D17" s="159"/>
      <c r="E17" s="107"/>
      <c r="F17" s="107"/>
      <c r="G17" s="107"/>
      <c r="H17" s="171"/>
      <c r="I17" s="172"/>
      <c r="J17" s="172"/>
      <c r="K17" s="172"/>
      <c r="L17" s="172"/>
      <c r="M17" s="172"/>
      <c r="N17" s="172"/>
      <c r="O17" s="172"/>
      <c r="P17" s="173"/>
    </row>
    <row r="18" spans="1:16" ht="20.100000000000001" customHeight="1">
      <c r="A18" s="159"/>
      <c r="B18" s="159"/>
      <c r="C18" s="159"/>
      <c r="D18" s="159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</row>
    <row r="19" spans="1:16">
      <c r="A19" s="107"/>
      <c r="B19" s="107"/>
      <c r="C19" s="107"/>
      <c r="D19" s="107"/>
      <c r="E19" s="107"/>
      <c r="F19" s="107"/>
      <c r="G19" s="107"/>
      <c r="H19" s="155"/>
      <c r="I19" s="155"/>
      <c r="J19" s="155"/>
      <c r="K19" s="107"/>
      <c r="L19" s="107"/>
      <c r="M19" s="107"/>
      <c r="N19" s="107"/>
      <c r="O19" s="107"/>
      <c r="P19" s="107"/>
    </row>
    <row r="20" spans="1:16">
      <c r="A20" s="115" t="s">
        <v>16</v>
      </c>
      <c r="B20" s="116"/>
      <c r="C20" s="107"/>
      <c r="D20" s="107"/>
      <c r="E20" s="107"/>
      <c r="F20" s="107"/>
      <c r="G20" s="107"/>
      <c r="H20" s="117"/>
      <c r="I20" s="118"/>
      <c r="J20" s="118"/>
      <c r="K20" s="107"/>
      <c r="L20" s="107"/>
      <c r="M20" s="107"/>
      <c r="N20" s="107"/>
      <c r="O20" s="107"/>
      <c r="P20" s="107"/>
    </row>
    <row r="21" spans="1:16">
      <c r="A21" s="119" t="s">
        <v>17</v>
      </c>
      <c r="B21" s="120" t="s">
        <v>18</v>
      </c>
      <c r="C21" s="107"/>
      <c r="D21" s="107"/>
      <c r="E21" s="107"/>
      <c r="F21" s="107"/>
      <c r="G21" s="107"/>
      <c r="H21" s="121"/>
      <c r="I21" s="118"/>
      <c r="J21" s="118"/>
      <c r="K21" s="107"/>
      <c r="L21" s="107"/>
      <c r="M21" s="107"/>
      <c r="N21" s="107"/>
      <c r="O21" s="107"/>
      <c r="P21" s="107"/>
    </row>
    <row r="22" spans="1:16">
      <c r="A22" s="122" t="s">
        <v>17</v>
      </c>
      <c r="B22" s="120" t="s">
        <v>19</v>
      </c>
      <c r="C22" s="107"/>
      <c r="D22" s="107"/>
      <c r="E22" s="107"/>
      <c r="F22" s="107"/>
      <c r="G22" s="107"/>
      <c r="H22" s="123"/>
      <c r="I22" s="118"/>
      <c r="J22" s="118"/>
      <c r="K22" s="107"/>
      <c r="L22" s="107"/>
      <c r="M22" s="107"/>
      <c r="N22" s="107"/>
      <c r="O22" s="107"/>
      <c r="P22" s="107"/>
    </row>
    <row r="23" spans="1:16">
      <c r="A23" s="124" t="s">
        <v>20</v>
      </c>
      <c r="B23" s="120" t="s">
        <v>21</v>
      </c>
    </row>
  </sheetData>
  <sheetProtection algorithmName="SHA-512" hashValue="t0tMMeUrMrtI0uPvwniuHD4p82nfKjMRblFQZa7CQzde91pHZQx3Rek1w7SbI4AP8vTwP3vYRpGCCXg76Npm8Q==" saltValue="8EvEMU+pttejM/4s5R+0gw==" spinCount="100000" sheet="1" objects="1" scenarios="1"/>
  <mergeCells count="21">
    <mergeCell ref="A2:P2"/>
    <mergeCell ref="A3:P3"/>
    <mergeCell ref="A5:F5"/>
    <mergeCell ref="A1:O1"/>
    <mergeCell ref="A6:B6"/>
    <mergeCell ref="D6:E6"/>
    <mergeCell ref="H6:P17"/>
    <mergeCell ref="A7:B7"/>
    <mergeCell ref="D7:E7"/>
    <mergeCell ref="A8:B8"/>
    <mergeCell ref="D8:E8"/>
    <mergeCell ref="A10:F10"/>
    <mergeCell ref="A11:B12"/>
    <mergeCell ref="C11:C12"/>
    <mergeCell ref="D11:E12"/>
    <mergeCell ref="F7:F8"/>
    <mergeCell ref="H19:J19"/>
    <mergeCell ref="A13:B14"/>
    <mergeCell ref="C13:C14"/>
    <mergeCell ref="D13:E14"/>
    <mergeCell ref="A17:D18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  <headerFooter>
    <oddHeader>&amp;L21-2026 EU Los 2</oddHeader>
    <oddFooter>Seite &amp;P von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09ED3-8D3E-48D6-89AD-4A0C7F0BE7A7}">
  <sheetPr>
    <pageSetUpPr fitToPage="1"/>
  </sheetPr>
  <dimension ref="A1:P23"/>
  <sheetViews>
    <sheetView showGridLines="0" zoomScale="90" zoomScaleNormal="90" zoomScaleSheetLayoutView="80" workbookViewId="0">
      <selection activeCell="F7" sqref="F7:F8"/>
    </sheetView>
  </sheetViews>
  <sheetFormatPr baseColWidth="10" defaultColWidth="9" defaultRowHeight="16.5"/>
  <cols>
    <col min="1" max="1" width="4.5" style="106" customWidth="1"/>
    <col min="2" max="2" width="26" style="106" customWidth="1"/>
    <col min="3" max="3" width="13" style="106" customWidth="1"/>
    <col min="4" max="5" width="22" style="106" customWidth="1"/>
    <col min="6" max="6" width="17" style="106" customWidth="1"/>
    <col min="7" max="7" width="3" style="106" customWidth="1"/>
    <col min="8" max="13" width="16" style="106" customWidth="1"/>
    <col min="14" max="14" width="6.875" style="106" customWidth="1"/>
    <col min="15" max="15" width="16" style="106" customWidth="1"/>
    <col min="16" max="16" width="6.5" style="106" customWidth="1"/>
    <col min="17" max="16384" width="9" style="106"/>
  </cols>
  <sheetData>
    <row r="1" spans="1:16" ht="27.75" customHeight="1">
      <c r="A1" s="163" t="s">
        <v>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1:16" ht="20.100000000000001" customHeigh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</row>
    <row r="3" spans="1:16" ht="20.100000000000001" customHeight="1">
      <c r="A3" s="161" t="s">
        <v>1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</row>
    <row r="4" spans="1:16" ht="20.100000000000001" customHeight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ht="27.95" customHeight="1">
      <c r="A5" s="162" t="s">
        <v>2</v>
      </c>
      <c r="B5" s="162"/>
      <c r="C5" s="162"/>
      <c r="D5" s="162"/>
      <c r="E5" s="162"/>
      <c r="F5" s="162"/>
      <c r="G5" s="107"/>
      <c r="H5" s="108" t="s">
        <v>3</v>
      </c>
      <c r="I5" s="109"/>
      <c r="J5" s="109"/>
      <c r="K5" s="109"/>
      <c r="L5" s="109"/>
      <c r="M5" s="109"/>
      <c r="N5" s="109"/>
      <c r="O5" s="109"/>
      <c r="P5" s="110"/>
    </row>
    <row r="6" spans="1:16" ht="42" customHeight="1">
      <c r="A6" s="164" t="s">
        <v>4</v>
      </c>
      <c r="B6" s="164"/>
      <c r="C6" s="111" t="s">
        <v>5</v>
      </c>
      <c r="D6" s="164" t="s">
        <v>6</v>
      </c>
      <c r="E6" s="164"/>
      <c r="F6" s="111" t="s">
        <v>7</v>
      </c>
      <c r="G6" s="107"/>
      <c r="H6" s="165"/>
      <c r="I6" s="166"/>
      <c r="J6" s="166"/>
      <c r="K6" s="166"/>
      <c r="L6" s="166"/>
      <c r="M6" s="166"/>
      <c r="N6" s="166"/>
      <c r="O6" s="166"/>
      <c r="P6" s="167"/>
    </row>
    <row r="7" spans="1:16" ht="50.25" customHeight="1">
      <c r="A7" s="156" t="s">
        <v>45</v>
      </c>
      <c r="B7" s="157"/>
      <c r="C7" s="112">
        <v>240</v>
      </c>
      <c r="D7" s="156" t="s">
        <v>8</v>
      </c>
      <c r="E7" s="156"/>
      <c r="F7" s="175"/>
      <c r="G7" s="107"/>
      <c r="H7" s="168"/>
      <c r="I7" s="169"/>
      <c r="J7" s="169"/>
      <c r="K7" s="169"/>
      <c r="L7" s="169"/>
      <c r="M7" s="169"/>
      <c r="N7" s="169"/>
      <c r="O7" s="169"/>
      <c r="P7" s="170"/>
    </row>
    <row r="8" spans="1:16" ht="50.25" customHeight="1">
      <c r="A8" s="156" t="s">
        <v>9</v>
      </c>
      <c r="B8" s="157"/>
      <c r="C8" s="112">
        <v>7320</v>
      </c>
      <c r="D8" s="156" t="s">
        <v>10</v>
      </c>
      <c r="E8" s="156"/>
      <c r="F8" s="176"/>
      <c r="G8" s="107"/>
      <c r="H8" s="168"/>
      <c r="I8" s="169"/>
      <c r="J8" s="169"/>
      <c r="K8" s="169"/>
      <c r="L8" s="169"/>
      <c r="M8" s="169"/>
      <c r="N8" s="169"/>
      <c r="O8" s="169"/>
      <c r="P8" s="170"/>
    </row>
    <row r="9" spans="1:16" ht="20.100000000000001" customHeight="1">
      <c r="A9" s="113"/>
      <c r="B9" s="107"/>
      <c r="C9" s="107"/>
      <c r="D9" s="113"/>
      <c r="E9" s="113"/>
      <c r="F9" s="107"/>
      <c r="G9" s="107"/>
      <c r="H9" s="168"/>
      <c r="I9" s="169"/>
      <c r="J9" s="169"/>
      <c r="K9" s="169"/>
      <c r="L9" s="169"/>
      <c r="M9" s="169"/>
      <c r="N9" s="169"/>
      <c r="O9" s="169"/>
      <c r="P9" s="170"/>
    </row>
    <row r="10" spans="1:16" ht="27.95" customHeight="1">
      <c r="A10" s="174" t="s">
        <v>11</v>
      </c>
      <c r="B10" s="162"/>
      <c r="C10" s="162"/>
      <c r="D10" s="174"/>
      <c r="E10" s="174"/>
      <c r="F10" s="162"/>
      <c r="G10" s="107"/>
      <c r="H10" s="168"/>
      <c r="I10" s="169"/>
      <c r="J10" s="169"/>
      <c r="K10" s="169"/>
      <c r="L10" s="169"/>
      <c r="M10" s="169"/>
      <c r="N10" s="169"/>
      <c r="O10" s="169"/>
      <c r="P10" s="170"/>
    </row>
    <row r="11" spans="1:16" ht="19.5" customHeight="1">
      <c r="A11" s="156" t="s">
        <v>42</v>
      </c>
      <c r="B11" s="157"/>
      <c r="C11" s="158">
        <v>7320</v>
      </c>
      <c r="D11" s="156" t="s">
        <v>12</v>
      </c>
      <c r="E11" s="156"/>
      <c r="F11" s="114" t="s">
        <v>22</v>
      </c>
      <c r="G11" s="107"/>
      <c r="H11" s="168"/>
      <c r="I11" s="169"/>
      <c r="J11" s="169"/>
      <c r="K11" s="169"/>
      <c r="L11" s="169"/>
      <c r="M11" s="169"/>
      <c r="N11" s="169"/>
      <c r="O11" s="169"/>
      <c r="P11" s="170"/>
    </row>
    <row r="12" spans="1:16" ht="32.450000000000003" customHeight="1">
      <c r="A12" s="156"/>
      <c r="B12" s="157"/>
      <c r="C12" s="158"/>
      <c r="D12" s="156"/>
      <c r="E12" s="156"/>
      <c r="F12" s="125"/>
      <c r="G12" s="107"/>
      <c r="H12" s="168"/>
      <c r="I12" s="169"/>
      <c r="J12" s="169"/>
      <c r="K12" s="169"/>
      <c r="L12" s="169"/>
      <c r="M12" s="169"/>
      <c r="N12" s="169"/>
      <c r="O12" s="169"/>
      <c r="P12" s="170"/>
    </row>
    <row r="13" spans="1:16" ht="19.5" customHeight="1">
      <c r="A13" s="156" t="s">
        <v>13</v>
      </c>
      <c r="B13" s="157"/>
      <c r="C13" s="158"/>
      <c r="D13" s="156" t="s">
        <v>14</v>
      </c>
      <c r="E13" s="156"/>
      <c r="F13" s="114" t="s">
        <v>23</v>
      </c>
      <c r="G13" s="107"/>
      <c r="H13" s="168"/>
      <c r="I13" s="169"/>
      <c r="J13" s="169"/>
      <c r="K13" s="169"/>
      <c r="L13" s="169"/>
      <c r="M13" s="169"/>
      <c r="N13" s="169"/>
      <c r="O13" s="169"/>
      <c r="P13" s="170"/>
    </row>
    <row r="14" spans="1:16" ht="32.450000000000003" customHeight="1">
      <c r="A14" s="156"/>
      <c r="B14" s="157"/>
      <c r="C14" s="158"/>
      <c r="D14" s="156"/>
      <c r="E14" s="156"/>
      <c r="F14" s="125"/>
      <c r="G14" s="107"/>
      <c r="H14" s="168"/>
      <c r="I14" s="169"/>
      <c r="J14" s="169"/>
      <c r="K14" s="169"/>
      <c r="L14" s="169"/>
      <c r="M14" s="169"/>
      <c r="N14" s="169"/>
      <c r="O14" s="169"/>
      <c r="P14" s="170"/>
    </row>
    <row r="15" spans="1:16" ht="20.100000000000001" customHeight="1">
      <c r="A15" s="107"/>
      <c r="B15" s="107"/>
      <c r="C15" s="107"/>
      <c r="D15" s="107"/>
      <c r="E15" s="107"/>
      <c r="F15" s="107"/>
      <c r="G15" s="107"/>
      <c r="H15" s="168"/>
      <c r="I15" s="169"/>
      <c r="J15" s="169"/>
      <c r="K15" s="169"/>
      <c r="L15" s="169"/>
      <c r="M15" s="169"/>
      <c r="N15" s="169"/>
      <c r="O15" s="169"/>
      <c r="P15" s="170"/>
    </row>
    <row r="16" spans="1:16" ht="20.100000000000001" customHeight="1">
      <c r="A16" s="107"/>
      <c r="B16" s="107"/>
      <c r="C16" s="107"/>
      <c r="D16" s="107"/>
      <c r="E16" s="107"/>
      <c r="F16" s="107"/>
      <c r="G16" s="107"/>
      <c r="H16" s="168"/>
      <c r="I16" s="169"/>
      <c r="J16" s="169"/>
      <c r="K16" s="169"/>
      <c r="L16" s="169"/>
      <c r="M16" s="169"/>
      <c r="N16" s="169"/>
      <c r="O16" s="169"/>
      <c r="P16" s="170"/>
    </row>
    <row r="17" spans="1:16" ht="20.100000000000001" customHeight="1">
      <c r="A17" s="159" t="s">
        <v>15</v>
      </c>
      <c r="B17" s="159"/>
      <c r="C17" s="159"/>
      <c r="D17" s="159"/>
      <c r="E17" s="107"/>
      <c r="F17" s="107"/>
      <c r="G17" s="107"/>
      <c r="H17" s="171"/>
      <c r="I17" s="172"/>
      <c r="J17" s="172"/>
      <c r="K17" s="172"/>
      <c r="L17" s="172"/>
      <c r="M17" s="172"/>
      <c r="N17" s="172"/>
      <c r="O17" s="172"/>
      <c r="P17" s="173"/>
    </row>
    <row r="18" spans="1:16" ht="20.100000000000001" customHeight="1">
      <c r="A18" s="159"/>
      <c r="B18" s="159"/>
      <c r="C18" s="159"/>
      <c r="D18" s="159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</row>
    <row r="19" spans="1:16">
      <c r="A19" s="107"/>
      <c r="B19" s="107"/>
      <c r="C19" s="107"/>
      <c r="D19" s="107"/>
      <c r="E19" s="107"/>
      <c r="F19" s="107"/>
      <c r="G19" s="107"/>
      <c r="H19" s="155"/>
      <c r="I19" s="155"/>
      <c r="J19" s="155"/>
      <c r="K19" s="107"/>
      <c r="L19" s="107"/>
      <c r="M19" s="107"/>
      <c r="N19" s="107"/>
      <c r="O19" s="107"/>
      <c r="P19" s="107"/>
    </row>
    <row r="20" spans="1:16">
      <c r="A20" s="115" t="s">
        <v>16</v>
      </c>
      <c r="B20" s="116"/>
      <c r="C20" s="107"/>
      <c r="D20" s="107"/>
      <c r="E20" s="107"/>
      <c r="F20" s="107"/>
      <c r="G20" s="107"/>
      <c r="H20" s="117"/>
      <c r="I20" s="118"/>
      <c r="J20" s="118"/>
      <c r="K20" s="107"/>
      <c r="L20" s="107"/>
      <c r="M20" s="107"/>
      <c r="N20" s="107"/>
      <c r="O20" s="107"/>
      <c r="P20" s="107"/>
    </row>
    <row r="21" spans="1:16">
      <c r="A21" s="119" t="s">
        <v>17</v>
      </c>
      <c r="B21" s="120" t="s">
        <v>18</v>
      </c>
      <c r="C21" s="107"/>
      <c r="D21" s="107"/>
      <c r="E21" s="107"/>
      <c r="F21" s="107"/>
      <c r="G21" s="107"/>
      <c r="H21" s="121"/>
      <c r="I21" s="118"/>
      <c r="J21" s="118"/>
      <c r="K21" s="107"/>
      <c r="L21" s="107"/>
      <c r="M21" s="107"/>
      <c r="N21" s="107"/>
      <c r="O21" s="107"/>
      <c r="P21" s="107"/>
    </row>
    <row r="22" spans="1:16">
      <c r="A22" s="122" t="s">
        <v>17</v>
      </c>
      <c r="B22" s="120" t="s">
        <v>19</v>
      </c>
      <c r="C22" s="107"/>
      <c r="D22" s="107"/>
      <c r="E22" s="107"/>
      <c r="F22" s="107"/>
      <c r="G22" s="107"/>
      <c r="H22" s="123"/>
      <c r="I22" s="118"/>
      <c r="J22" s="118"/>
      <c r="K22" s="107"/>
      <c r="L22" s="107"/>
      <c r="M22" s="107"/>
      <c r="N22" s="107"/>
      <c r="O22" s="107"/>
      <c r="P22" s="107"/>
    </row>
    <row r="23" spans="1:16">
      <c r="A23" s="124" t="s">
        <v>20</v>
      </c>
      <c r="B23" s="120" t="s">
        <v>21</v>
      </c>
    </row>
  </sheetData>
  <sheetProtection algorithmName="SHA-512" hashValue="g1gV9LB21tuBKg8eCclyj0ygZ1F2eS5x2YYiMWqA7Ksc0BlwQLnT71waGerYFKB2Tc2GbYMpQtHKlvL+1qRvzA==" saltValue="/aXFEmI2vqi+HEbCkQUFxg==" spinCount="100000" sheet="1" objects="1" scenarios="1"/>
  <mergeCells count="21">
    <mergeCell ref="A1:O1"/>
    <mergeCell ref="A6:B6"/>
    <mergeCell ref="D6:E6"/>
    <mergeCell ref="H6:P17"/>
    <mergeCell ref="A7:B7"/>
    <mergeCell ref="D7:E7"/>
    <mergeCell ref="A8:B8"/>
    <mergeCell ref="D8:E8"/>
    <mergeCell ref="A10:F10"/>
    <mergeCell ref="A11:B12"/>
    <mergeCell ref="C11:C12"/>
    <mergeCell ref="D11:E12"/>
    <mergeCell ref="F7:F8"/>
    <mergeCell ref="A17:D18"/>
    <mergeCell ref="H19:J19"/>
    <mergeCell ref="A13:B14"/>
    <mergeCell ref="C13:C14"/>
    <mergeCell ref="D13:E14"/>
    <mergeCell ref="A2:P2"/>
    <mergeCell ref="A3:P3"/>
    <mergeCell ref="A5:F5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  <headerFooter>
    <oddHeader>&amp;L21-2026 EU Los 2</oddHeader>
    <oddFooter>Seite &amp;P von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E2D2C-E1AE-4750-B646-7EC237B7EEC1}">
  <sheetPr>
    <pageSetUpPr fitToPage="1"/>
  </sheetPr>
  <dimension ref="A1:P23"/>
  <sheetViews>
    <sheetView showGridLines="0" zoomScale="90" zoomScaleNormal="90" zoomScaleSheetLayoutView="80" workbookViewId="0">
      <selection activeCell="F7" sqref="F7:F8"/>
    </sheetView>
  </sheetViews>
  <sheetFormatPr baseColWidth="10" defaultColWidth="9" defaultRowHeight="16.5"/>
  <cols>
    <col min="1" max="1" width="4.5" style="106" customWidth="1"/>
    <col min="2" max="2" width="26" style="106" customWidth="1"/>
    <col min="3" max="3" width="13" style="106" customWidth="1"/>
    <col min="4" max="5" width="22" style="106" customWidth="1"/>
    <col min="6" max="6" width="17.875" style="106" customWidth="1"/>
    <col min="7" max="7" width="3" style="106" customWidth="1"/>
    <col min="8" max="13" width="16" style="106" customWidth="1"/>
    <col min="14" max="14" width="6.875" style="106" customWidth="1"/>
    <col min="15" max="15" width="16" style="106" customWidth="1"/>
    <col min="16" max="16" width="6.5" style="106" customWidth="1"/>
    <col min="17" max="16384" width="9" style="106"/>
  </cols>
  <sheetData>
    <row r="1" spans="1:16" ht="27.75" customHeight="1">
      <c r="A1" s="163" t="s">
        <v>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1:16" ht="20.100000000000001" customHeigh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</row>
    <row r="3" spans="1:16" ht="20.100000000000001" customHeight="1">
      <c r="A3" s="161" t="s">
        <v>1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</row>
    <row r="4" spans="1:16" ht="20.100000000000001" customHeight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ht="27.95" customHeight="1">
      <c r="A5" s="162" t="s">
        <v>2</v>
      </c>
      <c r="B5" s="162"/>
      <c r="C5" s="162"/>
      <c r="D5" s="162"/>
      <c r="E5" s="162"/>
      <c r="F5" s="162"/>
      <c r="G5" s="107"/>
      <c r="H5" s="108" t="s">
        <v>3</v>
      </c>
      <c r="I5" s="109"/>
      <c r="J5" s="109"/>
      <c r="K5" s="109"/>
      <c r="L5" s="109"/>
      <c r="M5" s="109"/>
      <c r="N5" s="109"/>
      <c r="O5" s="109"/>
      <c r="P5" s="110"/>
    </row>
    <row r="6" spans="1:16" ht="42" customHeight="1">
      <c r="A6" s="164" t="s">
        <v>4</v>
      </c>
      <c r="B6" s="164"/>
      <c r="C6" s="111" t="s">
        <v>5</v>
      </c>
      <c r="D6" s="164" t="s">
        <v>6</v>
      </c>
      <c r="E6" s="164"/>
      <c r="F6" s="111" t="s">
        <v>7</v>
      </c>
      <c r="G6" s="107"/>
      <c r="H6" s="165"/>
      <c r="I6" s="166"/>
      <c r="J6" s="166"/>
      <c r="K6" s="166"/>
      <c r="L6" s="166"/>
      <c r="M6" s="166"/>
      <c r="N6" s="166"/>
      <c r="O6" s="166"/>
      <c r="P6" s="167"/>
    </row>
    <row r="7" spans="1:16" ht="50.25" customHeight="1">
      <c r="A7" s="156" t="s">
        <v>46</v>
      </c>
      <c r="B7" s="157"/>
      <c r="C7" s="112">
        <v>365</v>
      </c>
      <c r="D7" s="156" t="s">
        <v>8</v>
      </c>
      <c r="E7" s="156"/>
      <c r="F7" s="175"/>
      <c r="G7" s="107"/>
      <c r="H7" s="168"/>
      <c r="I7" s="169"/>
      <c r="J7" s="169"/>
      <c r="K7" s="169"/>
      <c r="L7" s="169"/>
      <c r="M7" s="169"/>
      <c r="N7" s="169"/>
      <c r="O7" s="169"/>
      <c r="P7" s="170"/>
    </row>
    <row r="8" spans="1:16" ht="50.25" customHeight="1">
      <c r="A8" s="156" t="s">
        <v>9</v>
      </c>
      <c r="B8" s="157"/>
      <c r="C8" s="112">
        <v>500</v>
      </c>
      <c r="D8" s="156" t="s">
        <v>10</v>
      </c>
      <c r="E8" s="156"/>
      <c r="F8" s="176"/>
      <c r="G8" s="107"/>
      <c r="H8" s="168"/>
      <c r="I8" s="169"/>
      <c r="J8" s="169"/>
      <c r="K8" s="169"/>
      <c r="L8" s="169"/>
      <c r="M8" s="169"/>
      <c r="N8" s="169"/>
      <c r="O8" s="169"/>
      <c r="P8" s="170"/>
    </row>
    <row r="9" spans="1:16" ht="20.100000000000001" customHeight="1">
      <c r="A9" s="113"/>
      <c r="B9" s="107"/>
      <c r="C9" s="107"/>
      <c r="D9" s="113"/>
      <c r="E9" s="113"/>
      <c r="F9" s="107"/>
      <c r="G9" s="107"/>
      <c r="H9" s="168"/>
      <c r="I9" s="169"/>
      <c r="J9" s="169"/>
      <c r="K9" s="169"/>
      <c r="L9" s="169"/>
      <c r="M9" s="169"/>
      <c r="N9" s="169"/>
      <c r="O9" s="169"/>
      <c r="P9" s="170"/>
    </row>
    <row r="10" spans="1:16" ht="27.95" customHeight="1">
      <c r="A10" s="174" t="s">
        <v>11</v>
      </c>
      <c r="B10" s="162"/>
      <c r="C10" s="162"/>
      <c r="D10" s="174"/>
      <c r="E10" s="174"/>
      <c r="F10" s="162"/>
      <c r="G10" s="107"/>
      <c r="H10" s="168"/>
      <c r="I10" s="169"/>
      <c r="J10" s="169"/>
      <c r="K10" s="169"/>
      <c r="L10" s="169"/>
      <c r="M10" s="169"/>
      <c r="N10" s="169"/>
      <c r="O10" s="169"/>
      <c r="P10" s="170"/>
    </row>
    <row r="11" spans="1:16" ht="19.5" customHeight="1">
      <c r="A11" s="156" t="s">
        <v>42</v>
      </c>
      <c r="B11" s="157"/>
      <c r="C11" s="158">
        <v>500</v>
      </c>
      <c r="D11" s="156" t="s">
        <v>12</v>
      </c>
      <c r="E11" s="156"/>
      <c r="F11" s="114" t="s">
        <v>22</v>
      </c>
      <c r="G11" s="107"/>
      <c r="H11" s="168"/>
      <c r="I11" s="169"/>
      <c r="J11" s="169"/>
      <c r="K11" s="169"/>
      <c r="L11" s="169"/>
      <c r="M11" s="169"/>
      <c r="N11" s="169"/>
      <c r="O11" s="169"/>
      <c r="P11" s="170"/>
    </row>
    <row r="12" spans="1:16" ht="32.450000000000003" customHeight="1">
      <c r="A12" s="156"/>
      <c r="B12" s="157"/>
      <c r="C12" s="158"/>
      <c r="D12" s="156"/>
      <c r="E12" s="156"/>
      <c r="F12" s="125"/>
      <c r="G12" s="107"/>
      <c r="H12" s="168"/>
      <c r="I12" s="169"/>
      <c r="J12" s="169"/>
      <c r="K12" s="169"/>
      <c r="L12" s="169"/>
      <c r="M12" s="169"/>
      <c r="N12" s="169"/>
      <c r="O12" s="169"/>
      <c r="P12" s="170"/>
    </row>
    <row r="13" spans="1:16" ht="19.5" customHeight="1">
      <c r="A13" s="156" t="s">
        <v>13</v>
      </c>
      <c r="B13" s="157"/>
      <c r="C13" s="158"/>
      <c r="D13" s="156" t="s">
        <v>14</v>
      </c>
      <c r="E13" s="156"/>
      <c r="F13" s="114" t="s">
        <v>23</v>
      </c>
      <c r="G13" s="107"/>
      <c r="H13" s="168"/>
      <c r="I13" s="169"/>
      <c r="J13" s="169"/>
      <c r="K13" s="169"/>
      <c r="L13" s="169"/>
      <c r="M13" s="169"/>
      <c r="N13" s="169"/>
      <c r="O13" s="169"/>
      <c r="P13" s="170"/>
    </row>
    <row r="14" spans="1:16" ht="32.450000000000003" customHeight="1">
      <c r="A14" s="156"/>
      <c r="B14" s="157"/>
      <c r="C14" s="158"/>
      <c r="D14" s="156"/>
      <c r="E14" s="156"/>
      <c r="F14" s="125"/>
      <c r="G14" s="107"/>
      <c r="H14" s="168"/>
      <c r="I14" s="169"/>
      <c r="J14" s="169"/>
      <c r="K14" s="169"/>
      <c r="L14" s="169"/>
      <c r="M14" s="169"/>
      <c r="N14" s="169"/>
      <c r="O14" s="169"/>
      <c r="P14" s="170"/>
    </row>
    <row r="15" spans="1:16" ht="20.100000000000001" customHeight="1">
      <c r="A15" s="107"/>
      <c r="B15" s="107"/>
      <c r="C15" s="107"/>
      <c r="D15" s="107"/>
      <c r="E15" s="107"/>
      <c r="F15" s="107"/>
      <c r="G15" s="107"/>
      <c r="H15" s="168"/>
      <c r="I15" s="169"/>
      <c r="J15" s="169"/>
      <c r="K15" s="169"/>
      <c r="L15" s="169"/>
      <c r="M15" s="169"/>
      <c r="N15" s="169"/>
      <c r="O15" s="169"/>
      <c r="P15" s="170"/>
    </row>
    <row r="16" spans="1:16" ht="20.100000000000001" customHeight="1">
      <c r="A16" s="107"/>
      <c r="B16" s="107"/>
      <c r="C16" s="107"/>
      <c r="D16" s="107"/>
      <c r="E16" s="107"/>
      <c r="F16" s="107"/>
      <c r="G16" s="107"/>
      <c r="H16" s="168"/>
      <c r="I16" s="169"/>
      <c r="J16" s="169"/>
      <c r="K16" s="169"/>
      <c r="L16" s="169"/>
      <c r="M16" s="169"/>
      <c r="N16" s="169"/>
      <c r="O16" s="169"/>
      <c r="P16" s="170"/>
    </row>
    <row r="17" spans="1:16" ht="20.100000000000001" customHeight="1">
      <c r="A17" s="159" t="s">
        <v>15</v>
      </c>
      <c r="B17" s="159"/>
      <c r="C17" s="159"/>
      <c r="D17" s="159"/>
      <c r="E17" s="107"/>
      <c r="F17" s="107"/>
      <c r="G17" s="107"/>
      <c r="H17" s="171"/>
      <c r="I17" s="172"/>
      <c r="J17" s="172"/>
      <c r="K17" s="172"/>
      <c r="L17" s="172"/>
      <c r="M17" s="172"/>
      <c r="N17" s="172"/>
      <c r="O17" s="172"/>
      <c r="P17" s="173"/>
    </row>
    <row r="18" spans="1:16" ht="20.100000000000001" customHeight="1">
      <c r="A18" s="159"/>
      <c r="B18" s="159"/>
      <c r="C18" s="159"/>
      <c r="D18" s="159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</row>
    <row r="19" spans="1:16">
      <c r="A19" s="107"/>
      <c r="B19" s="107"/>
      <c r="C19" s="107"/>
      <c r="D19" s="107"/>
      <c r="E19" s="107"/>
      <c r="F19" s="107"/>
      <c r="G19" s="107"/>
      <c r="H19" s="155"/>
      <c r="I19" s="155"/>
      <c r="J19" s="155"/>
      <c r="K19" s="107"/>
      <c r="L19" s="107"/>
      <c r="M19" s="107"/>
      <c r="N19" s="107"/>
      <c r="O19" s="107"/>
      <c r="P19" s="107"/>
    </row>
    <row r="20" spans="1:16">
      <c r="A20" s="115" t="s">
        <v>16</v>
      </c>
      <c r="B20" s="116"/>
      <c r="C20" s="107"/>
      <c r="D20" s="107"/>
      <c r="E20" s="107"/>
      <c r="F20" s="107"/>
      <c r="G20" s="107"/>
      <c r="H20" s="117"/>
      <c r="I20" s="118"/>
      <c r="J20" s="118"/>
      <c r="K20" s="107"/>
      <c r="L20" s="107"/>
      <c r="M20" s="107"/>
      <c r="N20" s="107"/>
      <c r="O20" s="107"/>
      <c r="P20" s="107"/>
    </row>
    <row r="21" spans="1:16">
      <c r="A21" s="119" t="s">
        <v>17</v>
      </c>
      <c r="B21" s="120" t="s">
        <v>18</v>
      </c>
      <c r="C21" s="107"/>
      <c r="D21" s="107"/>
      <c r="E21" s="107"/>
      <c r="F21" s="107"/>
      <c r="G21" s="107"/>
      <c r="H21" s="121"/>
      <c r="I21" s="118"/>
      <c r="J21" s="118"/>
      <c r="K21" s="107"/>
      <c r="L21" s="107"/>
      <c r="M21" s="107"/>
      <c r="N21" s="107"/>
      <c r="O21" s="107"/>
      <c r="P21" s="107"/>
    </row>
    <row r="22" spans="1:16">
      <c r="A22" s="122" t="s">
        <v>17</v>
      </c>
      <c r="B22" s="120" t="s">
        <v>19</v>
      </c>
      <c r="C22" s="107"/>
      <c r="D22" s="107"/>
      <c r="E22" s="107"/>
      <c r="F22" s="107"/>
      <c r="G22" s="107"/>
      <c r="H22" s="123"/>
      <c r="I22" s="118"/>
      <c r="J22" s="118"/>
      <c r="K22" s="107"/>
      <c r="L22" s="107"/>
      <c r="M22" s="107"/>
      <c r="N22" s="107"/>
      <c r="O22" s="107"/>
      <c r="P22" s="107"/>
    </row>
    <row r="23" spans="1:16">
      <c r="A23" s="124" t="s">
        <v>20</v>
      </c>
      <c r="B23" s="120" t="s">
        <v>21</v>
      </c>
    </row>
  </sheetData>
  <sheetProtection algorithmName="SHA-512" hashValue="3w9nMMGmYcPxr7EJS2RA83tbBygI2d876Jpv3zm7PM+LeubJZtkHOy0ynGgewrTzUmMPFMBaFMl4a679+PGyZw==" saltValue="bxV88LQ02KaBs/V0LmVCyQ==" spinCount="100000" sheet="1" objects="1" scenarios="1"/>
  <mergeCells count="21">
    <mergeCell ref="A13:B14"/>
    <mergeCell ref="C13:C14"/>
    <mergeCell ref="D13:E14"/>
    <mergeCell ref="A17:D18"/>
    <mergeCell ref="H19:J19"/>
    <mergeCell ref="A1:O1"/>
    <mergeCell ref="A2:P2"/>
    <mergeCell ref="A3:P3"/>
    <mergeCell ref="A5:F5"/>
    <mergeCell ref="A6:B6"/>
    <mergeCell ref="D6:E6"/>
    <mergeCell ref="H6:P17"/>
    <mergeCell ref="A7:B7"/>
    <mergeCell ref="D7:E7"/>
    <mergeCell ref="F7:F8"/>
    <mergeCell ref="A8:B8"/>
    <mergeCell ref="D8:E8"/>
    <mergeCell ref="A10:F10"/>
    <mergeCell ref="A11:B12"/>
    <mergeCell ref="C11:C12"/>
    <mergeCell ref="D11:E12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  <headerFooter>
    <oddHeader>&amp;L21-2026 EU Los 2</oddHeader>
    <oddFooter>Seite &amp;P von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FFA2A-F7FF-4F77-AB5E-7B57DB2F3658}">
  <sheetPr>
    <pageSetUpPr fitToPage="1"/>
  </sheetPr>
  <dimension ref="A1:P23"/>
  <sheetViews>
    <sheetView showGridLines="0" zoomScale="90" zoomScaleNormal="90" zoomScaleSheetLayoutView="80" workbookViewId="0">
      <selection activeCell="F17" sqref="F17"/>
    </sheetView>
  </sheetViews>
  <sheetFormatPr baseColWidth="10" defaultColWidth="9" defaultRowHeight="16.5"/>
  <cols>
    <col min="1" max="1" width="4.5" style="106" customWidth="1"/>
    <col min="2" max="2" width="26" style="106" customWidth="1"/>
    <col min="3" max="3" width="13" style="106" customWidth="1"/>
    <col min="4" max="5" width="22" style="106" customWidth="1"/>
    <col min="6" max="6" width="17" style="106" customWidth="1"/>
    <col min="7" max="7" width="3" style="106" customWidth="1"/>
    <col min="8" max="13" width="16" style="106" customWidth="1"/>
    <col min="14" max="14" width="6.875" style="106" customWidth="1"/>
    <col min="15" max="15" width="16" style="106" customWidth="1"/>
    <col min="16" max="16" width="6.5" style="106" customWidth="1"/>
    <col min="17" max="16384" width="9" style="106"/>
  </cols>
  <sheetData>
    <row r="1" spans="1:16" ht="27.75" customHeight="1">
      <c r="A1" s="163" t="s">
        <v>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1:16" ht="20.100000000000001" customHeigh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</row>
    <row r="3" spans="1:16" ht="20.100000000000001" customHeight="1">
      <c r="A3" s="161" t="s">
        <v>1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</row>
    <row r="4" spans="1:16" ht="20.100000000000001" customHeight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ht="27.95" customHeight="1">
      <c r="A5" s="162" t="s">
        <v>2</v>
      </c>
      <c r="B5" s="162"/>
      <c r="C5" s="162"/>
      <c r="D5" s="162"/>
      <c r="E5" s="162"/>
      <c r="F5" s="162"/>
      <c r="G5" s="107"/>
      <c r="H5" s="108" t="s">
        <v>3</v>
      </c>
      <c r="I5" s="109"/>
      <c r="J5" s="109"/>
      <c r="K5" s="109"/>
      <c r="L5" s="109"/>
      <c r="M5" s="109"/>
      <c r="N5" s="109"/>
      <c r="O5" s="109"/>
      <c r="P5" s="110"/>
    </row>
    <row r="6" spans="1:16" ht="42" customHeight="1">
      <c r="A6" s="164" t="s">
        <v>4</v>
      </c>
      <c r="B6" s="164"/>
      <c r="C6" s="111" t="s">
        <v>5</v>
      </c>
      <c r="D6" s="164" t="s">
        <v>6</v>
      </c>
      <c r="E6" s="164"/>
      <c r="F6" s="111" t="s">
        <v>7</v>
      </c>
      <c r="G6" s="107"/>
      <c r="H6" s="165"/>
      <c r="I6" s="166"/>
      <c r="J6" s="166"/>
      <c r="K6" s="166"/>
      <c r="L6" s="166"/>
      <c r="M6" s="166"/>
      <c r="N6" s="166"/>
      <c r="O6" s="166"/>
      <c r="P6" s="167"/>
    </row>
    <row r="7" spans="1:16" ht="50.25" customHeight="1">
      <c r="A7" s="156" t="s">
        <v>47</v>
      </c>
      <c r="B7" s="157"/>
      <c r="C7" s="112">
        <v>220</v>
      </c>
      <c r="D7" s="156" t="s">
        <v>8</v>
      </c>
      <c r="E7" s="156"/>
      <c r="F7" s="175"/>
      <c r="G7" s="107"/>
      <c r="H7" s="168"/>
      <c r="I7" s="169"/>
      <c r="J7" s="169"/>
      <c r="K7" s="169"/>
      <c r="L7" s="169"/>
      <c r="M7" s="169"/>
      <c r="N7" s="169"/>
      <c r="O7" s="169"/>
      <c r="P7" s="170"/>
    </row>
    <row r="8" spans="1:16" ht="50.25" customHeight="1">
      <c r="A8" s="156" t="s">
        <v>9</v>
      </c>
      <c r="B8" s="157"/>
      <c r="C8" s="112">
        <v>1100</v>
      </c>
      <c r="D8" s="156" t="s">
        <v>10</v>
      </c>
      <c r="E8" s="156"/>
      <c r="F8" s="176"/>
      <c r="G8" s="107"/>
      <c r="H8" s="168"/>
      <c r="I8" s="169"/>
      <c r="J8" s="169"/>
      <c r="K8" s="169"/>
      <c r="L8" s="169"/>
      <c r="M8" s="169"/>
      <c r="N8" s="169"/>
      <c r="O8" s="169"/>
      <c r="P8" s="170"/>
    </row>
    <row r="9" spans="1:16" ht="20.100000000000001" customHeight="1">
      <c r="A9" s="113"/>
      <c r="B9" s="107"/>
      <c r="C9" s="107"/>
      <c r="D9" s="113"/>
      <c r="E9" s="113"/>
      <c r="F9" s="107"/>
      <c r="G9" s="107"/>
      <c r="H9" s="168"/>
      <c r="I9" s="169"/>
      <c r="J9" s="169"/>
      <c r="K9" s="169"/>
      <c r="L9" s="169"/>
      <c r="M9" s="169"/>
      <c r="N9" s="169"/>
      <c r="O9" s="169"/>
      <c r="P9" s="170"/>
    </row>
    <row r="10" spans="1:16" ht="27.95" customHeight="1">
      <c r="A10" s="174" t="s">
        <v>11</v>
      </c>
      <c r="B10" s="162"/>
      <c r="C10" s="162"/>
      <c r="D10" s="174"/>
      <c r="E10" s="174"/>
      <c r="F10" s="162"/>
      <c r="G10" s="107"/>
      <c r="H10" s="168"/>
      <c r="I10" s="169"/>
      <c r="J10" s="169"/>
      <c r="K10" s="169"/>
      <c r="L10" s="169"/>
      <c r="M10" s="169"/>
      <c r="N10" s="169"/>
      <c r="O10" s="169"/>
      <c r="P10" s="170"/>
    </row>
    <row r="11" spans="1:16" ht="19.5" customHeight="1">
      <c r="A11" s="156" t="s">
        <v>42</v>
      </c>
      <c r="B11" s="157"/>
      <c r="C11" s="158">
        <v>1100</v>
      </c>
      <c r="D11" s="156" t="s">
        <v>12</v>
      </c>
      <c r="E11" s="156"/>
      <c r="F11" s="114" t="s">
        <v>22</v>
      </c>
      <c r="G11" s="107"/>
      <c r="H11" s="168"/>
      <c r="I11" s="169"/>
      <c r="J11" s="169"/>
      <c r="K11" s="169"/>
      <c r="L11" s="169"/>
      <c r="M11" s="169"/>
      <c r="N11" s="169"/>
      <c r="O11" s="169"/>
      <c r="P11" s="170"/>
    </row>
    <row r="12" spans="1:16" ht="32.450000000000003" customHeight="1">
      <c r="A12" s="156"/>
      <c r="B12" s="157"/>
      <c r="C12" s="158"/>
      <c r="D12" s="156"/>
      <c r="E12" s="156"/>
      <c r="F12" s="125"/>
      <c r="G12" s="107"/>
      <c r="H12" s="168"/>
      <c r="I12" s="169"/>
      <c r="J12" s="169"/>
      <c r="K12" s="169"/>
      <c r="L12" s="169"/>
      <c r="M12" s="169"/>
      <c r="N12" s="169"/>
      <c r="O12" s="169"/>
      <c r="P12" s="170"/>
    </row>
    <row r="13" spans="1:16" ht="19.5" customHeight="1">
      <c r="A13" s="156" t="s">
        <v>13</v>
      </c>
      <c r="B13" s="157"/>
      <c r="C13" s="158"/>
      <c r="D13" s="156" t="s">
        <v>14</v>
      </c>
      <c r="E13" s="156"/>
      <c r="F13" s="114" t="s">
        <v>23</v>
      </c>
      <c r="G13" s="107"/>
      <c r="H13" s="168"/>
      <c r="I13" s="169"/>
      <c r="J13" s="169"/>
      <c r="K13" s="169"/>
      <c r="L13" s="169"/>
      <c r="M13" s="169"/>
      <c r="N13" s="169"/>
      <c r="O13" s="169"/>
      <c r="P13" s="170"/>
    </row>
    <row r="14" spans="1:16" ht="32.450000000000003" customHeight="1">
      <c r="A14" s="156"/>
      <c r="B14" s="157"/>
      <c r="C14" s="158"/>
      <c r="D14" s="156"/>
      <c r="E14" s="156"/>
      <c r="F14" s="125"/>
      <c r="G14" s="107"/>
      <c r="H14" s="168"/>
      <c r="I14" s="169"/>
      <c r="J14" s="169"/>
      <c r="K14" s="169"/>
      <c r="L14" s="169"/>
      <c r="M14" s="169"/>
      <c r="N14" s="169"/>
      <c r="O14" s="169"/>
      <c r="P14" s="170"/>
    </row>
    <row r="15" spans="1:16" ht="20.100000000000001" customHeight="1">
      <c r="A15" s="107"/>
      <c r="B15" s="107"/>
      <c r="C15" s="107"/>
      <c r="D15" s="107"/>
      <c r="E15" s="107"/>
      <c r="F15" s="107"/>
      <c r="G15" s="107"/>
      <c r="H15" s="168"/>
      <c r="I15" s="169"/>
      <c r="J15" s="169"/>
      <c r="K15" s="169"/>
      <c r="L15" s="169"/>
      <c r="M15" s="169"/>
      <c r="N15" s="169"/>
      <c r="O15" s="169"/>
      <c r="P15" s="170"/>
    </row>
    <row r="16" spans="1:16" ht="20.100000000000001" customHeight="1">
      <c r="A16" s="107"/>
      <c r="B16" s="107"/>
      <c r="C16" s="107"/>
      <c r="D16" s="107"/>
      <c r="E16" s="107"/>
      <c r="F16" s="107"/>
      <c r="G16" s="107"/>
      <c r="H16" s="168"/>
      <c r="I16" s="169"/>
      <c r="J16" s="169"/>
      <c r="K16" s="169"/>
      <c r="L16" s="169"/>
      <c r="M16" s="169"/>
      <c r="N16" s="169"/>
      <c r="O16" s="169"/>
      <c r="P16" s="170"/>
    </row>
    <row r="17" spans="1:16" ht="20.100000000000001" customHeight="1">
      <c r="A17" s="159" t="s">
        <v>15</v>
      </c>
      <c r="B17" s="159"/>
      <c r="C17" s="159"/>
      <c r="D17" s="159"/>
      <c r="E17" s="107"/>
      <c r="F17" s="107"/>
      <c r="G17" s="107"/>
      <c r="H17" s="171"/>
      <c r="I17" s="172"/>
      <c r="J17" s="172"/>
      <c r="K17" s="172"/>
      <c r="L17" s="172"/>
      <c r="M17" s="172"/>
      <c r="N17" s="172"/>
      <c r="O17" s="172"/>
      <c r="P17" s="173"/>
    </row>
    <row r="18" spans="1:16" ht="20.100000000000001" customHeight="1">
      <c r="A18" s="159"/>
      <c r="B18" s="159"/>
      <c r="C18" s="159"/>
      <c r="D18" s="159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</row>
    <row r="19" spans="1:16">
      <c r="A19" s="107"/>
      <c r="B19" s="107"/>
      <c r="C19" s="107"/>
      <c r="D19" s="107"/>
      <c r="E19" s="107"/>
      <c r="F19" s="107"/>
      <c r="G19" s="107"/>
      <c r="H19" s="155"/>
      <c r="I19" s="155"/>
      <c r="J19" s="155"/>
      <c r="K19" s="107"/>
      <c r="L19" s="107"/>
      <c r="M19" s="107"/>
      <c r="N19" s="107"/>
      <c r="O19" s="107"/>
      <c r="P19" s="107"/>
    </row>
    <row r="20" spans="1:16">
      <c r="A20" s="115" t="s">
        <v>16</v>
      </c>
      <c r="B20" s="116"/>
      <c r="C20" s="107"/>
      <c r="D20" s="107"/>
      <c r="E20" s="107"/>
      <c r="F20" s="107"/>
      <c r="G20" s="107"/>
      <c r="H20" s="117"/>
      <c r="I20" s="118"/>
      <c r="J20" s="118"/>
      <c r="K20" s="107"/>
      <c r="L20" s="107"/>
      <c r="M20" s="107"/>
      <c r="N20" s="107"/>
      <c r="O20" s="107"/>
      <c r="P20" s="107"/>
    </row>
    <row r="21" spans="1:16">
      <c r="A21" s="119" t="s">
        <v>17</v>
      </c>
      <c r="B21" s="120" t="s">
        <v>18</v>
      </c>
      <c r="C21" s="107"/>
      <c r="D21" s="107"/>
      <c r="E21" s="107"/>
      <c r="F21" s="107"/>
      <c r="G21" s="107"/>
      <c r="H21" s="121"/>
      <c r="I21" s="118"/>
      <c r="J21" s="118"/>
      <c r="K21" s="107"/>
      <c r="L21" s="107"/>
      <c r="M21" s="107"/>
      <c r="N21" s="107"/>
      <c r="O21" s="107"/>
      <c r="P21" s="107"/>
    </row>
    <row r="22" spans="1:16">
      <c r="A22" s="122" t="s">
        <v>17</v>
      </c>
      <c r="B22" s="120" t="s">
        <v>19</v>
      </c>
      <c r="C22" s="107"/>
      <c r="D22" s="107"/>
      <c r="E22" s="107"/>
      <c r="F22" s="107"/>
      <c r="G22" s="107"/>
      <c r="H22" s="123"/>
      <c r="I22" s="118"/>
      <c r="J22" s="118"/>
      <c r="K22" s="107"/>
      <c r="L22" s="107"/>
      <c r="M22" s="107"/>
      <c r="N22" s="107"/>
      <c r="O22" s="107"/>
      <c r="P22" s="107"/>
    </row>
    <row r="23" spans="1:16">
      <c r="A23" s="124" t="s">
        <v>20</v>
      </c>
      <c r="B23" s="120" t="s">
        <v>21</v>
      </c>
    </row>
  </sheetData>
  <sheetProtection algorithmName="SHA-512" hashValue="RCOF44yBXbG8geVVcqkEMNULaZPO0fMnFhy5mfJUpe9ed00vOuG8zcvyhOYvBdHkwJ0RhcBX1KtXjunDVGzbpw==" saltValue="LlGF5QnAyGBj4UuBbPypZA==" spinCount="100000" sheet="1" objects="1" scenarios="1"/>
  <mergeCells count="21">
    <mergeCell ref="A1:O1"/>
    <mergeCell ref="A2:P2"/>
    <mergeCell ref="A3:P3"/>
    <mergeCell ref="A5:F5"/>
    <mergeCell ref="A6:B6"/>
    <mergeCell ref="D6:E6"/>
    <mergeCell ref="H6:P17"/>
    <mergeCell ref="A7:B7"/>
    <mergeCell ref="D7:E7"/>
    <mergeCell ref="F7:F8"/>
    <mergeCell ref="A8:B8"/>
    <mergeCell ref="D8:E8"/>
    <mergeCell ref="A10:F10"/>
    <mergeCell ref="A11:B12"/>
    <mergeCell ref="C11:C12"/>
    <mergeCell ref="D11:E12"/>
    <mergeCell ref="A13:B14"/>
    <mergeCell ref="C13:C14"/>
    <mergeCell ref="D13:E14"/>
    <mergeCell ref="A17:D18"/>
    <mergeCell ref="H19:J19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  <headerFooter>
    <oddHeader>&amp;L21-2026 EU Los 2</oddHeader>
    <oddFooter>Seite &amp;P von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818CC-743D-494A-9B2F-05B7E75D06FE}">
  <sheetPr>
    <pageSetUpPr fitToPage="1"/>
  </sheetPr>
  <dimension ref="A1:P23"/>
  <sheetViews>
    <sheetView showGridLines="0" zoomScale="90" zoomScaleNormal="90" zoomScaleSheetLayoutView="80" workbookViewId="0">
      <selection activeCell="F20" sqref="F20"/>
    </sheetView>
  </sheetViews>
  <sheetFormatPr baseColWidth="10" defaultColWidth="9" defaultRowHeight="16.5"/>
  <cols>
    <col min="1" max="1" width="4.5" style="106" customWidth="1"/>
    <col min="2" max="2" width="26" style="106" customWidth="1"/>
    <col min="3" max="3" width="13" style="106" customWidth="1"/>
    <col min="4" max="5" width="22" style="106" customWidth="1"/>
    <col min="6" max="6" width="17" style="106" customWidth="1"/>
    <col min="7" max="7" width="3" style="106" customWidth="1"/>
    <col min="8" max="13" width="16" style="106" customWidth="1"/>
    <col min="14" max="14" width="6.875" style="106" customWidth="1"/>
    <col min="15" max="15" width="16" style="106" customWidth="1"/>
    <col min="16" max="16" width="6.5" style="106" customWidth="1"/>
    <col min="17" max="16384" width="9" style="106"/>
  </cols>
  <sheetData>
    <row r="1" spans="1:16" ht="27.75" customHeight="1">
      <c r="A1" s="163" t="s">
        <v>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1:16" ht="20.100000000000001" customHeigh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</row>
    <row r="3" spans="1:16" ht="20.100000000000001" customHeight="1">
      <c r="A3" s="161" t="s">
        <v>1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</row>
    <row r="4" spans="1:16" ht="20.100000000000001" customHeight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ht="27.95" customHeight="1">
      <c r="A5" s="162" t="s">
        <v>2</v>
      </c>
      <c r="B5" s="162"/>
      <c r="C5" s="162"/>
      <c r="D5" s="162"/>
      <c r="E5" s="162"/>
      <c r="F5" s="162"/>
      <c r="G5" s="107"/>
      <c r="H5" s="108" t="s">
        <v>3</v>
      </c>
      <c r="I5" s="109"/>
      <c r="J5" s="109"/>
      <c r="K5" s="109"/>
      <c r="L5" s="109"/>
      <c r="M5" s="109"/>
      <c r="N5" s="109"/>
      <c r="O5" s="109"/>
      <c r="P5" s="110"/>
    </row>
    <row r="6" spans="1:16" ht="42" customHeight="1">
      <c r="A6" s="164" t="s">
        <v>4</v>
      </c>
      <c r="B6" s="164"/>
      <c r="C6" s="111" t="s">
        <v>5</v>
      </c>
      <c r="D6" s="164" t="s">
        <v>6</v>
      </c>
      <c r="E6" s="164"/>
      <c r="F6" s="111" t="s">
        <v>7</v>
      </c>
      <c r="G6" s="107"/>
      <c r="H6" s="165"/>
      <c r="I6" s="166"/>
      <c r="J6" s="166"/>
      <c r="K6" s="166"/>
      <c r="L6" s="166"/>
      <c r="M6" s="166"/>
      <c r="N6" s="166"/>
      <c r="O6" s="166"/>
      <c r="P6" s="167"/>
    </row>
    <row r="7" spans="1:16" ht="50.25" customHeight="1">
      <c r="A7" s="156" t="s">
        <v>47</v>
      </c>
      <c r="B7" s="157"/>
      <c r="C7" s="112">
        <v>285</v>
      </c>
      <c r="D7" s="156" t="s">
        <v>8</v>
      </c>
      <c r="E7" s="156"/>
      <c r="F7" s="175"/>
      <c r="G7" s="107"/>
      <c r="H7" s="168"/>
      <c r="I7" s="169"/>
      <c r="J7" s="169"/>
      <c r="K7" s="169"/>
      <c r="L7" s="169"/>
      <c r="M7" s="169"/>
      <c r="N7" s="169"/>
      <c r="O7" s="169"/>
      <c r="P7" s="170"/>
    </row>
    <row r="8" spans="1:16" ht="50.25" customHeight="1">
      <c r="A8" s="156" t="s">
        <v>9</v>
      </c>
      <c r="B8" s="157"/>
      <c r="C8" s="112">
        <v>2500</v>
      </c>
      <c r="D8" s="156" t="s">
        <v>10</v>
      </c>
      <c r="E8" s="156"/>
      <c r="F8" s="176"/>
      <c r="G8" s="107"/>
      <c r="H8" s="168"/>
      <c r="I8" s="169"/>
      <c r="J8" s="169"/>
      <c r="K8" s="169"/>
      <c r="L8" s="169"/>
      <c r="M8" s="169"/>
      <c r="N8" s="169"/>
      <c r="O8" s="169"/>
      <c r="P8" s="170"/>
    </row>
    <row r="9" spans="1:16" ht="20.100000000000001" customHeight="1">
      <c r="A9" s="113"/>
      <c r="B9" s="107"/>
      <c r="C9" s="107"/>
      <c r="D9" s="113"/>
      <c r="E9" s="113"/>
      <c r="F9" s="107"/>
      <c r="G9" s="107"/>
      <c r="H9" s="168"/>
      <c r="I9" s="169"/>
      <c r="J9" s="169"/>
      <c r="K9" s="169"/>
      <c r="L9" s="169"/>
      <c r="M9" s="169"/>
      <c r="N9" s="169"/>
      <c r="O9" s="169"/>
      <c r="P9" s="170"/>
    </row>
    <row r="10" spans="1:16" ht="27.95" customHeight="1">
      <c r="A10" s="174" t="s">
        <v>11</v>
      </c>
      <c r="B10" s="162"/>
      <c r="C10" s="162"/>
      <c r="D10" s="174"/>
      <c r="E10" s="174"/>
      <c r="F10" s="162"/>
      <c r="G10" s="107"/>
      <c r="H10" s="168"/>
      <c r="I10" s="169"/>
      <c r="J10" s="169"/>
      <c r="K10" s="169"/>
      <c r="L10" s="169"/>
      <c r="M10" s="169"/>
      <c r="N10" s="169"/>
      <c r="O10" s="169"/>
      <c r="P10" s="170"/>
    </row>
    <row r="11" spans="1:16" ht="19.5" customHeight="1">
      <c r="A11" s="156" t="s">
        <v>42</v>
      </c>
      <c r="B11" s="157"/>
      <c r="C11" s="158">
        <v>2500</v>
      </c>
      <c r="D11" s="156" t="s">
        <v>12</v>
      </c>
      <c r="E11" s="156"/>
      <c r="F11" s="114" t="s">
        <v>22</v>
      </c>
      <c r="G11" s="107"/>
      <c r="H11" s="168"/>
      <c r="I11" s="169"/>
      <c r="J11" s="169"/>
      <c r="K11" s="169"/>
      <c r="L11" s="169"/>
      <c r="M11" s="169"/>
      <c r="N11" s="169"/>
      <c r="O11" s="169"/>
      <c r="P11" s="170"/>
    </row>
    <row r="12" spans="1:16" ht="32.450000000000003" customHeight="1">
      <c r="A12" s="156"/>
      <c r="B12" s="157"/>
      <c r="C12" s="158"/>
      <c r="D12" s="156"/>
      <c r="E12" s="156"/>
      <c r="F12" s="125"/>
      <c r="G12" s="107"/>
      <c r="H12" s="168"/>
      <c r="I12" s="169"/>
      <c r="J12" s="169"/>
      <c r="K12" s="169"/>
      <c r="L12" s="169"/>
      <c r="M12" s="169"/>
      <c r="N12" s="169"/>
      <c r="O12" s="169"/>
      <c r="P12" s="170"/>
    </row>
    <row r="13" spans="1:16" ht="19.5" customHeight="1">
      <c r="A13" s="156" t="s">
        <v>13</v>
      </c>
      <c r="B13" s="157"/>
      <c r="C13" s="158"/>
      <c r="D13" s="156" t="s">
        <v>14</v>
      </c>
      <c r="E13" s="156"/>
      <c r="F13" s="114" t="s">
        <v>23</v>
      </c>
      <c r="G13" s="107"/>
      <c r="H13" s="168"/>
      <c r="I13" s="169"/>
      <c r="J13" s="169"/>
      <c r="K13" s="169"/>
      <c r="L13" s="169"/>
      <c r="M13" s="169"/>
      <c r="N13" s="169"/>
      <c r="O13" s="169"/>
      <c r="P13" s="170"/>
    </row>
    <row r="14" spans="1:16" ht="32.450000000000003" customHeight="1">
      <c r="A14" s="156"/>
      <c r="B14" s="157"/>
      <c r="C14" s="158"/>
      <c r="D14" s="156"/>
      <c r="E14" s="156"/>
      <c r="F14" s="125"/>
      <c r="G14" s="107"/>
      <c r="H14" s="168"/>
      <c r="I14" s="169"/>
      <c r="J14" s="169"/>
      <c r="K14" s="169"/>
      <c r="L14" s="169"/>
      <c r="M14" s="169"/>
      <c r="N14" s="169"/>
      <c r="O14" s="169"/>
      <c r="P14" s="170"/>
    </row>
    <row r="15" spans="1:16" ht="20.100000000000001" customHeight="1">
      <c r="A15" s="107"/>
      <c r="B15" s="107"/>
      <c r="C15" s="107"/>
      <c r="D15" s="107"/>
      <c r="E15" s="107"/>
      <c r="F15" s="107"/>
      <c r="G15" s="107"/>
      <c r="H15" s="168"/>
      <c r="I15" s="169"/>
      <c r="J15" s="169"/>
      <c r="K15" s="169"/>
      <c r="L15" s="169"/>
      <c r="M15" s="169"/>
      <c r="N15" s="169"/>
      <c r="O15" s="169"/>
      <c r="P15" s="170"/>
    </row>
    <row r="16" spans="1:16" ht="20.100000000000001" customHeight="1">
      <c r="A16" s="107"/>
      <c r="B16" s="107"/>
      <c r="C16" s="107"/>
      <c r="D16" s="107"/>
      <c r="E16" s="107"/>
      <c r="F16" s="107"/>
      <c r="G16" s="107"/>
      <c r="H16" s="168"/>
      <c r="I16" s="169"/>
      <c r="J16" s="169"/>
      <c r="K16" s="169"/>
      <c r="L16" s="169"/>
      <c r="M16" s="169"/>
      <c r="N16" s="169"/>
      <c r="O16" s="169"/>
      <c r="P16" s="170"/>
    </row>
    <row r="17" spans="1:16" ht="20.100000000000001" customHeight="1">
      <c r="A17" s="159" t="s">
        <v>15</v>
      </c>
      <c r="B17" s="159"/>
      <c r="C17" s="159"/>
      <c r="D17" s="159"/>
      <c r="E17" s="107"/>
      <c r="F17" s="107"/>
      <c r="G17" s="107"/>
      <c r="H17" s="171"/>
      <c r="I17" s="172"/>
      <c r="J17" s="172"/>
      <c r="K17" s="172"/>
      <c r="L17" s="172"/>
      <c r="M17" s="172"/>
      <c r="N17" s="172"/>
      <c r="O17" s="172"/>
      <c r="P17" s="173"/>
    </row>
    <row r="18" spans="1:16" ht="20.100000000000001" customHeight="1">
      <c r="A18" s="159"/>
      <c r="B18" s="159"/>
      <c r="C18" s="159"/>
      <c r="D18" s="159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</row>
    <row r="19" spans="1:16">
      <c r="A19" s="107"/>
      <c r="B19" s="107"/>
      <c r="C19" s="107"/>
      <c r="D19" s="107"/>
      <c r="E19" s="107"/>
      <c r="F19" s="107"/>
      <c r="G19" s="107"/>
      <c r="H19" s="155"/>
      <c r="I19" s="155"/>
      <c r="J19" s="155"/>
      <c r="K19" s="107"/>
      <c r="L19" s="107"/>
      <c r="M19" s="107"/>
      <c r="N19" s="107"/>
      <c r="O19" s="107"/>
      <c r="P19" s="107"/>
    </row>
    <row r="20" spans="1:16">
      <c r="A20" s="115" t="s">
        <v>16</v>
      </c>
      <c r="B20" s="116"/>
      <c r="C20" s="107"/>
      <c r="D20" s="107"/>
      <c r="E20" s="107"/>
      <c r="F20" s="107"/>
      <c r="G20" s="107"/>
      <c r="H20" s="117"/>
      <c r="I20" s="118"/>
      <c r="J20" s="118"/>
      <c r="K20" s="107"/>
      <c r="L20" s="107"/>
      <c r="M20" s="107"/>
      <c r="N20" s="107"/>
      <c r="O20" s="107"/>
      <c r="P20" s="107"/>
    </row>
    <row r="21" spans="1:16">
      <c r="A21" s="119" t="s">
        <v>17</v>
      </c>
      <c r="B21" s="120" t="s">
        <v>18</v>
      </c>
      <c r="C21" s="107"/>
      <c r="D21" s="107"/>
      <c r="E21" s="107"/>
      <c r="F21" s="107"/>
      <c r="G21" s="107"/>
      <c r="H21" s="121"/>
      <c r="I21" s="118"/>
      <c r="J21" s="118"/>
      <c r="K21" s="107"/>
      <c r="L21" s="107"/>
      <c r="M21" s="107"/>
      <c r="N21" s="107"/>
      <c r="O21" s="107"/>
      <c r="P21" s="107"/>
    </row>
    <row r="22" spans="1:16">
      <c r="A22" s="122" t="s">
        <v>17</v>
      </c>
      <c r="B22" s="120" t="s">
        <v>19</v>
      </c>
      <c r="C22" s="107"/>
      <c r="D22" s="107"/>
      <c r="E22" s="107"/>
      <c r="F22" s="107"/>
      <c r="G22" s="107"/>
      <c r="H22" s="123"/>
      <c r="I22" s="118"/>
      <c r="J22" s="118"/>
      <c r="K22" s="107"/>
      <c r="L22" s="107"/>
      <c r="M22" s="107"/>
      <c r="N22" s="107"/>
      <c r="O22" s="107"/>
      <c r="P22" s="107"/>
    </row>
    <row r="23" spans="1:16">
      <c r="A23" s="124" t="s">
        <v>20</v>
      </c>
      <c r="B23" s="120" t="s">
        <v>21</v>
      </c>
    </row>
  </sheetData>
  <sheetProtection algorithmName="SHA-512" hashValue="alq+OyDAB9resTzem5py4vNMBuS+xMwOneqqStjTiHwaewlQgFpTcak6oh8UN0t2vvRVL2c3rebiqI3gmCmk2Q==" saltValue="3poDLMel+t4lDg1yooeurA==" spinCount="100000" sheet="1" objects="1" scenarios="1"/>
  <mergeCells count="21">
    <mergeCell ref="A1:O1"/>
    <mergeCell ref="A2:P2"/>
    <mergeCell ref="A3:P3"/>
    <mergeCell ref="A5:F5"/>
    <mergeCell ref="A6:B6"/>
    <mergeCell ref="D6:E6"/>
    <mergeCell ref="H6:P17"/>
    <mergeCell ref="A7:B7"/>
    <mergeCell ref="D7:E7"/>
    <mergeCell ref="F7:F8"/>
    <mergeCell ref="A8:B8"/>
    <mergeCell ref="D8:E8"/>
    <mergeCell ref="A10:F10"/>
    <mergeCell ref="A11:B12"/>
    <mergeCell ref="C11:C12"/>
    <mergeCell ref="D11:E12"/>
    <mergeCell ref="A13:B14"/>
    <mergeCell ref="C13:C14"/>
    <mergeCell ref="D13:E14"/>
    <mergeCell ref="A17:D18"/>
    <mergeCell ref="H19:J19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  <headerFooter>
    <oddHeader>&amp;L21-2026 EU Los 2</oddHeader>
    <oddFooter>Seite &amp;P von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2D558-36B6-41EB-A3E4-1938E7A0563D}">
  <sheetPr>
    <pageSetUpPr fitToPage="1"/>
  </sheetPr>
  <dimension ref="A1:P20"/>
  <sheetViews>
    <sheetView showGridLines="0" zoomScale="90" zoomScaleNormal="90" workbookViewId="0">
      <selection activeCell="F14" sqref="F14"/>
    </sheetView>
  </sheetViews>
  <sheetFormatPr baseColWidth="10" defaultColWidth="9" defaultRowHeight="16.5"/>
  <cols>
    <col min="1" max="1" width="4.375" style="126" customWidth="1"/>
    <col min="2" max="2" width="26" style="126" customWidth="1"/>
    <col min="3" max="3" width="13" style="126" customWidth="1"/>
    <col min="4" max="5" width="22" style="126" customWidth="1"/>
    <col min="6" max="6" width="17" style="126" customWidth="1"/>
    <col min="7" max="7" width="5" style="126" customWidth="1"/>
    <col min="8" max="13" width="16" style="126" customWidth="1"/>
    <col min="14" max="14" width="14.375" style="126" customWidth="1"/>
    <col min="15" max="15" width="0.875" style="126" customWidth="1"/>
    <col min="16" max="16" width="9.125" style="126" customWidth="1"/>
    <col min="17" max="16384" width="9" style="126"/>
  </cols>
  <sheetData>
    <row r="1" spans="1:16" ht="27.75" customHeight="1">
      <c r="A1" s="181" t="s">
        <v>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</row>
    <row r="2" spans="1:16" ht="20.100000000000001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</row>
    <row r="3" spans="1:16" ht="20.100000000000001" customHeight="1">
      <c r="A3" s="183" t="s">
        <v>1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</row>
    <row r="4" spans="1:16" ht="20.100000000000001" customHeight="1">
      <c r="A4" s="127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</row>
    <row r="5" spans="1:16" ht="27.95" customHeight="1">
      <c r="A5" s="184" t="s">
        <v>2</v>
      </c>
      <c r="B5" s="184"/>
      <c r="C5" s="184"/>
      <c r="D5" s="184"/>
      <c r="E5" s="184"/>
      <c r="F5" s="184"/>
      <c r="G5" s="127"/>
      <c r="H5" s="128" t="s">
        <v>3</v>
      </c>
      <c r="I5" s="129"/>
      <c r="J5" s="129"/>
      <c r="K5" s="129"/>
      <c r="L5" s="129"/>
      <c r="M5" s="129"/>
      <c r="N5" s="129"/>
      <c r="O5" s="129"/>
      <c r="P5" s="130"/>
    </row>
    <row r="6" spans="1:16" ht="42" customHeight="1">
      <c r="A6" s="185" t="s">
        <v>4</v>
      </c>
      <c r="B6" s="185"/>
      <c r="C6" s="131" t="s">
        <v>5</v>
      </c>
      <c r="D6" s="185" t="s">
        <v>6</v>
      </c>
      <c r="E6" s="185"/>
      <c r="F6" s="131" t="s">
        <v>7</v>
      </c>
      <c r="G6" s="127"/>
      <c r="H6" s="186"/>
      <c r="I6" s="186"/>
      <c r="J6" s="186"/>
      <c r="K6" s="186"/>
      <c r="L6" s="186"/>
      <c r="M6" s="186"/>
      <c r="N6" s="186"/>
      <c r="O6" s="186"/>
      <c r="P6" s="186"/>
    </row>
    <row r="7" spans="1:16" ht="49.5" customHeight="1">
      <c r="A7" s="177" t="s">
        <v>49</v>
      </c>
      <c r="B7" s="178"/>
      <c r="C7" s="132">
        <v>700</v>
      </c>
      <c r="D7" s="177" t="s">
        <v>8</v>
      </c>
      <c r="E7" s="177"/>
      <c r="F7" s="140"/>
      <c r="G7" s="127"/>
      <c r="H7" s="186"/>
      <c r="I7" s="186"/>
      <c r="J7" s="186"/>
      <c r="K7" s="186"/>
      <c r="L7" s="186"/>
      <c r="M7" s="186"/>
      <c r="N7" s="186"/>
      <c r="O7" s="186"/>
      <c r="P7" s="186"/>
    </row>
    <row r="8" spans="1:16" ht="20.100000000000001" customHeight="1">
      <c r="A8" s="133"/>
      <c r="B8" s="127"/>
      <c r="C8" s="127"/>
      <c r="D8" s="133"/>
      <c r="E8" s="133"/>
      <c r="F8" s="127"/>
      <c r="G8" s="127"/>
      <c r="H8" s="186"/>
      <c r="I8" s="186"/>
      <c r="J8" s="186"/>
      <c r="K8" s="186"/>
      <c r="L8" s="186"/>
      <c r="M8" s="186"/>
      <c r="N8" s="186"/>
      <c r="O8" s="186"/>
      <c r="P8" s="186"/>
    </row>
    <row r="9" spans="1:16" ht="27.95" customHeight="1">
      <c r="A9" s="187" t="s">
        <v>11</v>
      </c>
      <c r="B9" s="184"/>
      <c r="C9" s="184"/>
      <c r="D9" s="187"/>
      <c r="E9" s="187"/>
      <c r="F9" s="184"/>
      <c r="G9" s="127"/>
      <c r="H9" s="186"/>
      <c r="I9" s="186"/>
      <c r="J9" s="186"/>
      <c r="K9" s="186"/>
      <c r="L9" s="186"/>
      <c r="M9" s="186"/>
      <c r="N9" s="186"/>
      <c r="O9" s="186"/>
      <c r="P9" s="186"/>
    </row>
    <row r="10" spans="1:16" ht="19.5" customHeight="1">
      <c r="A10" s="177" t="s">
        <v>13</v>
      </c>
      <c r="B10" s="178"/>
      <c r="C10" s="179"/>
      <c r="D10" s="177" t="s">
        <v>14</v>
      </c>
      <c r="E10" s="177"/>
      <c r="F10" s="131" t="s">
        <v>24</v>
      </c>
      <c r="G10" s="127"/>
      <c r="H10" s="186"/>
      <c r="I10" s="186"/>
      <c r="J10" s="186"/>
      <c r="K10" s="186"/>
      <c r="L10" s="186"/>
      <c r="M10" s="186"/>
      <c r="N10" s="186"/>
      <c r="O10" s="186"/>
      <c r="P10" s="186"/>
    </row>
    <row r="11" spans="1:16" ht="32.25" customHeight="1">
      <c r="A11" s="177"/>
      <c r="B11" s="178"/>
      <c r="C11" s="179"/>
      <c r="D11" s="177"/>
      <c r="E11" s="177"/>
      <c r="F11" s="140"/>
      <c r="G11" s="127"/>
      <c r="H11" s="186"/>
      <c r="I11" s="186"/>
      <c r="J11" s="186"/>
      <c r="K11" s="186"/>
      <c r="L11" s="186"/>
      <c r="M11" s="186"/>
      <c r="N11" s="186"/>
      <c r="O11" s="186"/>
      <c r="P11" s="186"/>
    </row>
    <row r="12" spans="1:16" ht="20.100000000000001" customHeight="1">
      <c r="A12" s="127"/>
      <c r="B12" s="127"/>
      <c r="C12" s="127"/>
      <c r="D12" s="127"/>
      <c r="E12" s="127"/>
      <c r="F12" s="127"/>
      <c r="G12" s="127"/>
      <c r="H12" s="186"/>
      <c r="I12" s="186"/>
      <c r="J12" s="186"/>
      <c r="K12" s="186"/>
      <c r="L12" s="186"/>
      <c r="M12" s="186"/>
      <c r="N12" s="186"/>
      <c r="O12" s="186"/>
      <c r="P12" s="186"/>
    </row>
    <row r="13" spans="1:16" ht="20.100000000000001" customHeight="1">
      <c r="A13" s="127"/>
      <c r="B13" s="127"/>
      <c r="C13" s="127"/>
      <c r="D13" s="127"/>
      <c r="E13" s="127"/>
      <c r="F13" s="127"/>
      <c r="G13" s="127"/>
      <c r="H13" s="186"/>
      <c r="I13" s="186"/>
      <c r="J13" s="186"/>
      <c r="K13" s="186"/>
      <c r="L13" s="186"/>
      <c r="M13" s="186"/>
      <c r="N13" s="186"/>
      <c r="O13" s="186"/>
      <c r="P13" s="186"/>
    </row>
    <row r="14" spans="1:16" ht="20.100000000000001" customHeight="1">
      <c r="A14" s="180" t="s">
        <v>15</v>
      </c>
      <c r="B14" s="180"/>
      <c r="C14" s="180"/>
      <c r="D14" s="180"/>
      <c r="E14" s="127"/>
      <c r="F14" s="127"/>
      <c r="G14" s="127"/>
      <c r="H14" s="186"/>
      <c r="I14" s="186"/>
      <c r="J14" s="186"/>
      <c r="K14" s="186"/>
      <c r="L14" s="186"/>
      <c r="M14" s="186"/>
      <c r="N14" s="186"/>
      <c r="O14" s="186"/>
      <c r="P14" s="186"/>
    </row>
    <row r="15" spans="1:16" ht="20.100000000000001" customHeight="1">
      <c r="A15" s="180"/>
      <c r="B15" s="180"/>
      <c r="C15" s="180"/>
      <c r="D15" s="180"/>
      <c r="E15" s="127"/>
      <c r="F15" s="127"/>
      <c r="G15" s="127"/>
      <c r="H15" s="127"/>
      <c r="I15" s="127"/>
    </row>
    <row r="16" spans="1:16">
      <c r="A16" s="127"/>
      <c r="B16" s="127"/>
      <c r="C16" s="127"/>
      <c r="D16" s="127"/>
      <c r="E16" s="127"/>
      <c r="F16" s="127"/>
      <c r="G16" s="127"/>
      <c r="H16" s="127"/>
      <c r="I16" s="127"/>
    </row>
    <row r="17" spans="1:8">
      <c r="A17" s="134" t="s">
        <v>16</v>
      </c>
      <c r="B17" s="135"/>
      <c r="C17" s="127"/>
      <c r="D17" s="127"/>
      <c r="E17" s="127"/>
      <c r="F17" s="127"/>
      <c r="G17" s="127"/>
      <c r="H17" s="127"/>
    </row>
    <row r="18" spans="1:8" ht="27" customHeight="1">
      <c r="A18" s="136" t="s">
        <v>17</v>
      </c>
      <c r="B18" s="137" t="s">
        <v>18</v>
      </c>
      <c r="C18" s="127"/>
      <c r="D18" s="127"/>
      <c r="E18" s="127"/>
      <c r="F18" s="127"/>
      <c r="G18" s="127"/>
      <c r="H18" s="127"/>
    </row>
    <row r="19" spans="1:8" ht="27" customHeight="1">
      <c r="A19" s="138" t="s">
        <v>17</v>
      </c>
      <c r="B19" s="137" t="s">
        <v>19</v>
      </c>
      <c r="C19" s="127"/>
      <c r="D19" s="127"/>
      <c r="E19" s="127"/>
      <c r="F19" s="127"/>
      <c r="G19" s="127"/>
      <c r="H19" s="127"/>
    </row>
    <row r="20" spans="1:8" ht="27" customHeight="1">
      <c r="A20" s="139" t="s">
        <v>20</v>
      </c>
      <c r="B20" s="137" t="s">
        <v>21</v>
      </c>
    </row>
  </sheetData>
  <sheetProtection algorithmName="SHA-512" hashValue="80/ICOy5M+WWAX0NLG+1SHW65uBgJ99JPJGXEBIlqEcS6TmlY4b+SLHdMjEvEMELN2+AOPsTjC8k3WV3ZmAqFg==" saltValue="Eh3fTCPkD2uJLdccfAVMvA==" spinCount="100000" sheet="1" objects="1" scenarios="1"/>
  <mergeCells count="14">
    <mergeCell ref="A10:B11"/>
    <mergeCell ref="C10:C11"/>
    <mergeCell ref="D10:E11"/>
    <mergeCell ref="A14:D15"/>
    <mergeCell ref="A1:P1"/>
    <mergeCell ref="A2:P2"/>
    <mergeCell ref="A3:P3"/>
    <mergeCell ref="A5:F5"/>
    <mergeCell ref="A6:B6"/>
    <mergeCell ref="D6:E6"/>
    <mergeCell ref="H6:P14"/>
    <mergeCell ref="A7:B7"/>
    <mergeCell ref="D7:E7"/>
    <mergeCell ref="A9:F9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&amp;L21-2026 EU Los 1</oddHeader>
    <oddFooter>Seite &amp;P von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4C6E4-BCD1-42EC-86E3-9A242BFEA2D7}">
  <sheetPr>
    <pageSetUpPr fitToPage="1"/>
  </sheetPr>
  <dimension ref="A1:P20"/>
  <sheetViews>
    <sheetView showGridLines="0" zoomScale="90" zoomScaleNormal="90" workbookViewId="0">
      <selection activeCell="F12" sqref="F12"/>
    </sheetView>
  </sheetViews>
  <sheetFormatPr baseColWidth="10" defaultColWidth="9" defaultRowHeight="16.5"/>
  <cols>
    <col min="1" max="1" width="4.375" style="126" customWidth="1"/>
    <col min="2" max="2" width="26" style="126" customWidth="1"/>
    <col min="3" max="3" width="13" style="126" customWidth="1"/>
    <col min="4" max="5" width="22" style="126" customWidth="1"/>
    <col min="6" max="6" width="17" style="126" customWidth="1"/>
    <col min="7" max="7" width="5" style="126" customWidth="1"/>
    <col min="8" max="13" width="16" style="126" customWidth="1"/>
    <col min="14" max="14" width="14.375" style="126" customWidth="1"/>
    <col min="15" max="15" width="0.875" style="126" customWidth="1"/>
    <col min="16" max="16" width="9.125" style="126" customWidth="1"/>
    <col min="17" max="16384" width="9" style="126"/>
  </cols>
  <sheetData>
    <row r="1" spans="1:16" ht="27.75" customHeight="1">
      <c r="A1" s="181" t="s">
        <v>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</row>
    <row r="2" spans="1:16" ht="20.100000000000001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</row>
    <row r="3" spans="1:16" ht="20.100000000000001" customHeight="1">
      <c r="A3" s="183" t="s">
        <v>1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</row>
    <row r="4" spans="1:16" ht="20.100000000000001" customHeight="1">
      <c r="A4" s="127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</row>
    <row r="5" spans="1:16" ht="27.95" customHeight="1">
      <c r="A5" s="184" t="s">
        <v>2</v>
      </c>
      <c r="B5" s="184"/>
      <c r="C5" s="184"/>
      <c r="D5" s="184"/>
      <c r="E5" s="184"/>
      <c r="F5" s="184"/>
      <c r="G5" s="127"/>
      <c r="H5" s="128" t="s">
        <v>3</v>
      </c>
      <c r="I5" s="129"/>
      <c r="J5" s="129"/>
      <c r="K5" s="129"/>
      <c r="L5" s="129"/>
      <c r="M5" s="129"/>
      <c r="N5" s="129"/>
      <c r="O5" s="129"/>
      <c r="P5" s="130"/>
    </row>
    <row r="6" spans="1:16" ht="42" customHeight="1">
      <c r="A6" s="185" t="s">
        <v>4</v>
      </c>
      <c r="B6" s="185"/>
      <c r="C6" s="131" t="s">
        <v>5</v>
      </c>
      <c r="D6" s="185" t="s">
        <v>6</v>
      </c>
      <c r="E6" s="185"/>
      <c r="F6" s="131" t="s">
        <v>7</v>
      </c>
      <c r="G6" s="127"/>
      <c r="H6" s="186"/>
      <c r="I6" s="186"/>
      <c r="J6" s="186"/>
      <c r="K6" s="186"/>
      <c r="L6" s="186"/>
      <c r="M6" s="186"/>
      <c r="N6" s="186"/>
      <c r="O6" s="186"/>
      <c r="P6" s="186"/>
    </row>
    <row r="7" spans="1:16" ht="49.5" customHeight="1">
      <c r="A7" s="177" t="s">
        <v>51</v>
      </c>
      <c r="B7" s="178"/>
      <c r="C7" s="132">
        <v>83</v>
      </c>
      <c r="D7" s="177" t="s">
        <v>8</v>
      </c>
      <c r="E7" s="177"/>
      <c r="F7" s="140"/>
      <c r="G7" s="127"/>
      <c r="H7" s="186"/>
      <c r="I7" s="186"/>
      <c r="J7" s="186"/>
      <c r="K7" s="186"/>
      <c r="L7" s="186"/>
      <c r="M7" s="186"/>
      <c r="N7" s="186"/>
      <c r="O7" s="186"/>
      <c r="P7" s="186"/>
    </row>
    <row r="8" spans="1:16" ht="20.100000000000001" customHeight="1">
      <c r="A8" s="133"/>
      <c r="B8" s="127"/>
      <c r="C8" s="127"/>
      <c r="D8" s="133"/>
      <c r="E8" s="133"/>
      <c r="F8" s="127"/>
      <c r="G8" s="127"/>
      <c r="H8" s="186"/>
      <c r="I8" s="186"/>
      <c r="J8" s="186"/>
      <c r="K8" s="186"/>
      <c r="L8" s="186"/>
      <c r="M8" s="186"/>
      <c r="N8" s="186"/>
      <c r="O8" s="186"/>
      <c r="P8" s="186"/>
    </row>
    <row r="9" spans="1:16" ht="27.95" customHeight="1">
      <c r="A9" s="187" t="s">
        <v>11</v>
      </c>
      <c r="B9" s="184"/>
      <c r="C9" s="184"/>
      <c r="D9" s="187"/>
      <c r="E9" s="187"/>
      <c r="F9" s="184"/>
      <c r="G9" s="127"/>
      <c r="H9" s="186"/>
      <c r="I9" s="186"/>
      <c r="J9" s="186"/>
      <c r="K9" s="186"/>
      <c r="L9" s="186"/>
      <c r="M9" s="186"/>
      <c r="N9" s="186"/>
      <c r="O9" s="186"/>
      <c r="P9" s="186"/>
    </row>
    <row r="10" spans="1:16" ht="19.5" customHeight="1">
      <c r="A10" s="177" t="s">
        <v>13</v>
      </c>
      <c r="B10" s="178"/>
      <c r="C10" s="179"/>
      <c r="D10" s="177" t="s">
        <v>14</v>
      </c>
      <c r="E10" s="177"/>
      <c r="F10" s="131" t="s">
        <v>24</v>
      </c>
      <c r="G10" s="127"/>
      <c r="H10" s="186"/>
      <c r="I10" s="186"/>
      <c r="J10" s="186"/>
      <c r="K10" s="186"/>
      <c r="L10" s="186"/>
      <c r="M10" s="186"/>
      <c r="N10" s="186"/>
      <c r="O10" s="186"/>
      <c r="P10" s="186"/>
    </row>
    <row r="11" spans="1:16" ht="32.25" customHeight="1">
      <c r="A11" s="177"/>
      <c r="B11" s="178"/>
      <c r="C11" s="179"/>
      <c r="D11" s="177"/>
      <c r="E11" s="177"/>
      <c r="F11" s="140"/>
      <c r="G11" s="127"/>
      <c r="H11" s="186"/>
      <c r="I11" s="186"/>
      <c r="J11" s="186"/>
      <c r="K11" s="186"/>
      <c r="L11" s="186"/>
      <c r="M11" s="186"/>
      <c r="N11" s="186"/>
      <c r="O11" s="186"/>
      <c r="P11" s="186"/>
    </row>
    <row r="12" spans="1:16" ht="20.100000000000001" customHeight="1">
      <c r="A12" s="127"/>
      <c r="B12" s="127"/>
      <c r="C12" s="127"/>
      <c r="D12" s="127"/>
      <c r="E12" s="127"/>
      <c r="F12" s="127"/>
      <c r="G12" s="127"/>
      <c r="H12" s="186"/>
      <c r="I12" s="186"/>
      <c r="J12" s="186"/>
      <c r="K12" s="186"/>
      <c r="L12" s="186"/>
      <c r="M12" s="186"/>
      <c r="N12" s="186"/>
      <c r="O12" s="186"/>
      <c r="P12" s="186"/>
    </row>
    <row r="13" spans="1:16" ht="20.100000000000001" customHeight="1">
      <c r="A13" s="127"/>
      <c r="B13" s="127"/>
      <c r="C13" s="127"/>
      <c r="D13" s="127"/>
      <c r="E13" s="127"/>
      <c r="F13" s="127"/>
      <c r="G13" s="127"/>
      <c r="H13" s="186"/>
      <c r="I13" s="186"/>
      <c r="J13" s="186"/>
      <c r="K13" s="186"/>
      <c r="L13" s="186"/>
      <c r="M13" s="186"/>
      <c r="N13" s="186"/>
      <c r="O13" s="186"/>
      <c r="P13" s="186"/>
    </row>
    <row r="14" spans="1:16" ht="20.100000000000001" customHeight="1">
      <c r="A14" s="180" t="s">
        <v>15</v>
      </c>
      <c r="B14" s="180"/>
      <c r="C14" s="180"/>
      <c r="D14" s="180"/>
      <c r="E14" s="127"/>
      <c r="F14" s="127"/>
      <c r="G14" s="127"/>
      <c r="H14" s="186"/>
      <c r="I14" s="186"/>
      <c r="J14" s="186"/>
      <c r="K14" s="186"/>
      <c r="L14" s="186"/>
      <c r="M14" s="186"/>
      <c r="N14" s="186"/>
      <c r="O14" s="186"/>
      <c r="P14" s="186"/>
    </row>
    <row r="15" spans="1:16" ht="20.100000000000001" customHeight="1">
      <c r="A15" s="180"/>
      <c r="B15" s="180"/>
      <c r="C15" s="180"/>
      <c r="D15" s="180"/>
      <c r="E15" s="127"/>
      <c r="F15" s="127"/>
      <c r="G15" s="127"/>
      <c r="H15" s="127"/>
      <c r="I15" s="127"/>
    </row>
    <row r="16" spans="1:16">
      <c r="A16" s="127"/>
      <c r="B16" s="127"/>
      <c r="C16" s="127"/>
      <c r="D16" s="127"/>
      <c r="E16" s="127"/>
      <c r="F16" s="127"/>
      <c r="G16" s="127"/>
      <c r="H16" s="127"/>
      <c r="I16" s="127"/>
    </row>
    <row r="17" spans="1:8">
      <c r="A17" s="134" t="s">
        <v>16</v>
      </c>
      <c r="B17" s="135"/>
      <c r="C17" s="127"/>
      <c r="D17" s="127"/>
      <c r="E17" s="127"/>
      <c r="F17" s="127"/>
      <c r="G17" s="127"/>
      <c r="H17" s="127"/>
    </row>
    <row r="18" spans="1:8" ht="27" customHeight="1">
      <c r="A18" s="136" t="s">
        <v>17</v>
      </c>
      <c r="B18" s="137" t="s">
        <v>18</v>
      </c>
      <c r="C18" s="127"/>
      <c r="D18" s="127"/>
      <c r="E18" s="127"/>
      <c r="F18" s="127"/>
      <c r="G18" s="127"/>
      <c r="H18" s="127"/>
    </row>
    <row r="19" spans="1:8" ht="27" customHeight="1">
      <c r="A19" s="138" t="s">
        <v>17</v>
      </c>
      <c r="B19" s="137" t="s">
        <v>19</v>
      </c>
      <c r="C19" s="127"/>
      <c r="D19" s="127"/>
      <c r="E19" s="127"/>
      <c r="F19" s="127"/>
      <c r="G19" s="127"/>
      <c r="H19" s="127"/>
    </row>
    <row r="20" spans="1:8" ht="27" customHeight="1">
      <c r="A20" s="139" t="s">
        <v>20</v>
      </c>
      <c r="B20" s="137" t="s">
        <v>21</v>
      </c>
    </row>
  </sheetData>
  <sheetProtection algorithmName="SHA-512" hashValue="8KBOeOArqkyMpkh7s8/GCC1pGe31ulAoqWrWeXsHzf6hbpyCMDCcLyYfUy6eaM5+1ZYv0poZUqK4qqZLKzNizA==" saltValue="F+ZZRdXpvXLpnZxwSQlH9w==" spinCount="100000" sheet="1" objects="1" scenarios="1"/>
  <mergeCells count="14">
    <mergeCell ref="A10:B11"/>
    <mergeCell ref="C10:C11"/>
    <mergeCell ref="D10:E11"/>
    <mergeCell ref="A14:D15"/>
    <mergeCell ref="A1:P1"/>
    <mergeCell ref="A2:P2"/>
    <mergeCell ref="A3:P3"/>
    <mergeCell ref="A5:F5"/>
    <mergeCell ref="A6:B6"/>
    <mergeCell ref="D6:E6"/>
    <mergeCell ref="H6:P14"/>
    <mergeCell ref="A7:B7"/>
    <mergeCell ref="D7:E7"/>
    <mergeCell ref="A9:F9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&amp;L21-2026 EU Los 1</oddHeader>
    <oddFooter>Seite &amp;P von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B9774-603D-49C7-9926-00A6228D71B0}">
  <sheetPr>
    <pageSetUpPr fitToPage="1"/>
  </sheetPr>
  <dimension ref="A1:P23"/>
  <sheetViews>
    <sheetView showGridLines="0" zoomScale="90" zoomScaleNormal="90" zoomScaleSheetLayoutView="80" workbookViewId="0">
      <selection activeCell="F14" sqref="F14"/>
    </sheetView>
  </sheetViews>
  <sheetFormatPr baseColWidth="10" defaultColWidth="9" defaultRowHeight="16.5"/>
  <cols>
    <col min="1" max="1" width="4.5" style="106" customWidth="1"/>
    <col min="2" max="2" width="26" style="106" customWidth="1"/>
    <col min="3" max="3" width="13" style="106" customWidth="1"/>
    <col min="4" max="5" width="22" style="106" customWidth="1"/>
    <col min="6" max="6" width="17" style="106" customWidth="1"/>
    <col min="7" max="7" width="3" style="106" customWidth="1"/>
    <col min="8" max="13" width="16" style="106" customWidth="1"/>
    <col min="14" max="14" width="6.875" style="106" customWidth="1"/>
    <col min="15" max="15" width="16" style="106" customWidth="1"/>
    <col min="16" max="16" width="6.5" style="106" customWidth="1"/>
    <col min="17" max="16384" width="9" style="106"/>
  </cols>
  <sheetData>
    <row r="1" spans="1:16" ht="27.75" customHeight="1">
      <c r="A1" s="163" t="s">
        <v>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1:16" ht="20.100000000000001" customHeigh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</row>
    <row r="3" spans="1:16" ht="20.100000000000001" customHeight="1">
      <c r="A3" s="161" t="s">
        <v>1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</row>
    <row r="4" spans="1:16" ht="20.100000000000001" customHeight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ht="27.95" customHeight="1">
      <c r="A5" s="162" t="s">
        <v>2</v>
      </c>
      <c r="B5" s="162"/>
      <c r="C5" s="162"/>
      <c r="D5" s="162"/>
      <c r="E5" s="162"/>
      <c r="F5" s="162"/>
      <c r="G5" s="107"/>
      <c r="H5" s="108" t="s">
        <v>3</v>
      </c>
      <c r="I5" s="109"/>
      <c r="J5" s="109"/>
      <c r="K5" s="109"/>
      <c r="L5" s="109"/>
      <c r="M5" s="109"/>
      <c r="N5" s="109"/>
      <c r="O5" s="109"/>
      <c r="P5" s="110"/>
    </row>
    <row r="6" spans="1:16" ht="42" customHeight="1">
      <c r="A6" s="164" t="s">
        <v>4</v>
      </c>
      <c r="B6" s="164"/>
      <c r="C6" s="111" t="s">
        <v>5</v>
      </c>
      <c r="D6" s="164" t="s">
        <v>6</v>
      </c>
      <c r="E6" s="164"/>
      <c r="F6" s="111" t="s">
        <v>7</v>
      </c>
      <c r="G6" s="107"/>
      <c r="H6" s="165"/>
      <c r="I6" s="166"/>
      <c r="J6" s="166"/>
      <c r="K6" s="166"/>
      <c r="L6" s="166"/>
      <c r="M6" s="166"/>
      <c r="N6" s="166"/>
      <c r="O6" s="166"/>
      <c r="P6" s="167"/>
    </row>
    <row r="7" spans="1:16" ht="50.25" customHeight="1">
      <c r="A7" s="156" t="s">
        <v>43</v>
      </c>
      <c r="B7" s="157"/>
      <c r="C7" s="112">
        <v>300</v>
      </c>
      <c r="D7" s="156" t="s">
        <v>8</v>
      </c>
      <c r="E7" s="156"/>
      <c r="F7" s="175"/>
      <c r="G7" s="107"/>
      <c r="H7" s="168"/>
      <c r="I7" s="169"/>
      <c r="J7" s="169"/>
      <c r="K7" s="169"/>
      <c r="L7" s="169"/>
      <c r="M7" s="169"/>
      <c r="N7" s="169"/>
      <c r="O7" s="169"/>
      <c r="P7" s="170"/>
    </row>
    <row r="8" spans="1:16" ht="50.25" customHeight="1">
      <c r="A8" s="156" t="s">
        <v>9</v>
      </c>
      <c r="B8" s="157"/>
      <c r="C8" s="112">
        <v>2390</v>
      </c>
      <c r="D8" s="156" t="s">
        <v>10</v>
      </c>
      <c r="E8" s="156"/>
      <c r="F8" s="176"/>
      <c r="G8" s="107"/>
      <c r="H8" s="168"/>
      <c r="I8" s="169"/>
      <c r="J8" s="169"/>
      <c r="K8" s="169"/>
      <c r="L8" s="169"/>
      <c r="M8" s="169"/>
      <c r="N8" s="169"/>
      <c r="O8" s="169"/>
      <c r="P8" s="170"/>
    </row>
    <row r="9" spans="1:16" ht="20.100000000000001" customHeight="1">
      <c r="A9" s="113"/>
      <c r="B9" s="107"/>
      <c r="C9" s="107"/>
      <c r="D9" s="113"/>
      <c r="E9" s="113"/>
      <c r="F9" s="107"/>
      <c r="G9" s="107"/>
      <c r="H9" s="168"/>
      <c r="I9" s="169"/>
      <c r="J9" s="169"/>
      <c r="K9" s="169"/>
      <c r="L9" s="169"/>
      <c r="M9" s="169"/>
      <c r="N9" s="169"/>
      <c r="O9" s="169"/>
      <c r="P9" s="170"/>
    </row>
    <row r="10" spans="1:16" ht="27.95" customHeight="1">
      <c r="A10" s="174" t="s">
        <v>11</v>
      </c>
      <c r="B10" s="162"/>
      <c r="C10" s="162"/>
      <c r="D10" s="174"/>
      <c r="E10" s="174"/>
      <c r="F10" s="162"/>
      <c r="G10" s="107"/>
      <c r="H10" s="168"/>
      <c r="I10" s="169"/>
      <c r="J10" s="169"/>
      <c r="K10" s="169"/>
      <c r="L10" s="169"/>
      <c r="M10" s="169"/>
      <c r="N10" s="169"/>
      <c r="O10" s="169"/>
      <c r="P10" s="170"/>
    </row>
    <row r="11" spans="1:16" ht="19.5" customHeight="1">
      <c r="A11" s="156" t="s">
        <v>42</v>
      </c>
      <c r="B11" s="157"/>
      <c r="C11" s="158">
        <v>2390</v>
      </c>
      <c r="D11" s="156" t="s">
        <v>12</v>
      </c>
      <c r="E11" s="156"/>
      <c r="F11" s="114" t="s">
        <v>22</v>
      </c>
      <c r="G11" s="107"/>
      <c r="H11" s="168"/>
      <c r="I11" s="169"/>
      <c r="J11" s="169"/>
      <c r="K11" s="169"/>
      <c r="L11" s="169"/>
      <c r="M11" s="169"/>
      <c r="N11" s="169"/>
      <c r="O11" s="169"/>
      <c r="P11" s="170"/>
    </row>
    <row r="12" spans="1:16" ht="32.450000000000003" customHeight="1">
      <c r="A12" s="156"/>
      <c r="B12" s="157"/>
      <c r="C12" s="158"/>
      <c r="D12" s="156"/>
      <c r="E12" s="156"/>
      <c r="F12" s="125"/>
      <c r="G12" s="107"/>
      <c r="H12" s="168"/>
      <c r="I12" s="169"/>
      <c r="J12" s="169"/>
      <c r="K12" s="169"/>
      <c r="L12" s="169"/>
      <c r="M12" s="169"/>
      <c r="N12" s="169"/>
      <c r="O12" s="169"/>
      <c r="P12" s="170"/>
    </row>
    <row r="13" spans="1:16" ht="19.5" customHeight="1">
      <c r="A13" s="156" t="s">
        <v>13</v>
      </c>
      <c r="B13" s="157"/>
      <c r="C13" s="158"/>
      <c r="D13" s="156" t="s">
        <v>14</v>
      </c>
      <c r="E13" s="156"/>
      <c r="F13" s="114" t="s">
        <v>23</v>
      </c>
      <c r="G13" s="107"/>
      <c r="H13" s="168"/>
      <c r="I13" s="169"/>
      <c r="J13" s="169"/>
      <c r="K13" s="169"/>
      <c r="L13" s="169"/>
      <c r="M13" s="169"/>
      <c r="N13" s="169"/>
      <c r="O13" s="169"/>
      <c r="P13" s="170"/>
    </row>
    <row r="14" spans="1:16" ht="32.450000000000003" customHeight="1">
      <c r="A14" s="156"/>
      <c r="B14" s="157"/>
      <c r="C14" s="158"/>
      <c r="D14" s="156"/>
      <c r="E14" s="156"/>
      <c r="F14" s="125"/>
      <c r="G14" s="107"/>
      <c r="H14" s="168"/>
      <c r="I14" s="169"/>
      <c r="J14" s="169"/>
      <c r="K14" s="169"/>
      <c r="L14" s="169"/>
      <c r="M14" s="169"/>
      <c r="N14" s="169"/>
      <c r="O14" s="169"/>
      <c r="P14" s="170"/>
    </row>
    <row r="15" spans="1:16" ht="20.100000000000001" customHeight="1">
      <c r="A15" s="107"/>
      <c r="B15" s="107"/>
      <c r="C15" s="107"/>
      <c r="D15" s="107"/>
      <c r="E15" s="107"/>
      <c r="F15" s="107"/>
      <c r="G15" s="107"/>
      <c r="H15" s="168"/>
      <c r="I15" s="169"/>
      <c r="J15" s="169"/>
      <c r="K15" s="169"/>
      <c r="L15" s="169"/>
      <c r="M15" s="169"/>
      <c r="N15" s="169"/>
      <c r="O15" s="169"/>
      <c r="P15" s="170"/>
    </row>
    <row r="16" spans="1:16" ht="20.100000000000001" customHeight="1">
      <c r="A16" s="107"/>
      <c r="B16" s="107"/>
      <c r="C16" s="107"/>
      <c r="D16" s="107"/>
      <c r="E16" s="107"/>
      <c r="F16" s="107"/>
      <c r="G16" s="107"/>
      <c r="H16" s="168"/>
      <c r="I16" s="169"/>
      <c r="J16" s="169"/>
      <c r="K16" s="169"/>
      <c r="L16" s="169"/>
      <c r="M16" s="169"/>
      <c r="N16" s="169"/>
      <c r="O16" s="169"/>
      <c r="P16" s="170"/>
    </row>
    <row r="17" spans="1:16" ht="20.100000000000001" customHeight="1">
      <c r="A17" s="159" t="s">
        <v>15</v>
      </c>
      <c r="B17" s="159"/>
      <c r="C17" s="159"/>
      <c r="D17" s="159"/>
      <c r="E17" s="107"/>
      <c r="F17" s="107"/>
      <c r="G17" s="107"/>
      <c r="H17" s="171"/>
      <c r="I17" s="172"/>
      <c r="J17" s="172"/>
      <c r="K17" s="172"/>
      <c r="L17" s="172"/>
      <c r="M17" s="172"/>
      <c r="N17" s="172"/>
      <c r="O17" s="172"/>
      <c r="P17" s="173"/>
    </row>
    <row r="18" spans="1:16" ht="20.100000000000001" customHeight="1">
      <c r="A18" s="159"/>
      <c r="B18" s="159"/>
      <c r="C18" s="159"/>
      <c r="D18" s="159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</row>
    <row r="19" spans="1:16">
      <c r="A19" s="107"/>
      <c r="B19" s="107"/>
      <c r="C19" s="107"/>
      <c r="D19" s="107"/>
      <c r="E19" s="107"/>
      <c r="F19" s="107"/>
      <c r="G19" s="107"/>
      <c r="H19" s="155"/>
      <c r="I19" s="155"/>
      <c r="J19" s="155"/>
      <c r="K19" s="107"/>
      <c r="L19" s="107"/>
      <c r="M19" s="107"/>
      <c r="N19" s="107"/>
      <c r="O19" s="107"/>
      <c r="P19" s="107"/>
    </row>
    <row r="20" spans="1:16">
      <c r="A20" s="115" t="s">
        <v>16</v>
      </c>
      <c r="B20" s="116"/>
      <c r="C20" s="107"/>
      <c r="D20" s="107"/>
      <c r="E20" s="107"/>
      <c r="F20" s="107"/>
      <c r="G20" s="107"/>
      <c r="H20" s="117"/>
      <c r="I20" s="118"/>
      <c r="J20" s="118"/>
      <c r="K20" s="107"/>
      <c r="L20" s="107"/>
      <c r="M20" s="107"/>
      <c r="N20" s="107"/>
      <c r="O20" s="107"/>
      <c r="P20" s="107"/>
    </row>
    <row r="21" spans="1:16">
      <c r="A21" s="119" t="s">
        <v>17</v>
      </c>
      <c r="B21" s="120" t="s">
        <v>18</v>
      </c>
      <c r="C21" s="107"/>
      <c r="D21" s="107"/>
      <c r="E21" s="107"/>
      <c r="F21" s="107"/>
      <c r="G21" s="107"/>
      <c r="H21" s="121"/>
      <c r="I21" s="118"/>
      <c r="J21" s="118"/>
      <c r="K21" s="107"/>
      <c r="L21" s="107"/>
      <c r="M21" s="107"/>
      <c r="N21" s="107"/>
      <c r="O21" s="107"/>
      <c r="P21" s="107"/>
    </row>
    <row r="22" spans="1:16">
      <c r="A22" s="122" t="s">
        <v>17</v>
      </c>
      <c r="B22" s="120" t="s">
        <v>19</v>
      </c>
      <c r="C22" s="107"/>
      <c r="D22" s="107"/>
      <c r="E22" s="107"/>
      <c r="F22" s="107"/>
      <c r="G22" s="107"/>
      <c r="H22" s="123"/>
      <c r="I22" s="118"/>
      <c r="J22" s="118"/>
      <c r="K22" s="107"/>
      <c r="L22" s="107"/>
      <c r="M22" s="107"/>
      <c r="N22" s="107"/>
      <c r="O22" s="107"/>
      <c r="P22" s="107"/>
    </row>
    <row r="23" spans="1:16">
      <c r="A23" s="124" t="s">
        <v>20</v>
      </c>
      <c r="B23" s="120" t="s">
        <v>21</v>
      </c>
    </row>
  </sheetData>
  <sheetProtection algorithmName="SHA-512" hashValue="54C8Z9QFkq8wKrtGbpcf+J4gz6Rbq+myvE9GhOm3pWgUq0DPZZJvEwWBgGg21WPksUxOTYd26e9mmWf8Mit34g==" saltValue="kc2wu6vVwZJ/uxKwHvOS4w==" spinCount="100000" sheet="1" objects="1" scenarios="1"/>
  <mergeCells count="21">
    <mergeCell ref="A1:O1"/>
    <mergeCell ref="A2:P2"/>
    <mergeCell ref="A3:P3"/>
    <mergeCell ref="A5:F5"/>
    <mergeCell ref="A6:B6"/>
    <mergeCell ref="D6:E6"/>
    <mergeCell ref="H6:P17"/>
    <mergeCell ref="A7:B7"/>
    <mergeCell ref="D7:E7"/>
    <mergeCell ref="F7:F8"/>
    <mergeCell ref="A8:B8"/>
    <mergeCell ref="D8:E8"/>
    <mergeCell ref="A10:F10"/>
    <mergeCell ref="A11:B12"/>
    <mergeCell ref="C11:C12"/>
    <mergeCell ref="D11:E12"/>
    <mergeCell ref="A13:B14"/>
    <mergeCell ref="C13:C14"/>
    <mergeCell ref="D13:E14"/>
    <mergeCell ref="A17:D18"/>
    <mergeCell ref="H19:J19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  <headerFooter>
    <oddHeader>&amp;L21-2026 EU Los 2</oddHeader>
    <oddFooter>Seite &amp;P von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9C2D9-74E4-410F-B9CC-8EC1A3845F8A}">
  <sheetPr>
    <pageSetUpPr fitToPage="1"/>
  </sheetPr>
  <dimension ref="A1:P20"/>
  <sheetViews>
    <sheetView showGridLines="0" zoomScale="90" zoomScaleNormal="90" workbookViewId="0">
      <selection activeCell="F14" sqref="F14"/>
    </sheetView>
  </sheetViews>
  <sheetFormatPr baseColWidth="10" defaultColWidth="9" defaultRowHeight="16.5"/>
  <cols>
    <col min="1" max="1" width="4.375" style="126" customWidth="1"/>
    <col min="2" max="2" width="26" style="126" customWidth="1"/>
    <col min="3" max="3" width="13" style="126" customWidth="1"/>
    <col min="4" max="5" width="22" style="126" customWidth="1"/>
    <col min="6" max="6" width="17" style="126" customWidth="1"/>
    <col min="7" max="7" width="5" style="126" customWidth="1"/>
    <col min="8" max="13" width="16" style="126" customWidth="1"/>
    <col min="14" max="14" width="14.375" style="126" customWidth="1"/>
    <col min="15" max="15" width="0.875" style="126" customWidth="1"/>
    <col min="16" max="16" width="9.125" style="126" customWidth="1"/>
    <col min="17" max="16384" width="9" style="126"/>
  </cols>
  <sheetData>
    <row r="1" spans="1:16" ht="27.75" customHeight="1">
      <c r="A1" s="181" t="s">
        <v>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</row>
    <row r="2" spans="1:16" ht="20.100000000000001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</row>
    <row r="3" spans="1:16" ht="20.100000000000001" customHeight="1">
      <c r="A3" s="183" t="s">
        <v>1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</row>
    <row r="4" spans="1:16" ht="20.100000000000001" customHeight="1">
      <c r="A4" s="127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</row>
    <row r="5" spans="1:16" ht="27.95" customHeight="1">
      <c r="A5" s="184" t="s">
        <v>2</v>
      </c>
      <c r="B5" s="184"/>
      <c r="C5" s="184"/>
      <c r="D5" s="184"/>
      <c r="E5" s="184"/>
      <c r="F5" s="184"/>
      <c r="G5" s="127"/>
      <c r="H5" s="128" t="s">
        <v>3</v>
      </c>
      <c r="I5" s="129"/>
      <c r="J5" s="129"/>
      <c r="K5" s="129"/>
      <c r="L5" s="129"/>
      <c r="M5" s="129"/>
      <c r="N5" s="129"/>
      <c r="O5" s="129"/>
      <c r="P5" s="130"/>
    </row>
    <row r="6" spans="1:16" ht="42" customHeight="1">
      <c r="A6" s="185" t="s">
        <v>4</v>
      </c>
      <c r="B6" s="185"/>
      <c r="C6" s="131" t="s">
        <v>5</v>
      </c>
      <c r="D6" s="185" t="s">
        <v>6</v>
      </c>
      <c r="E6" s="185"/>
      <c r="F6" s="131" t="s">
        <v>7</v>
      </c>
      <c r="G6" s="127"/>
      <c r="H6" s="186"/>
      <c r="I6" s="186"/>
      <c r="J6" s="186"/>
      <c r="K6" s="186"/>
      <c r="L6" s="186"/>
      <c r="M6" s="186"/>
      <c r="N6" s="186"/>
      <c r="O6" s="186"/>
      <c r="P6" s="186"/>
    </row>
    <row r="7" spans="1:16" ht="49.5" customHeight="1">
      <c r="A7" s="177" t="s">
        <v>50</v>
      </c>
      <c r="B7" s="178"/>
      <c r="C7" s="132">
        <v>180</v>
      </c>
      <c r="D7" s="177" t="s">
        <v>8</v>
      </c>
      <c r="E7" s="177"/>
      <c r="F7" s="140"/>
      <c r="G7" s="127"/>
      <c r="H7" s="186"/>
      <c r="I7" s="186"/>
      <c r="J7" s="186"/>
      <c r="K7" s="186"/>
      <c r="L7" s="186"/>
      <c r="M7" s="186"/>
      <c r="N7" s="186"/>
      <c r="O7" s="186"/>
      <c r="P7" s="186"/>
    </row>
    <row r="8" spans="1:16" ht="20.100000000000001" customHeight="1">
      <c r="A8" s="133"/>
      <c r="B8" s="127"/>
      <c r="C8" s="127"/>
      <c r="D8" s="133"/>
      <c r="E8" s="133"/>
      <c r="F8" s="127"/>
      <c r="G8" s="127"/>
      <c r="H8" s="186"/>
      <c r="I8" s="186"/>
      <c r="J8" s="186"/>
      <c r="K8" s="186"/>
      <c r="L8" s="186"/>
      <c r="M8" s="186"/>
      <c r="N8" s="186"/>
      <c r="O8" s="186"/>
      <c r="P8" s="186"/>
    </row>
    <row r="9" spans="1:16" ht="27.95" customHeight="1">
      <c r="A9" s="187" t="s">
        <v>11</v>
      </c>
      <c r="B9" s="184"/>
      <c r="C9" s="184"/>
      <c r="D9" s="187"/>
      <c r="E9" s="187"/>
      <c r="F9" s="184"/>
      <c r="G9" s="127"/>
      <c r="H9" s="186"/>
      <c r="I9" s="186"/>
      <c r="J9" s="186"/>
      <c r="K9" s="186"/>
      <c r="L9" s="186"/>
      <c r="M9" s="186"/>
      <c r="N9" s="186"/>
      <c r="O9" s="186"/>
      <c r="P9" s="186"/>
    </row>
    <row r="10" spans="1:16" ht="19.5" customHeight="1">
      <c r="A10" s="177" t="s">
        <v>13</v>
      </c>
      <c r="B10" s="178"/>
      <c r="C10" s="179"/>
      <c r="D10" s="177" t="s">
        <v>14</v>
      </c>
      <c r="E10" s="177"/>
      <c r="F10" s="131" t="s">
        <v>24</v>
      </c>
      <c r="G10" s="127"/>
      <c r="H10" s="186"/>
      <c r="I10" s="186"/>
      <c r="J10" s="186"/>
      <c r="K10" s="186"/>
      <c r="L10" s="186"/>
      <c r="M10" s="186"/>
      <c r="N10" s="186"/>
      <c r="O10" s="186"/>
      <c r="P10" s="186"/>
    </row>
    <row r="11" spans="1:16" ht="32.25" customHeight="1">
      <c r="A11" s="177"/>
      <c r="B11" s="178"/>
      <c r="C11" s="179"/>
      <c r="D11" s="177"/>
      <c r="E11" s="177"/>
      <c r="F11" s="140"/>
      <c r="G11" s="127"/>
      <c r="H11" s="186"/>
      <c r="I11" s="186"/>
      <c r="J11" s="186"/>
      <c r="K11" s="186"/>
      <c r="L11" s="186"/>
      <c r="M11" s="186"/>
      <c r="N11" s="186"/>
      <c r="O11" s="186"/>
      <c r="P11" s="186"/>
    </row>
    <row r="12" spans="1:16" ht="20.100000000000001" customHeight="1">
      <c r="A12" s="127"/>
      <c r="B12" s="127"/>
      <c r="C12" s="127"/>
      <c r="D12" s="127"/>
      <c r="E12" s="127"/>
      <c r="F12" s="127"/>
      <c r="G12" s="127"/>
      <c r="H12" s="186"/>
      <c r="I12" s="186"/>
      <c r="J12" s="186"/>
      <c r="K12" s="186"/>
      <c r="L12" s="186"/>
      <c r="M12" s="186"/>
      <c r="N12" s="186"/>
      <c r="O12" s="186"/>
      <c r="P12" s="186"/>
    </row>
    <row r="13" spans="1:16" ht="20.100000000000001" customHeight="1">
      <c r="A13" s="127"/>
      <c r="B13" s="127"/>
      <c r="C13" s="127"/>
      <c r="D13" s="127"/>
      <c r="E13" s="127"/>
      <c r="F13" s="127"/>
      <c r="G13" s="127"/>
      <c r="H13" s="186"/>
      <c r="I13" s="186"/>
      <c r="J13" s="186"/>
      <c r="K13" s="186"/>
      <c r="L13" s="186"/>
      <c r="M13" s="186"/>
      <c r="N13" s="186"/>
      <c r="O13" s="186"/>
      <c r="P13" s="186"/>
    </row>
    <row r="14" spans="1:16" ht="20.100000000000001" customHeight="1">
      <c r="A14" s="180" t="s">
        <v>15</v>
      </c>
      <c r="B14" s="180"/>
      <c r="C14" s="180"/>
      <c r="D14" s="180"/>
      <c r="E14" s="127"/>
      <c r="F14" s="127"/>
      <c r="G14" s="127"/>
      <c r="H14" s="186"/>
      <c r="I14" s="186"/>
      <c r="J14" s="186"/>
      <c r="K14" s="186"/>
      <c r="L14" s="186"/>
      <c r="M14" s="186"/>
      <c r="N14" s="186"/>
      <c r="O14" s="186"/>
      <c r="P14" s="186"/>
    </row>
    <row r="15" spans="1:16" ht="20.100000000000001" customHeight="1">
      <c r="A15" s="180"/>
      <c r="B15" s="180"/>
      <c r="C15" s="180"/>
      <c r="D15" s="180"/>
      <c r="E15" s="127"/>
      <c r="F15" s="127"/>
      <c r="G15" s="127"/>
      <c r="H15" s="127"/>
      <c r="I15" s="127"/>
    </row>
    <row r="16" spans="1:16">
      <c r="A16" s="127"/>
      <c r="B16" s="127"/>
      <c r="C16" s="127"/>
      <c r="D16" s="127"/>
      <c r="E16" s="127"/>
      <c r="F16" s="127"/>
      <c r="G16" s="127"/>
      <c r="H16" s="127"/>
      <c r="I16" s="127"/>
    </row>
    <row r="17" spans="1:8">
      <c r="A17" s="134" t="s">
        <v>16</v>
      </c>
      <c r="B17" s="135"/>
      <c r="C17" s="127"/>
      <c r="D17" s="127"/>
      <c r="E17" s="127"/>
      <c r="F17" s="127"/>
      <c r="G17" s="127"/>
      <c r="H17" s="127"/>
    </row>
    <row r="18" spans="1:8" ht="27" customHeight="1">
      <c r="A18" s="136" t="s">
        <v>17</v>
      </c>
      <c r="B18" s="137" t="s">
        <v>18</v>
      </c>
      <c r="C18" s="127"/>
      <c r="D18" s="127"/>
      <c r="E18" s="127"/>
      <c r="F18" s="127"/>
      <c r="G18" s="127"/>
      <c r="H18" s="127"/>
    </row>
    <row r="19" spans="1:8" ht="27" customHeight="1">
      <c r="A19" s="138" t="s">
        <v>17</v>
      </c>
      <c r="B19" s="137" t="s">
        <v>19</v>
      </c>
      <c r="C19" s="127"/>
      <c r="D19" s="127"/>
      <c r="E19" s="127"/>
      <c r="F19" s="127"/>
      <c r="G19" s="127"/>
      <c r="H19" s="127"/>
    </row>
    <row r="20" spans="1:8" ht="27" customHeight="1">
      <c r="A20" s="139" t="s">
        <v>20</v>
      </c>
      <c r="B20" s="137" t="s">
        <v>21</v>
      </c>
    </row>
  </sheetData>
  <sheetProtection algorithmName="SHA-512" hashValue="vkESu70e/BsEWR293vTE/ts/ygD244hClRQmle9uJAVNR5M+5KmcJH/7Vr/KbkbCyT33w6MUAExZ1rXAtv02Sg==" saltValue="N3+GOeFtze/eHIld+1f+0Q==" spinCount="100000" sheet="1" objects="1" scenarios="1"/>
  <mergeCells count="14">
    <mergeCell ref="A10:B11"/>
    <mergeCell ref="C10:C11"/>
    <mergeCell ref="D10:E11"/>
    <mergeCell ref="A14:D15"/>
    <mergeCell ref="A1:P1"/>
    <mergeCell ref="A2:P2"/>
    <mergeCell ref="A3:P3"/>
    <mergeCell ref="A5:F5"/>
    <mergeCell ref="A6:B6"/>
    <mergeCell ref="D6:E6"/>
    <mergeCell ref="H6:P14"/>
    <mergeCell ref="A7:B7"/>
    <mergeCell ref="D7:E7"/>
    <mergeCell ref="A9:F9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&amp;L21-2026 EU Los 1</oddHeader>
    <oddFooter>Seite &amp;P von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89087-68E8-493E-A851-1020285B4AD0}">
  <sheetPr>
    <pageSetUpPr fitToPage="1"/>
  </sheetPr>
  <dimension ref="A1:P20"/>
  <sheetViews>
    <sheetView showGridLines="0" zoomScale="90" zoomScaleNormal="90" workbookViewId="0">
      <selection activeCell="D10" sqref="D10:E11"/>
    </sheetView>
  </sheetViews>
  <sheetFormatPr baseColWidth="10" defaultColWidth="9" defaultRowHeight="16.5"/>
  <cols>
    <col min="1" max="1" width="4.375" style="126" customWidth="1"/>
    <col min="2" max="2" width="26" style="126" customWidth="1"/>
    <col min="3" max="3" width="13" style="126" customWidth="1"/>
    <col min="4" max="5" width="22" style="126" customWidth="1"/>
    <col min="6" max="6" width="17" style="126" customWidth="1"/>
    <col min="7" max="7" width="5" style="126" customWidth="1"/>
    <col min="8" max="13" width="16" style="126" customWidth="1"/>
    <col min="14" max="14" width="14.375" style="126" customWidth="1"/>
    <col min="15" max="15" width="0.875" style="126" customWidth="1"/>
    <col min="16" max="16" width="9.125" style="126" customWidth="1"/>
    <col min="17" max="16384" width="9" style="126"/>
  </cols>
  <sheetData>
    <row r="1" spans="1:16" ht="27.75" customHeight="1">
      <c r="A1" s="181" t="s">
        <v>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</row>
    <row r="2" spans="1:16" ht="20.100000000000001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</row>
    <row r="3" spans="1:16" ht="20.100000000000001" customHeight="1">
      <c r="A3" s="183" t="s">
        <v>1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</row>
    <row r="4" spans="1:16" ht="20.100000000000001" customHeight="1">
      <c r="A4" s="127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</row>
    <row r="5" spans="1:16" ht="27.95" customHeight="1">
      <c r="A5" s="184" t="s">
        <v>2</v>
      </c>
      <c r="B5" s="184"/>
      <c r="C5" s="184"/>
      <c r="D5" s="184"/>
      <c r="E5" s="184"/>
      <c r="F5" s="184"/>
      <c r="G5" s="127"/>
      <c r="H5" s="128" t="s">
        <v>3</v>
      </c>
      <c r="I5" s="129"/>
      <c r="J5" s="129"/>
      <c r="K5" s="129"/>
      <c r="L5" s="129"/>
      <c r="M5" s="129"/>
      <c r="N5" s="129"/>
      <c r="O5" s="129"/>
      <c r="P5" s="130"/>
    </row>
    <row r="6" spans="1:16" ht="42" customHeight="1">
      <c r="A6" s="185" t="s">
        <v>4</v>
      </c>
      <c r="B6" s="185"/>
      <c r="C6" s="131" t="s">
        <v>5</v>
      </c>
      <c r="D6" s="185" t="s">
        <v>6</v>
      </c>
      <c r="E6" s="185"/>
      <c r="F6" s="131" t="s">
        <v>7</v>
      </c>
      <c r="G6" s="127"/>
      <c r="H6" s="186"/>
      <c r="I6" s="186"/>
      <c r="J6" s="186"/>
      <c r="K6" s="186"/>
      <c r="L6" s="186"/>
      <c r="M6" s="186"/>
      <c r="N6" s="186"/>
      <c r="O6" s="186"/>
      <c r="P6" s="186"/>
    </row>
    <row r="7" spans="1:16" ht="49.5" customHeight="1">
      <c r="A7" s="177" t="s">
        <v>58</v>
      </c>
      <c r="B7" s="178"/>
      <c r="C7" s="132">
        <v>103</v>
      </c>
      <c r="D7" s="177" t="s">
        <v>8</v>
      </c>
      <c r="E7" s="177"/>
      <c r="F7" s="140"/>
      <c r="G7" s="127"/>
      <c r="H7" s="186"/>
      <c r="I7" s="186"/>
      <c r="J7" s="186"/>
      <c r="K7" s="186"/>
      <c r="L7" s="186"/>
      <c r="M7" s="186"/>
      <c r="N7" s="186"/>
      <c r="O7" s="186"/>
      <c r="P7" s="186"/>
    </row>
    <row r="8" spans="1:16" ht="20.100000000000001" customHeight="1">
      <c r="A8" s="133"/>
      <c r="B8" s="127"/>
      <c r="C8" s="127"/>
      <c r="D8" s="133"/>
      <c r="E8" s="133"/>
      <c r="F8" s="127"/>
      <c r="G8" s="127"/>
      <c r="H8" s="186"/>
      <c r="I8" s="186"/>
      <c r="J8" s="186"/>
      <c r="K8" s="186"/>
      <c r="L8" s="186"/>
      <c r="M8" s="186"/>
      <c r="N8" s="186"/>
      <c r="O8" s="186"/>
      <c r="P8" s="186"/>
    </row>
    <row r="9" spans="1:16" ht="27.95" customHeight="1">
      <c r="A9" s="187" t="s">
        <v>11</v>
      </c>
      <c r="B9" s="184"/>
      <c r="C9" s="184"/>
      <c r="D9" s="187"/>
      <c r="E9" s="187"/>
      <c r="F9" s="184"/>
      <c r="G9" s="127"/>
      <c r="H9" s="186"/>
      <c r="I9" s="186"/>
      <c r="J9" s="186"/>
      <c r="K9" s="186"/>
      <c r="L9" s="186"/>
      <c r="M9" s="186"/>
      <c r="N9" s="186"/>
      <c r="O9" s="186"/>
      <c r="P9" s="186"/>
    </row>
    <row r="10" spans="1:16" ht="19.5" customHeight="1">
      <c r="A10" s="177" t="s">
        <v>13</v>
      </c>
      <c r="B10" s="178"/>
      <c r="C10" s="179"/>
      <c r="D10" s="177" t="s">
        <v>14</v>
      </c>
      <c r="E10" s="177"/>
      <c r="F10" s="131" t="s">
        <v>24</v>
      </c>
      <c r="G10" s="127"/>
      <c r="H10" s="186"/>
      <c r="I10" s="186"/>
      <c r="J10" s="186"/>
      <c r="K10" s="186"/>
      <c r="L10" s="186"/>
      <c r="M10" s="186"/>
      <c r="N10" s="186"/>
      <c r="O10" s="186"/>
      <c r="P10" s="186"/>
    </row>
    <row r="11" spans="1:16" ht="32.25" customHeight="1">
      <c r="A11" s="177"/>
      <c r="B11" s="178"/>
      <c r="C11" s="179"/>
      <c r="D11" s="177"/>
      <c r="E11" s="177"/>
      <c r="F11" s="140"/>
      <c r="G11" s="127"/>
      <c r="H11" s="186"/>
      <c r="I11" s="186"/>
      <c r="J11" s="186"/>
      <c r="K11" s="186"/>
      <c r="L11" s="186"/>
      <c r="M11" s="186"/>
      <c r="N11" s="186"/>
      <c r="O11" s="186"/>
      <c r="P11" s="186"/>
    </row>
    <row r="12" spans="1:16" ht="20.100000000000001" customHeight="1">
      <c r="A12" s="127"/>
      <c r="B12" s="127"/>
      <c r="C12" s="127"/>
      <c r="D12" s="127"/>
      <c r="E12" s="127"/>
      <c r="F12" s="127"/>
      <c r="G12" s="127"/>
      <c r="H12" s="186"/>
      <c r="I12" s="186"/>
      <c r="J12" s="186"/>
      <c r="K12" s="186"/>
      <c r="L12" s="186"/>
      <c r="M12" s="186"/>
      <c r="N12" s="186"/>
      <c r="O12" s="186"/>
      <c r="P12" s="186"/>
    </row>
    <row r="13" spans="1:16" ht="20.100000000000001" customHeight="1">
      <c r="A13" s="127"/>
      <c r="B13" s="127"/>
      <c r="C13" s="127"/>
      <c r="D13" s="127"/>
      <c r="E13" s="127"/>
      <c r="F13" s="127"/>
      <c r="G13" s="127"/>
      <c r="H13" s="186"/>
      <c r="I13" s="186"/>
      <c r="J13" s="186"/>
      <c r="K13" s="186"/>
      <c r="L13" s="186"/>
      <c r="M13" s="186"/>
      <c r="N13" s="186"/>
      <c r="O13" s="186"/>
      <c r="P13" s="186"/>
    </row>
    <row r="14" spans="1:16" ht="20.100000000000001" customHeight="1">
      <c r="A14" s="180" t="s">
        <v>15</v>
      </c>
      <c r="B14" s="180"/>
      <c r="C14" s="180"/>
      <c r="D14" s="180"/>
      <c r="E14" s="127"/>
      <c r="F14" s="127"/>
      <c r="G14" s="127"/>
      <c r="H14" s="186"/>
      <c r="I14" s="186"/>
      <c r="J14" s="186"/>
      <c r="K14" s="186"/>
      <c r="L14" s="186"/>
      <c r="M14" s="186"/>
      <c r="N14" s="186"/>
      <c r="O14" s="186"/>
      <c r="P14" s="186"/>
    </row>
    <row r="15" spans="1:16" ht="20.100000000000001" customHeight="1">
      <c r="A15" s="180"/>
      <c r="B15" s="180"/>
      <c r="C15" s="180"/>
      <c r="D15" s="180"/>
      <c r="E15" s="127"/>
      <c r="F15" s="127"/>
      <c r="G15" s="127"/>
      <c r="H15" s="127"/>
      <c r="I15" s="127"/>
    </row>
    <row r="16" spans="1:16">
      <c r="A16" s="127"/>
      <c r="B16" s="127"/>
      <c r="C16" s="127"/>
      <c r="D16" s="127"/>
      <c r="E16" s="127"/>
      <c r="F16" s="127"/>
      <c r="G16" s="127"/>
      <c r="H16" s="127"/>
      <c r="I16" s="127"/>
    </row>
    <row r="17" spans="1:8">
      <c r="A17" s="134" t="s">
        <v>16</v>
      </c>
      <c r="B17" s="135"/>
      <c r="C17" s="127"/>
      <c r="D17" s="127"/>
      <c r="E17" s="127"/>
      <c r="F17" s="127"/>
      <c r="G17" s="127"/>
      <c r="H17" s="127"/>
    </row>
    <row r="18" spans="1:8" ht="27" customHeight="1">
      <c r="A18" s="136" t="s">
        <v>17</v>
      </c>
      <c r="B18" s="137" t="s">
        <v>18</v>
      </c>
      <c r="C18" s="127"/>
      <c r="D18" s="127"/>
      <c r="E18" s="127"/>
      <c r="F18" s="127"/>
      <c r="G18" s="127"/>
      <c r="H18" s="127"/>
    </row>
    <row r="19" spans="1:8" ht="27" customHeight="1">
      <c r="A19" s="138" t="s">
        <v>17</v>
      </c>
      <c r="B19" s="137" t="s">
        <v>19</v>
      </c>
      <c r="C19" s="127"/>
      <c r="D19" s="127"/>
      <c r="E19" s="127"/>
      <c r="F19" s="127"/>
      <c r="G19" s="127"/>
      <c r="H19" s="127"/>
    </row>
    <row r="20" spans="1:8" ht="27" customHeight="1">
      <c r="A20" s="139" t="s">
        <v>20</v>
      </c>
      <c r="B20" s="137" t="s">
        <v>21</v>
      </c>
    </row>
  </sheetData>
  <sheetProtection algorithmName="SHA-512" hashValue="J0YGZ3AdLrvm+h3k0AqXWpih71bK6ZgeHegCxhpTSWW50bDOCY9SWXAj1bas22fHShvJWph0lGq2IWf6ia5pbw==" saltValue="+3TjUUtE/rA3bVzCGDMrng==" spinCount="100000" sheet="1" objects="1" scenarios="1"/>
  <mergeCells count="14">
    <mergeCell ref="A10:B11"/>
    <mergeCell ref="C10:C11"/>
    <mergeCell ref="D10:E11"/>
    <mergeCell ref="A14:D15"/>
    <mergeCell ref="A1:P1"/>
    <mergeCell ref="A2:P2"/>
    <mergeCell ref="A3:P3"/>
    <mergeCell ref="A5:F5"/>
    <mergeCell ref="A6:B6"/>
    <mergeCell ref="D6:E6"/>
    <mergeCell ref="H6:P14"/>
    <mergeCell ref="A7:B7"/>
    <mergeCell ref="D7:E7"/>
    <mergeCell ref="A9:F9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&amp;L21-2026 EU Los 1</oddHeader>
    <oddFooter>Seite &amp;P von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F6F1F-EC0D-45DF-9C0B-14527E40A569}">
  <sheetPr>
    <pageSetUpPr fitToPage="1"/>
  </sheetPr>
  <dimension ref="A1:P20"/>
  <sheetViews>
    <sheetView showGridLines="0" zoomScale="90" zoomScaleNormal="90" workbookViewId="0">
      <selection activeCell="F14" sqref="F14"/>
    </sheetView>
  </sheetViews>
  <sheetFormatPr baseColWidth="10" defaultColWidth="9" defaultRowHeight="16.5"/>
  <cols>
    <col min="1" max="1" width="4.375" style="126" customWidth="1"/>
    <col min="2" max="2" width="26" style="126" customWidth="1"/>
    <col min="3" max="3" width="13" style="126" customWidth="1"/>
    <col min="4" max="5" width="22" style="126" customWidth="1"/>
    <col min="6" max="6" width="17" style="126" customWidth="1"/>
    <col min="7" max="7" width="5" style="126" customWidth="1"/>
    <col min="8" max="13" width="16" style="126" customWidth="1"/>
    <col min="14" max="14" width="14.375" style="126" customWidth="1"/>
    <col min="15" max="15" width="0.875" style="126" customWidth="1"/>
    <col min="16" max="16" width="9.125" style="126" customWidth="1"/>
    <col min="17" max="16384" width="9" style="126"/>
  </cols>
  <sheetData>
    <row r="1" spans="1:16" ht="27.75" customHeight="1">
      <c r="A1" s="181" t="s">
        <v>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</row>
    <row r="2" spans="1:16" ht="20.100000000000001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</row>
    <row r="3" spans="1:16" ht="20.100000000000001" customHeight="1">
      <c r="A3" s="183" t="s">
        <v>1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</row>
    <row r="4" spans="1:16" ht="20.100000000000001" customHeight="1">
      <c r="A4" s="127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</row>
    <row r="5" spans="1:16" ht="27.95" customHeight="1">
      <c r="A5" s="184" t="s">
        <v>2</v>
      </c>
      <c r="B5" s="184"/>
      <c r="C5" s="184"/>
      <c r="D5" s="184"/>
      <c r="E5" s="184"/>
      <c r="F5" s="184"/>
      <c r="G5" s="127"/>
      <c r="H5" s="128" t="s">
        <v>3</v>
      </c>
      <c r="I5" s="129"/>
      <c r="J5" s="129"/>
      <c r="K5" s="129"/>
      <c r="L5" s="129"/>
      <c r="M5" s="129"/>
      <c r="N5" s="129"/>
      <c r="O5" s="129"/>
      <c r="P5" s="130"/>
    </row>
    <row r="6" spans="1:16" ht="42" customHeight="1">
      <c r="A6" s="185" t="s">
        <v>4</v>
      </c>
      <c r="B6" s="185"/>
      <c r="C6" s="131" t="s">
        <v>5</v>
      </c>
      <c r="D6" s="185" t="s">
        <v>6</v>
      </c>
      <c r="E6" s="185"/>
      <c r="F6" s="131" t="s">
        <v>7</v>
      </c>
      <c r="G6" s="127"/>
      <c r="H6" s="186"/>
      <c r="I6" s="186"/>
      <c r="J6" s="186"/>
      <c r="K6" s="186"/>
      <c r="L6" s="186"/>
      <c r="M6" s="186"/>
      <c r="N6" s="186"/>
      <c r="O6" s="186"/>
      <c r="P6" s="186"/>
    </row>
    <row r="7" spans="1:16" ht="49.5" customHeight="1">
      <c r="A7" s="177" t="s">
        <v>52</v>
      </c>
      <c r="B7" s="178"/>
      <c r="C7" s="132">
        <v>58</v>
      </c>
      <c r="D7" s="177" t="s">
        <v>8</v>
      </c>
      <c r="E7" s="177"/>
      <c r="F7" s="140"/>
      <c r="G7" s="127"/>
      <c r="H7" s="186"/>
      <c r="I7" s="186"/>
      <c r="J7" s="186"/>
      <c r="K7" s="186"/>
      <c r="L7" s="186"/>
      <c r="M7" s="186"/>
      <c r="N7" s="186"/>
      <c r="O7" s="186"/>
      <c r="P7" s="186"/>
    </row>
    <row r="8" spans="1:16" ht="20.100000000000001" customHeight="1">
      <c r="A8" s="133"/>
      <c r="B8" s="127"/>
      <c r="C8" s="127"/>
      <c r="D8" s="133"/>
      <c r="E8" s="133"/>
      <c r="F8" s="127"/>
      <c r="G8" s="127"/>
      <c r="H8" s="186"/>
      <c r="I8" s="186"/>
      <c r="J8" s="186"/>
      <c r="K8" s="186"/>
      <c r="L8" s="186"/>
      <c r="M8" s="186"/>
      <c r="N8" s="186"/>
      <c r="O8" s="186"/>
      <c r="P8" s="186"/>
    </row>
    <row r="9" spans="1:16" ht="27.95" customHeight="1">
      <c r="A9" s="187" t="s">
        <v>11</v>
      </c>
      <c r="B9" s="184"/>
      <c r="C9" s="184"/>
      <c r="D9" s="187"/>
      <c r="E9" s="187"/>
      <c r="F9" s="184"/>
      <c r="G9" s="127"/>
      <c r="H9" s="186"/>
      <c r="I9" s="186"/>
      <c r="J9" s="186"/>
      <c r="K9" s="186"/>
      <c r="L9" s="186"/>
      <c r="M9" s="186"/>
      <c r="N9" s="186"/>
      <c r="O9" s="186"/>
      <c r="P9" s="186"/>
    </row>
    <row r="10" spans="1:16" ht="19.5" customHeight="1">
      <c r="A10" s="177" t="s">
        <v>13</v>
      </c>
      <c r="B10" s="178"/>
      <c r="C10" s="179"/>
      <c r="D10" s="177" t="s">
        <v>14</v>
      </c>
      <c r="E10" s="177"/>
      <c r="F10" s="131" t="s">
        <v>24</v>
      </c>
      <c r="G10" s="127"/>
      <c r="H10" s="186"/>
      <c r="I10" s="186"/>
      <c r="J10" s="186"/>
      <c r="K10" s="186"/>
      <c r="L10" s="186"/>
      <c r="M10" s="186"/>
      <c r="N10" s="186"/>
      <c r="O10" s="186"/>
      <c r="P10" s="186"/>
    </row>
    <row r="11" spans="1:16" ht="32.25" customHeight="1">
      <c r="A11" s="177"/>
      <c r="B11" s="178"/>
      <c r="C11" s="179"/>
      <c r="D11" s="177"/>
      <c r="E11" s="177"/>
      <c r="F11" s="140"/>
      <c r="G11" s="127"/>
      <c r="H11" s="186"/>
      <c r="I11" s="186"/>
      <c r="J11" s="186"/>
      <c r="K11" s="186"/>
      <c r="L11" s="186"/>
      <c r="M11" s="186"/>
      <c r="N11" s="186"/>
      <c r="O11" s="186"/>
      <c r="P11" s="186"/>
    </row>
    <row r="12" spans="1:16" ht="20.100000000000001" customHeight="1">
      <c r="A12" s="127"/>
      <c r="B12" s="127"/>
      <c r="C12" s="127"/>
      <c r="D12" s="127"/>
      <c r="E12" s="127"/>
      <c r="F12" s="127"/>
      <c r="G12" s="127"/>
      <c r="H12" s="186"/>
      <c r="I12" s="186"/>
      <c r="J12" s="186"/>
      <c r="K12" s="186"/>
      <c r="L12" s="186"/>
      <c r="M12" s="186"/>
      <c r="N12" s="186"/>
      <c r="O12" s="186"/>
      <c r="P12" s="186"/>
    </row>
    <row r="13" spans="1:16" ht="20.100000000000001" customHeight="1">
      <c r="A13" s="127"/>
      <c r="B13" s="127"/>
      <c r="C13" s="127"/>
      <c r="D13" s="127"/>
      <c r="E13" s="127"/>
      <c r="F13" s="127"/>
      <c r="G13" s="127"/>
      <c r="H13" s="186"/>
      <c r="I13" s="186"/>
      <c r="J13" s="186"/>
      <c r="K13" s="186"/>
      <c r="L13" s="186"/>
      <c r="M13" s="186"/>
      <c r="N13" s="186"/>
      <c r="O13" s="186"/>
      <c r="P13" s="186"/>
    </row>
    <row r="14" spans="1:16" ht="20.100000000000001" customHeight="1">
      <c r="A14" s="180" t="s">
        <v>15</v>
      </c>
      <c r="B14" s="180"/>
      <c r="C14" s="180"/>
      <c r="D14" s="180"/>
      <c r="E14" s="127"/>
      <c r="F14" s="127"/>
      <c r="G14" s="127"/>
      <c r="H14" s="186"/>
      <c r="I14" s="186"/>
      <c r="J14" s="186"/>
      <c r="K14" s="186"/>
      <c r="L14" s="186"/>
      <c r="M14" s="186"/>
      <c r="N14" s="186"/>
      <c r="O14" s="186"/>
      <c r="P14" s="186"/>
    </row>
    <row r="15" spans="1:16" ht="20.100000000000001" customHeight="1">
      <c r="A15" s="180"/>
      <c r="B15" s="180"/>
      <c r="C15" s="180"/>
      <c r="D15" s="180"/>
      <c r="E15" s="127"/>
      <c r="F15" s="127"/>
      <c r="G15" s="127"/>
      <c r="H15" s="127"/>
      <c r="I15" s="127"/>
    </row>
    <row r="16" spans="1:16">
      <c r="A16" s="127"/>
      <c r="B16" s="127"/>
      <c r="C16" s="127"/>
      <c r="D16" s="127"/>
      <c r="E16" s="127"/>
      <c r="F16" s="127"/>
      <c r="G16" s="127"/>
      <c r="H16" s="127"/>
      <c r="I16" s="127"/>
    </row>
    <row r="17" spans="1:8">
      <c r="A17" s="134" t="s">
        <v>16</v>
      </c>
      <c r="B17" s="135"/>
      <c r="C17" s="127"/>
      <c r="D17" s="127"/>
      <c r="E17" s="127"/>
      <c r="F17" s="127"/>
      <c r="G17" s="127"/>
      <c r="H17" s="127"/>
    </row>
    <row r="18" spans="1:8" ht="27" customHeight="1">
      <c r="A18" s="136" t="s">
        <v>17</v>
      </c>
      <c r="B18" s="137" t="s">
        <v>18</v>
      </c>
      <c r="C18" s="127"/>
      <c r="D18" s="127"/>
      <c r="E18" s="127"/>
      <c r="F18" s="127"/>
      <c r="G18" s="127"/>
      <c r="H18" s="127"/>
    </row>
    <row r="19" spans="1:8" ht="27" customHeight="1">
      <c r="A19" s="138" t="s">
        <v>17</v>
      </c>
      <c r="B19" s="137" t="s">
        <v>19</v>
      </c>
      <c r="C19" s="127"/>
      <c r="D19" s="127"/>
      <c r="E19" s="127"/>
      <c r="F19" s="127"/>
      <c r="G19" s="127"/>
      <c r="H19" s="127"/>
    </row>
    <row r="20" spans="1:8" ht="27" customHeight="1">
      <c r="A20" s="139" t="s">
        <v>20</v>
      </c>
      <c r="B20" s="137" t="s">
        <v>21</v>
      </c>
    </row>
  </sheetData>
  <sheetProtection algorithmName="SHA-512" hashValue="s/6RemurB51y+1VBmaorTu3ntP4qQMZUT9mrvT8XfMIeXoqy3uY9dcMA9edLy4IBtK6HEnsKCyMJBQXkH4taTA==" saltValue="9D4rHgrOgufArwuaJdXaDw==" spinCount="100000" sheet="1" objects="1" scenarios="1"/>
  <mergeCells count="14">
    <mergeCell ref="A10:B11"/>
    <mergeCell ref="C10:C11"/>
    <mergeCell ref="D10:E11"/>
    <mergeCell ref="A14:D15"/>
    <mergeCell ref="A1:P1"/>
    <mergeCell ref="A2:P2"/>
    <mergeCell ref="A3:P3"/>
    <mergeCell ref="A5:F5"/>
    <mergeCell ref="A6:B6"/>
    <mergeCell ref="D6:E6"/>
    <mergeCell ref="H6:P14"/>
    <mergeCell ref="A7:B7"/>
    <mergeCell ref="D7:E7"/>
    <mergeCell ref="A9:F9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&amp;L21-2026 EU Los 1</oddHeader>
    <oddFooter>Seite &amp;P von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7EE58-4986-40F8-A591-756E0384463B}">
  <sheetPr>
    <pageSetUpPr fitToPage="1"/>
  </sheetPr>
  <dimension ref="A1:P20"/>
  <sheetViews>
    <sheetView showGridLines="0" zoomScale="90" zoomScaleNormal="90" workbookViewId="0">
      <selection activeCell="F11" sqref="F11"/>
    </sheetView>
  </sheetViews>
  <sheetFormatPr baseColWidth="10" defaultColWidth="9" defaultRowHeight="16.5"/>
  <cols>
    <col min="1" max="1" width="4.375" style="126" customWidth="1"/>
    <col min="2" max="2" width="26" style="126" customWidth="1"/>
    <col min="3" max="3" width="13" style="126" customWidth="1"/>
    <col min="4" max="5" width="22" style="126" customWidth="1"/>
    <col min="6" max="6" width="17" style="126" customWidth="1"/>
    <col min="7" max="7" width="5" style="126" customWidth="1"/>
    <col min="8" max="13" width="16" style="126" customWidth="1"/>
    <col min="14" max="14" width="14.375" style="126" customWidth="1"/>
    <col min="15" max="15" width="0.875" style="126" customWidth="1"/>
    <col min="16" max="16" width="9.125" style="126" customWidth="1"/>
    <col min="17" max="16384" width="9" style="126"/>
  </cols>
  <sheetData>
    <row r="1" spans="1:16" ht="27.75" customHeight="1">
      <c r="A1" s="181" t="s">
        <v>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</row>
    <row r="2" spans="1:16" ht="20.100000000000001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</row>
    <row r="3" spans="1:16" ht="20.100000000000001" customHeight="1">
      <c r="A3" s="183" t="s">
        <v>1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</row>
    <row r="4" spans="1:16" ht="20.100000000000001" customHeight="1">
      <c r="A4" s="127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</row>
    <row r="5" spans="1:16" ht="27.95" customHeight="1">
      <c r="A5" s="184" t="s">
        <v>2</v>
      </c>
      <c r="B5" s="184"/>
      <c r="C5" s="184"/>
      <c r="D5" s="184"/>
      <c r="E5" s="184"/>
      <c r="F5" s="184"/>
      <c r="G5" s="127"/>
      <c r="H5" s="128" t="s">
        <v>3</v>
      </c>
      <c r="I5" s="129"/>
      <c r="J5" s="129"/>
      <c r="K5" s="129"/>
      <c r="L5" s="129"/>
      <c r="M5" s="129"/>
      <c r="N5" s="129"/>
      <c r="O5" s="129"/>
      <c r="P5" s="130"/>
    </row>
    <row r="6" spans="1:16" ht="42" customHeight="1">
      <c r="A6" s="185" t="s">
        <v>4</v>
      </c>
      <c r="B6" s="185"/>
      <c r="C6" s="131" t="s">
        <v>5</v>
      </c>
      <c r="D6" s="185" t="s">
        <v>6</v>
      </c>
      <c r="E6" s="185"/>
      <c r="F6" s="131" t="s">
        <v>7</v>
      </c>
      <c r="G6" s="127"/>
      <c r="H6" s="186"/>
      <c r="I6" s="186"/>
      <c r="J6" s="186"/>
      <c r="K6" s="186"/>
      <c r="L6" s="186"/>
      <c r="M6" s="186"/>
      <c r="N6" s="186"/>
      <c r="O6" s="186"/>
      <c r="P6" s="186"/>
    </row>
    <row r="7" spans="1:16" ht="49.5" customHeight="1">
      <c r="A7" s="177" t="s">
        <v>61</v>
      </c>
      <c r="B7" s="178"/>
      <c r="C7" s="132">
        <v>23</v>
      </c>
      <c r="D7" s="177" t="s">
        <v>8</v>
      </c>
      <c r="E7" s="177"/>
      <c r="F7" s="140"/>
      <c r="G7" s="127"/>
      <c r="H7" s="186"/>
      <c r="I7" s="186"/>
      <c r="J7" s="186"/>
      <c r="K7" s="186"/>
      <c r="L7" s="186"/>
      <c r="M7" s="186"/>
      <c r="N7" s="186"/>
      <c r="O7" s="186"/>
      <c r="P7" s="186"/>
    </row>
    <row r="8" spans="1:16" ht="20.100000000000001" customHeight="1">
      <c r="A8" s="133"/>
      <c r="B8" s="127"/>
      <c r="C8" s="127"/>
      <c r="D8" s="133"/>
      <c r="E8" s="133"/>
      <c r="F8" s="127"/>
      <c r="G8" s="127"/>
      <c r="H8" s="186"/>
      <c r="I8" s="186"/>
      <c r="J8" s="186"/>
      <c r="K8" s="186"/>
      <c r="L8" s="186"/>
      <c r="M8" s="186"/>
      <c r="N8" s="186"/>
      <c r="O8" s="186"/>
      <c r="P8" s="186"/>
    </row>
    <row r="9" spans="1:16" ht="27.95" customHeight="1">
      <c r="A9" s="187" t="s">
        <v>11</v>
      </c>
      <c r="B9" s="184"/>
      <c r="C9" s="184"/>
      <c r="D9" s="187"/>
      <c r="E9" s="187"/>
      <c r="F9" s="184"/>
      <c r="G9" s="127"/>
      <c r="H9" s="186"/>
      <c r="I9" s="186"/>
      <c r="J9" s="186"/>
      <c r="K9" s="186"/>
      <c r="L9" s="186"/>
      <c r="M9" s="186"/>
      <c r="N9" s="186"/>
      <c r="O9" s="186"/>
      <c r="P9" s="186"/>
    </row>
    <row r="10" spans="1:16" ht="19.5" customHeight="1">
      <c r="A10" s="177" t="s">
        <v>13</v>
      </c>
      <c r="B10" s="178"/>
      <c r="C10" s="179"/>
      <c r="D10" s="177" t="s">
        <v>14</v>
      </c>
      <c r="E10" s="177"/>
      <c r="F10" s="131" t="s">
        <v>24</v>
      </c>
      <c r="G10" s="127"/>
      <c r="H10" s="186"/>
      <c r="I10" s="186"/>
      <c r="J10" s="186"/>
      <c r="K10" s="186"/>
      <c r="L10" s="186"/>
      <c r="M10" s="186"/>
      <c r="N10" s="186"/>
      <c r="O10" s="186"/>
      <c r="P10" s="186"/>
    </row>
    <row r="11" spans="1:16" ht="32.25" customHeight="1">
      <c r="A11" s="177"/>
      <c r="B11" s="178"/>
      <c r="C11" s="179"/>
      <c r="D11" s="177"/>
      <c r="E11" s="177"/>
      <c r="F11" s="140"/>
      <c r="G11" s="127"/>
      <c r="H11" s="186"/>
      <c r="I11" s="186"/>
      <c r="J11" s="186"/>
      <c r="K11" s="186"/>
      <c r="L11" s="186"/>
      <c r="M11" s="186"/>
      <c r="N11" s="186"/>
      <c r="O11" s="186"/>
      <c r="P11" s="186"/>
    </row>
    <row r="12" spans="1:16" ht="20.100000000000001" customHeight="1">
      <c r="A12" s="127"/>
      <c r="B12" s="127"/>
      <c r="C12" s="127"/>
      <c r="D12" s="127"/>
      <c r="E12" s="127"/>
      <c r="F12" s="127"/>
      <c r="G12" s="127"/>
      <c r="H12" s="186"/>
      <c r="I12" s="186"/>
      <c r="J12" s="186"/>
      <c r="K12" s="186"/>
      <c r="L12" s="186"/>
      <c r="M12" s="186"/>
      <c r="N12" s="186"/>
      <c r="O12" s="186"/>
      <c r="P12" s="186"/>
    </row>
    <row r="13" spans="1:16" ht="20.100000000000001" customHeight="1">
      <c r="A13" s="127"/>
      <c r="B13" s="127"/>
      <c r="C13" s="127"/>
      <c r="D13" s="127"/>
      <c r="E13" s="127"/>
      <c r="F13" s="127"/>
      <c r="G13" s="127"/>
      <c r="H13" s="186"/>
      <c r="I13" s="186"/>
      <c r="J13" s="186"/>
      <c r="K13" s="186"/>
      <c r="L13" s="186"/>
      <c r="M13" s="186"/>
      <c r="N13" s="186"/>
      <c r="O13" s="186"/>
      <c r="P13" s="186"/>
    </row>
    <row r="14" spans="1:16" ht="20.100000000000001" customHeight="1">
      <c r="A14" s="180" t="s">
        <v>15</v>
      </c>
      <c r="B14" s="180"/>
      <c r="C14" s="180"/>
      <c r="D14" s="180"/>
      <c r="E14" s="127"/>
      <c r="F14" s="127"/>
      <c r="G14" s="127"/>
      <c r="H14" s="186"/>
      <c r="I14" s="186"/>
      <c r="J14" s="186"/>
      <c r="K14" s="186"/>
      <c r="L14" s="186"/>
      <c r="M14" s="186"/>
      <c r="N14" s="186"/>
      <c r="O14" s="186"/>
      <c r="P14" s="186"/>
    </row>
    <row r="15" spans="1:16" ht="20.100000000000001" customHeight="1">
      <c r="A15" s="180"/>
      <c r="B15" s="180"/>
      <c r="C15" s="180"/>
      <c r="D15" s="180"/>
      <c r="E15" s="127"/>
      <c r="F15" s="127"/>
      <c r="G15" s="127"/>
      <c r="H15" s="127"/>
      <c r="I15" s="127"/>
    </row>
    <row r="16" spans="1:16">
      <c r="A16" s="127"/>
      <c r="B16" s="127"/>
      <c r="C16" s="127"/>
      <c r="D16" s="127"/>
      <c r="E16" s="127"/>
      <c r="F16" s="127"/>
      <c r="G16" s="127"/>
      <c r="H16" s="127"/>
      <c r="I16" s="127"/>
    </row>
    <row r="17" spans="1:8">
      <c r="A17" s="134" t="s">
        <v>16</v>
      </c>
      <c r="B17" s="135"/>
      <c r="C17" s="127"/>
      <c r="D17" s="127"/>
      <c r="E17" s="127"/>
      <c r="F17" s="127"/>
      <c r="G17" s="127"/>
      <c r="H17" s="127"/>
    </row>
    <row r="18" spans="1:8" ht="27" customHeight="1">
      <c r="A18" s="136" t="s">
        <v>17</v>
      </c>
      <c r="B18" s="137" t="s">
        <v>18</v>
      </c>
      <c r="C18" s="127"/>
      <c r="D18" s="127"/>
      <c r="E18" s="127"/>
      <c r="F18" s="127"/>
      <c r="G18" s="127"/>
      <c r="H18" s="127"/>
    </row>
    <row r="19" spans="1:8" ht="27" customHeight="1">
      <c r="A19" s="138" t="s">
        <v>17</v>
      </c>
      <c r="B19" s="137" t="s">
        <v>19</v>
      </c>
      <c r="C19" s="127"/>
      <c r="D19" s="127"/>
      <c r="E19" s="127"/>
      <c r="F19" s="127"/>
      <c r="G19" s="127"/>
      <c r="H19" s="127"/>
    </row>
    <row r="20" spans="1:8" ht="27" customHeight="1">
      <c r="A20" s="139" t="s">
        <v>20</v>
      </c>
      <c r="B20" s="137" t="s">
        <v>21</v>
      </c>
    </row>
  </sheetData>
  <sheetProtection algorithmName="SHA-512" hashValue="EUsOw/yrqG9x1HppEA2hDvNw2N09p3slP0Aj0caOF4GdczohQxofzqpu5zeW79p8ffX+FKeRff+H8b26O+t9vg==" saltValue="qp22KElrHzz84RHlrqEowA==" spinCount="100000" sheet="1" objects="1" scenarios="1"/>
  <mergeCells count="14">
    <mergeCell ref="A10:B11"/>
    <mergeCell ref="C10:C11"/>
    <mergeCell ref="D10:E11"/>
    <mergeCell ref="A14:D15"/>
    <mergeCell ref="A1:P1"/>
    <mergeCell ref="A2:P2"/>
    <mergeCell ref="A3:P3"/>
    <mergeCell ref="A5:F5"/>
    <mergeCell ref="A6:B6"/>
    <mergeCell ref="D6:E6"/>
    <mergeCell ref="H6:P14"/>
    <mergeCell ref="A7:B7"/>
    <mergeCell ref="D7:E7"/>
    <mergeCell ref="A9:F9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&amp;L21-2026 EU Los 1</oddHeader>
    <oddFooter>Seite &amp;P von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42627-E711-4418-8B24-13AEF74AC654}">
  <sheetPr>
    <pageSetUpPr fitToPage="1"/>
  </sheetPr>
  <dimension ref="A1:P20"/>
  <sheetViews>
    <sheetView showGridLines="0" zoomScale="90" zoomScaleNormal="90" workbookViewId="0">
      <selection activeCell="F16" sqref="F16"/>
    </sheetView>
  </sheetViews>
  <sheetFormatPr baseColWidth="10" defaultColWidth="9" defaultRowHeight="16.5"/>
  <cols>
    <col min="1" max="1" width="4.375" style="126" customWidth="1"/>
    <col min="2" max="2" width="26" style="126" customWidth="1"/>
    <col min="3" max="3" width="13" style="126" customWidth="1"/>
    <col min="4" max="5" width="22" style="126" customWidth="1"/>
    <col min="6" max="6" width="17" style="126" customWidth="1"/>
    <col min="7" max="7" width="5" style="126" customWidth="1"/>
    <col min="8" max="13" width="16" style="126" customWidth="1"/>
    <col min="14" max="14" width="14.375" style="126" customWidth="1"/>
    <col min="15" max="15" width="0.875" style="126" customWidth="1"/>
    <col min="16" max="16" width="9.125" style="126" customWidth="1"/>
    <col min="17" max="16384" width="9" style="126"/>
  </cols>
  <sheetData>
    <row r="1" spans="1:16" ht="27.75" customHeight="1">
      <c r="A1" s="181" t="s">
        <v>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</row>
    <row r="2" spans="1:16" ht="20.100000000000001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</row>
    <row r="3" spans="1:16" ht="20.100000000000001" customHeight="1">
      <c r="A3" s="183" t="s">
        <v>1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</row>
    <row r="4" spans="1:16" ht="20.100000000000001" customHeight="1">
      <c r="A4" s="127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</row>
    <row r="5" spans="1:16" ht="27.95" customHeight="1">
      <c r="A5" s="184" t="s">
        <v>2</v>
      </c>
      <c r="B5" s="184"/>
      <c r="C5" s="184"/>
      <c r="D5" s="184"/>
      <c r="E5" s="184"/>
      <c r="F5" s="184"/>
      <c r="G5" s="127"/>
      <c r="H5" s="128" t="s">
        <v>3</v>
      </c>
      <c r="I5" s="129"/>
      <c r="J5" s="129"/>
      <c r="K5" s="129"/>
      <c r="L5" s="129"/>
      <c r="M5" s="129"/>
      <c r="N5" s="129"/>
      <c r="O5" s="129"/>
      <c r="P5" s="130"/>
    </row>
    <row r="6" spans="1:16" ht="42" customHeight="1">
      <c r="A6" s="185" t="s">
        <v>4</v>
      </c>
      <c r="B6" s="185"/>
      <c r="C6" s="131" t="s">
        <v>5</v>
      </c>
      <c r="D6" s="185" t="s">
        <v>6</v>
      </c>
      <c r="E6" s="185"/>
      <c r="F6" s="131" t="s">
        <v>7</v>
      </c>
      <c r="G6" s="127"/>
      <c r="H6" s="186"/>
      <c r="I6" s="186"/>
      <c r="J6" s="186"/>
      <c r="K6" s="186"/>
      <c r="L6" s="186"/>
      <c r="M6" s="186"/>
      <c r="N6" s="186"/>
      <c r="O6" s="186"/>
      <c r="P6" s="186"/>
    </row>
    <row r="7" spans="1:16" ht="49.5" customHeight="1">
      <c r="A7" s="177" t="s">
        <v>62</v>
      </c>
      <c r="B7" s="178"/>
      <c r="C7" s="132">
        <v>40</v>
      </c>
      <c r="D7" s="177" t="s">
        <v>8</v>
      </c>
      <c r="E7" s="177"/>
      <c r="F7" s="140"/>
      <c r="G7" s="127"/>
      <c r="H7" s="186"/>
      <c r="I7" s="186"/>
      <c r="J7" s="186"/>
      <c r="K7" s="186"/>
      <c r="L7" s="186"/>
      <c r="M7" s="186"/>
      <c r="N7" s="186"/>
      <c r="O7" s="186"/>
      <c r="P7" s="186"/>
    </row>
    <row r="8" spans="1:16" ht="20.100000000000001" customHeight="1">
      <c r="A8" s="133"/>
      <c r="B8" s="127"/>
      <c r="C8" s="127"/>
      <c r="D8" s="133"/>
      <c r="E8" s="133"/>
      <c r="F8" s="127"/>
      <c r="G8" s="127"/>
      <c r="H8" s="186"/>
      <c r="I8" s="186"/>
      <c r="J8" s="186"/>
      <c r="K8" s="186"/>
      <c r="L8" s="186"/>
      <c r="M8" s="186"/>
      <c r="N8" s="186"/>
      <c r="O8" s="186"/>
      <c r="P8" s="186"/>
    </row>
    <row r="9" spans="1:16" ht="27.95" customHeight="1">
      <c r="A9" s="187" t="s">
        <v>11</v>
      </c>
      <c r="B9" s="184"/>
      <c r="C9" s="184"/>
      <c r="D9" s="187"/>
      <c r="E9" s="187"/>
      <c r="F9" s="184"/>
      <c r="G9" s="127"/>
      <c r="H9" s="186"/>
      <c r="I9" s="186"/>
      <c r="J9" s="186"/>
      <c r="K9" s="186"/>
      <c r="L9" s="186"/>
      <c r="M9" s="186"/>
      <c r="N9" s="186"/>
      <c r="O9" s="186"/>
      <c r="P9" s="186"/>
    </row>
    <row r="10" spans="1:16" ht="19.5" customHeight="1">
      <c r="A10" s="177" t="s">
        <v>13</v>
      </c>
      <c r="B10" s="178"/>
      <c r="C10" s="179"/>
      <c r="D10" s="177" t="s">
        <v>14</v>
      </c>
      <c r="E10" s="177"/>
      <c r="F10" s="131" t="s">
        <v>24</v>
      </c>
      <c r="G10" s="127"/>
      <c r="H10" s="186"/>
      <c r="I10" s="186"/>
      <c r="J10" s="186"/>
      <c r="K10" s="186"/>
      <c r="L10" s="186"/>
      <c r="M10" s="186"/>
      <c r="N10" s="186"/>
      <c r="O10" s="186"/>
      <c r="P10" s="186"/>
    </row>
    <row r="11" spans="1:16" ht="32.25" customHeight="1">
      <c r="A11" s="177"/>
      <c r="B11" s="178"/>
      <c r="C11" s="179"/>
      <c r="D11" s="177"/>
      <c r="E11" s="177"/>
      <c r="F11" s="140"/>
      <c r="G11" s="127"/>
      <c r="H11" s="186"/>
      <c r="I11" s="186"/>
      <c r="J11" s="186"/>
      <c r="K11" s="186"/>
      <c r="L11" s="186"/>
      <c r="M11" s="186"/>
      <c r="N11" s="186"/>
      <c r="O11" s="186"/>
      <c r="P11" s="186"/>
    </row>
    <row r="12" spans="1:16" ht="20.100000000000001" customHeight="1">
      <c r="A12" s="127"/>
      <c r="B12" s="127"/>
      <c r="C12" s="127"/>
      <c r="D12" s="127"/>
      <c r="E12" s="127"/>
      <c r="F12" s="127"/>
      <c r="G12" s="127"/>
      <c r="H12" s="186"/>
      <c r="I12" s="186"/>
      <c r="J12" s="186"/>
      <c r="K12" s="186"/>
      <c r="L12" s="186"/>
      <c r="M12" s="186"/>
      <c r="N12" s="186"/>
      <c r="O12" s="186"/>
      <c r="P12" s="186"/>
    </row>
    <row r="13" spans="1:16" ht="20.100000000000001" customHeight="1">
      <c r="A13" s="127"/>
      <c r="B13" s="127"/>
      <c r="C13" s="127"/>
      <c r="D13" s="127"/>
      <c r="E13" s="127"/>
      <c r="F13" s="127"/>
      <c r="G13" s="127"/>
      <c r="H13" s="186"/>
      <c r="I13" s="186"/>
      <c r="J13" s="186"/>
      <c r="K13" s="186"/>
      <c r="L13" s="186"/>
      <c r="M13" s="186"/>
      <c r="N13" s="186"/>
      <c r="O13" s="186"/>
      <c r="P13" s="186"/>
    </row>
    <row r="14" spans="1:16" ht="20.100000000000001" customHeight="1">
      <c r="A14" s="180" t="s">
        <v>15</v>
      </c>
      <c r="B14" s="180"/>
      <c r="C14" s="180"/>
      <c r="D14" s="180"/>
      <c r="E14" s="127"/>
      <c r="F14" s="127"/>
      <c r="G14" s="127"/>
      <c r="H14" s="186"/>
      <c r="I14" s="186"/>
      <c r="J14" s="186"/>
      <c r="K14" s="186"/>
      <c r="L14" s="186"/>
      <c r="M14" s="186"/>
      <c r="N14" s="186"/>
      <c r="O14" s="186"/>
      <c r="P14" s="186"/>
    </row>
    <row r="15" spans="1:16" ht="20.100000000000001" customHeight="1">
      <c r="A15" s="180"/>
      <c r="B15" s="180"/>
      <c r="C15" s="180"/>
      <c r="D15" s="180"/>
      <c r="E15" s="127"/>
      <c r="F15" s="127"/>
      <c r="G15" s="127"/>
      <c r="H15" s="127"/>
      <c r="I15" s="127"/>
    </row>
    <row r="16" spans="1:16">
      <c r="A16" s="127"/>
      <c r="B16" s="127"/>
      <c r="C16" s="127"/>
      <c r="D16" s="127"/>
      <c r="E16" s="127"/>
      <c r="F16" s="127"/>
      <c r="G16" s="127"/>
      <c r="H16" s="127"/>
      <c r="I16" s="127"/>
    </row>
    <row r="17" spans="1:8">
      <c r="A17" s="134" t="s">
        <v>16</v>
      </c>
      <c r="B17" s="135"/>
      <c r="C17" s="127"/>
      <c r="D17" s="127"/>
      <c r="E17" s="127"/>
      <c r="F17" s="127"/>
      <c r="G17" s="127"/>
      <c r="H17" s="127"/>
    </row>
    <row r="18" spans="1:8" ht="27" customHeight="1">
      <c r="A18" s="136" t="s">
        <v>17</v>
      </c>
      <c r="B18" s="137" t="s">
        <v>18</v>
      </c>
      <c r="C18" s="127"/>
      <c r="D18" s="127"/>
      <c r="E18" s="127"/>
      <c r="F18" s="127"/>
      <c r="G18" s="127"/>
      <c r="H18" s="127"/>
    </row>
    <row r="19" spans="1:8" ht="27" customHeight="1">
      <c r="A19" s="138" t="s">
        <v>17</v>
      </c>
      <c r="B19" s="137" t="s">
        <v>19</v>
      </c>
      <c r="C19" s="127"/>
      <c r="D19" s="127"/>
      <c r="E19" s="127"/>
      <c r="F19" s="127"/>
      <c r="G19" s="127"/>
      <c r="H19" s="127"/>
    </row>
    <row r="20" spans="1:8" ht="27" customHeight="1">
      <c r="A20" s="139" t="s">
        <v>20</v>
      </c>
      <c r="B20" s="137" t="s">
        <v>21</v>
      </c>
    </row>
  </sheetData>
  <sheetProtection algorithmName="SHA-512" hashValue="kq53ij/3KZwxD29cKW0uiUlmXqe4TVuJLdNxOoZpMRk7W6+QqreI/5SqJRmyPoe/BktI13IiQKQGfwDzlFdvQg==" saltValue="nsKB93y7Cn+bFAqOa1QAPw==" spinCount="100000" sheet="1" objects="1" scenarios="1"/>
  <mergeCells count="14">
    <mergeCell ref="A10:B11"/>
    <mergeCell ref="C10:C11"/>
    <mergeCell ref="D10:E11"/>
    <mergeCell ref="A14:D15"/>
    <mergeCell ref="A1:P1"/>
    <mergeCell ref="A2:P2"/>
    <mergeCell ref="A3:P3"/>
    <mergeCell ref="A5:F5"/>
    <mergeCell ref="A6:B6"/>
    <mergeCell ref="D6:E6"/>
    <mergeCell ref="H6:P14"/>
    <mergeCell ref="A7:B7"/>
    <mergeCell ref="D7:E7"/>
    <mergeCell ref="A9:F9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&amp;L21-2026 EU Los 1</oddHeader>
    <oddFooter>Seite &amp;P von &amp;N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C122C-9CD6-4946-82C2-A96E03926ED3}">
  <sheetPr>
    <pageSetUpPr fitToPage="1"/>
  </sheetPr>
  <dimension ref="A1:P20"/>
  <sheetViews>
    <sheetView showGridLines="0" zoomScale="90" zoomScaleNormal="90" workbookViewId="0">
      <selection activeCell="F13" sqref="F13"/>
    </sheetView>
  </sheetViews>
  <sheetFormatPr baseColWidth="10" defaultColWidth="9" defaultRowHeight="16.5"/>
  <cols>
    <col min="1" max="1" width="4.375" style="126" customWidth="1"/>
    <col min="2" max="2" width="26" style="126" customWidth="1"/>
    <col min="3" max="3" width="13" style="126" customWidth="1"/>
    <col min="4" max="5" width="22" style="126" customWidth="1"/>
    <col min="6" max="6" width="17" style="126" customWidth="1"/>
    <col min="7" max="7" width="5" style="126" customWidth="1"/>
    <col min="8" max="13" width="16" style="126" customWidth="1"/>
    <col min="14" max="14" width="14.375" style="126" customWidth="1"/>
    <col min="15" max="15" width="0.875" style="126" customWidth="1"/>
    <col min="16" max="16" width="9.125" style="126" customWidth="1"/>
    <col min="17" max="16384" width="9" style="126"/>
  </cols>
  <sheetData>
    <row r="1" spans="1:16" ht="27.75" customHeight="1">
      <c r="A1" s="181" t="s">
        <v>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</row>
    <row r="2" spans="1:16" ht="20.100000000000001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</row>
    <row r="3" spans="1:16" ht="20.100000000000001" customHeight="1">
      <c r="A3" s="183" t="s">
        <v>1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</row>
    <row r="4" spans="1:16" ht="20.100000000000001" customHeight="1">
      <c r="A4" s="127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</row>
    <row r="5" spans="1:16" ht="27.95" customHeight="1">
      <c r="A5" s="184" t="s">
        <v>2</v>
      </c>
      <c r="B5" s="184"/>
      <c r="C5" s="184"/>
      <c r="D5" s="184"/>
      <c r="E5" s="184"/>
      <c r="F5" s="184"/>
      <c r="G5" s="127"/>
      <c r="H5" s="128" t="s">
        <v>3</v>
      </c>
      <c r="I5" s="129"/>
      <c r="J5" s="129"/>
      <c r="K5" s="129"/>
      <c r="L5" s="129"/>
      <c r="M5" s="129"/>
      <c r="N5" s="129"/>
      <c r="O5" s="129"/>
      <c r="P5" s="130"/>
    </row>
    <row r="6" spans="1:16" ht="42" customHeight="1">
      <c r="A6" s="185" t="s">
        <v>4</v>
      </c>
      <c r="B6" s="185"/>
      <c r="C6" s="131" t="s">
        <v>5</v>
      </c>
      <c r="D6" s="185" t="s">
        <v>6</v>
      </c>
      <c r="E6" s="185"/>
      <c r="F6" s="131" t="s">
        <v>7</v>
      </c>
      <c r="G6" s="127"/>
      <c r="H6" s="186"/>
      <c r="I6" s="186"/>
      <c r="J6" s="186"/>
      <c r="K6" s="186"/>
      <c r="L6" s="186"/>
      <c r="M6" s="186"/>
      <c r="N6" s="186"/>
      <c r="O6" s="186"/>
      <c r="P6" s="186"/>
    </row>
    <row r="7" spans="1:16" ht="49.5" customHeight="1">
      <c r="A7" s="177" t="s">
        <v>187</v>
      </c>
      <c r="B7" s="178"/>
      <c r="C7" s="132">
        <v>940</v>
      </c>
      <c r="D7" s="177" t="s">
        <v>8</v>
      </c>
      <c r="E7" s="177"/>
      <c r="F7" s="140"/>
      <c r="G7" s="127"/>
      <c r="H7" s="186"/>
      <c r="I7" s="186"/>
      <c r="J7" s="186"/>
      <c r="K7" s="186"/>
      <c r="L7" s="186"/>
      <c r="M7" s="186"/>
      <c r="N7" s="186"/>
      <c r="O7" s="186"/>
      <c r="P7" s="186"/>
    </row>
    <row r="8" spans="1:16" ht="20.100000000000001" customHeight="1">
      <c r="A8" s="133"/>
      <c r="B8" s="127"/>
      <c r="C8" s="127"/>
      <c r="D8" s="133"/>
      <c r="E8" s="133"/>
      <c r="F8" s="127"/>
      <c r="G8" s="127"/>
      <c r="H8" s="186"/>
      <c r="I8" s="186"/>
      <c r="J8" s="186"/>
      <c r="K8" s="186"/>
      <c r="L8" s="186"/>
      <c r="M8" s="186"/>
      <c r="N8" s="186"/>
      <c r="O8" s="186"/>
      <c r="P8" s="186"/>
    </row>
    <row r="9" spans="1:16" ht="27.95" customHeight="1">
      <c r="A9" s="187" t="s">
        <v>11</v>
      </c>
      <c r="B9" s="184"/>
      <c r="C9" s="184"/>
      <c r="D9" s="187"/>
      <c r="E9" s="187"/>
      <c r="F9" s="184"/>
      <c r="G9" s="127"/>
      <c r="H9" s="186"/>
      <c r="I9" s="186"/>
      <c r="J9" s="186"/>
      <c r="K9" s="186"/>
      <c r="L9" s="186"/>
      <c r="M9" s="186"/>
      <c r="N9" s="186"/>
      <c r="O9" s="186"/>
      <c r="P9" s="186"/>
    </row>
    <row r="10" spans="1:16" ht="19.5" customHeight="1">
      <c r="A10" s="177" t="s">
        <v>13</v>
      </c>
      <c r="B10" s="178"/>
      <c r="C10" s="179"/>
      <c r="D10" s="177" t="s">
        <v>14</v>
      </c>
      <c r="E10" s="177"/>
      <c r="F10" s="131" t="s">
        <v>24</v>
      </c>
      <c r="G10" s="127"/>
      <c r="H10" s="186"/>
      <c r="I10" s="186"/>
      <c r="J10" s="186"/>
      <c r="K10" s="186"/>
      <c r="L10" s="186"/>
      <c r="M10" s="186"/>
      <c r="N10" s="186"/>
      <c r="O10" s="186"/>
      <c r="P10" s="186"/>
    </row>
    <row r="11" spans="1:16" ht="32.25" customHeight="1">
      <c r="A11" s="177"/>
      <c r="B11" s="178"/>
      <c r="C11" s="179"/>
      <c r="D11" s="177"/>
      <c r="E11" s="177"/>
      <c r="F11" s="140"/>
      <c r="G11" s="127"/>
      <c r="H11" s="186"/>
      <c r="I11" s="186"/>
      <c r="J11" s="186"/>
      <c r="K11" s="186"/>
      <c r="L11" s="186"/>
      <c r="M11" s="186"/>
      <c r="N11" s="186"/>
      <c r="O11" s="186"/>
      <c r="P11" s="186"/>
    </row>
    <row r="12" spans="1:16" ht="20.100000000000001" customHeight="1">
      <c r="A12" s="127"/>
      <c r="B12" s="127"/>
      <c r="C12" s="127"/>
      <c r="D12" s="127"/>
      <c r="E12" s="127"/>
      <c r="F12" s="127"/>
      <c r="G12" s="127"/>
      <c r="H12" s="186"/>
      <c r="I12" s="186"/>
      <c r="J12" s="186"/>
      <c r="K12" s="186"/>
      <c r="L12" s="186"/>
      <c r="M12" s="186"/>
      <c r="N12" s="186"/>
      <c r="O12" s="186"/>
      <c r="P12" s="186"/>
    </row>
    <row r="13" spans="1:16" ht="20.100000000000001" customHeight="1">
      <c r="A13" s="127"/>
      <c r="B13" s="127"/>
      <c r="C13" s="127"/>
      <c r="D13" s="127"/>
      <c r="E13" s="127"/>
      <c r="F13" s="127"/>
      <c r="G13" s="127"/>
      <c r="H13" s="186"/>
      <c r="I13" s="186"/>
      <c r="J13" s="186"/>
      <c r="K13" s="186"/>
      <c r="L13" s="186"/>
      <c r="M13" s="186"/>
      <c r="N13" s="186"/>
      <c r="O13" s="186"/>
      <c r="P13" s="186"/>
    </row>
    <row r="14" spans="1:16" ht="20.100000000000001" customHeight="1">
      <c r="A14" s="180" t="s">
        <v>15</v>
      </c>
      <c r="B14" s="180"/>
      <c r="C14" s="180"/>
      <c r="D14" s="180"/>
      <c r="E14" s="127"/>
      <c r="F14" s="127"/>
      <c r="G14" s="127"/>
      <c r="H14" s="186"/>
      <c r="I14" s="186"/>
      <c r="J14" s="186"/>
      <c r="K14" s="186"/>
      <c r="L14" s="186"/>
      <c r="M14" s="186"/>
      <c r="N14" s="186"/>
      <c r="O14" s="186"/>
      <c r="P14" s="186"/>
    </row>
    <row r="15" spans="1:16" ht="20.100000000000001" customHeight="1">
      <c r="A15" s="180"/>
      <c r="B15" s="180"/>
      <c r="C15" s="180"/>
      <c r="D15" s="180"/>
      <c r="E15" s="127"/>
      <c r="F15" s="127"/>
      <c r="G15" s="127"/>
      <c r="H15" s="127"/>
      <c r="I15" s="127"/>
    </row>
    <row r="16" spans="1:16">
      <c r="A16" s="127"/>
      <c r="B16" s="127"/>
      <c r="C16" s="127"/>
      <c r="D16" s="127"/>
      <c r="E16" s="127"/>
      <c r="F16" s="127"/>
      <c r="G16" s="127"/>
      <c r="H16" s="127"/>
      <c r="I16" s="127"/>
    </row>
    <row r="17" spans="1:8">
      <c r="A17" s="134" t="s">
        <v>16</v>
      </c>
      <c r="B17" s="135"/>
      <c r="C17" s="127"/>
      <c r="D17" s="127"/>
      <c r="E17" s="127"/>
      <c r="F17" s="127"/>
      <c r="G17" s="127"/>
      <c r="H17" s="127"/>
    </row>
    <row r="18" spans="1:8" ht="27" customHeight="1">
      <c r="A18" s="136" t="s">
        <v>17</v>
      </c>
      <c r="B18" s="137" t="s">
        <v>18</v>
      </c>
      <c r="C18" s="127"/>
      <c r="D18" s="127"/>
      <c r="E18" s="127"/>
      <c r="F18" s="127"/>
      <c r="G18" s="127"/>
      <c r="H18" s="127"/>
    </row>
    <row r="19" spans="1:8" ht="27" customHeight="1">
      <c r="A19" s="138" t="s">
        <v>17</v>
      </c>
      <c r="B19" s="137" t="s">
        <v>19</v>
      </c>
      <c r="C19" s="127"/>
      <c r="D19" s="127"/>
      <c r="E19" s="127"/>
      <c r="F19" s="127"/>
      <c r="G19" s="127"/>
      <c r="H19" s="127"/>
    </row>
    <row r="20" spans="1:8" ht="27" customHeight="1">
      <c r="A20" s="139" t="s">
        <v>20</v>
      </c>
      <c r="B20" s="137" t="s">
        <v>21</v>
      </c>
    </row>
  </sheetData>
  <sheetProtection algorithmName="SHA-512" hashValue="TGd6PkQ3RoKnkKF9FEOX1l7lOamaQe/3m9MVXi7KpfZ/b7+vzEozdLbuETnY1eDyotQlvkvHhZWByDam0xOnwQ==" saltValue="w4aCBPNctCapbpjP/1ThNA==" spinCount="100000" sheet="1" objects="1" scenarios="1"/>
  <mergeCells count="14">
    <mergeCell ref="A10:B11"/>
    <mergeCell ref="C10:C11"/>
    <mergeCell ref="D10:E11"/>
    <mergeCell ref="A14:D15"/>
    <mergeCell ref="A1:P1"/>
    <mergeCell ref="A2:P2"/>
    <mergeCell ref="A3:P3"/>
    <mergeCell ref="A5:F5"/>
    <mergeCell ref="A6:B6"/>
    <mergeCell ref="D6:E6"/>
    <mergeCell ref="H6:P14"/>
    <mergeCell ref="A7:B7"/>
    <mergeCell ref="D7:E7"/>
    <mergeCell ref="A9:F9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&amp;L21-2026 EU Los 1</oddHeader>
    <oddFooter>Seite &amp;P von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00046-F017-4EE3-A3B3-94CFC1B2A795}">
  <sheetPr>
    <pageSetUpPr fitToPage="1"/>
  </sheetPr>
  <dimension ref="A2:J42"/>
  <sheetViews>
    <sheetView showGridLines="0" zoomScaleNormal="100" zoomScaleSheetLayoutView="100" workbookViewId="0">
      <pane ySplit="2" topLeftCell="A3" activePane="bottomLeft" state="frozen"/>
      <selection activeCell="G25" sqref="G25"/>
      <selection pane="bottomLeft" activeCell="D3" sqref="D3"/>
    </sheetView>
  </sheetViews>
  <sheetFormatPr baseColWidth="10" defaultColWidth="8" defaultRowHeight="14.25"/>
  <cols>
    <col min="1" max="1" width="4.75" style="148" bestFit="1" customWidth="1"/>
    <col min="2" max="2" width="35.5" style="148" customWidth="1"/>
    <col min="3" max="3" width="10.75" style="148" customWidth="1"/>
    <col min="4" max="6" width="16" style="148" customWidth="1"/>
    <col min="7" max="10" width="22.75" style="148" customWidth="1"/>
    <col min="11" max="16384" width="8" style="148"/>
  </cols>
  <sheetData>
    <row r="2" spans="1:10" s="143" customFormat="1" ht="61.5" customHeight="1">
      <c r="A2" s="141" t="s">
        <v>25</v>
      </c>
      <c r="B2" s="141" t="s">
        <v>26</v>
      </c>
      <c r="C2" s="142" t="s">
        <v>27</v>
      </c>
      <c r="D2" s="142" t="s">
        <v>28</v>
      </c>
      <c r="E2" s="142" t="s">
        <v>48</v>
      </c>
      <c r="F2" s="142" t="s">
        <v>53</v>
      </c>
      <c r="G2" s="142" t="s">
        <v>57</v>
      </c>
      <c r="H2" s="142" t="s">
        <v>54</v>
      </c>
      <c r="I2" s="142" t="s">
        <v>55</v>
      </c>
      <c r="J2" s="142" t="s">
        <v>56</v>
      </c>
    </row>
    <row r="3" spans="1:10" ht="23.25" customHeight="1">
      <c r="A3" s="144">
        <v>1</v>
      </c>
      <c r="B3" s="145" t="s">
        <v>29</v>
      </c>
      <c r="C3" s="146">
        <v>5</v>
      </c>
      <c r="D3" s="147">
        <f>'Verwaltung Niemöllerstraße'!F7</f>
        <v>0</v>
      </c>
      <c r="E3" s="147">
        <f>'Verwaltung Niemöllerstraße'!F12</f>
        <v>0</v>
      </c>
      <c r="F3" s="147">
        <f>'Verwaltung Niemöllerstraße'!F14</f>
        <v>0</v>
      </c>
      <c r="G3" s="147">
        <f>C3*D3</f>
        <v>0</v>
      </c>
      <c r="H3" s="147">
        <f>C3*E3</f>
        <v>0</v>
      </c>
      <c r="I3" s="147">
        <f>F3</f>
        <v>0</v>
      </c>
      <c r="J3" s="147">
        <f>G3+H3+I3</f>
        <v>0</v>
      </c>
    </row>
    <row r="4" spans="1:10" ht="23.25" customHeight="1">
      <c r="A4" s="144">
        <v>2</v>
      </c>
      <c r="B4" s="145" t="s">
        <v>30</v>
      </c>
      <c r="C4" s="146">
        <v>5</v>
      </c>
      <c r="D4" s="147">
        <f>'Verwaltung Papendorfer Weg'!F7</f>
        <v>0</v>
      </c>
      <c r="E4" s="147">
        <f>'Verwaltung Papendorfer Weg'!F12</f>
        <v>0</v>
      </c>
      <c r="F4" s="147">
        <f>'Verwaltung Papendorfer Weg'!F14</f>
        <v>0</v>
      </c>
      <c r="G4" s="147">
        <f t="shared" ref="G4:G16" si="0">C4*D4</f>
        <v>0</v>
      </c>
      <c r="H4" s="147">
        <f t="shared" ref="H4:H10" si="1">C4*E4</f>
        <v>0</v>
      </c>
      <c r="I4" s="147">
        <f t="shared" ref="I4:I16" si="2">F4</f>
        <v>0</v>
      </c>
      <c r="J4" s="147">
        <f t="shared" ref="J4:J16" si="3">G4+H4+I4</f>
        <v>0</v>
      </c>
    </row>
    <row r="5" spans="1:10" ht="23.25" customHeight="1">
      <c r="A5" s="144">
        <v>3</v>
      </c>
      <c r="B5" s="145" t="s">
        <v>31</v>
      </c>
      <c r="C5" s="146">
        <v>5</v>
      </c>
      <c r="D5" s="147">
        <f>'Verwaltung Steinstraße'!F7</f>
        <v>0</v>
      </c>
      <c r="E5" s="147">
        <f>'Verwaltung Steinstraße'!F12</f>
        <v>0</v>
      </c>
      <c r="F5" s="147">
        <f>'Verwaltung Steinstraße'!F14</f>
        <v>0</v>
      </c>
      <c r="G5" s="147">
        <f t="shared" si="0"/>
        <v>0</v>
      </c>
      <c r="H5" s="147">
        <f t="shared" si="1"/>
        <v>0</v>
      </c>
      <c r="I5" s="147">
        <f t="shared" si="2"/>
        <v>0</v>
      </c>
      <c r="J5" s="147">
        <f t="shared" si="3"/>
        <v>0</v>
      </c>
    </row>
    <row r="6" spans="1:10" ht="23.25" customHeight="1">
      <c r="A6" s="144">
        <v>4</v>
      </c>
      <c r="B6" s="145" t="s">
        <v>32</v>
      </c>
      <c r="C6" s="146">
        <v>5</v>
      </c>
      <c r="D6" s="147">
        <f>'Förderschule BB'!F7</f>
        <v>0</v>
      </c>
      <c r="E6" s="147">
        <f>'Förderschule BB'!F12</f>
        <v>0</v>
      </c>
      <c r="F6" s="147">
        <f>'Förderschule BB'!F14</f>
        <v>0</v>
      </c>
      <c r="G6" s="147">
        <f t="shared" si="0"/>
        <v>0</v>
      </c>
      <c r="H6" s="147">
        <f t="shared" si="1"/>
        <v>0</v>
      </c>
      <c r="I6" s="147">
        <f t="shared" si="2"/>
        <v>0</v>
      </c>
      <c r="J6" s="147">
        <f t="shared" si="3"/>
        <v>0</v>
      </c>
    </row>
    <row r="7" spans="1:10" ht="23.25" customHeight="1">
      <c r="A7" s="144">
        <v>5</v>
      </c>
      <c r="B7" s="145" t="s">
        <v>33</v>
      </c>
      <c r="C7" s="146">
        <v>5</v>
      </c>
      <c r="D7" s="147">
        <f>'Fläming-Gymnasium BB'!F7</f>
        <v>0</v>
      </c>
      <c r="E7" s="147">
        <f>'Fläming-Gymnasium BB'!F12</f>
        <v>0</v>
      </c>
      <c r="F7" s="147">
        <f>'Fläming-Gymnasium BB'!F14</f>
        <v>0</v>
      </c>
      <c r="G7" s="147">
        <f t="shared" si="0"/>
        <v>0</v>
      </c>
      <c r="H7" s="147">
        <f t="shared" si="1"/>
        <v>0</v>
      </c>
      <c r="I7" s="147">
        <f t="shared" si="2"/>
        <v>0</v>
      </c>
      <c r="J7" s="147">
        <f t="shared" si="3"/>
        <v>0</v>
      </c>
    </row>
    <row r="8" spans="1:10" ht="23.25" customHeight="1">
      <c r="A8" s="144">
        <v>6</v>
      </c>
      <c r="B8" s="149" t="s">
        <v>34</v>
      </c>
      <c r="C8" s="146">
        <v>5</v>
      </c>
      <c r="D8" s="147">
        <f>'GU Bad Belzig'!F7</f>
        <v>0</v>
      </c>
      <c r="E8" s="150"/>
      <c r="F8" s="147">
        <f>'GU Bad Belzig'!F11</f>
        <v>0</v>
      </c>
      <c r="G8" s="147">
        <f t="shared" si="0"/>
        <v>0</v>
      </c>
      <c r="H8" s="150"/>
      <c r="I8" s="147">
        <f t="shared" si="2"/>
        <v>0</v>
      </c>
      <c r="J8" s="147">
        <f t="shared" si="3"/>
        <v>0</v>
      </c>
    </row>
    <row r="9" spans="1:10" ht="23.25" customHeight="1">
      <c r="A9" s="144">
        <v>7</v>
      </c>
      <c r="B9" s="149" t="s">
        <v>35</v>
      </c>
      <c r="C9" s="146">
        <v>5</v>
      </c>
      <c r="D9" s="147">
        <f>'MFH Schwanebeck'!F7</f>
        <v>0</v>
      </c>
      <c r="E9" s="150"/>
      <c r="F9" s="147">
        <f>'MFH Schwanebeck'!F11</f>
        <v>0</v>
      </c>
      <c r="G9" s="147">
        <f t="shared" si="0"/>
        <v>0</v>
      </c>
      <c r="H9" s="150"/>
      <c r="I9" s="147">
        <f t="shared" si="2"/>
        <v>0</v>
      </c>
      <c r="J9" s="147">
        <f t="shared" si="3"/>
        <v>0</v>
      </c>
    </row>
    <row r="10" spans="1:10" ht="23.25" customHeight="1">
      <c r="A10" s="144">
        <v>8</v>
      </c>
      <c r="B10" s="149" t="s">
        <v>36</v>
      </c>
      <c r="C10" s="146">
        <v>5</v>
      </c>
      <c r="D10" s="147">
        <f>'Verwaltung TGZ'!F7</f>
        <v>0</v>
      </c>
      <c r="E10" s="147">
        <f>'Verwaltung TGZ'!F12</f>
        <v>0</v>
      </c>
      <c r="F10" s="147">
        <f>'Verwaltung TGZ'!F14</f>
        <v>0</v>
      </c>
      <c r="G10" s="147">
        <f t="shared" si="0"/>
        <v>0</v>
      </c>
      <c r="H10" s="147">
        <f t="shared" si="1"/>
        <v>0</v>
      </c>
      <c r="I10" s="147">
        <f t="shared" si="2"/>
        <v>0</v>
      </c>
      <c r="J10" s="147">
        <f t="shared" si="3"/>
        <v>0</v>
      </c>
    </row>
    <row r="11" spans="1:10" ht="23.25" customHeight="1">
      <c r="A11" s="144">
        <v>9</v>
      </c>
      <c r="B11" s="144" t="s">
        <v>37</v>
      </c>
      <c r="C11" s="146">
        <v>5</v>
      </c>
      <c r="D11" s="147">
        <f>'KSB Bad Belzig'!F7</f>
        <v>0</v>
      </c>
      <c r="E11" s="150"/>
      <c r="F11" s="147">
        <f>'KSB Bad Belzig'!F11</f>
        <v>0</v>
      </c>
      <c r="G11" s="147">
        <f t="shared" si="0"/>
        <v>0</v>
      </c>
      <c r="H11" s="150"/>
      <c r="I11" s="147">
        <f t="shared" si="2"/>
        <v>0</v>
      </c>
      <c r="J11" s="147">
        <f t="shared" si="3"/>
        <v>0</v>
      </c>
    </row>
    <row r="12" spans="1:10" ht="23.25" customHeight="1">
      <c r="A12" s="144">
        <v>10</v>
      </c>
      <c r="B12" s="151" t="s">
        <v>59</v>
      </c>
      <c r="C12" s="146">
        <v>5</v>
      </c>
      <c r="D12" s="147">
        <f>'MFH Niemegk 1'!F7</f>
        <v>0</v>
      </c>
      <c r="E12" s="150"/>
      <c r="F12" s="147">
        <f>'MFH Niemegk 1'!F11</f>
        <v>0</v>
      </c>
      <c r="G12" s="147">
        <f t="shared" si="0"/>
        <v>0</v>
      </c>
      <c r="H12" s="150"/>
      <c r="I12" s="147">
        <f t="shared" si="2"/>
        <v>0</v>
      </c>
      <c r="J12" s="147">
        <f t="shared" si="3"/>
        <v>0</v>
      </c>
    </row>
    <row r="13" spans="1:10" ht="23.25" customHeight="1">
      <c r="A13" s="144">
        <v>11</v>
      </c>
      <c r="B13" s="151" t="s">
        <v>38</v>
      </c>
      <c r="C13" s="146">
        <v>5</v>
      </c>
      <c r="D13" s="147">
        <f>'MFH Bad Belzig'!F7</f>
        <v>0</v>
      </c>
      <c r="E13" s="150"/>
      <c r="F13" s="147">
        <f>'MFH Bad Belzig'!F11</f>
        <v>0</v>
      </c>
      <c r="G13" s="147">
        <f t="shared" si="0"/>
        <v>0</v>
      </c>
      <c r="H13" s="150"/>
      <c r="I13" s="147">
        <f t="shared" si="2"/>
        <v>0</v>
      </c>
      <c r="J13" s="147">
        <f t="shared" si="3"/>
        <v>0</v>
      </c>
    </row>
    <row r="14" spans="1:10" ht="23.25" customHeight="1">
      <c r="A14" s="144">
        <v>12</v>
      </c>
      <c r="B14" s="151" t="s">
        <v>60</v>
      </c>
      <c r="C14" s="146">
        <v>5</v>
      </c>
      <c r="D14" s="147">
        <f>'MFH Niemegk 2'!F7</f>
        <v>0</v>
      </c>
      <c r="E14" s="150"/>
      <c r="F14" s="147">
        <f>'MFH Niemegk 2'!F11</f>
        <v>0</v>
      </c>
      <c r="G14" s="147">
        <f t="shared" si="0"/>
        <v>0</v>
      </c>
      <c r="H14" s="150"/>
      <c r="I14" s="147">
        <f t="shared" si="2"/>
        <v>0</v>
      </c>
      <c r="J14" s="147">
        <f t="shared" si="3"/>
        <v>0</v>
      </c>
    </row>
    <row r="15" spans="1:10" ht="23.25" customHeight="1">
      <c r="A15" s="144">
        <v>13</v>
      </c>
      <c r="B15" s="151" t="s">
        <v>39</v>
      </c>
      <c r="C15" s="146">
        <v>5</v>
      </c>
      <c r="D15" s="147">
        <f>Puschkinhalle!F7</f>
        <v>0</v>
      </c>
      <c r="E15" s="150"/>
      <c r="F15" s="147">
        <f>Puschkinhalle!F11</f>
        <v>0</v>
      </c>
      <c r="G15" s="147">
        <f t="shared" si="0"/>
        <v>0</v>
      </c>
      <c r="H15" s="150"/>
      <c r="I15" s="147">
        <f t="shared" si="2"/>
        <v>0</v>
      </c>
      <c r="J15" s="147">
        <f t="shared" si="3"/>
        <v>0</v>
      </c>
    </row>
    <row r="16" spans="1:10" ht="23.25" customHeight="1">
      <c r="A16" s="144">
        <v>14</v>
      </c>
      <c r="B16" s="151" t="s">
        <v>40</v>
      </c>
      <c r="C16" s="146">
        <v>5</v>
      </c>
      <c r="D16" s="147">
        <f>'Rettungswache Bad Belzig'!F7</f>
        <v>0</v>
      </c>
      <c r="E16" s="150"/>
      <c r="F16" s="147">
        <f>'Rettungswache Bad Belzig'!F11</f>
        <v>0</v>
      </c>
      <c r="G16" s="147">
        <f t="shared" si="0"/>
        <v>0</v>
      </c>
      <c r="H16" s="150"/>
      <c r="I16" s="147">
        <f t="shared" si="2"/>
        <v>0</v>
      </c>
      <c r="J16" s="147">
        <f t="shared" si="3"/>
        <v>0</v>
      </c>
    </row>
    <row r="19" spans="1:10" s="153" customFormat="1" ht="22.5" customHeight="1">
      <c r="A19" s="189" t="s">
        <v>41</v>
      </c>
      <c r="B19" s="190"/>
      <c r="C19" s="190"/>
      <c r="D19" s="190"/>
      <c r="E19" s="190"/>
      <c r="F19" s="190"/>
      <c r="G19" s="190"/>
      <c r="H19" s="190"/>
      <c r="I19" s="191"/>
      <c r="J19" s="152">
        <f>SUM(J3:J16)</f>
        <v>0</v>
      </c>
    </row>
    <row r="21" spans="1:10">
      <c r="A21" s="154"/>
      <c r="B21" s="154"/>
      <c r="C21" s="154"/>
      <c r="D21" s="154"/>
      <c r="E21" s="154"/>
      <c r="F21" s="154"/>
      <c r="G21" s="154"/>
      <c r="H21" s="154"/>
    </row>
    <row r="22" spans="1:10" ht="28.5" customHeight="1">
      <c r="A22" s="188"/>
      <c r="B22" s="188"/>
      <c r="C22" s="188"/>
      <c r="D22" s="188"/>
      <c r="E22" s="188"/>
      <c r="F22" s="188"/>
      <c r="G22" s="188"/>
      <c r="H22" s="154"/>
    </row>
    <row r="23" spans="1:10" ht="34.5" customHeight="1">
      <c r="A23" s="188"/>
      <c r="B23" s="188"/>
      <c r="C23" s="188"/>
      <c r="D23" s="188"/>
      <c r="E23" s="188"/>
      <c r="F23" s="188"/>
      <c r="G23" s="188"/>
      <c r="H23" s="154"/>
    </row>
    <row r="24" spans="1:10" ht="15.75" customHeight="1">
      <c r="A24" s="188"/>
      <c r="B24" s="188"/>
      <c r="C24" s="188"/>
      <c r="D24" s="188"/>
      <c r="E24" s="188"/>
      <c r="F24" s="188"/>
      <c r="G24" s="188"/>
      <c r="H24" s="154"/>
    </row>
    <row r="25" spans="1:10" ht="27.75" customHeight="1">
      <c r="A25" s="188"/>
      <c r="B25" s="188"/>
      <c r="C25" s="188"/>
      <c r="D25" s="188"/>
      <c r="E25" s="188"/>
      <c r="F25" s="188"/>
      <c r="G25" s="188"/>
      <c r="H25" s="154"/>
    </row>
    <row r="26" spans="1:10">
      <c r="A26" s="154"/>
      <c r="B26" s="154"/>
      <c r="C26" s="154"/>
      <c r="D26" s="154"/>
      <c r="E26" s="154"/>
      <c r="F26" s="154"/>
      <c r="G26" s="154"/>
      <c r="H26" s="154"/>
    </row>
    <row r="28" spans="1:10" ht="35.1" customHeight="1"/>
    <row r="29" spans="1:10" ht="35.1" customHeight="1"/>
    <row r="30" spans="1:10" ht="35.1" customHeight="1"/>
    <row r="31" spans="1:10" ht="35.1" customHeight="1"/>
    <row r="32" spans="1:10" ht="35.1" customHeight="1"/>
    <row r="33" s="148" customFormat="1" ht="35.1" customHeight="1"/>
    <row r="34" s="148" customFormat="1" ht="35.1" customHeight="1"/>
    <row r="35" s="148" customFormat="1" ht="35.1" customHeight="1"/>
    <row r="36" s="148" customFormat="1" ht="35.1" customHeight="1"/>
    <row r="37" s="148" customFormat="1" ht="35.1" customHeight="1"/>
    <row r="38" s="148" customFormat="1" ht="35.1" customHeight="1"/>
    <row r="39" s="148" customFormat="1" ht="35.1" customHeight="1"/>
    <row r="40" s="148" customFormat="1" ht="35.1" customHeight="1"/>
    <row r="41" s="148" customFormat="1" ht="35.1" customHeight="1"/>
    <row r="42" s="148" customFormat="1" ht="35.1" customHeight="1"/>
  </sheetData>
  <sheetProtection algorithmName="SHA-512" hashValue="pNHIVjZTMxNm26G4+bQuDYzkoIBQrb04xaB4gbLuxqyIGL6O/QUs3z3EGPWwmZpzEfhY6MYg6SCPwf1xj81WJQ==" saltValue="DRnGXs1Bkk+y7A1rJjpZWw==" spinCount="100000" sheet="1" objects="1" scenarios="1"/>
  <mergeCells count="2">
    <mergeCell ref="A22:G25"/>
    <mergeCell ref="A19:I19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>&amp;L21-2026 EU Los 2</oddHeader>
    <oddFooter>Seite &amp;P von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9355E-7F62-4FD6-A460-24224EF63CE5}">
  <sheetPr>
    <tabColor rgb="FFFFF300"/>
  </sheetPr>
  <dimension ref="A1:N106"/>
  <sheetViews>
    <sheetView showGridLines="0" workbookViewId="0">
      <selection activeCell="D15" sqref="D15"/>
    </sheetView>
  </sheetViews>
  <sheetFormatPr baseColWidth="10" defaultRowHeight="14.25"/>
  <cols>
    <col min="1" max="1" width="6.875" style="5" customWidth="1"/>
    <col min="2" max="2" width="11" style="5"/>
    <col min="3" max="3" width="37.625" style="5" customWidth="1"/>
    <col min="4" max="4" width="10" style="5" customWidth="1"/>
    <col min="5" max="5" width="10.25" style="5" customWidth="1"/>
    <col min="6" max="6" width="10" style="5" bestFit="1" customWidth="1"/>
    <col min="7" max="7" width="11" style="5"/>
    <col min="8" max="8" width="8.125" style="5" bestFit="1" customWidth="1"/>
    <col min="9" max="12" width="11" style="5"/>
    <col min="13" max="13" width="6.75" style="6" bestFit="1" customWidth="1"/>
    <col min="14" max="16384" width="11" style="5"/>
  </cols>
  <sheetData>
    <row r="1" spans="1:13" s="3" customFormat="1" ht="27.75" customHeight="1">
      <c r="A1" s="1" t="s">
        <v>63</v>
      </c>
      <c r="B1" s="2"/>
      <c r="C1" s="2"/>
      <c r="D1" s="2"/>
      <c r="E1" s="2"/>
      <c r="F1" s="2"/>
      <c r="G1" s="2"/>
      <c r="H1" s="2"/>
      <c r="I1" s="2"/>
      <c r="K1" s="2"/>
    </row>
    <row r="3" spans="1:13">
      <c r="A3" s="4" t="s">
        <v>64</v>
      </c>
    </row>
    <row r="5" spans="1:13" s="10" customFormat="1" ht="30.75" customHeight="1">
      <c r="A5" s="193" t="s">
        <v>65</v>
      </c>
      <c r="B5" s="194"/>
      <c r="C5" s="7"/>
      <c r="D5" s="8" t="s">
        <v>66</v>
      </c>
      <c r="E5" s="9"/>
      <c r="G5" s="195" t="s">
        <v>67</v>
      </c>
      <c r="H5" s="195"/>
      <c r="I5" s="195"/>
      <c r="M5" s="11"/>
    </row>
    <row r="6" spans="1:13" ht="30.75" customHeight="1">
      <c r="A6" s="12">
        <v>1</v>
      </c>
      <c r="B6" s="192" t="s">
        <v>68</v>
      </c>
      <c r="C6" s="192"/>
      <c r="D6" s="13">
        <v>7.3</v>
      </c>
      <c r="E6" s="14"/>
      <c r="G6" s="196" t="s">
        <v>69</v>
      </c>
      <c r="H6" s="196"/>
      <c r="I6" s="196"/>
    </row>
    <row r="7" spans="1:13" ht="30.75" customHeight="1">
      <c r="A7" s="12">
        <v>1</v>
      </c>
      <c r="B7" s="192" t="s">
        <v>70</v>
      </c>
      <c r="C7" s="192"/>
      <c r="D7" s="15"/>
      <c r="E7" s="16" t="str">
        <f>IF(D7="","Bitte ausfüllen!","")</f>
        <v>Bitte ausfüllen!</v>
      </c>
      <c r="F7" s="17"/>
      <c r="G7" s="17"/>
      <c r="H7" s="17"/>
      <c r="I7" s="14"/>
    </row>
    <row r="8" spans="1:13" ht="30.75" customHeight="1">
      <c r="A8" s="12">
        <v>2</v>
      </c>
      <c r="B8" s="192" t="s">
        <v>71</v>
      </c>
      <c r="C8" s="192"/>
      <c r="D8" s="13">
        <v>9.3000000000000007</v>
      </c>
      <c r="E8" s="14"/>
      <c r="G8" s="14"/>
      <c r="H8" s="14"/>
      <c r="I8" s="14"/>
    </row>
    <row r="9" spans="1:13" ht="30.75" customHeight="1">
      <c r="A9" s="12">
        <v>3</v>
      </c>
      <c r="B9" s="192" t="s">
        <v>72</v>
      </c>
      <c r="C9" s="192"/>
      <c r="D9" s="13">
        <v>1.3</v>
      </c>
      <c r="E9" s="18"/>
      <c r="F9" s="14"/>
      <c r="G9" s="14"/>
      <c r="H9" s="14"/>
      <c r="I9" s="14"/>
    </row>
    <row r="10" spans="1:13" ht="30.75" customHeight="1">
      <c r="A10" s="12">
        <v>4</v>
      </c>
      <c r="B10" s="192" t="s">
        <v>73</v>
      </c>
      <c r="C10" s="192"/>
      <c r="D10" s="13">
        <v>1.8</v>
      </c>
      <c r="E10" s="14"/>
      <c r="F10" s="19"/>
      <c r="G10" s="14"/>
      <c r="H10" s="14"/>
      <c r="I10" s="14"/>
    </row>
    <row r="11" spans="1:13" ht="30.75" customHeight="1">
      <c r="A11" s="12">
        <v>5</v>
      </c>
      <c r="B11" s="192" t="s">
        <v>74</v>
      </c>
      <c r="C11" s="192"/>
      <c r="D11" s="15"/>
      <c r="E11" s="16" t="str">
        <f>IF(D11="","Bitte ausfüllen!","")</f>
        <v>Bitte ausfüllen!</v>
      </c>
      <c r="F11" s="14"/>
      <c r="G11" s="14"/>
      <c r="H11" s="14"/>
      <c r="I11" s="14"/>
    </row>
    <row r="12" spans="1:13" ht="30.75" customHeight="1">
      <c r="A12" s="12">
        <v>6</v>
      </c>
      <c r="B12" s="192" t="s">
        <v>75</v>
      </c>
      <c r="C12" s="192"/>
      <c r="D12" s="15"/>
      <c r="E12" s="16" t="str">
        <f>IF(D12="","Bitte ausfüllen!","")</f>
        <v>Bitte ausfüllen!</v>
      </c>
      <c r="F12" s="14"/>
      <c r="G12" s="14"/>
      <c r="H12" s="14"/>
      <c r="I12" s="14"/>
    </row>
    <row r="13" spans="1:13" ht="30.75" customHeight="1">
      <c r="A13" s="12">
        <v>7</v>
      </c>
      <c r="B13" s="192" t="s">
        <v>76</v>
      </c>
      <c r="C13" s="192"/>
      <c r="D13" s="13">
        <v>0.15</v>
      </c>
      <c r="E13" s="18"/>
      <c r="F13" s="14"/>
      <c r="G13" s="14"/>
      <c r="H13" s="14"/>
      <c r="I13" s="14"/>
    </row>
    <row r="14" spans="1:13" ht="30.75" customHeight="1">
      <c r="A14" s="20" t="s">
        <v>77</v>
      </c>
      <c r="B14" s="192" t="s">
        <v>70</v>
      </c>
      <c r="C14" s="192"/>
      <c r="D14" s="21">
        <v>1.45</v>
      </c>
    </row>
    <row r="16" spans="1:13" s="10" customFormat="1" ht="24" customHeight="1">
      <c r="A16" s="22" t="s">
        <v>78</v>
      </c>
      <c r="B16" s="23"/>
      <c r="C16" s="23"/>
      <c r="D16" s="23"/>
      <c r="E16" s="23"/>
      <c r="F16" s="23"/>
      <c r="G16" s="23"/>
      <c r="H16" s="23"/>
      <c r="I16" s="24"/>
      <c r="M16" s="11"/>
    </row>
    <row r="17" spans="1:10">
      <c r="A17" s="25"/>
      <c r="B17" s="25"/>
      <c r="C17" s="25"/>
      <c r="D17" s="25"/>
      <c r="E17" s="25"/>
      <c r="F17" s="25"/>
      <c r="G17" s="25"/>
      <c r="H17" s="25"/>
      <c r="I17" s="25"/>
    </row>
    <row r="18" spans="1:10">
      <c r="A18" s="26" t="s">
        <v>79</v>
      </c>
      <c r="B18" s="198" t="s">
        <v>80</v>
      </c>
      <c r="C18" s="198"/>
      <c r="D18" s="27"/>
      <c r="E18" s="27"/>
      <c r="F18" s="28">
        <v>100</v>
      </c>
      <c r="G18" s="27" t="s">
        <v>81</v>
      </c>
      <c r="H18" s="29"/>
      <c r="I18" s="30" t="s">
        <v>82</v>
      </c>
      <c r="J18" s="16" t="str">
        <f>IF(H18="","Bitte ausfüllen!","")</f>
        <v>Bitte ausfüllen!</v>
      </c>
    </row>
    <row r="19" spans="1:10">
      <c r="A19" s="25"/>
      <c r="B19" s="25"/>
      <c r="C19" s="25"/>
      <c r="D19" s="25"/>
      <c r="E19" s="25"/>
      <c r="F19" s="31"/>
      <c r="G19" s="25"/>
      <c r="H19" s="31"/>
      <c r="I19" s="25"/>
    </row>
    <row r="20" spans="1:10">
      <c r="A20" s="26" t="s">
        <v>83</v>
      </c>
      <c r="B20" s="27" t="s">
        <v>84</v>
      </c>
      <c r="C20" s="27"/>
      <c r="D20" s="27"/>
      <c r="E20" s="27"/>
      <c r="F20" s="32"/>
      <c r="G20" s="27"/>
      <c r="H20" s="32"/>
      <c r="I20" s="30"/>
    </row>
    <row r="21" spans="1:10">
      <c r="A21" s="33" t="s">
        <v>85</v>
      </c>
      <c r="B21" s="25" t="s">
        <v>86</v>
      </c>
      <c r="C21" s="25"/>
      <c r="D21" s="25"/>
      <c r="E21" s="25"/>
      <c r="F21" s="34"/>
      <c r="G21" s="34"/>
      <c r="H21" s="34"/>
      <c r="I21" s="35"/>
    </row>
    <row r="22" spans="1:10">
      <c r="A22" s="33" t="s">
        <v>87</v>
      </c>
      <c r="B22" s="25"/>
      <c r="C22" s="25" t="s">
        <v>88</v>
      </c>
      <c r="D22" s="25"/>
      <c r="E22" s="25"/>
      <c r="F22" s="36"/>
      <c r="G22" s="25" t="s">
        <v>81</v>
      </c>
      <c r="H22" s="37" t="str">
        <f>IF(F22="","",ROUND(F22/100*$H$18,2))</f>
        <v/>
      </c>
      <c r="I22" s="38" t="s">
        <v>82</v>
      </c>
      <c r="J22" s="16" t="str">
        <f>IF(F22="","Bitte ausfüllen!","")</f>
        <v>Bitte ausfüllen!</v>
      </c>
    </row>
    <row r="23" spans="1:10">
      <c r="A23" s="33" t="s">
        <v>89</v>
      </c>
      <c r="B23" s="25"/>
      <c r="C23" s="25" t="s">
        <v>90</v>
      </c>
      <c r="D23" s="25"/>
      <c r="E23" s="25"/>
      <c r="F23" s="36"/>
      <c r="G23" s="25" t="s">
        <v>81</v>
      </c>
      <c r="H23" s="37" t="str">
        <f t="shared" ref="H23:H26" si="0">IF(F23="","",ROUND(F23/100*$H$18,2))</f>
        <v/>
      </c>
      <c r="I23" s="38" t="s">
        <v>82</v>
      </c>
      <c r="J23" s="16" t="str">
        <f t="shared" ref="J23:J26" si="1">IF(F23="","Bitte ausfüllen!","")</f>
        <v>Bitte ausfüllen!</v>
      </c>
    </row>
    <row r="24" spans="1:10">
      <c r="A24" s="33" t="s">
        <v>91</v>
      </c>
      <c r="B24" s="25"/>
      <c r="C24" s="25" t="s">
        <v>92</v>
      </c>
      <c r="D24" s="25"/>
      <c r="E24" s="25"/>
      <c r="F24" s="36"/>
      <c r="G24" s="25" t="s">
        <v>81</v>
      </c>
      <c r="H24" s="37" t="str">
        <f t="shared" si="0"/>
        <v/>
      </c>
      <c r="I24" s="38" t="s">
        <v>82</v>
      </c>
      <c r="J24" s="16" t="str">
        <f t="shared" si="1"/>
        <v>Bitte ausfüllen!</v>
      </c>
    </row>
    <row r="25" spans="1:10">
      <c r="A25" s="33" t="s">
        <v>93</v>
      </c>
      <c r="B25" s="25"/>
      <c r="C25" s="25" t="s">
        <v>94</v>
      </c>
      <c r="D25" s="25"/>
      <c r="E25" s="25"/>
      <c r="F25" s="36"/>
      <c r="G25" s="25" t="s">
        <v>81</v>
      </c>
      <c r="H25" s="37" t="str">
        <f t="shared" si="0"/>
        <v/>
      </c>
      <c r="I25" s="38" t="s">
        <v>82</v>
      </c>
      <c r="J25" s="16" t="str">
        <f t="shared" si="1"/>
        <v>Bitte ausfüllen!</v>
      </c>
    </row>
    <row r="26" spans="1:10">
      <c r="A26" s="33" t="s">
        <v>95</v>
      </c>
      <c r="B26" s="25"/>
      <c r="C26" s="25" t="s">
        <v>96</v>
      </c>
      <c r="D26" s="25"/>
      <c r="E26" s="25"/>
      <c r="F26" s="39"/>
      <c r="G26" s="25" t="s">
        <v>81</v>
      </c>
      <c r="H26" s="40" t="str">
        <f t="shared" si="0"/>
        <v/>
      </c>
      <c r="I26" s="38" t="s">
        <v>82</v>
      </c>
      <c r="J26" s="16" t="str">
        <f t="shared" si="1"/>
        <v>Bitte ausfüllen!</v>
      </c>
    </row>
    <row r="27" spans="1:10">
      <c r="A27" s="41"/>
      <c r="B27" s="42" t="s">
        <v>97</v>
      </c>
      <c r="C27" s="42"/>
      <c r="D27" s="42"/>
      <c r="E27" s="42"/>
      <c r="F27" s="43">
        <f>IF(SUM(F22:F26)=0,0,SUM(F22:F26))</f>
        <v>0</v>
      </c>
      <c r="G27" s="42" t="s">
        <v>81</v>
      </c>
      <c r="H27" s="44" t="str">
        <f>IF(COUNTIF(F22:F26,"")&gt;0,"",SUM(H22:H26))</f>
        <v/>
      </c>
      <c r="I27" s="45" t="s">
        <v>82</v>
      </c>
      <c r="J27" s="16" t="str">
        <f>IF(H27="","Angaben offen!","")</f>
        <v>Angaben offen!</v>
      </c>
    </row>
    <row r="28" spans="1:10">
      <c r="A28" s="25"/>
      <c r="B28" s="25"/>
      <c r="C28" s="25"/>
      <c r="D28" s="25"/>
      <c r="E28" s="25"/>
      <c r="F28" s="31"/>
      <c r="G28" s="25"/>
      <c r="H28" s="31"/>
      <c r="I28" s="25"/>
    </row>
    <row r="29" spans="1:10">
      <c r="A29" s="26" t="s">
        <v>98</v>
      </c>
      <c r="B29" s="27" t="s">
        <v>99</v>
      </c>
      <c r="C29" s="27"/>
      <c r="D29" s="27"/>
      <c r="E29" s="27"/>
      <c r="F29" s="32"/>
      <c r="G29" s="27"/>
      <c r="H29" s="32"/>
      <c r="I29" s="30"/>
    </row>
    <row r="30" spans="1:10" ht="15.75">
      <c r="A30" s="33" t="s">
        <v>100</v>
      </c>
      <c r="B30" s="46" t="s">
        <v>101</v>
      </c>
      <c r="C30" s="46"/>
      <c r="D30" s="47">
        <f>D6+D7</f>
        <v>7.3</v>
      </c>
      <c r="E30" s="25" t="s">
        <v>81</v>
      </c>
      <c r="F30" s="31"/>
      <c r="G30" s="25"/>
      <c r="H30" s="31"/>
      <c r="I30" s="38"/>
    </row>
    <row r="31" spans="1:10">
      <c r="A31" s="33"/>
      <c r="B31" s="46" t="s">
        <v>102</v>
      </c>
      <c r="C31" s="46"/>
      <c r="D31" s="47">
        <f>(D30/100)*$F$27</f>
        <v>0</v>
      </c>
      <c r="E31" s="25" t="s">
        <v>81</v>
      </c>
      <c r="F31" s="48">
        <f>IF(D31="","",D30+D31)</f>
        <v>7.3</v>
      </c>
      <c r="G31" s="25" t="s">
        <v>81</v>
      </c>
      <c r="H31" s="49">
        <f>IF(D31="","",ROUND(F31/100*$H$18,2))</f>
        <v>0</v>
      </c>
      <c r="I31" s="38" t="s">
        <v>82</v>
      </c>
      <c r="J31" s="50" t="str">
        <f>IF(D31="","Bitte ausfüllen!","")</f>
        <v/>
      </c>
    </row>
    <row r="32" spans="1:10" ht="15.75">
      <c r="A32" s="33" t="s">
        <v>103</v>
      </c>
      <c r="B32" s="46" t="s">
        <v>104</v>
      </c>
      <c r="C32" s="46"/>
      <c r="D32" s="47">
        <f>D8</f>
        <v>9.3000000000000007</v>
      </c>
      <c r="E32" s="25" t="s">
        <v>81</v>
      </c>
      <c r="F32" s="17"/>
      <c r="G32" s="25"/>
      <c r="H32" s="31"/>
      <c r="I32" s="38"/>
    </row>
    <row r="33" spans="1:14">
      <c r="A33" s="33"/>
      <c r="B33" s="46" t="s">
        <v>105</v>
      </c>
      <c r="C33" s="46"/>
      <c r="D33" s="47">
        <f>(D32/100)*$F$27</f>
        <v>0</v>
      </c>
      <c r="E33" s="25" t="s">
        <v>81</v>
      </c>
      <c r="F33" s="48">
        <f>IF(D33="","",D32+D33)</f>
        <v>9.3000000000000007</v>
      </c>
      <c r="G33" s="25" t="s">
        <v>81</v>
      </c>
      <c r="H33" s="49">
        <f>IF(D33="","",ROUND(F33/100*$H$18,2))</f>
        <v>0</v>
      </c>
      <c r="I33" s="38" t="s">
        <v>82</v>
      </c>
    </row>
    <row r="34" spans="1:14" ht="15.75">
      <c r="A34" s="33" t="s">
        <v>106</v>
      </c>
      <c r="B34" s="46" t="s">
        <v>107</v>
      </c>
      <c r="C34" s="46"/>
      <c r="D34" s="47">
        <f>D9</f>
        <v>1.3</v>
      </c>
      <c r="E34" s="25" t="s">
        <v>81</v>
      </c>
      <c r="F34" s="17"/>
      <c r="G34" s="25"/>
      <c r="H34" s="31"/>
      <c r="I34" s="38"/>
    </row>
    <row r="35" spans="1:14">
      <c r="A35" s="33"/>
      <c r="B35" s="46" t="s">
        <v>108</v>
      </c>
      <c r="C35" s="46"/>
      <c r="D35" s="47">
        <f>(D34/100)*$F$27</f>
        <v>0</v>
      </c>
      <c r="E35" s="25" t="s">
        <v>81</v>
      </c>
      <c r="F35" s="48">
        <f>IF(D35="","",D34+D35)</f>
        <v>1.3</v>
      </c>
      <c r="G35" s="25" t="s">
        <v>81</v>
      </c>
      <c r="H35" s="49">
        <f>IF(D35="","",ROUND(F35/100*$H$18,2))</f>
        <v>0</v>
      </c>
      <c r="I35" s="38" t="s">
        <v>82</v>
      </c>
    </row>
    <row r="36" spans="1:14" ht="15.75">
      <c r="A36" s="33" t="s">
        <v>109</v>
      </c>
      <c r="B36" s="46" t="s">
        <v>110</v>
      </c>
      <c r="C36" s="46"/>
      <c r="D36" s="47">
        <f>D10</f>
        <v>1.8</v>
      </c>
      <c r="E36" s="25" t="s">
        <v>81</v>
      </c>
      <c r="F36" s="17"/>
      <c r="G36" s="25"/>
      <c r="H36" s="31"/>
      <c r="I36" s="38"/>
    </row>
    <row r="37" spans="1:14">
      <c r="A37" s="33"/>
      <c r="B37" s="46" t="s">
        <v>111</v>
      </c>
      <c r="C37" s="46"/>
      <c r="D37" s="47">
        <f>D36/100*$F$27</f>
        <v>0</v>
      </c>
      <c r="E37" s="25" t="s">
        <v>81</v>
      </c>
      <c r="F37" s="48">
        <f>IF(D37="","",D36+D37)</f>
        <v>1.8</v>
      </c>
      <c r="G37" s="25" t="s">
        <v>81</v>
      </c>
      <c r="H37" s="49">
        <f>IF(D37="","",ROUND(F37/100*$H$18,2))</f>
        <v>0</v>
      </c>
      <c r="I37" s="38" t="s">
        <v>82</v>
      </c>
    </row>
    <row r="38" spans="1:14" ht="15.75">
      <c r="A38" s="33" t="s">
        <v>112</v>
      </c>
      <c r="B38" s="46" t="s">
        <v>113</v>
      </c>
      <c r="C38" s="46"/>
      <c r="D38" s="47">
        <f>D11</f>
        <v>0</v>
      </c>
      <c r="E38" s="25" t="s">
        <v>81</v>
      </c>
      <c r="F38" s="17"/>
      <c r="G38" s="25"/>
      <c r="H38" s="31"/>
      <c r="I38" s="38"/>
    </row>
    <row r="39" spans="1:14">
      <c r="A39" s="33"/>
      <c r="B39" s="46" t="s">
        <v>114</v>
      </c>
      <c r="C39" s="46"/>
      <c r="D39" s="47">
        <f>(D38/100)*$F$27</f>
        <v>0</v>
      </c>
      <c r="E39" s="25" t="s">
        <v>81</v>
      </c>
      <c r="F39" s="48">
        <f>IF(D39="","",D38+D39)</f>
        <v>0</v>
      </c>
      <c r="G39" s="25" t="s">
        <v>81</v>
      </c>
      <c r="H39" s="49">
        <f>IF(D39="","",ROUND(F39/100*$H$18,2))</f>
        <v>0</v>
      </c>
      <c r="I39" s="38" t="s">
        <v>82</v>
      </c>
    </row>
    <row r="40" spans="1:14" ht="15.75">
      <c r="A40" s="33" t="s">
        <v>115</v>
      </c>
      <c r="B40" s="46" t="s">
        <v>116</v>
      </c>
      <c r="C40" s="46"/>
      <c r="D40" s="25"/>
      <c r="E40" s="25"/>
      <c r="F40" s="47">
        <f>D12</f>
        <v>0</v>
      </c>
      <c r="G40" s="25" t="s">
        <v>81</v>
      </c>
      <c r="H40" s="49">
        <f>IF(F40="","",ROUND(F40/100*$H$18,2))</f>
        <v>0</v>
      </c>
      <c r="I40" s="38" t="s">
        <v>82</v>
      </c>
    </row>
    <row r="41" spans="1:14" ht="15.75">
      <c r="A41" s="33" t="s">
        <v>117</v>
      </c>
      <c r="B41" s="46" t="s">
        <v>118</v>
      </c>
      <c r="C41" s="46"/>
      <c r="D41" s="25"/>
      <c r="E41" s="25"/>
      <c r="F41" s="51">
        <f>D13</f>
        <v>0.15</v>
      </c>
      <c r="G41" s="25" t="s">
        <v>81</v>
      </c>
      <c r="H41" s="31">
        <f>IF(F41="","",ROUND(F41/100*$H$18,2))</f>
        <v>0</v>
      </c>
      <c r="I41" s="38" t="s">
        <v>82</v>
      </c>
    </row>
    <row r="42" spans="1:14">
      <c r="A42" s="52"/>
      <c r="B42" s="199" t="s">
        <v>119</v>
      </c>
      <c r="C42" s="199"/>
      <c r="D42" s="53"/>
      <c r="E42" s="53"/>
      <c r="F42" s="54">
        <f>IF(SUM(F30:F41)=0,"",SUM(F30:F41)+F27)</f>
        <v>19.850000000000001</v>
      </c>
      <c r="G42" s="53" t="s">
        <v>81</v>
      </c>
      <c r="H42" s="55" t="e">
        <f>IF(OR(COUNTIF(D30:D39,"")&gt;0,COUNTIF(F40:F41,"")&gt;0),"",SUM(H30:H41)+H27)</f>
        <v>#VALUE!</v>
      </c>
      <c r="I42" s="56" t="s">
        <v>82</v>
      </c>
      <c r="J42" s="16"/>
    </row>
    <row r="43" spans="1:14">
      <c r="A43" s="25"/>
      <c r="B43" s="25"/>
      <c r="C43" s="25"/>
      <c r="D43" s="25"/>
      <c r="E43" s="25"/>
      <c r="F43" s="31"/>
      <c r="G43" s="25"/>
      <c r="H43" s="31"/>
      <c r="I43" s="25"/>
    </row>
    <row r="44" spans="1:14">
      <c r="A44" s="57"/>
      <c r="B44" s="27" t="s">
        <v>120</v>
      </c>
      <c r="C44" s="58"/>
      <c r="D44" s="58"/>
      <c r="E44" s="58"/>
      <c r="F44" s="59"/>
      <c r="G44" s="58"/>
      <c r="H44" s="59"/>
      <c r="I44" s="60"/>
      <c r="N44" s="61"/>
    </row>
    <row r="45" spans="1:14">
      <c r="A45" s="33" t="s">
        <v>121</v>
      </c>
      <c r="B45" s="25" t="s">
        <v>122</v>
      </c>
      <c r="C45" s="25"/>
      <c r="D45" s="25"/>
      <c r="E45" s="25"/>
      <c r="F45" s="36"/>
      <c r="G45" s="25" t="s">
        <v>81</v>
      </c>
      <c r="H45" s="49" t="str">
        <f>IF(F45="","",ROUND(F45/100*$H$18,2))</f>
        <v/>
      </c>
      <c r="I45" s="38" t="s">
        <v>82</v>
      </c>
      <c r="J45" s="16" t="str">
        <f>IF(F45="","Bitte ausfüllen!","")</f>
        <v>Bitte ausfüllen!</v>
      </c>
      <c r="M45" s="5"/>
      <c r="N45" s="62"/>
    </row>
    <row r="46" spans="1:14">
      <c r="A46" s="33" t="s">
        <v>123</v>
      </c>
      <c r="B46" s="25" t="s">
        <v>124</v>
      </c>
      <c r="C46" s="25"/>
      <c r="D46" s="25"/>
      <c r="E46" s="25"/>
      <c r="F46" s="39"/>
      <c r="G46" s="25" t="s">
        <v>81</v>
      </c>
      <c r="H46" s="31" t="str">
        <f>IF(F46="","",ROUND(F46/100*$H$18,2))</f>
        <v/>
      </c>
      <c r="I46" s="38" t="s">
        <v>82</v>
      </c>
      <c r="J46" s="16" t="str">
        <f>IF(F46="","Bitte ausfüllen!","")</f>
        <v>Bitte ausfüllen!</v>
      </c>
    </row>
    <row r="47" spans="1:14">
      <c r="A47" s="52"/>
      <c r="B47" s="199" t="s">
        <v>125</v>
      </c>
      <c r="C47" s="199"/>
      <c r="D47" s="53"/>
      <c r="E47" s="53"/>
      <c r="F47" s="54" t="str">
        <f>IF(SUM(F45:F46)=0,"",SUM(F45:F46)+F42)</f>
        <v/>
      </c>
      <c r="G47" s="53" t="s">
        <v>81</v>
      </c>
      <c r="H47" s="55" t="str">
        <f>IF(COUNTIF(H45:H46,"")&gt;0,"",SUM(H45:H46)+H42)</f>
        <v/>
      </c>
      <c r="I47" s="56" t="s">
        <v>82</v>
      </c>
      <c r="J47" s="16" t="str">
        <f>IF(H47="","Angaben offen!","")</f>
        <v>Angaben offen!</v>
      </c>
    </row>
    <row r="48" spans="1:14">
      <c r="A48" s="25"/>
      <c r="B48" s="25"/>
      <c r="C48" s="25"/>
      <c r="D48" s="25"/>
      <c r="E48" s="25"/>
      <c r="F48" s="31"/>
      <c r="G48" s="25"/>
      <c r="H48" s="31"/>
      <c r="I48" s="25"/>
    </row>
    <row r="49" spans="1:14">
      <c r="A49" s="26" t="s">
        <v>126</v>
      </c>
      <c r="B49" s="27" t="s">
        <v>127</v>
      </c>
      <c r="C49" s="27"/>
      <c r="D49" s="27"/>
      <c r="E49" s="27"/>
      <c r="F49" s="32"/>
      <c r="G49" s="27"/>
      <c r="H49" s="32"/>
      <c r="I49" s="30"/>
      <c r="N49" s="63"/>
    </row>
    <row r="50" spans="1:14">
      <c r="A50" s="33" t="s">
        <v>128</v>
      </c>
      <c r="B50" s="25" t="s">
        <v>129</v>
      </c>
      <c r="C50" s="25"/>
      <c r="D50" s="25"/>
      <c r="E50" s="25"/>
      <c r="F50" s="31"/>
      <c r="G50" s="25"/>
      <c r="H50" s="31"/>
      <c r="I50" s="38"/>
    </row>
    <row r="51" spans="1:14">
      <c r="A51" s="33"/>
      <c r="B51" s="25" t="s">
        <v>130</v>
      </c>
      <c r="C51" s="25"/>
      <c r="D51" s="25"/>
      <c r="E51" s="25"/>
      <c r="F51" s="36"/>
      <c r="G51" s="25" t="s">
        <v>81</v>
      </c>
      <c r="H51" s="49" t="str">
        <f>IF(F51="","",ROUND(F51/100*$H$18,2))</f>
        <v/>
      </c>
      <c r="I51" s="38" t="s">
        <v>82</v>
      </c>
      <c r="J51" s="16" t="str">
        <f t="shared" ref="J51:J53" si="2">IF(F51="","Bitte ausfüllen!","")</f>
        <v>Bitte ausfüllen!</v>
      </c>
    </row>
    <row r="52" spans="1:14">
      <c r="A52" s="33" t="s">
        <v>131</v>
      </c>
      <c r="B52" s="25" t="s">
        <v>132</v>
      </c>
      <c r="C52" s="25"/>
      <c r="D52" s="25"/>
      <c r="E52" s="25"/>
      <c r="F52" s="36"/>
      <c r="G52" s="25" t="s">
        <v>81</v>
      </c>
      <c r="H52" s="49" t="str">
        <f>IF(F52="","",ROUND(F52/100*$H$18,2))</f>
        <v/>
      </c>
      <c r="I52" s="38" t="s">
        <v>82</v>
      </c>
      <c r="J52" s="16" t="str">
        <f t="shared" si="2"/>
        <v>Bitte ausfüllen!</v>
      </c>
    </row>
    <row r="53" spans="1:14">
      <c r="A53" s="33" t="s">
        <v>133</v>
      </c>
      <c r="B53" s="25" t="s">
        <v>134</v>
      </c>
      <c r="C53" s="25"/>
      <c r="D53" s="25"/>
      <c r="E53" s="25"/>
      <c r="F53" s="36"/>
      <c r="G53" s="25" t="s">
        <v>81</v>
      </c>
      <c r="H53" s="49" t="str">
        <f t="shared" ref="H53:H54" si="3">IF(F53="","",ROUND(F53/100*$H$18,2))</f>
        <v/>
      </c>
      <c r="I53" s="38" t="s">
        <v>82</v>
      </c>
      <c r="J53" s="16" t="str">
        <f t="shared" si="2"/>
        <v>Bitte ausfüllen!</v>
      </c>
    </row>
    <row r="54" spans="1:14">
      <c r="A54" s="33" t="s">
        <v>135</v>
      </c>
      <c r="B54" s="25" t="s">
        <v>136</v>
      </c>
      <c r="C54" s="25"/>
      <c r="D54" s="25"/>
      <c r="E54" s="25"/>
      <c r="F54" s="39"/>
      <c r="G54" s="25" t="s">
        <v>81</v>
      </c>
      <c r="H54" s="31" t="str">
        <f t="shared" si="3"/>
        <v/>
      </c>
      <c r="I54" s="38" t="s">
        <v>82</v>
      </c>
      <c r="J54" s="16" t="str">
        <f>IF(F54="","Bitte ausfüllen!","")</f>
        <v>Bitte ausfüllen!</v>
      </c>
    </row>
    <row r="55" spans="1:14">
      <c r="A55" s="52"/>
      <c r="B55" s="199" t="s">
        <v>137</v>
      </c>
      <c r="C55" s="199"/>
      <c r="D55" s="53"/>
      <c r="E55" s="53"/>
      <c r="F55" s="54" t="str">
        <f>IF(SUM(F51:F54)=0,"",SUM(F51:F54))</f>
        <v/>
      </c>
      <c r="G55" s="53" t="s">
        <v>81</v>
      </c>
      <c r="H55" s="55" t="str">
        <f>IF(COUNTIF(H51:H54,"")&gt;0,"",SUM(H51:H54))</f>
        <v/>
      </c>
      <c r="I55" s="56" t="s">
        <v>82</v>
      </c>
      <c r="J55" s="16" t="str">
        <f>IF(H55="","Angaben offen!","")</f>
        <v>Angaben offen!</v>
      </c>
    </row>
    <row r="56" spans="1:14">
      <c r="A56" s="25"/>
      <c r="B56" s="25"/>
      <c r="C56" s="25"/>
      <c r="D56" s="25"/>
      <c r="E56" s="25"/>
      <c r="F56" s="31"/>
      <c r="G56" s="25"/>
      <c r="H56" s="31"/>
      <c r="I56" s="25"/>
    </row>
    <row r="57" spans="1:14">
      <c r="A57" s="26" t="s">
        <v>138</v>
      </c>
      <c r="B57" s="27" t="s">
        <v>139</v>
      </c>
      <c r="C57" s="27"/>
      <c r="D57" s="27"/>
      <c r="E57" s="27"/>
      <c r="F57" s="27"/>
      <c r="G57" s="27"/>
      <c r="H57" s="27"/>
      <c r="I57" s="30"/>
    </row>
    <row r="58" spans="1:14">
      <c r="A58" s="33" t="s">
        <v>140</v>
      </c>
      <c r="B58" s="25" t="s">
        <v>141</v>
      </c>
      <c r="C58" s="25"/>
      <c r="D58" s="25"/>
      <c r="E58" s="25"/>
      <c r="F58" s="25"/>
      <c r="G58" s="25"/>
      <c r="H58" s="25"/>
      <c r="I58" s="38"/>
      <c r="K58" s="14" t="str" cm="1">
        <f t="array" aca="1" ref="K58" ca="1">IF(SUM(COUNTIF(INDIRECT({"H5","F9:F13","D17:D26","F27:F28","F32:F33","F38:F41","F46:F48","F50:F56","F60","H65:H67"}),""))&gt;0,"",H72+H73)</f>
        <v/>
      </c>
    </row>
    <row r="59" spans="1:14">
      <c r="A59" s="33" t="s">
        <v>142</v>
      </c>
      <c r="B59" s="25"/>
      <c r="C59" s="25" t="s">
        <v>143</v>
      </c>
      <c r="D59" s="25"/>
      <c r="E59" s="25"/>
      <c r="F59" s="36"/>
      <c r="G59" s="25" t="s">
        <v>81</v>
      </c>
      <c r="H59" s="49" t="str">
        <f>IF(F59="","",ROUND(F59/100*$H$18,2))</f>
        <v/>
      </c>
      <c r="I59" s="38" t="s">
        <v>82</v>
      </c>
      <c r="J59" s="16" t="str">
        <f t="shared" ref="J59:J61" si="4">IF(F59="","Bitte ausfüllen!","")</f>
        <v>Bitte ausfüllen!</v>
      </c>
    </row>
    <row r="60" spans="1:14">
      <c r="A60" s="33" t="s">
        <v>144</v>
      </c>
      <c r="B60" s="25"/>
      <c r="C60" s="25" t="s">
        <v>145</v>
      </c>
      <c r="D60" s="25"/>
      <c r="E60" s="25"/>
      <c r="F60" s="36"/>
      <c r="G60" s="25" t="s">
        <v>81</v>
      </c>
      <c r="H60" s="49" t="str">
        <f>IF(F60="","",ROUND(F60/100*$H$18,2))</f>
        <v/>
      </c>
      <c r="I60" s="38" t="s">
        <v>82</v>
      </c>
      <c r="J60" s="16" t="str">
        <f>IF(F60="","Bitte ausfüllen!","")</f>
        <v>Bitte ausfüllen!</v>
      </c>
    </row>
    <row r="61" spans="1:14">
      <c r="A61" s="33" t="s">
        <v>146</v>
      </c>
      <c r="B61" s="25" t="s">
        <v>147</v>
      </c>
      <c r="C61" s="25"/>
      <c r="D61" s="25"/>
      <c r="E61" s="25"/>
      <c r="F61" s="36"/>
      <c r="G61" s="25" t="s">
        <v>81</v>
      </c>
      <c r="H61" s="49" t="str">
        <f>IF(F61="","",ROUND(F61/100*$H$18,2))</f>
        <v/>
      </c>
      <c r="I61" s="38" t="s">
        <v>82</v>
      </c>
      <c r="J61" s="16" t="str">
        <f t="shared" si="4"/>
        <v>Bitte ausfüllen!</v>
      </c>
    </row>
    <row r="62" spans="1:14">
      <c r="A62" s="33" t="s">
        <v>148</v>
      </c>
      <c r="B62" s="25" t="s">
        <v>149</v>
      </c>
      <c r="C62" s="25"/>
      <c r="D62" s="25"/>
      <c r="E62" s="25"/>
      <c r="F62" s="25"/>
      <c r="G62" s="25"/>
      <c r="H62" s="25"/>
      <c r="I62" s="38"/>
      <c r="J62" s="16"/>
    </row>
    <row r="63" spans="1:14">
      <c r="A63" s="33" t="s">
        <v>150</v>
      </c>
      <c r="B63" s="25"/>
      <c r="C63" s="25" t="s">
        <v>151</v>
      </c>
      <c r="D63" s="25"/>
      <c r="E63" s="25"/>
      <c r="F63" s="36"/>
      <c r="G63" s="25" t="s">
        <v>81</v>
      </c>
      <c r="H63" s="49" t="str">
        <f>IF(F63="","",ROUND(F63/100*$H$18,2))</f>
        <v/>
      </c>
      <c r="I63" s="38" t="s">
        <v>82</v>
      </c>
      <c r="J63" s="16" t="str">
        <f t="shared" ref="J63:J69" si="5">IF(F63="","Bitte ausfüllen!","")</f>
        <v>Bitte ausfüllen!</v>
      </c>
    </row>
    <row r="64" spans="1:14">
      <c r="A64" s="33" t="s">
        <v>152</v>
      </c>
      <c r="B64" s="25"/>
      <c r="C64" s="25" t="s">
        <v>153</v>
      </c>
      <c r="D64" s="25"/>
      <c r="E64" s="25"/>
      <c r="F64" s="36"/>
      <c r="G64" s="25" t="s">
        <v>81</v>
      </c>
      <c r="H64" s="49" t="str">
        <f t="shared" ref="H64:H69" si="6">IF(F64="","",ROUND(F64/100*$H$18,2))</f>
        <v/>
      </c>
      <c r="I64" s="38" t="s">
        <v>82</v>
      </c>
      <c r="J64" s="16" t="str">
        <f t="shared" si="5"/>
        <v>Bitte ausfüllen!</v>
      </c>
    </row>
    <row r="65" spans="1:10">
      <c r="A65" s="33" t="s">
        <v>154</v>
      </c>
      <c r="B65" s="25" t="s">
        <v>155</v>
      </c>
      <c r="C65" s="25"/>
      <c r="D65" s="25"/>
      <c r="E65" s="25"/>
      <c r="F65" s="36"/>
      <c r="G65" s="25" t="s">
        <v>81</v>
      </c>
      <c r="H65" s="49" t="str">
        <f t="shared" si="6"/>
        <v/>
      </c>
      <c r="I65" s="38" t="s">
        <v>82</v>
      </c>
      <c r="J65" s="16" t="str">
        <f t="shared" si="5"/>
        <v>Bitte ausfüllen!</v>
      </c>
    </row>
    <row r="66" spans="1:10">
      <c r="A66" s="33" t="s">
        <v>156</v>
      </c>
      <c r="B66" s="25" t="s">
        <v>157</v>
      </c>
      <c r="C66" s="25"/>
      <c r="D66" s="25"/>
      <c r="E66" s="25"/>
      <c r="F66" s="36"/>
      <c r="G66" s="25" t="s">
        <v>81</v>
      </c>
      <c r="H66" s="49" t="str">
        <f t="shared" si="6"/>
        <v/>
      </c>
      <c r="I66" s="38" t="s">
        <v>82</v>
      </c>
      <c r="J66" s="16" t="str">
        <f>IF(F66="","Bitte ausfüllen!","")</f>
        <v>Bitte ausfüllen!</v>
      </c>
    </row>
    <row r="67" spans="1:10">
      <c r="A67" s="33" t="s">
        <v>158</v>
      </c>
      <c r="B67" s="25" t="s">
        <v>159</v>
      </c>
      <c r="C67" s="25"/>
      <c r="D67" s="25"/>
      <c r="E67" s="25"/>
      <c r="F67" s="36"/>
      <c r="G67" s="25" t="s">
        <v>81</v>
      </c>
      <c r="H67" s="49" t="str">
        <f t="shared" si="6"/>
        <v/>
      </c>
      <c r="I67" s="38" t="s">
        <v>82</v>
      </c>
      <c r="J67" s="16" t="str">
        <f t="shared" si="5"/>
        <v>Bitte ausfüllen!</v>
      </c>
    </row>
    <row r="68" spans="1:10">
      <c r="A68" s="33" t="s">
        <v>160</v>
      </c>
      <c r="B68" s="25" t="s">
        <v>161</v>
      </c>
      <c r="C68" s="25"/>
      <c r="D68" s="25"/>
      <c r="E68" s="25"/>
      <c r="F68" s="36"/>
      <c r="G68" s="25" t="s">
        <v>81</v>
      </c>
      <c r="H68" s="49" t="str">
        <f>IF(F68="","",ROUND(F68/100*$H$18,2))</f>
        <v/>
      </c>
      <c r="I68" s="38" t="s">
        <v>82</v>
      </c>
      <c r="J68" s="16" t="str">
        <f t="shared" si="5"/>
        <v>Bitte ausfüllen!</v>
      </c>
    </row>
    <row r="69" spans="1:10">
      <c r="A69" s="33" t="s">
        <v>162</v>
      </c>
      <c r="B69" s="25" t="s">
        <v>163</v>
      </c>
      <c r="C69" s="25"/>
      <c r="D69" s="25"/>
      <c r="E69" s="25"/>
      <c r="F69" s="64"/>
      <c r="G69" s="25" t="s">
        <v>81</v>
      </c>
      <c r="H69" s="31" t="str">
        <f t="shared" si="6"/>
        <v/>
      </c>
      <c r="I69" s="38" t="s">
        <v>82</v>
      </c>
      <c r="J69" s="16" t="str">
        <f t="shared" si="5"/>
        <v>Bitte ausfüllen!</v>
      </c>
    </row>
    <row r="70" spans="1:10">
      <c r="A70" s="52"/>
      <c r="B70" s="199" t="s">
        <v>164</v>
      </c>
      <c r="C70" s="199"/>
      <c r="D70" s="53"/>
      <c r="E70" s="53"/>
      <c r="F70" s="54" t="str">
        <f>IF(SUM(F59:F69)=0,"",SUM(F59:F69))</f>
        <v/>
      </c>
      <c r="G70" s="53" t="s">
        <v>81</v>
      </c>
      <c r="H70" s="55" t="str">
        <f>IF(COUNTIF(H59:H69,"")&gt;1,"",SUM(H59:H69))</f>
        <v/>
      </c>
      <c r="I70" s="56" t="s">
        <v>82</v>
      </c>
      <c r="J70" s="16" t="str">
        <f>IF(H70="","Angaben offen!","")</f>
        <v>Angaben offen!</v>
      </c>
    </row>
    <row r="71" spans="1:10">
      <c r="A71" s="25"/>
      <c r="B71" s="25"/>
      <c r="C71" s="25"/>
      <c r="D71" s="25"/>
      <c r="E71" s="25"/>
      <c r="F71" s="31"/>
      <c r="G71" s="25"/>
      <c r="H71" s="31"/>
      <c r="I71" s="25"/>
    </row>
    <row r="72" spans="1:10">
      <c r="A72" s="26" t="s">
        <v>165</v>
      </c>
      <c r="B72" s="197" t="s">
        <v>166</v>
      </c>
      <c r="C72" s="197"/>
      <c r="D72" s="27"/>
      <c r="E72" s="27"/>
      <c r="F72" s="28" t="str">
        <f>IF(AND(F47=""),"",F47+F55+F70+F18)</f>
        <v/>
      </c>
      <c r="G72" s="27" t="s">
        <v>81</v>
      </c>
      <c r="H72" s="32" t="str">
        <f>IF(H70="","",H47+H55+H70+H18)</f>
        <v/>
      </c>
      <c r="I72" s="30" t="s">
        <v>82</v>
      </c>
    </row>
    <row r="73" spans="1:10">
      <c r="A73" s="26" t="s">
        <v>167</v>
      </c>
      <c r="B73" s="27" t="s">
        <v>168</v>
      </c>
      <c r="C73" s="27"/>
      <c r="D73" s="27"/>
      <c r="E73" s="27"/>
      <c r="F73" s="65"/>
      <c r="G73" s="27" t="s">
        <v>81</v>
      </c>
      <c r="H73" s="32" t="str">
        <f>IF(F73="","",ROUND(F73/100*H72,2))</f>
        <v/>
      </c>
      <c r="I73" s="30" t="s">
        <v>82</v>
      </c>
      <c r="J73" s="16" t="str">
        <f>IF(F73="","Bitte ausfüllen!","")</f>
        <v>Bitte ausfüllen!</v>
      </c>
    </row>
    <row r="74" spans="1:10">
      <c r="A74" s="26"/>
      <c r="B74" s="27" t="s">
        <v>169</v>
      </c>
      <c r="C74" s="27"/>
      <c r="D74" s="27"/>
      <c r="E74" s="27"/>
      <c r="F74" s="28"/>
      <c r="G74" s="27"/>
      <c r="H74" s="32" t="str" cm="1">
        <f t="array" aca="1" ref="H74" ca="1">IF(SUM(COUNTIF(INDIRECT({"H18","F22:F26","D30:D39","F40:F41","F45:F47","F51:F53","F59:F61","F63:F69","F73","H89:H91"}),""))&gt;0,"",H72+H73)</f>
        <v/>
      </c>
      <c r="I74" s="30" t="s">
        <v>82</v>
      </c>
      <c r="J74" s="16"/>
    </row>
    <row r="75" spans="1:10">
      <c r="A75" s="66"/>
      <c r="B75" s="67" t="s">
        <v>170</v>
      </c>
      <c r="C75" s="68"/>
      <c r="D75" s="68"/>
      <c r="E75" s="68"/>
      <c r="F75" s="69" t="e">
        <f ca="1">H74*100/H18</f>
        <v>#VALUE!</v>
      </c>
      <c r="G75" s="67" t="s">
        <v>81</v>
      </c>
      <c r="H75" s="70"/>
      <c r="I75" s="71"/>
    </row>
    <row r="76" spans="1:10">
      <c r="A76" s="25"/>
      <c r="B76" s="72"/>
      <c r="C76" s="25"/>
      <c r="D76" s="25"/>
      <c r="E76" s="25"/>
      <c r="F76" s="73"/>
      <c r="G76" s="25"/>
      <c r="H76" s="34"/>
      <c r="I76" s="14"/>
    </row>
    <row r="77" spans="1:10">
      <c r="A77" s="74" t="s">
        <v>171</v>
      </c>
      <c r="B77" s="42"/>
      <c r="C77" s="42"/>
      <c r="D77" s="42"/>
      <c r="E77" s="42"/>
      <c r="F77" s="65"/>
      <c r="G77" s="42" t="s">
        <v>81</v>
      </c>
      <c r="H77" s="44" t="str">
        <f>IF(F77="","",ROUND(F77/100*$H$74,2))</f>
        <v/>
      </c>
      <c r="I77" s="45" t="s">
        <v>82</v>
      </c>
      <c r="J77" s="16" t="str">
        <f>IF(F77="","Bitte ausfüllen!","")</f>
        <v>Bitte ausfüllen!</v>
      </c>
    </row>
    <row r="78" spans="1:10">
      <c r="A78" s="75" t="s">
        <v>172</v>
      </c>
      <c r="B78" s="76"/>
      <c r="C78" s="77"/>
      <c r="D78" s="27"/>
      <c r="E78" s="27"/>
      <c r="F78" s="28"/>
      <c r="G78" s="27"/>
      <c r="H78" s="32" t="str">
        <f>IF(F77="","",ROUND(H74+H77,2))</f>
        <v/>
      </c>
      <c r="I78" s="78" t="s">
        <v>82</v>
      </c>
      <c r="J78" s="16" t="str">
        <f>IF(H78="","Angaben offen!","")</f>
        <v>Angaben offen!</v>
      </c>
    </row>
    <row r="79" spans="1:10">
      <c r="A79" s="79"/>
      <c r="B79" s="79"/>
      <c r="C79" s="80"/>
      <c r="D79" s="81"/>
      <c r="E79" s="81"/>
      <c r="F79" s="82"/>
      <c r="G79" s="81"/>
      <c r="H79" s="83"/>
      <c r="I79" s="84"/>
    </row>
    <row r="80" spans="1:10">
      <c r="A80" s="74" t="s">
        <v>173</v>
      </c>
      <c r="B80" s="42"/>
      <c r="C80" s="42"/>
      <c r="D80" s="42"/>
      <c r="E80" s="42"/>
      <c r="F80" s="65"/>
      <c r="G80" s="42" t="s">
        <v>81</v>
      </c>
      <c r="H80" s="44" t="str">
        <f>IF(F80="","",ROUND(F80/100*$H$74,2))</f>
        <v/>
      </c>
      <c r="I80" s="45" t="s">
        <v>82</v>
      </c>
      <c r="J80" s="16" t="str">
        <f>IF(F80="","Bitte ausfüllen!","")</f>
        <v>Bitte ausfüllen!</v>
      </c>
    </row>
    <row r="81" spans="1:10">
      <c r="A81" s="75" t="s">
        <v>174</v>
      </c>
      <c r="B81" s="76"/>
      <c r="C81" s="77"/>
      <c r="D81" s="27"/>
      <c r="E81" s="27"/>
      <c r="F81" s="28"/>
      <c r="G81" s="27"/>
      <c r="H81" s="32" t="str">
        <f>IF(F80="","",ROUND(H74+H80,2))</f>
        <v/>
      </c>
      <c r="I81" s="78" t="s">
        <v>82</v>
      </c>
      <c r="J81" s="16" t="str">
        <f>IF(H81="","Angaben offen!","")</f>
        <v>Angaben offen!</v>
      </c>
    </row>
    <row r="82" spans="1:10">
      <c r="A82" s="85"/>
      <c r="B82" s="85"/>
      <c r="D82" s="25"/>
      <c r="E82" s="25"/>
      <c r="F82" s="73"/>
      <c r="G82" s="25"/>
      <c r="H82" s="86"/>
      <c r="I82" s="14"/>
    </row>
    <row r="83" spans="1:10">
      <c r="A83" s="74" t="s">
        <v>175</v>
      </c>
      <c r="B83" s="42"/>
      <c r="C83" s="42"/>
      <c r="D83" s="42"/>
      <c r="E83" s="42"/>
      <c r="F83" s="65"/>
      <c r="G83" s="42" t="s">
        <v>81</v>
      </c>
      <c r="H83" s="44" t="str">
        <f>IF(F83="","",ROUND(F83/100*$H$74,2))</f>
        <v/>
      </c>
      <c r="I83" s="45" t="s">
        <v>82</v>
      </c>
      <c r="J83" s="16" t="str">
        <f>IF(F83="","Bitte ausfüllen!","")</f>
        <v>Bitte ausfüllen!</v>
      </c>
    </row>
    <row r="84" spans="1:10">
      <c r="A84" s="75" t="s">
        <v>176</v>
      </c>
      <c r="B84" s="76"/>
      <c r="C84" s="77"/>
      <c r="D84" s="27"/>
      <c r="E84" s="27"/>
      <c r="F84" s="28"/>
      <c r="G84" s="27"/>
      <c r="H84" s="32" t="str">
        <f>IF(F83="","",ROUND(H74+H83,2))</f>
        <v/>
      </c>
      <c r="I84" s="78" t="s">
        <v>82</v>
      </c>
      <c r="J84" s="16" t="str">
        <f>IF(H84="","Angaben offen!","")</f>
        <v>Angaben offen!</v>
      </c>
    </row>
    <row r="85" spans="1:10">
      <c r="A85" s="87"/>
      <c r="B85" s="87"/>
      <c r="C85" s="87"/>
      <c r="D85" s="25"/>
      <c r="E85" s="25"/>
      <c r="F85" s="73"/>
      <c r="G85" s="25"/>
      <c r="H85" s="34"/>
      <c r="I85" s="14"/>
    </row>
    <row r="86" spans="1:10">
      <c r="A86" s="75" t="s">
        <v>177</v>
      </c>
      <c r="B86" s="27"/>
      <c r="C86" s="27"/>
      <c r="D86" s="27"/>
      <c r="E86" s="27"/>
      <c r="F86" s="65"/>
      <c r="G86" s="27" t="s">
        <v>81</v>
      </c>
      <c r="H86" s="32"/>
      <c r="I86" s="30"/>
      <c r="J86" s="16" t="str">
        <f>IF(F86="","Bitte ausfüllen!","")</f>
        <v>Bitte ausfüllen!</v>
      </c>
    </row>
    <row r="87" spans="1:10">
      <c r="A87" s="25"/>
      <c r="B87" s="72"/>
      <c r="C87" s="25"/>
      <c r="D87" s="25"/>
      <c r="E87" s="25"/>
      <c r="F87" s="73"/>
      <c r="G87" s="25"/>
      <c r="H87" s="34"/>
      <c r="I87" s="14"/>
    </row>
    <row r="88" spans="1:10">
      <c r="A88" s="88"/>
      <c r="B88" s="42" t="s">
        <v>178</v>
      </c>
      <c r="C88" s="89"/>
      <c r="D88" s="42"/>
      <c r="E88" s="42"/>
      <c r="F88" s="89"/>
      <c r="G88" s="42"/>
      <c r="H88" s="44" t="s">
        <v>179</v>
      </c>
      <c r="I88" s="45"/>
    </row>
    <row r="89" spans="1:10">
      <c r="A89" s="90"/>
      <c r="B89" s="25" t="s">
        <v>180</v>
      </c>
      <c r="C89" s="14"/>
      <c r="D89" s="25"/>
      <c r="E89" s="25"/>
      <c r="F89" s="14"/>
      <c r="G89" s="91"/>
      <c r="H89" s="92"/>
      <c r="I89" s="93"/>
      <c r="J89" s="16" t="str">
        <f>IF(H89="","Bitte ausfüllen!","")</f>
        <v>Bitte ausfüllen!</v>
      </c>
    </row>
    <row r="90" spans="1:10">
      <c r="A90" s="90"/>
      <c r="B90" s="25" t="s">
        <v>181</v>
      </c>
      <c r="C90" s="14"/>
      <c r="D90" s="25"/>
      <c r="E90" s="25"/>
      <c r="F90" s="14"/>
      <c r="G90" s="91"/>
      <c r="H90" s="94"/>
      <c r="I90" s="93"/>
      <c r="J90" s="16" t="str">
        <f>IF(H90="","Bitte ausfüllen!","")</f>
        <v>Bitte ausfüllen!</v>
      </c>
    </row>
    <row r="91" spans="1:10">
      <c r="A91" s="90"/>
      <c r="B91" s="25" t="s">
        <v>182</v>
      </c>
      <c r="C91" s="14"/>
      <c r="D91" s="25"/>
      <c r="E91" s="25"/>
      <c r="F91" s="14"/>
      <c r="G91" s="91"/>
      <c r="H91" s="92"/>
      <c r="I91" s="93"/>
      <c r="J91" s="16" t="str">
        <f>IF(H91="","Bitte ausfüllen!","")</f>
        <v>Bitte ausfüllen!</v>
      </c>
    </row>
    <row r="92" spans="1:10">
      <c r="A92" s="95"/>
      <c r="B92" s="96" t="s">
        <v>183</v>
      </c>
      <c r="C92" s="97" t="s">
        <v>184</v>
      </c>
      <c r="D92" s="96"/>
      <c r="E92" s="96"/>
      <c r="F92" s="97"/>
      <c r="G92" s="98" t="s">
        <v>185</v>
      </c>
      <c r="H92" s="99">
        <v>10</v>
      </c>
      <c r="I92" s="100"/>
      <c r="J92" s="101"/>
    </row>
    <row r="93" spans="1:10">
      <c r="A93" s="14"/>
      <c r="B93" s="14"/>
      <c r="C93" s="14"/>
      <c r="D93" s="14"/>
      <c r="E93" s="14"/>
      <c r="F93" s="14"/>
      <c r="G93" s="14"/>
      <c r="H93" s="14"/>
      <c r="I93" s="14"/>
    </row>
    <row r="94" spans="1:10">
      <c r="A94" s="102" t="s">
        <v>186</v>
      </c>
      <c r="B94" s="102"/>
      <c r="C94" s="103"/>
      <c r="D94" s="104"/>
      <c r="E94" s="14"/>
      <c r="F94" s="14"/>
      <c r="G94" s="14"/>
      <c r="H94" s="14"/>
      <c r="I94" s="14"/>
    </row>
    <row r="95" spans="1:10">
      <c r="A95" s="102"/>
      <c r="B95" s="102"/>
      <c r="C95" s="105"/>
      <c r="D95" s="14"/>
      <c r="E95" s="14"/>
      <c r="F95" s="14"/>
      <c r="G95" s="14"/>
      <c r="H95" s="14"/>
      <c r="I95" s="14"/>
    </row>
    <row r="105" spans="5:5">
      <c r="E105" s="101"/>
    </row>
    <row r="106" spans="5:5">
      <c r="E106" s="18"/>
    </row>
  </sheetData>
  <sheetProtection algorithmName="SHA-512" hashValue="AZIIE6EeCkIE5YawlPzEw55ZK1RVQIevfbg1iADFukwMqmzIiUIAfRZs9ndt8NYUaa7UkYPPDnwvyqbkxybDRw==" saltValue="dG6/JKYble7Wz71WzKr/Gg==" spinCount="100000" sheet="1" objects="1" scenarios="1"/>
  <mergeCells count="18">
    <mergeCell ref="B72:C72"/>
    <mergeCell ref="B9:C9"/>
    <mergeCell ref="B10:C10"/>
    <mergeCell ref="B11:C11"/>
    <mergeCell ref="B12:C12"/>
    <mergeCell ref="B13:C13"/>
    <mergeCell ref="B14:C14"/>
    <mergeCell ref="B18:C18"/>
    <mergeCell ref="B42:C42"/>
    <mergeCell ref="B47:C47"/>
    <mergeCell ref="B55:C55"/>
    <mergeCell ref="B70:C70"/>
    <mergeCell ref="B8:C8"/>
    <mergeCell ref="A5:B5"/>
    <mergeCell ref="G5:I5"/>
    <mergeCell ref="B6:C6"/>
    <mergeCell ref="G6:I6"/>
    <mergeCell ref="B7:C7"/>
  </mergeCells>
  <dataValidations count="1">
    <dataValidation type="decimal" errorStyle="warning" allowBlank="1" showInputMessage="1" showErrorMessage="1" error="Bitte überprüfen Sie Ihre Eingaben." sqref="C38" xr:uid="{CE3F1195-43C3-40EB-B462-4632DE346A98}">
      <formula1>8.5</formula1>
      <formula2>84</formula2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16</vt:i4>
      </vt:variant>
      <vt:variant>
        <vt:lpstr>Benannte Bereiche</vt:lpstr>
      </vt:variant>
      <vt:variant>
        <vt:i4>9</vt:i4>
      </vt:variant>
    </vt:vector>
  </HeadingPairs>
  <TitlesOfParts>
    <vt:vector size="25" baseType="lpstr">
      <vt:lpstr>Verwaltung Niemöllerstraße</vt:lpstr>
      <vt:lpstr>Verwaltung Papendorfer Weg</vt:lpstr>
      <vt:lpstr>Verwaltung Steinstraße</vt:lpstr>
      <vt:lpstr>Förderschule BB</vt:lpstr>
      <vt:lpstr>Fläming-Gymnasium BB</vt:lpstr>
      <vt:lpstr>GU Bad Belzig</vt:lpstr>
      <vt:lpstr>MFH Schwanebeck</vt:lpstr>
      <vt:lpstr>Verwaltung TGZ</vt:lpstr>
      <vt:lpstr>KSB Bad Belzig</vt:lpstr>
      <vt:lpstr>MFH Niemegk 1</vt:lpstr>
      <vt:lpstr>MFH Bad Belzig</vt:lpstr>
      <vt:lpstr>MFH Niemegk 2</vt:lpstr>
      <vt:lpstr>Puschkinhalle</vt:lpstr>
      <vt:lpstr>Rettungswache Bad Belzig</vt:lpstr>
      <vt:lpstr>Zsfg. Preis je Einsatz - Los 2</vt:lpstr>
      <vt:lpstr>SVS</vt:lpstr>
      <vt:lpstr>'GU Bad Belzig'!Druckbereich</vt:lpstr>
      <vt:lpstr>'KSB Bad Belzig'!Druckbereich</vt:lpstr>
      <vt:lpstr>'MFH Bad Belzig'!Druckbereich</vt:lpstr>
      <vt:lpstr>'MFH Niemegk 1'!Druckbereich</vt:lpstr>
      <vt:lpstr>'MFH Niemegk 2'!Druckbereich</vt:lpstr>
      <vt:lpstr>'MFH Schwanebeck'!Druckbereich</vt:lpstr>
      <vt:lpstr>Puschkinhalle!Druckbereich</vt:lpstr>
      <vt:lpstr>'Rettungswache Bad Belzig'!Druckbereich</vt:lpstr>
      <vt:lpstr>'Zsfg. Preis je Einsatz - Los 2'!Druckbereich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Neumann, Lutz</dc:creator>
  <cp:lastModifiedBy>Schiller, Nico</cp:lastModifiedBy>
  <cp:lastPrinted>2026-06-29T12:11:22Z</cp:lastPrinted>
  <dcterms:created xsi:type="dcterms:W3CDTF">2026-06-29T06:53:49Z</dcterms:created>
  <dcterms:modified xsi:type="dcterms:W3CDTF">2026-07-13T14:22:31Z</dcterms:modified>
</cp:coreProperties>
</file>