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Vergabestelle\1 Vergabeverfahren\2026\21-2026 EU Winterdienst\1 Vorbereitung\"/>
    </mc:Choice>
  </mc:AlternateContent>
  <xr:revisionPtr revIDLastSave="0" documentId="13_ncr:1_{62A7AFF2-881B-4C92-8B09-178178478112}" xr6:coauthVersionLast="47" xr6:coauthVersionMax="47" xr10:uidLastSave="{00000000-0000-0000-0000-000000000000}"/>
  <bookViews>
    <workbookView xWindow="-120" yWindow="-120" windowWidth="29040" windowHeight="16035" tabRatio="947" xr2:uid="{00000000-000D-0000-FFFF-FFFF00000000}"/>
  </bookViews>
  <sheets>
    <sheet name="Rettungswache Ziesar" sheetId="2" r:id="rId1"/>
    <sheet name="MFH Görzke" sheetId="4" r:id="rId2"/>
    <sheet name="Schulmuseum Reckahn" sheetId="3" r:id="rId3"/>
    <sheet name="Zsfg. Preis je Einsatz - Los 1" sheetId="5" r:id="rId4"/>
    <sheet name="SVS" sheetId="7" r:id="rId5"/>
  </sheets>
  <externalReferences>
    <externalReference r:id="rId6"/>
  </externalReferences>
  <definedNames>
    <definedName name="Arbeitstage">#REF!</definedName>
    <definedName name="Auftraggeber">#REF!</definedName>
    <definedName name="berAuftragskosten">#N/A</definedName>
    <definedName name="_xlnm.Print_Area" localSheetId="0">'Rettungswache Ziesar'!$A$1:$Q$23</definedName>
    <definedName name="_xlnm.Print_Area" localSheetId="2">'Schulmuseum Reckahn'!$A$1:$Q$24</definedName>
    <definedName name="_xlnm.Print_Area" localSheetId="3">'Zsfg. Preis je Einsatz - Los 1'!$A$1:$K$11</definedName>
    <definedName name="ERK_Daten">[1]Einzelraumkalkulation!$K$6:$S$6</definedName>
    <definedName name="Leistung">#REF!</definedName>
    <definedName name="Leistungsgegenstand">#REF!</definedName>
    <definedName name="Reinigungstage">#REF!</definedName>
    <definedName name="sAuftragskosten">#N/A</definedName>
    <definedName name="SVS">#REF!</definedName>
    <definedName name="SVSErsch">#REF!</definedName>
    <definedName name="SVSErschSo">#REF!</definedName>
    <definedName name="SVSFried">#REF!</definedName>
    <definedName name="SVSg">#REF!</definedName>
    <definedName name="SVSS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5" l="1"/>
  <c r="G4" i="5"/>
  <c r="J91" i="7"/>
  <c r="J90" i="7"/>
  <c r="J89" i="7"/>
  <c r="J86" i="7"/>
  <c r="J84" i="7"/>
  <c r="H84" i="7"/>
  <c r="J83" i="7"/>
  <c r="H83" i="7"/>
  <c r="H81" i="7"/>
  <c r="J81" i="7" s="1"/>
  <c r="J80" i="7"/>
  <c r="H80" i="7"/>
  <c r="H78" i="7"/>
  <c r="J78" i="7" s="1"/>
  <c r="J77" i="7"/>
  <c r="H77" i="7"/>
  <c r="J73" i="7"/>
  <c r="H73" i="7"/>
  <c r="F70" i="7"/>
  <c r="J69" i="7"/>
  <c r="H69" i="7"/>
  <c r="J68" i="7"/>
  <c r="H68" i="7"/>
  <c r="J67" i="7"/>
  <c r="H67" i="7"/>
  <c r="J66" i="7"/>
  <c r="H66" i="7"/>
  <c r="J65" i="7"/>
  <c r="H65" i="7"/>
  <c r="J64" i="7"/>
  <c r="H64" i="7"/>
  <c r="J63" i="7"/>
  <c r="H63" i="7"/>
  <c r="J61" i="7"/>
  <c r="H61" i="7"/>
  <c r="J60" i="7"/>
  <c r="H60" i="7"/>
  <c r="H70" i="7" s="1"/>
  <c r="J59" i="7"/>
  <c r="H59" i="7"/>
  <c r="F55" i="7"/>
  <c r="J54" i="7"/>
  <c r="H54" i="7"/>
  <c r="H55" i="7" s="1"/>
  <c r="J55" i="7" s="1"/>
  <c r="J53" i="7"/>
  <c r="H53" i="7"/>
  <c r="J52" i="7"/>
  <c r="H52" i="7"/>
  <c r="J51" i="7"/>
  <c r="H51" i="7"/>
  <c r="F47" i="7"/>
  <c r="F72" i="7" s="1"/>
  <c r="J46" i="7"/>
  <c r="H46" i="7"/>
  <c r="H47" i="7" s="1"/>
  <c r="J47" i="7" s="1"/>
  <c r="J45" i="7"/>
  <c r="H45" i="7"/>
  <c r="F41" i="7"/>
  <c r="H41" i="7" s="1"/>
  <c r="F40" i="7"/>
  <c r="H40" i="7" s="1"/>
  <c r="D38" i="7"/>
  <c r="D36" i="7"/>
  <c r="D37" i="7" s="1"/>
  <c r="D34" i="7"/>
  <c r="D35" i="7" s="1"/>
  <c r="D32" i="7"/>
  <c r="D30" i="7"/>
  <c r="H27" i="7"/>
  <c r="J27" i="7" s="1"/>
  <c r="F27" i="7"/>
  <c r="D39" i="7" s="1"/>
  <c r="J26" i="7"/>
  <c r="H26" i="7"/>
  <c r="J25" i="7"/>
  <c r="H25" i="7"/>
  <c r="J24" i="7"/>
  <c r="H24" i="7"/>
  <c r="J23" i="7"/>
  <c r="H23" i="7"/>
  <c r="J22" i="7"/>
  <c r="H22" i="7"/>
  <c r="J18" i="7"/>
  <c r="E12" i="7"/>
  <c r="E11" i="7"/>
  <c r="E7" i="7"/>
  <c r="F5" i="5"/>
  <c r="F4" i="5"/>
  <c r="F3" i="5"/>
  <c r="F39" i="7" l="1"/>
  <c r="H39" i="7" s="1"/>
  <c r="H72" i="7"/>
  <c r="J70" i="7"/>
  <c r="H35" i="7"/>
  <c r="F35" i="7"/>
  <c r="F37" i="7"/>
  <c r="H37" i="7" s="1"/>
  <c r="D31" i="7"/>
  <c r="D33" i="7"/>
  <c r="I5" i="5"/>
  <c r="I4" i="5"/>
  <c r="I3" i="5"/>
  <c r="D5" i="5"/>
  <c r="G5" i="5" s="1"/>
  <c r="D4" i="5"/>
  <c r="D3" i="5"/>
  <c r="H74" i="7" a="1"/>
  <c r="H74" i="7" l="1"/>
  <c r="F75" i="7" s="1"/>
  <c r="F33" i="7"/>
  <c r="J31" i="7"/>
  <c r="F31" i="7"/>
  <c r="F42" i="7" s="1"/>
  <c r="J4" i="5"/>
  <c r="J3" i="5"/>
  <c r="J5" i="5"/>
  <c r="K58" i="7" a="1"/>
  <c r="K58" i="7" l="1"/>
  <c r="H31" i="7"/>
  <c r="H33" i="7"/>
  <c r="J8" i="5"/>
  <c r="H42" i="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<sst xmlns="http://schemas.openxmlformats.org/spreadsheetml/2006/main" count="297" uniqueCount="163">
  <si>
    <t>❄  Leistungsverzeichnis Winterdienst</t>
  </si>
  <si>
    <t>unter Berücksichtigung der derzeit gültigen Straßenreinigungssatzung</t>
  </si>
  <si>
    <t>▦  Leistungsflächen</t>
  </si>
  <si>
    <t>⌖  Lageplan / Winterdienstbereiche</t>
  </si>
  <si>
    <t>Leistungsart</t>
  </si>
  <si>
    <t>Gesamtfläche
ca. in m²</t>
  </si>
  <si>
    <t>Leistungsumfang / Einsatzzeiten</t>
  </si>
  <si>
    <t>Monatspauschale
Grunddienstleistung
in € (netto)</t>
  </si>
  <si>
    <t>Mo–Sa 07:00–20:00 Uhr,
Sonn- und Feiertage 09:00–20:00 Uhr
gemäß Ortssatzung</t>
  </si>
  <si>
    <t>⊕  Zusatzleistungen</t>
  </si>
  <si>
    <t>Sonderleistung
(nach Abstimmung mit dem
Auftraggeber durchzuführen)</t>
  </si>
  <si>
    <t>Abtransport von Schneemassen,
wenn Platzkapazität nicht mehr ausreicht</t>
  </si>
  <si>
    <t>✎  alle gelb hinterlegten Felder sind auszufüllen</t>
  </si>
  <si>
    <t>Legende</t>
  </si>
  <si>
    <t>▧</t>
  </si>
  <si>
    <t>Anliegerflächen (rot)</t>
  </si>
  <si>
    <t>Verkehrsflächen (grün)</t>
  </si>
  <si>
    <t>□</t>
  </si>
  <si>
    <t>Grundstück / Bezug (gelb)</t>
  </si>
  <si>
    <t>Anliegerflächen (rot) 52 ldm Gehweg 1,50 m breit</t>
  </si>
  <si>
    <t>Mo–So inkl. Feiertage, 24 Std.</t>
  </si>
  <si>
    <t>Mo-Sa in der Zeit von 07:00 - 20:00 Uhr 
Sonn- und Feiertag  in der Zeit von 09:00 - 20:00 Uhr
gemäß Ortssatzung</t>
  </si>
  <si>
    <t>Pos.</t>
  </si>
  <si>
    <t>Objekte</t>
  </si>
  <si>
    <t>Anzahl 
der Monate</t>
  </si>
  <si>
    <t>Monatspauschale 
Grundleistung 
in € (netto)</t>
  </si>
  <si>
    <t>Rettungswache Ziesar</t>
  </si>
  <si>
    <t>MFH Görzke</t>
  </si>
  <si>
    <t>Schulmuseum Reckahn</t>
  </si>
  <si>
    <t>Gesamtpreis Grundleistung Saison (Nov-März) 
in € (netto)</t>
  </si>
  <si>
    <t>Angebotssumme (netto) Los 1</t>
  </si>
  <si>
    <t>Gesamtpreis Zusatzleistung Saison
in € (netto)</t>
  </si>
  <si>
    <t>Gesamtpreis Sonderleistung 
Saison 
in € (netto)</t>
  </si>
  <si>
    <t>Gesamtpreis je Objekt Saison
in € (netto)</t>
  </si>
  <si>
    <t>Zusatzleistung
Tagespauschale
in € (netto)</t>
  </si>
  <si>
    <t>Sonderleistung
Abtransport von Schneemassen
in €/m³ (netto)</t>
  </si>
  <si>
    <t>Preis/ m³ (netto)</t>
  </si>
  <si>
    <t>❄  Berechnung Stundenverrechnungssatz Winterdienst</t>
  </si>
  <si>
    <t>Hinweis: Alle "Gelb" unterlegten Zellen sind bitte auszufüllen.</t>
  </si>
  <si>
    <t>Vorgaben</t>
  </si>
  <si>
    <t>2026 in %</t>
  </si>
  <si>
    <t>Bundesland</t>
  </si>
  <si>
    <t xml:space="preserve">Krankenversicherung (gesetzlicher Arbeitgeberanteil 7,3%) plus Zusatzbeitrag </t>
  </si>
  <si>
    <t>Brandenburg</t>
  </si>
  <si>
    <t xml:space="preserve">Krankenversicherung durchschnittlicher Zusatzbeitragssatz (gesetzlicher Arbeitgeberanteil): </t>
  </si>
  <si>
    <t xml:space="preserve">Rentenversicherung (gesetzlicher Arbeitgeberanteil): </t>
  </si>
  <si>
    <t xml:space="preserve">Arbeitslosenversicherung (gesetzlicher Arbeitgeberanteil): </t>
  </si>
  <si>
    <t xml:space="preserve">Pflegeversicherung (gesetzlicher Arbeitgeberanteil alle Bundesländer außer Sachsen: hier 0,5% Abzug): </t>
  </si>
  <si>
    <t>U2 - Diese Position wird von jeder Krankenkasse separat berechnet.</t>
  </si>
  <si>
    <t>Die gesetzliche Unfallversicherung richtet sich nach der Gefahrenklasse, die für den Betrieb gilt.</t>
  </si>
  <si>
    <t>Insolvenzgeldumlage (gesetzlicher Arbeitgeberanteil - trägt der Arbeitgeber allein)</t>
  </si>
  <si>
    <t>zu 1</t>
  </si>
  <si>
    <t>Kalkulation SVS</t>
  </si>
  <si>
    <t>1.00</t>
  </si>
  <si>
    <t>Produktiver Stundenlohn</t>
  </si>
  <si>
    <t>%</t>
  </si>
  <si>
    <t>€</t>
  </si>
  <si>
    <t>2.00</t>
  </si>
  <si>
    <t>Lohngebundene Kosten</t>
  </si>
  <si>
    <t>2.10</t>
  </si>
  <si>
    <t>Soziallöhne</t>
  </si>
  <si>
    <t>2.11</t>
  </si>
  <si>
    <t>Gesetzliche Feiertage</t>
  </si>
  <si>
    <t>2.12</t>
  </si>
  <si>
    <t>Urlaubsentgelt</t>
  </si>
  <si>
    <t>2.13</t>
  </si>
  <si>
    <t>Zusätzliches Urlaubsentgelt</t>
  </si>
  <si>
    <t>2.14</t>
  </si>
  <si>
    <t>Lohnfortzahlung im Krankheitsfall</t>
  </si>
  <si>
    <t>2.15</t>
  </si>
  <si>
    <t>Arbeitsfreistellung</t>
  </si>
  <si>
    <t>Zwischensumme Soziallöhne</t>
  </si>
  <si>
    <t>2.20</t>
  </si>
  <si>
    <t>Sozialversicherungsbeiträge auf Fertigungslohn und Soziallöhne (Arbeitgeberanteil)</t>
  </si>
  <si>
    <t>2.21</t>
  </si>
  <si>
    <r>
      <t>Krankenversicherung auf Produktivlohn</t>
    </r>
    <r>
      <rPr>
        <vertAlign val="superscript"/>
        <sz val="10"/>
        <rFont val="Segoe UI"/>
        <family val="2"/>
      </rPr>
      <t>1</t>
    </r>
  </si>
  <si>
    <t>Krankenversicherung auf Soziallöhne</t>
  </si>
  <si>
    <t>2.22</t>
  </si>
  <si>
    <r>
      <t>Rentenversicherung auf Produktivlohn</t>
    </r>
    <r>
      <rPr>
        <vertAlign val="superscript"/>
        <sz val="10"/>
        <rFont val="Segoe UI"/>
        <family val="2"/>
      </rPr>
      <t>2</t>
    </r>
  </si>
  <si>
    <t>Rentenversicherung auf Soziallöhne</t>
  </si>
  <si>
    <t>2.23</t>
  </si>
  <si>
    <r>
      <t>Arbeitslosenversicherung auf Produktivlohn</t>
    </r>
    <r>
      <rPr>
        <vertAlign val="superscript"/>
        <sz val="10"/>
        <rFont val="Segoe UI"/>
        <family val="2"/>
      </rPr>
      <t>3</t>
    </r>
  </si>
  <si>
    <t>Arbeitslosenversicherung auf Soziallöhne</t>
  </si>
  <si>
    <t>2.24</t>
  </si>
  <si>
    <r>
      <t>Pflegeversicherung auf Produktivlohn</t>
    </r>
    <r>
      <rPr>
        <vertAlign val="superscript"/>
        <sz val="10"/>
        <rFont val="Segoe UI"/>
        <family val="2"/>
      </rPr>
      <t>4</t>
    </r>
  </si>
  <si>
    <t>Pflegeversicherung auf Soziallöhne</t>
  </si>
  <si>
    <t>2.25</t>
  </si>
  <si>
    <r>
      <t>U2 Mutterschaftsaufwendungen auf Produktivlohn</t>
    </r>
    <r>
      <rPr>
        <vertAlign val="superscript"/>
        <sz val="10"/>
        <rFont val="Segoe UI"/>
        <family val="2"/>
      </rPr>
      <t>5</t>
    </r>
  </si>
  <si>
    <t>U2 Mutterschaftsaufwendungen auf Soziallöhne</t>
  </si>
  <si>
    <t>2.30</t>
  </si>
  <si>
    <r>
      <t>Gesetzliche Unfallversicherung</t>
    </r>
    <r>
      <rPr>
        <vertAlign val="superscript"/>
        <sz val="10"/>
        <rFont val="Segoe UI"/>
        <family val="2"/>
      </rPr>
      <t>6</t>
    </r>
  </si>
  <si>
    <t>2.31</t>
  </si>
  <si>
    <r>
      <t>Insolvenzgeldumlage</t>
    </r>
    <r>
      <rPr>
        <vertAlign val="superscript"/>
        <sz val="10"/>
        <rFont val="Segoe UI"/>
        <family val="2"/>
      </rPr>
      <t>7</t>
    </r>
  </si>
  <si>
    <t>Zwischensumme Lohnkosten inkl. Sozialabgaben (Summe 2.10 - 2.31)</t>
  </si>
  <si>
    <t>Zusätzliche lohngebundene Kosten</t>
  </si>
  <si>
    <t>2.50</t>
  </si>
  <si>
    <t>Haftpflichtversicherung</t>
  </si>
  <si>
    <t>2.60</t>
  </si>
  <si>
    <t>Sonstige Personalkosten</t>
  </si>
  <si>
    <t>Summe lohngebundene Kosten (Summe 2.10 - 2.60)</t>
  </si>
  <si>
    <t>3.00</t>
  </si>
  <si>
    <t>Sonstige auftragsbezogene Kosten</t>
  </si>
  <si>
    <t>3.10</t>
  </si>
  <si>
    <t>Aufsichtslohn Vorarbeiter</t>
  </si>
  <si>
    <t>inkl. Soziale Folgekosten f. Aufsichtslohn</t>
  </si>
  <si>
    <t>3.20</t>
  </si>
  <si>
    <t>Fahrkostenzuschuss</t>
  </si>
  <si>
    <t>3.30</t>
  </si>
  <si>
    <t>Fertigungsmaterial; Maschinen, Geräte, AfA, etc.</t>
  </si>
  <si>
    <t>3.40</t>
  </si>
  <si>
    <t>Sondereinzelkosten</t>
  </si>
  <si>
    <t>Zwischensumme sonstige auftragsbezogene Kosten (Summe 3.10 - 3.40)</t>
  </si>
  <si>
    <t>4.00</t>
  </si>
  <si>
    <t>Unternehmensbezogene Kosten</t>
  </si>
  <si>
    <t>4.10</t>
  </si>
  <si>
    <t>Gehälter</t>
  </si>
  <si>
    <t>4.11</t>
  </si>
  <si>
    <t>Technische Angestellte, inkl. Lohnfolgekosten</t>
  </si>
  <si>
    <t>4.12</t>
  </si>
  <si>
    <t>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</si>
  <si>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</si>
  <si>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</si>
  <si>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</si>
  <si>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</si>
  <si>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</si>
  <si>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</si>
  <si>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</si>
  <si>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</si>
  <si>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</si>
  <si>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</si>
  <si>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</si>
  <si>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</si>
  <si>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</si>
  <si>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</si>
  <si>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</si>
  <si>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Sonstige Kosten (Verbandsbeiträge, Zertifizierung etc.)</t>
  </si>
  <si>
    <t>4.80</t>
  </si>
  <si>
    <t>Gewerbesteuer</t>
  </si>
  <si>
    <t>Zwischensumme unternehmensbezogene Kosten (Summe 4.10 - 4.80)</t>
  </si>
  <si>
    <t>5.00</t>
  </si>
  <si>
    <t>Selbstkosten (Summe 1.00 - 4.80)</t>
  </si>
  <si>
    <t>6.00</t>
  </si>
  <si>
    <t>Zuschlag für Wagnis + Gewinn auf Selbstkosten</t>
  </si>
  <si>
    <t>Stundenverrechnungssatz Normalstunde Werktag</t>
  </si>
  <si>
    <t>Kalkulationszuschlag</t>
  </si>
  <si>
    <r>
      <t xml:space="preserve">Nachtzuschlag </t>
    </r>
    <r>
      <rPr>
        <sz val="10"/>
        <rFont val="Tahoma"/>
        <family val="2"/>
      </rPr>
      <t>auf Werktag</t>
    </r>
  </si>
  <si>
    <t>Stundensatz Werktag Nacht</t>
  </si>
  <si>
    <r>
      <t xml:space="preserve">Sonntagszuschlag </t>
    </r>
    <r>
      <rPr>
        <sz val="10"/>
        <rFont val="Tahoma"/>
        <family val="2"/>
      </rPr>
      <t>auf Werktag</t>
    </r>
  </si>
  <si>
    <t>Stundensatz Sonn- und Feiertag</t>
  </si>
  <si>
    <r>
      <t xml:space="preserve">Sonntagnachtzuschlag </t>
    </r>
    <r>
      <rPr>
        <sz val="10"/>
        <rFont val="Tahoma"/>
        <family val="2"/>
      </rPr>
      <t>auf Werktag</t>
    </r>
  </si>
  <si>
    <t>Stundensatz Sonn- und Feiertag Nacht</t>
  </si>
  <si>
    <t>Lohnkostenanteil*</t>
  </si>
  <si>
    <t>Basisdaten</t>
  </si>
  <si>
    <t>Anzahl Tage</t>
  </si>
  <si>
    <t>durchschnittliche Urlaubstage</t>
  </si>
  <si>
    <t>durchschnittliche Krankheitstage</t>
  </si>
  <si>
    <t>bezahlte Freistellungen</t>
  </si>
  <si>
    <t>Feiertage</t>
  </si>
  <si>
    <t>Vertragslaufzeit</t>
  </si>
  <si>
    <t>Ø</t>
  </si>
  <si>
    <t>* Der Lohnkostenanteil wird für die Anwendung der Preisgleitklausel gemäß §9 des Werkvertrages zu Grunde gelegt.</t>
  </si>
  <si>
    <t>Anliegerflächen (rot): Gehweg, Parkplatz und halbe Fahrbahn</t>
  </si>
  <si>
    <t>Anliegerflächen (40 lfdm Gehweg 1,50 m breit, Parkplatz und Zufahrt) 
+ Verkehrsflächen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</si>
</sst>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\€"/>
    <numFmt numFmtId="165" formatCode="#,##0.00\ &quot;€&quot;"/>
    <numFmt numFmtId="166" formatCode="#,##0.000"/>
    <numFmt numFmtId="167" formatCode="0.000"/>
    <numFmt numFmtId="168" formatCode="#,##0.00[$€];[Red]\-#,##0.00[$€]"/>
  </numFmts>
  <fonts count="36">
    <font>
      <sz val="11"/>
      <name val="Carlito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rlito"/>
    </font>
    <font>
      <sz val="11"/>
      <name val="Segoe UI"/>
      <family val="2"/>
    </font>
    <font>
      <sz val="12"/>
      <color rgb="FF374151"/>
      <name val="Segoe UI"/>
      <family val="2"/>
    </font>
    <font>
      <i/>
      <sz val="10"/>
      <color rgb="FF4B5563"/>
      <name val="Segoe UI"/>
      <family val="2"/>
    </font>
    <font>
      <b/>
      <sz val="10"/>
      <color rgb="FF111827"/>
      <name val="Segoe UI"/>
      <family val="2"/>
    </font>
    <font>
      <sz val="10"/>
      <color rgb="FF111827"/>
      <name val="Segoe UI"/>
      <family val="2"/>
    </font>
    <font>
      <sz val="12"/>
      <color rgb="FF111827"/>
      <name val="Segoe UI"/>
      <family val="2"/>
    </font>
    <font>
      <b/>
      <sz val="11"/>
      <color rgb="FF111827"/>
      <name val="Segoe UI"/>
      <family val="2"/>
    </font>
    <font>
      <b/>
      <sz val="10"/>
      <color rgb="FFD92828"/>
      <name val="Segoe UI"/>
      <family val="2"/>
    </font>
    <font>
      <sz val="10"/>
      <name val="Segoe UI"/>
      <family val="2"/>
    </font>
    <font>
      <b/>
      <sz val="10"/>
      <color rgb="FF139447"/>
      <name val="Segoe UI"/>
      <family val="2"/>
    </font>
    <font>
      <b/>
      <sz val="10"/>
      <color rgb="FFF7C948"/>
      <name val="Segoe UI"/>
      <family val="2"/>
    </font>
    <font>
      <b/>
      <sz val="12"/>
      <color rgb="FF111827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24"/>
      <color rgb="FF0070C0"/>
      <name val="Segoe UI"/>
      <family val="2"/>
    </font>
    <font>
      <b/>
      <sz val="10"/>
      <color rgb="FF0070C0"/>
      <name val="Segoe UI"/>
      <family val="2"/>
    </font>
    <font>
      <b/>
      <sz val="13"/>
      <color theme="0"/>
      <name val="Segoe UI"/>
      <family val="2"/>
    </font>
    <font>
      <b/>
      <sz val="10"/>
      <color theme="0"/>
      <name val="Segoe UI"/>
      <family val="2"/>
    </font>
    <font>
      <sz val="11"/>
      <color theme="1"/>
      <name val="Arial"/>
      <family val="2"/>
    </font>
    <font>
      <b/>
      <sz val="10"/>
      <color rgb="FFFF0000"/>
      <name val="Segoe UI"/>
      <family val="2"/>
    </font>
    <font>
      <b/>
      <sz val="12"/>
      <color theme="0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sz val="10"/>
      <color rgb="FF00B050"/>
      <name val="Segoe UI"/>
      <family val="2"/>
    </font>
    <font>
      <vertAlign val="superscript"/>
      <sz val="10"/>
      <name val="Segoe UI"/>
      <family val="2"/>
    </font>
    <font>
      <sz val="10"/>
      <color rgb="FFFF0000"/>
      <name val="Segoe UI"/>
      <family val="2"/>
    </font>
    <font>
      <sz val="10"/>
      <name val="Tahoma"/>
      <family val="2"/>
    </font>
    <font>
      <sz val="10"/>
      <name val="MS Sans"/>
    </font>
    <font>
      <b/>
      <sz val="10"/>
      <name val="Tahoma"/>
      <family val="2"/>
    </font>
    <font>
      <sz val="10"/>
      <name val="Arial"/>
      <family val="2"/>
    </font>
    <font>
      <i/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DAE7F6"/>
        <bgColor indexed="64"/>
      </patternFill>
    </fill>
    <fill>
      <patternFill patternType="lightUp">
        <fgColor auto="1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1"/>
    <xf numFmtId="0" fontId="3" fillId="0" borderId="1"/>
    <xf numFmtId="0" fontId="3" fillId="0" borderId="1"/>
    <xf numFmtId="0" fontId="23" fillId="0" borderId="1"/>
    <xf numFmtId="0" fontId="1" fillId="0" borderId="1"/>
    <xf numFmtId="0" fontId="1" fillId="0" borderId="1"/>
    <xf numFmtId="0" fontId="32" fillId="0" borderId="1"/>
    <xf numFmtId="168" fontId="32" fillId="0" borderId="1" applyFont="0" applyFill="0" applyBorder="0" applyAlignment="0" applyProtection="0"/>
    <xf numFmtId="0" fontId="34" fillId="0" borderId="1"/>
  </cellStyleXfs>
  <cellXfs count="159">
    <xf numFmtId="0" fontId="0" fillId="0" borderId="0" xfId="0"/>
    <xf numFmtId="0" fontId="19" fillId="0" borderId="1" xfId="3" applyFont="1" applyAlignment="1">
      <alignment vertical="center"/>
    </xf>
    <xf numFmtId="0" fontId="20" fillId="0" borderId="1" xfId="3" applyFont="1" applyAlignment="1">
      <alignment vertical="center"/>
    </xf>
    <xf numFmtId="0" fontId="12" fillId="0" borderId="1" xfId="4" applyFont="1"/>
    <xf numFmtId="0" fontId="24" fillId="0" borderId="1" xfId="5" applyFont="1"/>
    <xf numFmtId="0" fontId="18" fillId="0" borderId="1" xfId="6" applyFont="1"/>
    <xf numFmtId="165" fontId="18" fillId="0" borderId="1" xfId="6" applyNumberFormat="1" applyFont="1"/>
    <xf numFmtId="0" fontId="25" fillId="4" borderId="10" xfId="3" applyFont="1" applyFill="1" applyBorder="1" applyAlignment="1">
      <alignment vertical="center"/>
    </xf>
    <xf numFmtId="0" fontId="25" fillId="4" borderId="5" xfId="3" applyFont="1" applyFill="1" applyBorder="1" applyAlignment="1">
      <alignment horizontal="center" vertical="center" wrapText="1"/>
    </xf>
    <xf numFmtId="0" fontId="26" fillId="0" borderId="1" xfId="7" applyFont="1" applyAlignment="1">
      <alignment vertical="center"/>
    </xf>
    <xf numFmtId="0" fontId="27" fillId="0" borderId="1" xfId="6" applyFont="1"/>
    <xf numFmtId="165" fontId="27" fillId="0" borderId="1" xfId="6" applyNumberFormat="1" applyFont="1"/>
    <xf numFmtId="0" fontId="12" fillId="0" borderId="5" xfId="6" applyFont="1" applyBorder="1" applyAlignment="1">
      <alignment horizontal="center" vertical="center"/>
    </xf>
    <xf numFmtId="166" fontId="12" fillId="0" borderId="5" xfId="7" applyNumberFormat="1" applyFont="1" applyBorder="1" applyAlignment="1">
      <alignment horizontal="center" vertical="center"/>
    </xf>
    <xf numFmtId="0" fontId="12" fillId="0" borderId="1" xfId="6" applyFont="1" applyAlignment="1">
      <alignment vertical="center"/>
    </xf>
    <xf numFmtId="0" fontId="24" fillId="0" borderId="1" xfId="6" applyFont="1"/>
    <xf numFmtId="166" fontId="12" fillId="0" borderId="1" xfId="6" applyNumberFormat="1" applyFont="1" applyAlignment="1">
      <alignment horizontal="center" vertical="center"/>
    </xf>
    <xf numFmtId="0" fontId="28" fillId="0" borderId="1" xfId="6" applyFont="1" applyAlignment="1">
      <alignment vertical="center"/>
    </xf>
    <xf numFmtId="10" fontId="12" fillId="0" borderId="1" xfId="6" applyNumberFormat="1" applyFont="1" applyAlignment="1">
      <alignment vertical="center"/>
    </xf>
    <xf numFmtId="0" fontId="18" fillId="0" borderId="5" xfId="6" applyFont="1" applyBorder="1" applyAlignment="1">
      <alignment horizontal="center" vertical="center"/>
    </xf>
    <xf numFmtId="0" fontId="18" fillId="0" borderId="5" xfId="7" applyFont="1" applyBorder="1" applyAlignment="1">
      <alignment horizontal="center" vertical="center"/>
    </xf>
    <xf numFmtId="0" fontId="25" fillId="4" borderId="6" xfId="3" applyFont="1" applyFill="1" applyBorder="1" applyAlignment="1">
      <alignment vertical="center"/>
    </xf>
    <xf numFmtId="0" fontId="25" fillId="4" borderId="7" xfId="3" applyFont="1" applyFill="1" applyBorder="1" applyAlignment="1">
      <alignment vertical="center"/>
    </xf>
    <xf numFmtId="0" fontId="25" fillId="4" borderId="8" xfId="3" applyFont="1" applyFill="1" applyBorder="1" applyAlignment="1">
      <alignment vertical="center"/>
    </xf>
    <xf numFmtId="2" fontId="12" fillId="0" borderId="1" xfId="6" applyNumberFormat="1" applyFont="1" applyAlignment="1">
      <alignment vertical="center"/>
    </xf>
    <xf numFmtId="2" fontId="16" fillId="5" borderId="6" xfId="6" applyNumberFormat="1" applyFont="1" applyFill="1" applyBorder="1" applyAlignment="1">
      <alignment vertical="center"/>
    </xf>
    <xf numFmtId="2" fontId="16" fillId="5" borderId="7" xfId="6" applyNumberFormat="1" applyFont="1" applyFill="1" applyBorder="1" applyAlignment="1">
      <alignment vertical="center"/>
    </xf>
    <xf numFmtId="167" fontId="16" fillId="5" borderId="7" xfId="6" applyNumberFormat="1" applyFont="1" applyFill="1" applyBorder="1" applyAlignment="1">
      <alignment horizontal="center" vertical="center"/>
    </xf>
    <xf numFmtId="2" fontId="16" fillId="5" borderId="8" xfId="6" applyNumberFormat="1" applyFont="1" applyFill="1" applyBorder="1" applyAlignment="1">
      <alignment vertical="center"/>
    </xf>
    <xf numFmtId="2" fontId="12" fillId="0" borderId="1" xfId="6" applyNumberFormat="1" applyFont="1" applyAlignment="1">
      <alignment horizontal="center" vertical="center"/>
    </xf>
    <xf numFmtId="2" fontId="16" fillId="5" borderId="7" xfId="6" applyNumberFormat="1" applyFont="1" applyFill="1" applyBorder="1" applyAlignment="1">
      <alignment horizontal="center" vertical="center"/>
    </xf>
    <xf numFmtId="2" fontId="12" fillId="0" borderId="11" xfId="6" applyNumberFormat="1" applyFont="1" applyBorder="1" applyAlignment="1">
      <alignment vertical="center"/>
    </xf>
    <xf numFmtId="2" fontId="16" fillId="0" borderId="1" xfId="6" applyNumberFormat="1" applyFont="1" applyAlignment="1">
      <alignment horizontal="center" vertical="center"/>
    </xf>
    <xf numFmtId="2" fontId="16" fillId="0" borderId="12" xfId="6" applyNumberFormat="1" applyFont="1" applyBorder="1" applyAlignment="1">
      <alignment horizontal="center" vertical="center"/>
    </xf>
    <xf numFmtId="2" fontId="12" fillId="0" borderId="13" xfId="6" applyNumberFormat="1" applyFont="1" applyBorder="1" applyAlignment="1">
      <alignment horizontal="center"/>
    </xf>
    <xf numFmtId="2" fontId="12" fillId="0" borderId="12" xfId="6" applyNumberFormat="1" applyFont="1" applyBorder="1" applyAlignment="1">
      <alignment vertical="center"/>
    </xf>
    <xf numFmtId="2" fontId="12" fillId="0" borderId="1" xfId="6" applyNumberFormat="1" applyFont="1" applyAlignment="1">
      <alignment horizontal="center"/>
    </xf>
    <xf numFmtId="2" fontId="16" fillId="0" borderId="6" xfId="6" applyNumberFormat="1" applyFont="1" applyBorder="1" applyAlignment="1">
      <alignment vertical="center"/>
    </xf>
    <xf numFmtId="2" fontId="16" fillId="0" borderId="7" xfId="6" applyNumberFormat="1" applyFont="1" applyBorder="1" applyAlignment="1">
      <alignment vertical="center"/>
    </xf>
    <xf numFmtId="167" fontId="16" fillId="0" borderId="7" xfId="6" applyNumberFormat="1" applyFont="1" applyBorder="1" applyAlignment="1">
      <alignment horizontal="center" vertical="center"/>
    </xf>
    <xf numFmtId="2" fontId="16" fillId="0" borderId="7" xfId="6" applyNumberFormat="1" applyFont="1" applyBorder="1" applyAlignment="1">
      <alignment horizontal="center" vertical="center"/>
    </xf>
    <xf numFmtId="2" fontId="16" fillId="0" borderId="8" xfId="6" applyNumberFormat="1" applyFont="1" applyBorder="1" applyAlignment="1">
      <alignment vertical="center"/>
    </xf>
    <xf numFmtId="2" fontId="12" fillId="0" borderId="1" xfId="6" applyNumberFormat="1" applyFont="1"/>
    <xf numFmtId="167" fontId="12" fillId="0" borderId="13" xfId="6" applyNumberFormat="1" applyFont="1" applyBorder="1" applyAlignment="1">
      <alignment horizontal="center" vertical="center"/>
    </xf>
    <xf numFmtId="166" fontId="12" fillId="0" borderId="13" xfId="6" applyNumberFormat="1" applyFont="1" applyBorder="1" applyAlignment="1">
      <alignment horizontal="center" vertical="center"/>
    </xf>
    <xf numFmtId="2" fontId="12" fillId="0" borderId="13" xfId="6" applyNumberFormat="1" applyFont="1" applyBorder="1" applyAlignment="1">
      <alignment horizontal="center" vertical="center"/>
    </xf>
    <xf numFmtId="0" fontId="30" fillId="0" borderId="1" xfId="6" applyFont="1"/>
    <xf numFmtId="167" fontId="12" fillId="0" borderId="1" xfId="6" applyNumberFormat="1" applyFont="1" applyAlignment="1">
      <alignment horizontal="center" vertical="center"/>
    </xf>
    <xf numFmtId="2" fontId="16" fillId="0" borderId="6" xfId="6" applyNumberFormat="1" applyFont="1" applyBorder="1"/>
    <xf numFmtId="2" fontId="16" fillId="0" borderId="7" xfId="6" applyNumberFormat="1" applyFont="1" applyBorder="1"/>
    <xf numFmtId="167" fontId="16" fillId="0" borderId="7" xfId="6" applyNumberFormat="1" applyFont="1" applyBorder="1" applyAlignment="1">
      <alignment horizontal="center"/>
    </xf>
    <xf numFmtId="2" fontId="16" fillId="0" borderId="7" xfId="6" applyNumberFormat="1" applyFont="1" applyBorder="1" applyAlignment="1">
      <alignment horizontal="center"/>
    </xf>
    <xf numFmtId="2" fontId="16" fillId="0" borderId="8" xfId="6" applyNumberFormat="1" applyFont="1" applyBorder="1"/>
    <xf numFmtId="2" fontId="12" fillId="5" borderId="6" xfId="6" applyNumberFormat="1" applyFont="1" applyFill="1" applyBorder="1" applyAlignment="1">
      <alignment vertical="center"/>
    </xf>
    <xf numFmtId="2" fontId="12" fillId="5" borderId="7" xfId="6" applyNumberFormat="1" applyFont="1" applyFill="1" applyBorder="1" applyAlignment="1">
      <alignment vertical="center"/>
    </xf>
    <xf numFmtId="2" fontId="12" fillId="5" borderId="7" xfId="6" applyNumberFormat="1" applyFont="1" applyFill="1" applyBorder="1" applyAlignment="1">
      <alignment horizontal="center" vertical="center"/>
    </xf>
    <xf numFmtId="2" fontId="12" fillId="5" borderId="8" xfId="6" applyNumberFormat="1" applyFont="1" applyFill="1" applyBorder="1" applyAlignment="1">
      <alignment vertical="center"/>
    </xf>
    <xf numFmtId="2" fontId="18" fillId="0" borderId="1" xfId="6" applyNumberFormat="1" applyFont="1"/>
    <xf numFmtId="2" fontId="18" fillId="0" borderId="1" xfId="6" applyNumberFormat="1" applyFont="1" applyAlignment="1">
      <alignment horizontal="left"/>
    </xf>
    <xf numFmtId="0" fontId="18" fillId="0" borderId="1" xfId="6" applyFont="1" applyAlignment="1">
      <alignment horizontal="left"/>
    </xf>
    <xf numFmtId="2" fontId="12" fillId="5" borderId="14" xfId="6" applyNumberFormat="1" applyFont="1" applyFill="1" applyBorder="1" applyAlignment="1">
      <alignment vertical="center"/>
    </xf>
    <xf numFmtId="2" fontId="16" fillId="5" borderId="13" xfId="6" applyNumberFormat="1" applyFont="1" applyFill="1" applyBorder="1" applyAlignment="1">
      <alignment vertical="center"/>
    </xf>
    <xf numFmtId="2" fontId="12" fillId="5" borderId="13" xfId="6" applyNumberFormat="1" applyFont="1" applyFill="1" applyBorder="1" applyAlignment="1">
      <alignment vertical="center"/>
    </xf>
    <xf numFmtId="167" fontId="16" fillId="5" borderId="13" xfId="6" applyNumberFormat="1" applyFont="1" applyFill="1" applyBorder="1" applyAlignment="1">
      <alignment horizontal="center" vertical="center"/>
    </xf>
    <xf numFmtId="2" fontId="12" fillId="5" borderId="13" xfId="6" applyNumberFormat="1" applyFont="1" applyFill="1" applyBorder="1"/>
    <xf numFmtId="2" fontId="12" fillId="5" borderId="15" xfId="6" applyNumberFormat="1" applyFont="1" applyFill="1" applyBorder="1" applyAlignment="1">
      <alignment vertical="center"/>
    </xf>
    <xf numFmtId="2" fontId="16" fillId="0" borderId="1" xfId="6" applyNumberFormat="1" applyFont="1" applyAlignment="1">
      <alignment vertical="center"/>
    </xf>
    <xf numFmtId="167" fontId="16" fillId="0" borderId="1" xfId="6" applyNumberFormat="1" applyFont="1" applyAlignment="1">
      <alignment horizontal="center" vertical="center"/>
    </xf>
    <xf numFmtId="2" fontId="12" fillId="0" borderId="6" xfId="6" applyNumberFormat="1" applyFont="1" applyBorder="1" applyAlignment="1">
      <alignment horizontal="left" vertical="center"/>
    </xf>
    <xf numFmtId="2" fontId="16" fillId="5" borderId="6" xfId="6" applyNumberFormat="1" applyFont="1" applyFill="1" applyBorder="1" applyAlignment="1">
      <alignment horizontal="left" vertical="center"/>
    </xf>
    <xf numFmtId="0" fontId="16" fillId="5" borderId="7" xfId="6" applyFont="1" applyFill="1" applyBorder="1"/>
    <xf numFmtId="0" fontId="16" fillId="5" borderId="8" xfId="6" applyFont="1" applyFill="1" applyBorder="1" applyAlignment="1">
      <alignment vertical="center"/>
    </xf>
    <xf numFmtId="0" fontId="18" fillId="0" borderId="9" xfId="6" applyFont="1" applyBorder="1"/>
    <xf numFmtId="2" fontId="12" fillId="0" borderId="9" xfId="6" applyNumberFormat="1" applyFont="1" applyBorder="1" applyAlignment="1">
      <alignment vertical="center"/>
    </xf>
    <xf numFmtId="167" fontId="16" fillId="0" borderId="9" xfId="6" applyNumberFormat="1" applyFont="1" applyBorder="1" applyAlignment="1">
      <alignment horizontal="center" vertical="center"/>
    </xf>
    <xf numFmtId="0" fontId="12" fillId="0" borderId="9" xfId="6" applyFont="1" applyBorder="1" applyAlignment="1">
      <alignment vertical="center"/>
    </xf>
    <xf numFmtId="0" fontId="34" fillId="0" borderId="1" xfId="10"/>
    <xf numFmtId="0" fontId="12" fillId="0" borderId="6" xfId="6" applyFont="1" applyBorder="1" applyAlignment="1">
      <alignment vertical="center"/>
    </xf>
    <xf numFmtId="0" fontId="12" fillId="0" borderId="7" xfId="6" applyFont="1" applyBorder="1" applyAlignment="1">
      <alignment vertical="center"/>
    </xf>
    <xf numFmtId="0" fontId="12" fillId="0" borderId="11" xfId="6" applyFont="1" applyBorder="1" applyAlignment="1">
      <alignment vertical="center"/>
    </xf>
    <xf numFmtId="2" fontId="35" fillId="0" borderId="1" xfId="6" applyNumberFormat="1" applyFont="1" applyAlignment="1">
      <alignment vertical="center"/>
    </xf>
    <xf numFmtId="2" fontId="35" fillId="0" borderId="12" xfId="6" applyNumberFormat="1" applyFont="1" applyBorder="1" applyAlignment="1">
      <alignment vertical="center"/>
    </xf>
    <xf numFmtId="0" fontId="12" fillId="0" borderId="14" xfId="6" applyFont="1" applyBorder="1" applyAlignment="1">
      <alignment vertical="center"/>
    </xf>
    <xf numFmtId="2" fontId="12" fillId="0" borderId="13" xfId="6" applyNumberFormat="1" applyFont="1" applyBorder="1" applyAlignment="1">
      <alignment vertical="center"/>
    </xf>
    <xf numFmtId="0" fontId="12" fillId="0" borderId="13" xfId="6" applyFont="1" applyBorder="1" applyAlignment="1">
      <alignment vertical="center"/>
    </xf>
    <xf numFmtId="2" fontId="12" fillId="0" borderId="13" xfId="6" applyNumberFormat="1" applyFont="1" applyBorder="1" applyAlignment="1">
      <alignment horizontal="right" vertical="center"/>
    </xf>
    <xf numFmtId="2" fontId="12" fillId="0" borderId="7" xfId="6" applyNumberFormat="1" applyFont="1" applyBorder="1" applyAlignment="1">
      <alignment horizontal="right" vertical="center"/>
    </xf>
    <xf numFmtId="2" fontId="35" fillId="0" borderId="15" xfId="6" applyNumberFormat="1" applyFont="1" applyBorder="1" applyAlignment="1">
      <alignment vertical="center"/>
    </xf>
    <xf numFmtId="0" fontId="28" fillId="0" borderId="1" xfId="6" applyFont="1"/>
    <xf numFmtId="0" fontId="12" fillId="0" borderId="1" xfId="6" applyFont="1"/>
    <xf numFmtId="0" fontId="12" fillId="0" borderId="1" xfId="6" applyFont="1" applyAlignment="1">
      <alignment horizontal="right" vertical="center" wrapText="1"/>
    </xf>
    <xf numFmtId="0" fontId="12" fillId="0" borderId="1" xfId="6" applyFont="1" applyAlignment="1">
      <alignment horizontal="left" vertical="center"/>
    </xf>
    <xf numFmtId="0" fontId="12" fillId="0" borderId="1" xfId="6" applyFont="1" applyAlignment="1">
      <alignment vertical="center" wrapText="1"/>
    </xf>
    <xf numFmtId="166" fontId="12" fillId="7" borderId="5" xfId="7" applyNumberFormat="1" applyFont="1" applyFill="1" applyBorder="1" applyAlignment="1" applyProtection="1">
      <alignment horizontal="center" vertical="center"/>
      <protection locked="0" hidden="1"/>
    </xf>
    <xf numFmtId="2" fontId="16" fillId="7" borderId="7" xfId="6" applyNumberFormat="1" applyFont="1" applyFill="1" applyBorder="1" applyAlignment="1" applyProtection="1">
      <alignment horizontal="center" vertical="center"/>
      <protection locked="0" hidden="1"/>
    </xf>
    <xf numFmtId="167" fontId="12" fillId="7" borderId="13" xfId="6" applyNumberFormat="1" applyFont="1" applyFill="1" applyBorder="1" applyAlignment="1" applyProtection="1">
      <alignment horizontal="center" vertical="center"/>
      <protection locked="0" hidden="1"/>
    </xf>
    <xf numFmtId="167" fontId="12" fillId="7" borderId="1" xfId="6" applyNumberFormat="1" applyFont="1" applyFill="1" applyAlignment="1" applyProtection="1">
      <alignment horizontal="center" vertical="center"/>
      <protection locked="0" hidden="1"/>
    </xf>
    <xf numFmtId="167" fontId="12" fillId="7" borderId="9" xfId="6" applyNumberFormat="1" applyFont="1" applyFill="1" applyBorder="1" applyAlignment="1" applyProtection="1">
      <alignment horizontal="center" vertical="center"/>
      <protection locked="0" hidden="1"/>
    </xf>
    <xf numFmtId="167" fontId="12" fillId="7" borderId="7" xfId="6" applyNumberFormat="1" applyFont="1" applyFill="1" applyBorder="1" applyAlignment="1" applyProtection="1">
      <alignment horizontal="center" vertical="center"/>
      <protection locked="0" hidden="1"/>
    </xf>
    <xf numFmtId="0" fontId="33" fillId="5" borderId="7" xfId="8" applyFont="1" applyFill="1" applyBorder="1"/>
    <xf numFmtId="0" fontId="31" fillId="0" borderId="9" xfId="8" applyFont="1" applyBorder="1"/>
    <xf numFmtId="168" fontId="31" fillId="0" borderId="9" xfId="9" applyFont="1" applyBorder="1" applyProtection="1"/>
    <xf numFmtId="0" fontId="31" fillId="0" borderId="1" xfId="8" applyFont="1"/>
    <xf numFmtId="168" fontId="31" fillId="0" borderId="1" xfId="9" applyFont="1" applyBorder="1" applyProtection="1"/>
    <xf numFmtId="2" fontId="12" fillId="7" borderId="1" xfId="6" applyNumberFormat="1" applyFont="1" applyFill="1" applyAlignment="1" applyProtection="1">
      <alignment vertical="center"/>
      <protection locked="0" hidden="1"/>
    </xf>
    <xf numFmtId="2" fontId="12" fillId="7" borderId="7" xfId="6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21" fillId="4" borderId="6" xfId="1" applyFont="1" applyFill="1" applyBorder="1" applyAlignment="1" applyProtection="1">
      <alignment vertical="center"/>
      <protection hidden="1"/>
    </xf>
    <xf numFmtId="0" fontId="21" fillId="4" borderId="7" xfId="1" applyFont="1" applyFill="1" applyBorder="1" applyAlignment="1" applyProtection="1">
      <alignment vertical="center"/>
      <protection hidden="1"/>
    </xf>
    <xf numFmtId="0" fontId="21" fillId="4" borderId="8" xfId="1" applyFont="1" applyFill="1" applyBorder="1" applyAlignment="1" applyProtection="1">
      <alignment vertical="center"/>
      <protection hidden="1"/>
    </xf>
    <xf numFmtId="0" fontId="7" fillId="5" borderId="5" xfId="1" applyFont="1" applyFill="1" applyBorder="1" applyAlignment="1" applyProtection="1">
      <alignment horizontal="center" vertical="center" wrapText="1"/>
      <protection hidden="1"/>
    </xf>
    <xf numFmtId="0" fontId="15" fillId="0" borderId="5" xfId="1" applyFont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10" fillId="5" borderId="2" xfId="1" applyFont="1" applyFill="1" applyBorder="1" applyAlignment="1" applyProtection="1">
      <alignment vertical="center"/>
      <protection hidden="1"/>
    </xf>
    <xf numFmtId="0" fontId="10" fillId="5" borderId="3" xfId="1" applyFont="1" applyFill="1" applyBorder="1" applyAlignment="1" applyProtection="1">
      <alignment vertical="center"/>
      <protection hidden="1"/>
    </xf>
    <xf numFmtId="0" fontId="11" fillId="0" borderId="4" xfId="1" applyFont="1" applyBorder="1" applyAlignment="1" applyProtection="1">
      <alignment horizontal="center" vertical="center"/>
      <protection hidden="1"/>
    </xf>
    <xf numFmtId="0" fontId="12" fillId="0" borderId="4" xfId="1" applyFont="1" applyBorder="1" applyAlignment="1" applyProtection="1">
      <alignment vertical="center" wrapText="1"/>
      <protection hidden="1"/>
    </xf>
    <xf numFmtId="0" fontId="13" fillId="0" borderId="4" xfId="1" applyFont="1" applyBorder="1" applyAlignment="1" applyProtection="1">
      <alignment horizontal="center" vertical="center"/>
      <protection hidden="1"/>
    </xf>
    <xf numFmtId="0" fontId="14" fillId="0" borderId="4" xfId="1" applyFont="1" applyBorder="1" applyAlignment="1" applyProtection="1">
      <alignment horizontal="center" vertical="center"/>
      <protection hidden="1"/>
    </xf>
    <xf numFmtId="164" fontId="9" fillId="2" borderId="5" xfId="1" applyNumberFormat="1" applyFont="1" applyFill="1" applyBorder="1" applyAlignment="1" applyProtection="1">
      <alignment horizontal="right" vertical="center" wrapText="1"/>
      <protection locked="0" hidden="1"/>
    </xf>
    <xf numFmtId="164" fontId="4" fillId="0" borderId="0" xfId="1" applyNumberFormat="1" applyFont="1" applyAlignment="1" applyProtection="1">
      <alignment vertical="center"/>
      <protection hidden="1"/>
    </xf>
    <xf numFmtId="0" fontId="22" fillId="4" borderId="6" xfId="1" applyFont="1" applyFill="1" applyBorder="1" applyAlignment="1" applyProtection="1">
      <alignment horizontal="center" vertical="center"/>
      <protection hidden="1"/>
    </xf>
    <xf numFmtId="0" fontId="22" fillId="4" borderId="6" xfId="1" applyFont="1" applyFill="1" applyBorder="1" applyAlignment="1" applyProtection="1">
      <alignment horizontal="center" vertical="center" wrapText="1"/>
      <protection hidden="1"/>
    </xf>
    <xf numFmtId="0" fontId="17" fillId="0" borderId="1" xfId="2" applyFont="1" applyAlignment="1" applyProtection="1">
      <alignment vertical="center"/>
      <protection hidden="1"/>
    </xf>
    <xf numFmtId="0" fontId="18" fillId="0" borderId="5" xfId="2" applyFont="1" applyBorder="1" applyAlignment="1" applyProtection="1">
      <alignment vertical="center"/>
      <protection hidden="1"/>
    </xf>
    <xf numFmtId="0" fontId="18" fillId="0" borderId="5" xfId="2" applyFont="1" applyBorder="1" applyAlignment="1" applyProtection="1">
      <alignment horizontal="center" vertical="center"/>
      <protection hidden="1"/>
    </xf>
    <xf numFmtId="0" fontId="18" fillId="0" borderId="1" xfId="2" applyFont="1" applyAlignment="1" applyProtection="1">
      <alignment vertical="center"/>
      <protection hidden="1"/>
    </xf>
    <xf numFmtId="0" fontId="18" fillId="0" borderId="1" xfId="2" applyFont="1" applyProtection="1">
      <protection hidden="1"/>
    </xf>
    <xf numFmtId="0" fontId="18" fillId="0" borderId="1" xfId="2" applyFont="1" applyAlignment="1" applyProtection="1">
      <alignment horizontal="center"/>
      <protection hidden="1"/>
    </xf>
    <xf numFmtId="0" fontId="18" fillId="0" borderId="1" xfId="2" applyFont="1" applyBorder="1" applyProtection="1">
      <protection hidden="1"/>
    </xf>
    <xf numFmtId="0" fontId="18" fillId="0" borderId="1" xfId="2" applyFont="1" applyBorder="1" applyAlignment="1" applyProtection="1">
      <alignment horizontal="center"/>
      <protection hidden="1"/>
    </xf>
    <xf numFmtId="0" fontId="18" fillId="0" borderId="1" xfId="2" applyFont="1" applyAlignment="1" applyProtection="1">
      <alignment horizontal="center" vertical="center"/>
      <protection hidden="1"/>
    </xf>
    <xf numFmtId="164" fontId="18" fillId="0" borderId="5" xfId="2" applyNumberFormat="1" applyFont="1" applyFill="1" applyBorder="1" applyAlignment="1" applyProtection="1">
      <alignment vertical="center"/>
      <protection hidden="1"/>
    </xf>
    <xf numFmtId="164" fontId="18" fillId="6" borderId="5" xfId="2" applyNumberFormat="1" applyFont="1" applyFill="1" applyBorder="1" applyAlignment="1" applyProtection="1">
      <alignment vertical="center"/>
      <protection hidden="1"/>
    </xf>
    <xf numFmtId="164" fontId="16" fillId="5" borderId="5" xfId="2" applyNumberFormat="1" applyFont="1" applyFill="1" applyBorder="1" applyAlignment="1" applyProtection="1">
      <alignment vertical="center"/>
      <protection hidden="1"/>
    </xf>
    <xf numFmtId="0" fontId="8" fillId="0" borderId="5" xfId="1" applyFont="1" applyBorder="1" applyAlignment="1" applyProtection="1">
      <alignment horizontal="left" vertical="center" wrapText="1"/>
      <protection hidden="1"/>
    </xf>
    <xf numFmtId="0" fontId="19" fillId="0" borderId="0" xfId="1" applyFont="1" applyAlignment="1" applyProtection="1">
      <alignment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vertical="center"/>
      <protection hidden="1"/>
    </xf>
    <xf numFmtId="0" fontId="21" fillId="4" borderId="5" xfId="1" applyFont="1" applyFill="1" applyBorder="1" applyAlignment="1" applyProtection="1">
      <alignment vertical="center"/>
      <protection hidden="1"/>
    </xf>
    <xf numFmtId="0" fontId="7" fillId="5" borderId="5" xfId="1" applyFont="1" applyFill="1" applyBorder="1" applyAlignment="1" applyProtection="1">
      <alignment horizontal="center" vertical="center" wrapText="1"/>
      <protection hidden="1"/>
    </xf>
    <xf numFmtId="0" fontId="4" fillId="3" borderId="1" xfId="1" applyFont="1" applyFill="1" applyBorder="1" applyAlignment="1" applyProtection="1">
      <alignment vertical="center"/>
      <protection hidden="1"/>
    </xf>
    <xf numFmtId="0" fontId="8" fillId="0" borderId="5" xfId="1" applyFont="1" applyBorder="1" applyAlignment="1" applyProtection="1">
      <alignment vertical="center" wrapText="1"/>
      <protection hidden="1"/>
    </xf>
    <xf numFmtId="0" fontId="20" fillId="5" borderId="5" xfId="1" applyFont="1" applyFill="1" applyBorder="1" applyAlignment="1" applyProtection="1">
      <alignment vertical="center" wrapText="1"/>
      <protection hidden="1"/>
    </xf>
    <xf numFmtId="0" fontId="21" fillId="4" borderId="5" xfId="1" applyFont="1" applyFill="1" applyBorder="1" applyAlignment="1" applyProtection="1">
      <alignment horizontal="left" vertical="center"/>
      <protection hidden="1"/>
    </xf>
    <xf numFmtId="0" fontId="15" fillId="0" borderId="5" xfId="1" applyFont="1" applyBorder="1" applyAlignment="1" applyProtection="1">
      <alignment horizontal="center" vertical="center" wrapText="1"/>
      <protection hidden="1"/>
    </xf>
    <xf numFmtId="0" fontId="18" fillId="0" borderId="1" xfId="2" applyFont="1" applyBorder="1" applyAlignment="1" applyProtection="1">
      <alignment horizontal="left" vertical="center" wrapText="1"/>
      <protection hidden="1"/>
    </xf>
    <xf numFmtId="0" fontId="16" fillId="5" borderId="6" xfId="2" applyFont="1" applyFill="1" applyBorder="1" applyAlignment="1" applyProtection="1">
      <alignment horizontal="right" vertical="center"/>
      <protection hidden="1"/>
    </xf>
    <xf numFmtId="0" fontId="16" fillId="5" borderId="7" xfId="2" applyFont="1" applyFill="1" applyBorder="1" applyAlignment="1" applyProtection="1">
      <alignment horizontal="right" vertical="center"/>
      <protection hidden="1"/>
    </xf>
    <xf numFmtId="0" fontId="16" fillId="5" borderId="8" xfId="2" applyFont="1" applyFill="1" applyBorder="1" applyAlignment="1" applyProtection="1">
      <alignment horizontal="right" vertical="center"/>
      <protection hidden="1"/>
    </xf>
    <xf numFmtId="2" fontId="16" fillId="5" borderId="7" xfId="6" applyNumberFormat="1" applyFont="1" applyFill="1" applyBorder="1" applyAlignment="1">
      <alignment horizontal="left" vertical="center"/>
    </xf>
    <xf numFmtId="0" fontId="12" fillId="0" borderId="5" xfId="6" applyFont="1" applyBorder="1" applyAlignment="1">
      <alignment horizontal="left" vertical="center" wrapText="1"/>
    </xf>
    <xf numFmtId="0" fontId="7" fillId="5" borderId="7" xfId="3" applyFont="1" applyFill="1" applyBorder="1" applyAlignment="1">
      <alignment horizontal="left" vertical="center" wrapText="1"/>
    </xf>
    <xf numFmtId="2" fontId="16" fillId="0" borderId="7" xfId="6" applyNumberFormat="1" applyFont="1" applyBorder="1" applyAlignment="1">
      <alignment horizontal="left" wrapText="1"/>
    </xf>
    <xf numFmtId="0" fontId="25" fillId="4" borderId="6" xfId="3" applyFont="1" applyFill="1" applyBorder="1" applyAlignment="1">
      <alignment horizontal="center" vertical="center"/>
    </xf>
    <xf numFmtId="0" fontId="25" fillId="4" borderId="9" xfId="3" applyFont="1" applyFill="1" applyBorder="1" applyAlignment="1">
      <alignment horizontal="center" vertical="center"/>
    </xf>
    <xf numFmtId="0" fontId="25" fillId="4" borderId="5" xfId="3" applyFont="1" applyFill="1" applyBorder="1" applyAlignment="1">
      <alignment horizontal="center" vertical="center"/>
    </xf>
    <xf numFmtId="166" fontId="12" fillId="0" borderId="5" xfId="6" applyNumberFormat="1" applyFont="1" applyBorder="1" applyAlignment="1">
      <alignment horizontal="center" vertical="center"/>
    </xf>
  </cellXfs>
  <cellStyles count="11">
    <cellStyle name="Euro" xfId="9" xr:uid="{D350C385-DABB-4A74-9EE6-E1BB7F172536}"/>
    <cellStyle name="Normal" xfId="1" xr:uid="{00000000-0005-0000-0000-000000000000}"/>
    <cellStyle name="Normal 2" xfId="3" xr:uid="{21BA5A51-5D7B-41DC-B719-50165EC7B7D5}"/>
    <cellStyle name="Standard" xfId="0" builtinId="0"/>
    <cellStyle name="Standard 2" xfId="2" xr:uid="{21239075-8615-43B0-A494-ADEE1D33A926}"/>
    <cellStyle name="Standard 2 2" xfId="10" xr:uid="{F413190D-B346-4C83-8ACC-7793650E83F6}"/>
    <cellStyle name="Standard 3" xfId="4" xr:uid="{313EE71C-7216-421D-AB83-D9FDC66A97D7}"/>
    <cellStyle name="Standard 6 2 3" xfId="6" xr:uid="{8672C6EB-9C91-4EA1-9734-5D4A573D8558}"/>
    <cellStyle name="Standard 6 4" xfId="7" xr:uid="{F663B838-77C9-42A7-9C7F-C71645F69502}"/>
    <cellStyle name="Standard 7" xfId="5" xr:uid="{8634052A-F985-4C1B-AC82-F25C7C494412}"/>
    <cellStyle name="Standard_Konzept" xfId="8" xr:uid="{C6CE7B72-25B1-42B5-8953-317743E06EC2}"/>
  </cellStyles>
  <dxfs count="0"/>
  <tableStyles count="0" defaultTableStyle="TableStyleMedium2" defaultPivotStyle="PivotStyleLight16"/>
  <colors>
    <mruColors>
      <color rgb="FFDAE7F6"/>
      <color rgb="FFD1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11206</xdr:rowOff>
    </xdr:from>
    <xdr:to>
      <xdr:col>16</xdr:col>
      <xdr:colOff>0</xdr:colOff>
      <xdr:row>23</xdr:row>
      <xdr:rowOff>188302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0CBCFD-BA4C-4BE5-AF97-55FC7B606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5706" y="1445559"/>
          <a:ext cx="9188824" cy="56865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11206</xdr:colOff>
      <xdr:row>5</xdr:row>
      <xdr:rowOff>11206</xdr:rowOff>
    </xdr:from>
    <xdr:to>
      <xdr:col>16</xdr:col>
      <xdr:colOff>22411</xdr:colOff>
      <xdr:row>25</xdr:row>
      <xdr:rowOff>115103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9EAE322-81A8-4C72-903C-2D8426478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6912" y="1445559"/>
          <a:ext cx="9200029" cy="60248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11206</xdr:colOff>
      <xdr:row>5</xdr:row>
      <xdr:rowOff>11206</xdr:rowOff>
    </xdr:from>
    <xdr:to>
      <xdr:col>16</xdr:col>
      <xdr:colOff>4202</xdr:colOff>
      <xdr:row>24</xdr:row>
      <xdr:rowOff>173446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4387BA-23FB-41B2-BF23-6726224CE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6912" y="1445559"/>
          <a:ext cx="9177617" cy="5868836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9D41311\Los%201_Kalkulationsblatt_GHGS%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zelraumkalkulation"/>
      <sheetName val="Inhaltsverzeichnis"/>
      <sheetName val="Legende"/>
      <sheetName val="SVS UR"/>
      <sheetName val="SVS GR"/>
      <sheetName val="Leistungswert UR"/>
      <sheetName val="Leistungswert GR"/>
      <sheetName val="Grace-Hopper"/>
      <sheetName val="Gesamtkosten"/>
    </sheetNames>
    <sheetDataSet>
      <sheetData sheetId="0">
        <row r="6">
          <cell r="K6" t="str">
            <v>Grund-fläche (qm)</v>
          </cell>
          <cell r="L6" t="str">
            <v>Grund-reinigung</v>
          </cell>
          <cell r="M6" t="str">
            <v xml:space="preserve">LV Code </v>
          </cell>
          <cell r="N6" t="str">
            <v>Hinweis</v>
          </cell>
          <cell r="O6" t="str">
            <v>Reinigungen pro Jahr</v>
          </cell>
          <cell r="P6" t="str">
            <v>SVS (EUR)</v>
          </cell>
          <cell r="Q6" t="str">
            <v>Leistungs-wert (qm/h)</v>
          </cell>
          <cell r="R6" t="str">
            <v>Reinigungs-
fläche
(qm/Jahr)</v>
          </cell>
          <cell r="S6" t="str">
            <v>Reinigungs-
zeit
(h/Jahr)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Winterdienst">
  <a:themeElements>
    <a:clrScheme name="Winterdienst">
      <a:dk1>
        <a:srgbClr val="111827"/>
      </a:dk1>
      <a:lt1>
        <a:srgbClr val="FFFFFF"/>
      </a:lt1>
      <a:dk2>
        <a:srgbClr val="374151"/>
      </a:dk2>
      <a:lt2>
        <a:srgbClr val="F3F6F1"/>
      </a:lt2>
      <a:accent1>
        <a:srgbClr val="0B5D2A"/>
      </a:accent1>
      <a:accent2>
        <a:srgbClr val="5FAE4A"/>
      </a:accent2>
      <a:accent3>
        <a:srgbClr val="F7C948"/>
      </a:accent3>
      <a:accent4>
        <a:srgbClr val="D92828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interdiens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FBC8-7849-4897-BF07-090A6126BED3}">
  <sheetPr>
    <pageSetUpPr fitToPage="1"/>
  </sheetPr>
  <dimension ref="A1:P20"/>
  <sheetViews>
    <sheetView showGridLines="0" tabSelected="1" zoomScale="90" zoomScaleNormal="90" workbookViewId="0">
      <selection activeCell="D7" sqref="D7:E7"/>
    </sheetView>
  </sheetViews>
  <sheetFormatPr baseColWidth="10" defaultColWidth="9" defaultRowHeight="16.5"/>
  <cols>
    <col min="1" max="1" width="4.37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5" style="106" customWidth="1"/>
    <col min="8" max="13" width="16" style="106" customWidth="1"/>
    <col min="14" max="14" width="14.375" style="106" customWidth="1"/>
    <col min="15" max="15" width="0.875" style="106" customWidth="1"/>
    <col min="16" max="16" width="9.125" style="106" customWidth="1"/>
    <col min="17" max="16384" width="9" style="106"/>
  </cols>
  <sheetData>
    <row r="1" spans="1:16" ht="27.75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20.100000000000001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</row>
    <row r="3" spans="1:16" ht="20.100000000000001" customHeight="1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0" t="s">
        <v>2</v>
      </c>
      <c r="B5" s="140"/>
      <c r="C5" s="140"/>
      <c r="D5" s="140"/>
      <c r="E5" s="140"/>
      <c r="F5" s="140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1" t="s">
        <v>4</v>
      </c>
      <c r="B6" s="141"/>
      <c r="C6" s="111" t="s">
        <v>5</v>
      </c>
      <c r="D6" s="141" t="s">
        <v>6</v>
      </c>
      <c r="E6" s="141"/>
      <c r="F6" s="111" t="s">
        <v>7</v>
      </c>
      <c r="G6" s="107"/>
      <c r="H6" s="142"/>
      <c r="I6" s="142"/>
      <c r="J6" s="142"/>
      <c r="K6" s="142"/>
      <c r="L6" s="142"/>
      <c r="M6" s="142"/>
      <c r="N6" s="142"/>
      <c r="O6" s="142"/>
      <c r="P6" s="142"/>
    </row>
    <row r="7" spans="1:16" ht="49.5" customHeight="1">
      <c r="A7" s="136" t="s">
        <v>162</v>
      </c>
      <c r="B7" s="143"/>
      <c r="C7" s="112">
        <v>190</v>
      </c>
      <c r="D7" s="136" t="s">
        <v>20</v>
      </c>
      <c r="E7" s="136"/>
      <c r="F7" s="120"/>
      <c r="G7" s="107"/>
      <c r="H7" s="142"/>
      <c r="I7" s="142"/>
      <c r="J7" s="142"/>
      <c r="K7" s="142"/>
      <c r="L7" s="142"/>
      <c r="M7" s="142"/>
      <c r="N7" s="142"/>
      <c r="O7" s="142"/>
      <c r="P7" s="142"/>
    </row>
    <row r="8" spans="1:16" ht="20.100000000000001" customHeight="1">
      <c r="A8" s="113"/>
      <c r="B8" s="107"/>
      <c r="C8" s="107"/>
      <c r="D8" s="113"/>
      <c r="E8" s="113"/>
      <c r="F8" s="107"/>
      <c r="G8" s="107"/>
      <c r="H8" s="142"/>
      <c r="I8" s="142"/>
      <c r="J8" s="142"/>
      <c r="K8" s="142"/>
      <c r="L8" s="142"/>
      <c r="M8" s="142"/>
      <c r="N8" s="142"/>
      <c r="O8" s="142"/>
      <c r="P8" s="142"/>
    </row>
    <row r="9" spans="1:16" ht="27.95" customHeight="1">
      <c r="A9" s="145" t="s">
        <v>9</v>
      </c>
      <c r="B9" s="140"/>
      <c r="C9" s="140"/>
      <c r="D9" s="145"/>
      <c r="E9" s="145"/>
      <c r="F9" s="140"/>
      <c r="G9" s="107"/>
      <c r="H9" s="142"/>
      <c r="I9" s="142"/>
      <c r="J9" s="142"/>
      <c r="K9" s="142"/>
      <c r="L9" s="142"/>
      <c r="M9" s="142"/>
      <c r="N9" s="142"/>
      <c r="O9" s="142"/>
      <c r="P9" s="142"/>
    </row>
    <row r="10" spans="1:16" ht="19.5" customHeight="1">
      <c r="A10" s="136" t="s">
        <v>10</v>
      </c>
      <c r="B10" s="143"/>
      <c r="C10" s="146"/>
      <c r="D10" s="136" t="s">
        <v>11</v>
      </c>
      <c r="E10" s="136"/>
      <c r="F10" s="111" t="s">
        <v>36</v>
      </c>
      <c r="G10" s="107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6" ht="32.25" customHeight="1">
      <c r="A11" s="136"/>
      <c r="B11" s="143"/>
      <c r="C11" s="146"/>
      <c r="D11" s="136"/>
      <c r="E11" s="136"/>
      <c r="F11" s="120"/>
      <c r="G11" s="107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6" ht="20.100000000000001" customHeight="1">
      <c r="A12" s="107"/>
      <c r="B12" s="107"/>
      <c r="C12" s="107"/>
      <c r="D12" s="107"/>
      <c r="E12" s="107"/>
      <c r="F12" s="107"/>
      <c r="G12" s="107"/>
      <c r="H12" s="142"/>
      <c r="I12" s="142"/>
      <c r="J12" s="142"/>
      <c r="K12" s="142"/>
      <c r="L12" s="142"/>
      <c r="M12" s="142"/>
      <c r="N12" s="142"/>
      <c r="O12" s="142"/>
      <c r="P12" s="142"/>
    </row>
    <row r="13" spans="1:16" ht="20.100000000000001" customHeight="1">
      <c r="A13" s="107"/>
      <c r="B13" s="107"/>
      <c r="C13" s="107"/>
      <c r="D13" s="107"/>
      <c r="E13" s="107"/>
      <c r="F13" s="107"/>
      <c r="G13" s="107"/>
      <c r="H13" s="142"/>
      <c r="I13" s="142"/>
      <c r="J13" s="142"/>
      <c r="K13" s="142"/>
      <c r="L13" s="142"/>
      <c r="M13" s="142"/>
      <c r="N13" s="142"/>
      <c r="O13" s="142"/>
      <c r="P13" s="142"/>
    </row>
    <row r="14" spans="1:16" ht="20.100000000000001" customHeight="1">
      <c r="A14" s="144" t="s">
        <v>12</v>
      </c>
      <c r="B14" s="144"/>
      <c r="C14" s="144"/>
      <c r="D14" s="144"/>
      <c r="E14" s="107"/>
      <c r="F14" s="107"/>
      <c r="G14" s="107"/>
      <c r="H14" s="142"/>
      <c r="I14" s="142"/>
      <c r="J14" s="142"/>
      <c r="K14" s="142"/>
      <c r="L14" s="142"/>
      <c r="M14" s="142"/>
      <c r="N14" s="142"/>
      <c r="O14" s="142"/>
      <c r="P14" s="142"/>
    </row>
    <row r="15" spans="1:16" ht="20.100000000000001" customHeight="1">
      <c r="A15" s="144"/>
      <c r="B15" s="144"/>
      <c r="C15" s="144"/>
      <c r="D15" s="144"/>
      <c r="E15" s="107"/>
      <c r="F15" s="107"/>
      <c r="G15" s="107"/>
      <c r="H15" s="107"/>
      <c r="I15" s="107"/>
    </row>
    <row r="16" spans="1:16">
      <c r="A16" s="107"/>
      <c r="B16" s="107"/>
      <c r="C16" s="107"/>
      <c r="D16" s="107"/>
      <c r="E16" s="107"/>
      <c r="F16" s="107"/>
      <c r="G16" s="107"/>
      <c r="H16" s="107"/>
      <c r="I16" s="107"/>
    </row>
    <row r="17" spans="1:8">
      <c r="A17" s="114" t="s">
        <v>13</v>
      </c>
      <c r="B17" s="115"/>
      <c r="C17" s="107"/>
      <c r="D17" s="107"/>
      <c r="E17" s="107"/>
      <c r="F17" s="107"/>
      <c r="G17" s="107"/>
      <c r="H17" s="107"/>
    </row>
    <row r="18" spans="1:8" ht="27" customHeight="1">
      <c r="A18" s="116" t="s">
        <v>14</v>
      </c>
      <c r="B18" s="117" t="s">
        <v>15</v>
      </c>
      <c r="C18" s="107"/>
      <c r="D18" s="107"/>
      <c r="E18" s="107"/>
      <c r="F18" s="107"/>
      <c r="G18" s="107"/>
      <c r="H18" s="107"/>
    </row>
    <row r="19" spans="1:8" ht="27" customHeight="1">
      <c r="A19" s="118" t="s">
        <v>14</v>
      </c>
      <c r="B19" s="117" t="s">
        <v>16</v>
      </c>
      <c r="C19" s="107"/>
      <c r="D19" s="107"/>
      <c r="E19" s="107"/>
      <c r="F19" s="107"/>
      <c r="G19" s="107"/>
      <c r="H19" s="107"/>
    </row>
    <row r="20" spans="1:8" ht="27" customHeight="1">
      <c r="A20" s="119" t="s">
        <v>17</v>
      </c>
      <c r="B20" s="117" t="s">
        <v>18</v>
      </c>
    </row>
  </sheetData>
  <sheetProtection algorithmName="SHA-512" hashValue="ZHFw6hZSRRF6PuuDeppkYNIuMPBJpH9fnn2uITlB20yyvvEySwS6XSfyGd0lRPOTGNqvLa4hhcmQP9eg4ZKcjw==" saltValue="Eg337Hj0LvK7pQv1tNs4sQ==" spinCount="100000" sheet="1" objects="1" scenarios="1"/>
  <mergeCells count="14">
    <mergeCell ref="D10:E11"/>
    <mergeCell ref="D7:E7"/>
    <mergeCell ref="A1:P1"/>
    <mergeCell ref="A2:P2"/>
    <mergeCell ref="A3:P3"/>
    <mergeCell ref="A5:F5"/>
    <mergeCell ref="A6:B6"/>
    <mergeCell ref="D6:E6"/>
    <mergeCell ref="H6:P14"/>
    <mergeCell ref="A7:B7"/>
    <mergeCell ref="A14:D15"/>
    <mergeCell ref="A9:F9"/>
    <mergeCell ref="A10:B11"/>
    <mergeCell ref="C10:C11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&amp;L21-2026 EU Los 1</oddHeader>
    <oddFooter>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1561-A126-4790-9559-8AD4CCD65F11}">
  <sheetPr>
    <pageSetUpPr fitToPage="1"/>
  </sheetPr>
  <dimension ref="A1:P20"/>
  <sheetViews>
    <sheetView showGridLines="0" zoomScale="90" zoomScaleNormal="90" workbookViewId="0">
      <selection activeCell="F15" sqref="F15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5" style="106" customWidth="1"/>
    <col min="8" max="13" width="16" style="106" customWidth="1"/>
    <col min="14" max="14" width="14.375" style="106" customWidth="1"/>
    <col min="15" max="15" width="0.875" style="106" customWidth="1"/>
    <col min="16" max="16" width="9.125" style="106" customWidth="1"/>
    <col min="17" max="16384" width="9" style="106"/>
  </cols>
  <sheetData>
    <row r="1" spans="1:16" ht="27.75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20.100000000000001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</row>
    <row r="3" spans="1:16" ht="20.100000000000001" customHeight="1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0" t="s">
        <v>2</v>
      </c>
      <c r="B5" s="140"/>
      <c r="C5" s="140"/>
      <c r="D5" s="140"/>
      <c r="E5" s="140"/>
      <c r="F5" s="140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1" t="s">
        <v>4</v>
      </c>
      <c r="B6" s="141"/>
      <c r="C6" s="111" t="s">
        <v>5</v>
      </c>
      <c r="D6" s="141" t="s">
        <v>6</v>
      </c>
      <c r="E6" s="141"/>
      <c r="F6" s="111" t="s">
        <v>7</v>
      </c>
      <c r="G6" s="107"/>
      <c r="H6" s="142"/>
      <c r="I6" s="142"/>
      <c r="J6" s="142"/>
      <c r="K6" s="142"/>
      <c r="L6" s="142"/>
      <c r="M6" s="142"/>
      <c r="N6" s="142"/>
      <c r="O6" s="142"/>
      <c r="P6" s="142"/>
    </row>
    <row r="7" spans="1:16" ht="48" customHeight="1">
      <c r="A7" s="136" t="s">
        <v>161</v>
      </c>
      <c r="B7" s="143"/>
      <c r="C7" s="112">
        <v>490</v>
      </c>
      <c r="D7" s="136" t="s">
        <v>21</v>
      </c>
      <c r="E7" s="136"/>
      <c r="F7" s="120"/>
      <c r="G7" s="107"/>
      <c r="H7" s="142"/>
      <c r="I7" s="142"/>
      <c r="J7" s="142"/>
      <c r="K7" s="142"/>
      <c r="L7" s="142"/>
      <c r="M7" s="142"/>
      <c r="N7" s="142"/>
      <c r="O7" s="142"/>
      <c r="P7" s="142"/>
    </row>
    <row r="8" spans="1:16" ht="20.100000000000001" customHeight="1">
      <c r="A8" s="113"/>
      <c r="B8" s="107"/>
      <c r="C8" s="107"/>
      <c r="D8" s="113"/>
      <c r="E8" s="113"/>
      <c r="F8" s="107"/>
      <c r="G8" s="107"/>
      <c r="H8" s="142"/>
      <c r="I8" s="142"/>
      <c r="J8" s="142"/>
      <c r="K8" s="142"/>
      <c r="L8" s="142"/>
      <c r="M8" s="142"/>
      <c r="N8" s="142"/>
      <c r="O8" s="142"/>
      <c r="P8" s="142"/>
    </row>
    <row r="9" spans="1:16" ht="27.95" customHeight="1">
      <c r="A9" s="145" t="s">
        <v>9</v>
      </c>
      <c r="B9" s="140"/>
      <c r="C9" s="140"/>
      <c r="D9" s="145"/>
      <c r="E9" s="145"/>
      <c r="F9" s="140"/>
      <c r="G9" s="107"/>
      <c r="H9" s="142"/>
      <c r="I9" s="142"/>
      <c r="J9" s="142"/>
      <c r="K9" s="142"/>
      <c r="L9" s="142"/>
      <c r="M9" s="142"/>
      <c r="N9" s="142"/>
      <c r="O9" s="142"/>
      <c r="P9" s="142"/>
    </row>
    <row r="10" spans="1:16" ht="20.25" customHeight="1">
      <c r="A10" s="136" t="s">
        <v>10</v>
      </c>
      <c r="B10" s="143"/>
      <c r="C10" s="146"/>
      <c r="D10" s="136" t="s">
        <v>11</v>
      </c>
      <c r="E10" s="136"/>
      <c r="F10" s="111" t="s">
        <v>36</v>
      </c>
      <c r="G10" s="107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6" ht="32.25" customHeight="1">
      <c r="A11" s="136"/>
      <c r="B11" s="143"/>
      <c r="C11" s="146"/>
      <c r="D11" s="136"/>
      <c r="E11" s="136"/>
      <c r="F11" s="120"/>
      <c r="G11" s="107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6" ht="20.100000000000001" customHeight="1">
      <c r="A12" s="107"/>
      <c r="B12" s="107"/>
      <c r="C12" s="107"/>
      <c r="D12" s="107"/>
      <c r="E12" s="107"/>
      <c r="F12" s="107"/>
      <c r="G12" s="107"/>
      <c r="H12" s="142"/>
      <c r="I12" s="142"/>
      <c r="J12" s="142"/>
      <c r="K12" s="142"/>
      <c r="L12" s="142"/>
      <c r="M12" s="142"/>
      <c r="N12" s="142"/>
      <c r="O12" s="142"/>
      <c r="P12" s="142"/>
    </row>
    <row r="13" spans="1:16" ht="20.100000000000001" customHeight="1">
      <c r="A13" s="107"/>
      <c r="B13" s="107"/>
      <c r="C13" s="107"/>
      <c r="D13" s="107"/>
      <c r="E13" s="107"/>
      <c r="F13" s="107"/>
      <c r="G13" s="107"/>
      <c r="H13" s="142"/>
      <c r="I13" s="142"/>
      <c r="J13" s="142"/>
      <c r="K13" s="142"/>
      <c r="L13" s="142"/>
      <c r="M13" s="142"/>
      <c r="N13" s="142"/>
      <c r="O13" s="142"/>
      <c r="P13" s="142"/>
    </row>
    <row r="14" spans="1:16" ht="20.100000000000001" customHeight="1">
      <c r="A14" s="144" t="s">
        <v>12</v>
      </c>
      <c r="B14" s="144"/>
      <c r="C14" s="144"/>
      <c r="D14" s="144"/>
      <c r="E14" s="107"/>
      <c r="F14" s="107"/>
      <c r="G14" s="107"/>
      <c r="H14" s="142"/>
      <c r="I14" s="142"/>
      <c r="J14" s="142"/>
      <c r="K14" s="142"/>
      <c r="L14" s="142"/>
      <c r="M14" s="142"/>
      <c r="N14" s="142"/>
      <c r="O14" s="142"/>
      <c r="P14" s="142"/>
    </row>
    <row r="15" spans="1:16" ht="20.100000000000001" customHeight="1">
      <c r="A15" s="144"/>
      <c r="B15" s="144"/>
      <c r="C15" s="144"/>
      <c r="D15" s="144"/>
      <c r="E15" s="107"/>
      <c r="F15" s="107"/>
      <c r="G15" s="107"/>
      <c r="H15" s="107"/>
      <c r="I15" s="107"/>
    </row>
    <row r="16" spans="1:16">
      <c r="A16" s="107"/>
      <c r="B16" s="107"/>
      <c r="C16" s="107"/>
      <c r="D16" s="107"/>
      <c r="E16" s="107"/>
      <c r="F16" s="107"/>
      <c r="G16" s="107"/>
      <c r="H16" s="107"/>
      <c r="I16" s="107"/>
    </row>
    <row r="17" spans="1:8">
      <c r="A17" s="114" t="s">
        <v>13</v>
      </c>
      <c r="B17" s="115"/>
      <c r="C17" s="107"/>
      <c r="D17" s="107"/>
      <c r="E17" s="107"/>
      <c r="F17" s="107"/>
      <c r="G17" s="107"/>
      <c r="H17" s="107"/>
    </row>
    <row r="18" spans="1:8" ht="27" customHeight="1">
      <c r="A18" s="116" t="s">
        <v>14</v>
      </c>
      <c r="B18" s="117" t="s">
        <v>15</v>
      </c>
      <c r="C18" s="107"/>
      <c r="D18" s="107"/>
      <c r="E18" s="107"/>
      <c r="F18" s="107"/>
      <c r="G18" s="107"/>
      <c r="H18" s="107"/>
    </row>
    <row r="19" spans="1:8" ht="27" customHeight="1">
      <c r="A19" s="118" t="s">
        <v>14</v>
      </c>
      <c r="B19" s="117" t="s">
        <v>16</v>
      </c>
      <c r="C19" s="107"/>
      <c r="D19" s="107"/>
      <c r="E19" s="107"/>
      <c r="F19" s="107"/>
      <c r="G19" s="107"/>
      <c r="H19" s="107"/>
    </row>
    <row r="20" spans="1:8" ht="27" customHeight="1">
      <c r="A20" s="119" t="s">
        <v>17</v>
      </c>
      <c r="B20" s="117" t="s">
        <v>18</v>
      </c>
    </row>
  </sheetData>
  <sheetProtection algorithmName="SHA-512" hashValue="koHCD15q5DvX/+X387k5K0omlnz2j/zxk7tfIjub8OYSDRD7q4M/pGGcSG9pny0yJ9jCFvmWaswuHjODPuA7Iw==" saltValue="P6mE7OJFrHj/ZADsCCeSxw==" spinCount="100000" sheet="1" objects="1" scenarios="1"/>
  <mergeCells count="14">
    <mergeCell ref="D10:E11"/>
    <mergeCell ref="A1:P1"/>
    <mergeCell ref="A2:P2"/>
    <mergeCell ref="A3:P3"/>
    <mergeCell ref="A5:F5"/>
    <mergeCell ref="A6:B6"/>
    <mergeCell ref="D6:E6"/>
    <mergeCell ref="H6:P14"/>
    <mergeCell ref="A7:B7"/>
    <mergeCell ref="A14:D15"/>
    <mergeCell ref="D7:E7"/>
    <mergeCell ref="A9:F9"/>
    <mergeCell ref="A10:B11"/>
    <mergeCell ref="C10:C11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&amp;L21-2026 EU Los 1</oddHeader>
    <oddFooter>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E1CD-3E19-422F-BA80-7F529EEAE6A1}">
  <sheetPr>
    <pageSetUpPr fitToPage="1"/>
  </sheetPr>
  <dimension ref="A1:P20"/>
  <sheetViews>
    <sheetView showGridLines="0" zoomScale="80" zoomScaleNormal="80" workbookViewId="0">
      <selection activeCell="F11" sqref="F11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5" style="106" customWidth="1"/>
    <col min="8" max="13" width="16" style="106" customWidth="1"/>
    <col min="14" max="14" width="14.375" style="106" customWidth="1"/>
    <col min="15" max="15" width="0.875" style="106" customWidth="1"/>
    <col min="16" max="16" width="9.125" style="106" customWidth="1"/>
    <col min="17" max="16384" width="9" style="106"/>
  </cols>
  <sheetData>
    <row r="1" spans="1:16" ht="27.75" customHeight="1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20.100000000000001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</row>
    <row r="3" spans="1:16" ht="20.100000000000001" customHeight="1">
      <c r="A3" s="139" t="s">
        <v>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0" t="s">
        <v>2</v>
      </c>
      <c r="B5" s="140"/>
      <c r="C5" s="140"/>
      <c r="D5" s="140"/>
      <c r="E5" s="140"/>
      <c r="F5" s="140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1" t="s">
        <v>4</v>
      </c>
      <c r="B6" s="141"/>
      <c r="C6" s="111" t="s">
        <v>5</v>
      </c>
      <c r="D6" s="141" t="s">
        <v>6</v>
      </c>
      <c r="E6" s="141"/>
      <c r="F6" s="111" t="s">
        <v>7</v>
      </c>
      <c r="G6" s="107"/>
      <c r="H6" s="142"/>
      <c r="I6" s="142"/>
      <c r="J6" s="142"/>
      <c r="K6" s="142"/>
      <c r="L6" s="142"/>
      <c r="M6" s="142"/>
      <c r="N6" s="142"/>
      <c r="O6" s="142"/>
      <c r="P6" s="142"/>
    </row>
    <row r="7" spans="1:16" ht="48.75" customHeight="1">
      <c r="A7" s="136" t="s">
        <v>19</v>
      </c>
      <c r="B7" s="143"/>
      <c r="C7" s="112">
        <v>42</v>
      </c>
      <c r="D7" s="136" t="s">
        <v>8</v>
      </c>
      <c r="E7" s="136"/>
      <c r="F7" s="120"/>
      <c r="G7" s="107"/>
      <c r="H7" s="142"/>
      <c r="I7" s="142"/>
      <c r="J7" s="142"/>
      <c r="K7" s="142"/>
      <c r="L7" s="142"/>
      <c r="M7" s="142"/>
      <c r="N7" s="142"/>
      <c r="O7" s="142"/>
      <c r="P7" s="142"/>
    </row>
    <row r="8" spans="1:16" ht="20.100000000000001" customHeight="1">
      <c r="A8" s="113"/>
      <c r="B8" s="107"/>
      <c r="C8" s="107"/>
      <c r="D8" s="113"/>
      <c r="E8" s="113"/>
      <c r="F8" s="107"/>
      <c r="G8" s="107"/>
      <c r="H8" s="142"/>
      <c r="I8" s="142"/>
      <c r="J8" s="142"/>
      <c r="K8" s="142"/>
      <c r="L8" s="142"/>
      <c r="M8" s="142"/>
      <c r="N8" s="142"/>
      <c r="O8" s="142"/>
      <c r="P8" s="142"/>
    </row>
    <row r="9" spans="1:16" ht="27.95" customHeight="1">
      <c r="A9" s="145" t="s">
        <v>9</v>
      </c>
      <c r="B9" s="140"/>
      <c r="C9" s="140"/>
      <c r="D9" s="145"/>
      <c r="E9" s="145"/>
      <c r="F9" s="140"/>
      <c r="G9" s="107"/>
      <c r="H9" s="142"/>
      <c r="I9" s="142"/>
      <c r="J9" s="142"/>
      <c r="K9" s="142"/>
      <c r="L9" s="142"/>
      <c r="M9" s="142"/>
      <c r="N9" s="142"/>
      <c r="O9" s="142"/>
      <c r="P9" s="142"/>
    </row>
    <row r="10" spans="1:16" ht="19.5" customHeight="1">
      <c r="A10" s="136" t="s">
        <v>10</v>
      </c>
      <c r="B10" s="143"/>
      <c r="C10" s="146"/>
      <c r="D10" s="136" t="s">
        <v>11</v>
      </c>
      <c r="E10" s="136"/>
      <c r="F10" s="111" t="s">
        <v>36</v>
      </c>
      <c r="G10" s="107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6" ht="32.25" customHeight="1">
      <c r="A11" s="136"/>
      <c r="B11" s="143"/>
      <c r="C11" s="146"/>
      <c r="D11" s="136"/>
      <c r="E11" s="136"/>
      <c r="F11" s="120"/>
      <c r="G11" s="107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6" ht="20.100000000000001" customHeight="1">
      <c r="A12" s="107"/>
      <c r="B12" s="107"/>
      <c r="C12" s="107"/>
      <c r="D12" s="107"/>
      <c r="E12" s="107"/>
      <c r="F12" s="107"/>
      <c r="G12" s="107"/>
      <c r="H12" s="142"/>
      <c r="I12" s="142"/>
      <c r="J12" s="142"/>
      <c r="K12" s="142"/>
      <c r="L12" s="142"/>
      <c r="M12" s="142"/>
      <c r="N12" s="142"/>
      <c r="O12" s="142"/>
      <c r="P12" s="142"/>
    </row>
    <row r="13" spans="1:16" ht="20.100000000000001" customHeight="1">
      <c r="A13" s="107"/>
      <c r="B13" s="107"/>
      <c r="C13" s="107"/>
      <c r="D13" s="107"/>
      <c r="E13" s="107"/>
      <c r="F13" s="107"/>
      <c r="G13" s="107"/>
      <c r="H13" s="142"/>
      <c r="I13" s="142"/>
      <c r="J13" s="142"/>
      <c r="K13" s="142"/>
      <c r="L13" s="142"/>
      <c r="M13" s="142"/>
      <c r="N13" s="142"/>
      <c r="O13" s="142"/>
      <c r="P13" s="142"/>
    </row>
    <row r="14" spans="1:16" ht="20.100000000000001" customHeight="1">
      <c r="A14" s="144" t="s">
        <v>12</v>
      </c>
      <c r="B14" s="144"/>
      <c r="C14" s="144"/>
      <c r="D14" s="144"/>
      <c r="E14" s="107"/>
      <c r="F14" s="107"/>
      <c r="G14" s="107"/>
      <c r="H14" s="142"/>
      <c r="I14" s="142"/>
      <c r="J14" s="142"/>
      <c r="K14" s="142"/>
      <c r="L14" s="142"/>
      <c r="M14" s="142"/>
      <c r="N14" s="142"/>
      <c r="O14" s="142"/>
      <c r="P14" s="142"/>
    </row>
    <row r="15" spans="1:16" ht="20.100000000000001" customHeight="1">
      <c r="A15" s="144"/>
      <c r="B15" s="144"/>
      <c r="C15" s="144"/>
      <c r="D15" s="144"/>
      <c r="E15" s="107"/>
      <c r="F15" s="107"/>
      <c r="G15" s="107"/>
      <c r="H15" s="107"/>
      <c r="I15" s="107"/>
    </row>
    <row r="16" spans="1:16">
      <c r="A16" s="107"/>
      <c r="B16" s="107"/>
      <c r="C16" s="107"/>
      <c r="D16" s="107"/>
      <c r="E16" s="107"/>
      <c r="F16" s="121"/>
      <c r="G16" s="107"/>
      <c r="H16" s="107"/>
      <c r="I16" s="107"/>
    </row>
    <row r="17" spans="1:8">
      <c r="A17" s="114" t="s">
        <v>13</v>
      </c>
      <c r="B17" s="115"/>
      <c r="C17" s="107"/>
      <c r="D17" s="107"/>
      <c r="E17" s="107"/>
      <c r="F17" s="107"/>
      <c r="G17" s="107"/>
      <c r="H17" s="107"/>
    </row>
    <row r="18" spans="1:8" ht="27" customHeight="1">
      <c r="A18" s="116" t="s">
        <v>14</v>
      </c>
      <c r="B18" s="117" t="s">
        <v>15</v>
      </c>
      <c r="C18" s="107"/>
      <c r="D18" s="107"/>
      <c r="E18" s="107"/>
      <c r="F18" s="107"/>
      <c r="G18" s="107"/>
      <c r="H18" s="107"/>
    </row>
    <row r="19" spans="1:8" ht="27" customHeight="1">
      <c r="A19" s="118" t="s">
        <v>14</v>
      </c>
      <c r="B19" s="117" t="s">
        <v>16</v>
      </c>
      <c r="C19" s="107"/>
      <c r="D19" s="107"/>
      <c r="E19" s="107"/>
      <c r="F19" s="107"/>
      <c r="G19" s="107"/>
      <c r="H19" s="107"/>
    </row>
    <row r="20" spans="1:8" ht="27" customHeight="1">
      <c r="A20" s="119" t="s">
        <v>17</v>
      </c>
      <c r="B20" s="117" t="s">
        <v>18</v>
      </c>
    </row>
  </sheetData>
  <sheetProtection algorithmName="SHA-512" hashValue="KI46dRG7FBdE3KcByQX6+9Z0kGmcRgBzzKY2Dei32V+cMTF+vKS47mBxOPdEKaVOUyqptyJfknw3hdV5PXTeoA==" saltValue="N8xVkpNS1fdPgdR4xlHodA==" spinCount="100000" sheet="1" objects="1" scenarios="1"/>
  <mergeCells count="14">
    <mergeCell ref="D10:E11"/>
    <mergeCell ref="A1:P1"/>
    <mergeCell ref="A2:P2"/>
    <mergeCell ref="A3:P3"/>
    <mergeCell ref="A5:F5"/>
    <mergeCell ref="A6:B6"/>
    <mergeCell ref="D6:E6"/>
    <mergeCell ref="H6:P14"/>
    <mergeCell ref="A7:B7"/>
    <mergeCell ref="A14:D15"/>
    <mergeCell ref="D7:E7"/>
    <mergeCell ref="A9:F9"/>
    <mergeCell ref="A10:B11"/>
    <mergeCell ref="C10:C11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&amp;L21-2026 EU Los 1</oddHeader>
    <oddFooter>Seite &amp;P von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0023C-6127-4884-A6A7-FA5A83F95F91}">
  <sheetPr>
    <pageSetUpPr fitToPage="1"/>
  </sheetPr>
  <dimension ref="A2:J37"/>
  <sheetViews>
    <sheetView showGridLines="0" zoomScaleNormal="100" workbookViewId="0">
      <pane ySplit="2" topLeftCell="A3" activePane="bottomLeft" state="frozen"/>
      <selection sqref="A1:Q1"/>
      <selection pane="bottomLeft" activeCell="F3" sqref="F3"/>
    </sheetView>
  </sheetViews>
  <sheetFormatPr baseColWidth="10" defaultColWidth="8" defaultRowHeight="14.25"/>
  <cols>
    <col min="1" max="1" width="4.75" style="128" customWidth="1"/>
    <col min="2" max="2" width="18.5" style="128" customWidth="1"/>
    <col min="3" max="3" width="9.75" style="129" bestFit="1" customWidth="1"/>
    <col min="4" max="6" width="17.875" style="128" customWidth="1"/>
    <col min="7" max="9" width="23.25" style="128" customWidth="1"/>
    <col min="10" max="10" width="17.875" style="128" customWidth="1"/>
    <col min="11" max="16384" width="8" style="128"/>
  </cols>
  <sheetData>
    <row r="2" spans="1:10" s="124" customFormat="1" ht="61.5" customHeight="1">
      <c r="A2" s="122" t="s">
        <v>22</v>
      </c>
      <c r="B2" s="122" t="s">
        <v>23</v>
      </c>
      <c r="C2" s="123" t="s">
        <v>24</v>
      </c>
      <c r="D2" s="123" t="s">
        <v>25</v>
      </c>
      <c r="E2" s="123" t="s">
        <v>34</v>
      </c>
      <c r="F2" s="123" t="s">
        <v>35</v>
      </c>
      <c r="G2" s="123" t="s">
        <v>29</v>
      </c>
      <c r="H2" s="123" t="s">
        <v>31</v>
      </c>
      <c r="I2" s="123" t="s">
        <v>32</v>
      </c>
      <c r="J2" s="123" t="s">
        <v>33</v>
      </c>
    </row>
    <row r="3" spans="1:10" s="127" customFormat="1" ht="22.5" customHeight="1">
      <c r="A3" s="125">
        <v>1</v>
      </c>
      <c r="B3" s="125" t="s">
        <v>26</v>
      </c>
      <c r="C3" s="126">
        <v>5</v>
      </c>
      <c r="D3" s="133">
        <f>'Rettungswache Ziesar'!F7</f>
        <v>0</v>
      </c>
      <c r="E3" s="134"/>
      <c r="F3" s="133">
        <f>'Rettungswache Ziesar'!F11</f>
        <v>0</v>
      </c>
      <c r="G3" s="133">
        <f>C3*D3</f>
        <v>0</v>
      </c>
      <c r="H3" s="134"/>
      <c r="I3" s="133">
        <f>F3</f>
        <v>0</v>
      </c>
      <c r="J3" s="133">
        <f>G3+I3</f>
        <v>0</v>
      </c>
    </row>
    <row r="4" spans="1:10" s="127" customFormat="1" ht="22.5" customHeight="1">
      <c r="A4" s="125">
        <v>2</v>
      </c>
      <c r="B4" s="125" t="s">
        <v>27</v>
      </c>
      <c r="C4" s="126">
        <v>5</v>
      </c>
      <c r="D4" s="133">
        <f>'MFH Görzke'!F7</f>
        <v>0</v>
      </c>
      <c r="E4" s="134"/>
      <c r="F4" s="133">
        <f>'MFH Görzke'!F11</f>
        <v>0</v>
      </c>
      <c r="G4" s="133">
        <f t="shared" ref="G4:G5" si="0">C4*D4</f>
        <v>0</v>
      </c>
      <c r="H4" s="134"/>
      <c r="I4" s="133">
        <f t="shared" ref="I4:I5" si="1">F4</f>
        <v>0</v>
      </c>
      <c r="J4" s="133">
        <f t="shared" ref="J4:J5" si="2">G4+I4</f>
        <v>0</v>
      </c>
    </row>
    <row r="5" spans="1:10" s="127" customFormat="1" ht="22.5" customHeight="1">
      <c r="A5" s="125">
        <v>3</v>
      </c>
      <c r="B5" s="125" t="s">
        <v>28</v>
      </c>
      <c r="C5" s="126">
        <v>5</v>
      </c>
      <c r="D5" s="133">
        <f>'Schulmuseum Reckahn'!F7</f>
        <v>0</v>
      </c>
      <c r="E5" s="134"/>
      <c r="F5" s="133">
        <f>'Schulmuseum Reckahn'!F11</f>
        <v>0</v>
      </c>
      <c r="G5" s="133">
        <f t="shared" si="0"/>
        <v>0</v>
      </c>
      <c r="H5" s="134"/>
      <c r="I5" s="133">
        <f t="shared" si="1"/>
        <v>0</v>
      </c>
      <c r="J5" s="133">
        <f t="shared" si="2"/>
        <v>0</v>
      </c>
    </row>
    <row r="6" spans="1:10" ht="22.5" customHeight="1"/>
    <row r="7" spans="1:10" ht="22.5" customHeight="1"/>
    <row r="8" spans="1:10" s="127" customFormat="1" ht="22.5" customHeight="1">
      <c r="A8" s="148" t="s">
        <v>30</v>
      </c>
      <c r="B8" s="149"/>
      <c r="C8" s="149"/>
      <c r="D8" s="149"/>
      <c r="E8" s="149"/>
      <c r="F8" s="149"/>
      <c r="G8" s="149"/>
      <c r="H8" s="149"/>
      <c r="I8" s="150"/>
      <c r="J8" s="135">
        <f>SUM(J3:J5)</f>
        <v>0</v>
      </c>
    </row>
    <row r="10" spans="1:10">
      <c r="A10" s="130"/>
      <c r="B10" s="130"/>
      <c r="C10" s="131"/>
      <c r="D10" s="130"/>
      <c r="E10" s="130"/>
      <c r="F10" s="130"/>
      <c r="G10" s="130"/>
      <c r="J10" s="130"/>
    </row>
    <row r="11" spans="1:10" ht="14.25" customHeight="1">
      <c r="A11" s="147"/>
      <c r="B11" s="147"/>
      <c r="C11" s="147"/>
      <c r="D11" s="147"/>
      <c r="E11" s="147"/>
      <c r="F11" s="147"/>
      <c r="G11" s="130"/>
    </row>
    <row r="12" spans="1:10">
      <c r="A12" s="147"/>
      <c r="B12" s="147"/>
      <c r="C12" s="147"/>
      <c r="D12" s="147"/>
      <c r="E12" s="147"/>
      <c r="F12" s="147"/>
      <c r="G12" s="130"/>
    </row>
    <row r="13" spans="1:10">
      <c r="A13" s="147"/>
      <c r="B13" s="147"/>
      <c r="C13" s="147"/>
      <c r="D13" s="147"/>
      <c r="E13" s="147"/>
      <c r="F13" s="147"/>
      <c r="G13" s="130"/>
    </row>
    <row r="14" spans="1:10" ht="61.5" customHeight="1">
      <c r="A14" s="147"/>
      <c r="B14" s="147"/>
      <c r="C14" s="147"/>
      <c r="D14" s="147"/>
      <c r="E14" s="147"/>
      <c r="F14" s="147"/>
      <c r="G14" s="130"/>
    </row>
    <row r="15" spans="1:10">
      <c r="A15" s="130"/>
      <c r="B15" s="130"/>
      <c r="C15" s="131"/>
      <c r="D15" s="130"/>
      <c r="E15" s="130"/>
      <c r="F15" s="130"/>
      <c r="G15" s="130"/>
      <c r="J15" s="130"/>
    </row>
    <row r="16" spans="1:10">
      <c r="A16" s="130"/>
      <c r="B16" s="130"/>
      <c r="C16" s="131"/>
      <c r="D16" s="130"/>
      <c r="E16" s="130"/>
      <c r="F16" s="130"/>
      <c r="G16" s="130"/>
      <c r="J16" s="130"/>
    </row>
    <row r="17" spans="1:10">
      <c r="A17" s="130"/>
      <c r="B17" s="130"/>
      <c r="C17" s="131"/>
      <c r="D17" s="130"/>
      <c r="E17" s="130"/>
      <c r="F17" s="130"/>
      <c r="G17" s="130"/>
      <c r="J17" s="130"/>
    </row>
    <row r="18" spans="1:10">
      <c r="A18" s="130"/>
      <c r="B18" s="130"/>
      <c r="C18" s="131"/>
      <c r="D18" s="130"/>
      <c r="E18" s="130"/>
      <c r="F18" s="130"/>
      <c r="G18" s="130"/>
      <c r="J18" s="130"/>
    </row>
    <row r="20" spans="1:10">
      <c r="C20" s="132"/>
    </row>
    <row r="23" spans="1:10" ht="35.1" customHeight="1"/>
    <row r="24" spans="1:10" ht="35.1" customHeight="1"/>
    <row r="25" spans="1:10" ht="35.1" customHeight="1"/>
    <row r="26" spans="1:10" ht="35.1" customHeight="1"/>
    <row r="27" spans="1:10" ht="35.1" customHeight="1"/>
    <row r="28" spans="1:10" ht="35.1" customHeight="1"/>
    <row r="29" spans="1:10" ht="35.1" customHeight="1"/>
    <row r="30" spans="1:10" ht="35.1" customHeight="1"/>
    <row r="31" spans="1:10" ht="35.1" customHeight="1"/>
    <row r="32" spans="1:10" ht="35.1" customHeight="1"/>
    <row r="33" ht="35.1" customHeight="1"/>
    <row r="34" ht="35.1" customHeight="1"/>
    <row r="35" ht="35.1" customHeight="1"/>
    <row r="36" ht="35.1" customHeight="1"/>
    <row r="37" ht="35.1" customHeight="1"/>
  </sheetData>
  <sheetProtection algorithmName="SHA-512" hashValue="nB283oSq3AApgjKntlE4RH83Xs+cTXFATOdWpFk5WB7Kq/CcFiGC8mwPrbSZt8DrB46mcy2pkQh9O+OO0OimMA==" saltValue="OqKEg7F/OK5Qn79bEq2yOA==" spinCount="100000" sheet="1" objects="1" scenarios="1"/>
  <mergeCells count="2">
    <mergeCell ref="A11:F14"/>
    <mergeCell ref="A8:I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&amp;L21-2026 EU Los 1</oddHeader>
    <oddFooter>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BB97-77E1-40C2-BDC2-23A0319E95C6}">
  <sheetPr>
    <tabColor rgb="FFFFF300"/>
  </sheetPr>
  <dimension ref="A1:N106"/>
  <sheetViews>
    <sheetView showGridLines="0" workbookViewId="0">
      <selection activeCell="D13" sqref="D13"/>
    </sheetView>
  </sheetViews>
  <sheetFormatPr baseColWidth="10" defaultRowHeight="14.25"/>
  <cols>
    <col min="1" max="1" width="6.875" style="5" customWidth="1"/>
    <col min="2" max="2" width="11" style="5"/>
    <col min="3" max="3" width="37.625" style="5" customWidth="1"/>
    <col min="4" max="4" width="10" style="5" customWidth="1"/>
    <col min="5" max="5" width="10.25" style="5" customWidth="1"/>
    <col min="6" max="6" width="10" style="5" bestFit="1" customWidth="1"/>
    <col min="7" max="7" width="11" style="5"/>
    <col min="8" max="8" width="8.125" style="5" bestFit="1" customWidth="1"/>
    <col min="9" max="12" width="11" style="5"/>
    <col min="13" max="13" width="6.75" style="6" bestFit="1" customWidth="1"/>
    <col min="14" max="16384" width="11" style="5"/>
  </cols>
  <sheetData>
    <row r="1" spans="1:13" s="3" customFormat="1" ht="27.75" customHeight="1">
      <c r="A1" s="1" t="s">
        <v>37</v>
      </c>
      <c r="B1" s="2"/>
      <c r="C1" s="2"/>
      <c r="D1" s="2"/>
      <c r="E1" s="2"/>
      <c r="F1" s="2"/>
      <c r="G1" s="2"/>
      <c r="H1" s="2"/>
      <c r="I1" s="2"/>
      <c r="K1" s="2"/>
    </row>
    <row r="3" spans="1:13">
      <c r="A3" s="4" t="s">
        <v>38</v>
      </c>
    </row>
    <row r="5" spans="1:13" s="10" customFormat="1" ht="30.75" customHeight="1">
      <c r="A5" s="155" t="s">
        <v>39</v>
      </c>
      <c r="B5" s="156"/>
      <c r="C5" s="7"/>
      <c r="D5" s="8" t="s">
        <v>40</v>
      </c>
      <c r="E5" s="9"/>
      <c r="G5" s="157" t="s">
        <v>41</v>
      </c>
      <c r="H5" s="157"/>
      <c r="I5" s="157"/>
      <c r="M5" s="11"/>
    </row>
    <row r="6" spans="1:13" ht="30.75" customHeight="1">
      <c r="A6" s="12">
        <v>1</v>
      </c>
      <c r="B6" s="152" t="s">
        <v>42</v>
      </c>
      <c r="C6" s="152"/>
      <c r="D6" s="13">
        <v>7.3</v>
      </c>
      <c r="E6" s="14"/>
      <c r="G6" s="158" t="s">
        <v>43</v>
      </c>
      <c r="H6" s="158"/>
      <c r="I6" s="158"/>
    </row>
    <row r="7" spans="1:13" ht="30.75" customHeight="1">
      <c r="A7" s="12">
        <v>1</v>
      </c>
      <c r="B7" s="152" t="s">
        <v>44</v>
      </c>
      <c r="C7" s="152"/>
      <c r="D7" s="93"/>
      <c r="E7" s="15" t="str">
        <f>IF(D7="","Bitte ausfüllen!","")</f>
        <v>Bitte ausfüllen!</v>
      </c>
      <c r="F7" s="16"/>
      <c r="G7" s="16"/>
      <c r="H7" s="16"/>
      <c r="I7" s="14"/>
    </row>
    <row r="8" spans="1:13" ht="30.75" customHeight="1">
      <c r="A8" s="12">
        <v>2</v>
      </c>
      <c r="B8" s="152" t="s">
        <v>45</v>
      </c>
      <c r="C8" s="152"/>
      <c r="D8" s="13">
        <v>9.3000000000000007</v>
      </c>
      <c r="E8" s="14"/>
      <c r="G8" s="14"/>
      <c r="H8" s="14"/>
      <c r="I8" s="14"/>
    </row>
    <row r="9" spans="1:13" ht="30.75" customHeight="1">
      <c r="A9" s="12">
        <v>3</v>
      </c>
      <c r="B9" s="152" t="s">
        <v>46</v>
      </c>
      <c r="C9" s="152"/>
      <c r="D9" s="13">
        <v>1.3</v>
      </c>
      <c r="E9" s="17"/>
      <c r="F9" s="14"/>
      <c r="G9" s="14"/>
      <c r="H9" s="14"/>
      <c r="I9" s="14"/>
    </row>
    <row r="10" spans="1:13" ht="30.75" customHeight="1">
      <c r="A10" s="12">
        <v>4</v>
      </c>
      <c r="B10" s="152" t="s">
        <v>47</v>
      </c>
      <c r="C10" s="152"/>
      <c r="D10" s="13">
        <v>1.8</v>
      </c>
      <c r="E10" s="14"/>
      <c r="F10" s="18"/>
      <c r="G10" s="14"/>
      <c r="H10" s="14"/>
      <c r="I10" s="14"/>
    </row>
    <row r="11" spans="1:13" ht="30.75" customHeight="1">
      <c r="A11" s="12">
        <v>5</v>
      </c>
      <c r="B11" s="152" t="s">
        <v>48</v>
      </c>
      <c r="C11" s="152"/>
      <c r="D11" s="93"/>
      <c r="E11" s="15" t="str">
        <f>IF(D11="","Bitte ausfüllen!","")</f>
        <v>Bitte ausfüllen!</v>
      </c>
      <c r="F11" s="14"/>
      <c r="G11" s="14"/>
      <c r="H11" s="14"/>
      <c r="I11" s="14"/>
    </row>
    <row r="12" spans="1:13" ht="30.75" customHeight="1">
      <c r="A12" s="12">
        <v>6</v>
      </c>
      <c r="B12" s="152" t="s">
        <v>49</v>
      </c>
      <c r="C12" s="152"/>
      <c r="D12" s="93"/>
      <c r="E12" s="15" t="str">
        <f>IF(D12="","Bitte ausfüllen!","")</f>
        <v>Bitte ausfüllen!</v>
      </c>
      <c r="F12" s="14"/>
      <c r="G12" s="14"/>
      <c r="H12" s="14"/>
      <c r="I12" s="14"/>
    </row>
    <row r="13" spans="1:13" ht="30.75" customHeight="1">
      <c r="A13" s="12">
        <v>7</v>
      </c>
      <c r="B13" s="152" t="s">
        <v>50</v>
      </c>
      <c r="C13" s="152"/>
      <c r="D13" s="13">
        <v>0.15</v>
      </c>
      <c r="E13" s="17"/>
      <c r="F13" s="14"/>
      <c r="G13" s="14"/>
      <c r="H13" s="14"/>
      <c r="I13" s="14"/>
    </row>
    <row r="14" spans="1:13" ht="30.75" customHeight="1">
      <c r="A14" s="19" t="s">
        <v>51</v>
      </c>
      <c r="B14" s="152" t="s">
        <v>44</v>
      </c>
      <c r="C14" s="152"/>
      <c r="D14" s="20">
        <v>1.45</v>
      </c>
    </row>
    <row r="16" spans="1:13" s="10" customFormat="1" ht="24" customHeight="1">
      <c r="A16" s="21" t="s">
        <v>52</v>
      </c>
      <c r="B16" s="22"/>
      <c r="C16" s="22"/>
      <c r="D16" s="22"/>
      <c r="E16" s="22"/>
      <c r="F16" s="22"/>
      <c r="G16" s="22"/>
      <c r="H16" s="22"/>
      <c r="I16" s="23"/>
      <c r="M16" s="11"/>
    </row>
    <row r="17" spans="1:10">
      <c r="A17" s="24"/>
      <c r="B17" s="24"/>
      <c r="C17" s="24"/>
      <c r="D17" s="24"/>
      <c r="E17" s="24"/>
      <c r="F17" s="24"/>
      <c r="G17" s="24"/>
      <c r="H17" s="24"/>
      <c r="I17" s="24"/>
    </row>
    <row r="18" spans="1:10">
      <c r="A18" s="25" t="s">
        <v>53</v>
      </c>
      <c r="B18" s="153" t="s">
        <v>54</v>
      </c>
      <c r="C18" s="153"/>
      <c r="D18" s="26"/>
      <c r="E18" s="26"/>
      <c r="F18" s="27">
        <v>100</v>
      </c>
      <c r="G18" s="26" t="s">
        <v>55</v>
      </c>
      <c r="H18" s="94"/>
      <c r="I18" s="28" t="s">
        <v>56</v>
      </c>
      <c r="J18" s="15" t="str">
        <f>IF(H18="","Bitte ausfüllen!","")</f>
        <v>Bitte ausfüllen!</v>
      </c>
    </row>
    <row r="19" spans="1:10">
      <c r="A19" s="24"/>
      <c r="B19" s="24"/>
      <c r="C19" s="24"/>
      <c r="D19" s="24"/>
      <c r="E19" s="24"/>
      <c r="F19" s="29"/>
      <c r="G19" s="24"/>
      <c r="H19" s="29"/>
      <c r="I19" s="24"/>
    </row>
    <row r="20" spans="1:10">
      <c r="A20" s="25" t="s">
        <v>57</v>
      </c>
      <c r="B20" s="26" t="s">
        <v>58</v>
      </c>
      <c r="C20" s="26"/>
      <c r="D20" s="26"/>
      <c r="E20" s="26"/>
      <c r="F20" s="30"/>
      <c r="G20" s="26"/>
      <c r="H20" s="30"/>
      <c r="I20" s="28"/>
    </row>
    <row r="21" spans="1:10">
      <c r="A21" s="31" t="s">
        <v>59</v>
      </c>
      <c r="B21" s="24" t="s">
        <v>60</v>
      </c>
      <c r="C21" s="24"/>
      <c r="D21" s="24"/>
      <c r="E21" s="24"/>
      <c r="F21" s="32"/>
      <c r="G21" s="32"/>
      <c r="H21" s="32"/>
      <c r="I21" s="33"/>
    </row>
    <row r="22" spans="1:10">
      <c r="A22" s="31" t="s">
        <v>61</v>
      </c>
      <c r="B22" s="24"/>
      <c r="C22" s="24" t="s">
        <v>62</v>
      </c>
      <c r="D22" s="24"/>
      <c r="E22" s="24"/>
      <c r="F22" s="95"/>
      <c r="G22" s="24" t="s">
        <v>55</v>
      </c>
      <c r="H22" s="34" t="str">
        <f>IF(F22="","",ROUND(F22/100*$H$18,2))</f>
        <v/>
      </c>
      <c r="I22" s="35" t="s">
        <v>56</v>
      </c>
      <c r="J22" s="15" t="str">
        <f>IF(F22="","Bitte ausfüllen!","")</f>
        <v>Bitte ausfüllen!</v>
      </c>
    </row>
    <row r="23" spans="1:10">
      <c r="A23" s="31" t="s">
        <v>63</v>
      </c>
      <c r="B23" s="24"/>
      <c r="C23" s="24" t="s">
        <v>64</v>
      </c>
      <c r="D23" s="24"/>
      <c r="E23" s="24"/>
      <c r="F23" s="95"/>
      <c r="G23" s="24" t="s">
        <v>55</v>
      </c>
      <c r="H23" s="34" t="str">
        <f t="shared" ref="H23:H26" si="0">IF(F23="","",ROUND(F23/100*$H$18,2))</f>
        <v/>
      </c>
      <c r="I23" s="35" t="s">
        <v>56</v>
      </c>
      <c r="J23" s="15" t="str">
        <f t="shared" ref="J23:J26" si="1">IF(F23="","Bitte ausfüllen!","")</f>
        <v>Bitte ausfüllen!</v>
      </c>
    </row>
    <row r="24" spans="1:10">
      <c r="A24" s="31" t="s">
        <v>65</v>
      </c>
      <c r="B24" s="24"/>
      <c r="C24" s="24" t="s">
        <v>66</v>
      </c>
      <c r="D24" s="24"/>
      <c r="E24" s="24"/>
      <c r="F24" s="95"/>
      <c r="G24" s="24" t="s">
        <v>55</v>
      </c>
      <c r="H24" s="34" t="str">
        <f t="shared" si="0"/>
        <v/>
      </c>
      <c r="I24" s="35" t="s">
        <v>56</v>
      </c>
      <c r="J24" s="15" t="str">
        <f t="shared" si="1"/>
        <v>Bitte ausfüllen!</v>
      </c>
    </row>
    <row r="25" spans="1:10">
      <c r="A25" s="31" t="s">
        <v>67</v>
      </c>
      <c r="B25" s="24"/>
      <c r="C25" s="24" t="s">
        <v>68</v>
      </c>
      <c r="D25" s="24"/>
      <c r="E25" s="24"/>
      <c r="F25" s="95"/>
      <c r="G25" s="24" t="s">
        <v>55</v>
      </c>
      <c r="H25" s="34" t="str">
        <f t="shared" si="0"/>
        <v/>
      </c>
      <c r="I25" s="35" t="s">
        <v>56</v>
      </c>
      <c r="J25" s="15" t="str">
        <f t="shared" si="1"/>
        <v>Bitte ausfüllen!</v>
      </c>
    </row>
    <row r="26" spans="1:10">
      <c r="A26" s="31" t="s">
        <v>69</v>
      </c>
      <c r="B26" s="24"/>
      <c r="C26" s="24" t="s">
        <v>70</v>
      </c>
      <c r="D26" s="24"/>
      <c r="E26" s="24"/>
      <c r="F26" s="96"/>
      <c r="G26" s="24" t="s">
        <v>55</v>
      </c>
      <c r="H26" s="36" t="str">
        <f t="shared" si="0"/>
        <v/>
      </c>
      <c r="I26" s="35" t="s">
        <v>56</v>
      </c>
      <c r="J26" s="15" t="str">
        <f t="shared" si="1"/>
        <v>Bitte ausfüllen!</v>
      </c>
    </row>
    <row r="27" spans="1:10">
      <c r="A27" s="37"/>
      <c r="B27" s="38" t="s">
        <v>71</v>
      </c>
      <c r="C27" s="38"/>
      <c r="D27" s="38"/>
      <c r="E27" s="38"/>
      <c r="F27" s="39">
        <f>IF(SUM(F22:F26)=0,0,SUM(F22:F26))</f>
        <v>0</v>
      </c>
      <c r="G27" s="38" t="s">
        <v>55</v>
      </c>
      <c r="H27" s="40" t="str">
        <f>IF(COUNTIF(F22:F26,"")&gt;0,"",SUM(H22:H26))</f>
        <v/>
      </c>
      <c r="I27" s="41" t="s">
        <v>56</v>
      </c>
      <c r="J27" s="15" t="str">
        <f>IF(H27="","Angaben offen!","")</f>
        <v>Angaben offen!</v>
      </c>
    </row>
    <row r="28" spans="1:10">
      <c r="A28" s="24"/>
      <c r="B28" s="24"/>
      <c r="C28" s="24"/>
      <c r="D28" s="24"/>
      <c r="E28" s="24"/>
      <c r="F28" s="29"/>
      <c r="G28" s="24"/>
      <c r="H28" s="29"/>
      <c r="I28" s="24"/>
    </row>
    <row r="29" spans="1:10">
      <c r="A29" s="25" t="s">
        <v>72</v>
      </c>
      <c r="B29" s="26" t="s">
        <v>73</v>
      </c>
      <c r="C29" s="26"/>
      <c r="D29" s="26"/>
      <c r="E29" s="26"/>
      <c r="F29" s="30"/>
      <c r="G29" s="26"/>
      <c r="H29" s="30"/>
      <c r="I29" s="28"/>
    </row>
    <row r="30" spans="1:10" ht="15.75">
      <c r="A30" s="31" t="s">
        <v>74</v>
      </c>
      <c r="B30" s="42" t="s">
        <v>75</v>
      </c>
      <c r="C30" s="42"/>
      <c r="D30" s="43">
        <f>D6+D7</f>
        <v>7.3</v>
      </c>
      <c r="E30" s="24" t="s">
        <v>55</v>
      </c>
      <c r="F30" s="29"/>
      <c r="G30" s="24"/>
      <c r="H30" s="29"/>
      <c r="I30" s="35"/>
    </row>
    <row r="31" spans="1:10">
      <c r="A31" s="31"/>
      <c r="B31" s="42" t="s">
        <v>76</v>
      </c>
      <c r="C31" s="42"/>
      <c r="D31" s="43">
        <f>(D30/100)*$F$27</f>
        <v>0</v>
      </c>
      <c r="E31" s="24" t="s">
        <v>55</v>
      </c>
      <c r="F31" s="44">
        <f>IF(D31="","",D30+D31)</f>
        <v>7.3</v>
      </c>
      <c r="G31" s="24" t="s">
        <v>55</v>
      </c>
      <c r="H31" s="45">
        <f>IF(D31="","",ROUND(F31/100*$H$18,2))</f>
        <v>0</v>
      </c>
      <c r="I31" s="35" t="s">
        <v>56</v>
      </c>
      <c r="J31" s="46" t="str">
        <f>IF(D31="","Bitte ausfüllen!","")</f>
        <v/>
      </c>
    </row>
    <row r="32" spans="1:10" ht="15.75">
      <c r="A32" s="31" t="s">
        <v>77</v>
      </c>
      <c r="B32" s="42" t="s">
        <v>78</v>
      </c>
      <c r="C32" s="42"/>
      <c r="D32" s="43">
        <f>D8</f>
        <v>9.3000000000000007</v>
      </c>
      <c r="E32" s="24" t="s">
        <v>55</v>
      </c>
      <c r="F32" s="16"/>
      <c r="G32" s="24"/>
      <c r="H32" s="29"/>
      <c r="I32" s="35"/>
    </row>
    <row r="33" spans="1:14">
      <c r="A33" s="31"/>
      <c r="B33" s="42" t="s">
        <v>79</v>
      </c>
      <c r="C33" s="42"/>
      <c r="D33" s="43">
        <f>(D32/100)*$F$27</f>
        <v>0</v>
      </c>
      <c r="E33" s="24" t="s">
        <v>55</v>
      </c>
      <c r="F33" s="44">
        <f>IF(D33="","",D32+D33)</f>
        <v>9.3000000000000007</v>
      </c>
      <c r="G33" s="24" t="s">
        <v>55</v>
      </c>
      <c r="H33" s="45">
        <f>IF(D33="","",ROUND(F33/100*$H$18,2))</f>
        <v>0</v>
      </c>
      <c r="I33" s="35" t="s">
        <v>56</v>
      </c>
    </row>
    <row r="34" spans="1:14" ht="15.75">
      <c r="A34" s="31" t="s">
        <v>80</v>
      </c>
      <c r="B34" s="42" t="s">
        <v>81</v>
      </c>
      <c r="C34" s="42"/>
      <c r="D34" s="43">
        <f>D9</f>
        <v>1.3</v>
      </c>
      <c r="E34" s="24" t="s">
        <v>55</v>
      </c>
      <c r="F34" s="16"/>
      <c r="G34" s="24"/>
      <c r="H34" s="29"/>
      <c r="I34" s="35"/>
    </row>
    <row r="35" spans="1:14">
      <c r="A35" s="31"/>
      <c r="B35" s="42" t="s">
        <v>82</v>
      </c>
      <c r="C35" s="42"/>
      <c r="D35" s="43">
        <f>(D34/100)*$F$27</f>
        <v>0</v>
      </c>
      <c r="E35" s="24" t="s">
        <v>55</v>
      </c>
      <c r="F35" s="44">
        <f>IF(D35="","",D34+D35)</f>
        <v>1.3</v>
      </c>
      <c r="G35" s="24" t="s">
        <v>55</v>
      </c>
      <c r="H35" s="45">
        <f>IF(D35="","",ROUND(F35/100*$H$18,2))</f>
        <v>0</v>
      </c>
      <c r="I35" s="35" t="s">
        <v>56</v>
      </c>
    </row>
    <row r="36" spans="1:14" ht="15.75">
      <c r="A36" s="31" t="s">
        <v>83</v>
      </c>
      <c r="B36" s="42" t="s">
        <v>84</v>
      </c>
      <c r="C36" s="42"/>
      <c r="D36" s="43">
        <f>D10</f>
        <v>1.8</v>
      </c>
      <c r="E36" s="24" t="s">
        <v>55</v>
      </c>
      <c r="F36" s="16"/>
      <c r="G36" s="24"/>
      <c r="H36" s="29"/>
      <c r="I36" s="35"/>
    </row>
    <row r="37" spans="1:14">
      <c r="A37" s="31"/>
      <c r="B37" s="42" t="s">
        <v>85</v>
      </c>
      <c r="C37" s="42"/>
      <c r="D37" s="43">
        <f>D36/100*$F$27</f>
        <v>0</v>
      </c>
      <c r="E37" s="24" t="s">
        <v>55</v>
      </c>
      <c r="F37" s="44">
        <f>IF(D37="","",D36+D37)</f>
        <v>1.8</v>
      </c>
      <c r="G37" s="24" t="s">
        <v>55</v>
      </c>
      <c r="H37" s="45">
        <f>IF(D37="","",ROUND(F37/100*$H$18,2))</f>
        <v>0</v>
      </c>
      <c r="I37" s="35" t="s">
        <v>56</v>
      </c>
    </row>
    <row r="38" spans="1:14" ht="15.75">
      <c r="A38" s="31" t="s">
        <v>86</v>
      </c>
      <c r="B38" s="42" t="s">
        <v>87</v>
      </c>
      <c r="C38" s="42"/>
      <c r="D38" s="43">
        <f>D11</f>
        <v>0</v>
      </c>
      <c r="E38" s="24" t="s">
        <v>55</v>
      </c>
      <c r="F38" s="16"/>
      <c r="G38" s="24"/>
      <c r="H38" s="29"/>
      <c r="I38" s="35"/>
    </row>
    <row r="39" spans="1:14">
      <c r="A39" s="31"/>
      <c r="B39" s="42" t="s">
        <v>88</v>
      </c>
      <c r="C39" s="42"/>
      <c r="D39" s="43">
        <f>(D38/100)*$F$27</f>
        <v>0</v>
      </c>
      <c r="E39" s="24" t="s">
        <v>55</v>
      </c>
      <c r="F39" s="44">
        <f>IF(D39="","",D38+D39)</f>
        <v>0</v>
      </c>
      <c r="G39" s="24" t="s">
        <v>55</v>
      </c>
      <c r="H39" s="45">
        <f>IF(D39="","",ROUND(F39/100*$H$18,2))</f>
        <v>0</v>
      </c>
      <c r="I39" s="35" t="s">
        <v>56</v>
      </c>
    </row>
    <row r="40" spans="1:14" ht="15.75">
      <c r="A40" s="31" t="s">
        <v>89</v>
      </c>
      <c r="B40" s="42" t="s">
        <v>90</v>
      </c>
      <c r="C40" s="42"/>
      <c r="D40" s="24"/>
      <c r="E40" s="24"/>
      <c r="F40" s="43">
        <f>D12</f>
        <v>0</v>
      </c>
      <c r="G40" s="24" t="s">
        <v>55</v>
      </c>
      <c r="H40" s="45">
        <f>IF(F40="","",ROUND(F40/100*$H$18,2))</f>
        <v>0</v>
      </c>
      <c r="I40" s="35" t="s">
        <v>56</v>
      </c>
    </row>
    <row r="41" spans="1:14" ht="15.75">
      <c r="A41" s="31" t="s">
        <v>91</v>
      </c>
      <c r="B41" s="42" t="s">
        <v>92</v>
      </c>
      <c r="C41" s="42"/>
      <c r="D41" s="24"/>
      <c r="E41" s="24"/>
      <c r="F41" s="47">
        <f>D13</f>
        <v>0.15</v>
      </c>
      <c r="G41" s="24" t="s">
        <v>55</v>
      </c>
      <c r="H41" s="29">
        <f>IF(F41="","",ROUND(F41/100*$H$18,2))</f>
        <v>0</v>
      </c>
      <c r="I41" s="35" t="s">
        <v>56</v>
      </c>
    </row>
    <row r="42" spans="1:14">
      <c r="A42" s="48"/>
      <c r="B42" s="154" t="s">
        <v>93</v>
      </c>
      <c r="C42" s="154"/>
      <c r="D42" s="49"/>
      <c r="E42" s="49"/>
      <c r="F42" s="50">
        <f>IF(SUM(F30:F41)=0,"",SUM(F30:F41)+F27)</f>
        <v>19.850000000000001</v>
      </c>
      <c r="G42" s="49" t="s">
        <v>55</v>
      </c>
      <c r="H42" s="51" t="e">
        <f>IF(OR(COUNTIF(D30:D39,"")&gt;0,COUNTIF(F40:F41,"")&gt;0),"",SUM(H30:H41)+H27)</f>
        <v>#VALUE!</v>
      </c>
      <c r="I42" s="52" t="s">
        <v>56</v>
      </c>
      <c r="J42" s="15"/>
    </row>
    <row r="43" spans="1:14">
      <c r="A43" s="24"/>
      <c r="B43" s="24"/>
      <c r="C43" s="24"/>
      <c r="D43" s="24"/>
      <c r="E43" s="24"/>
      <c r="F43" s="29"/>
      <c r="G43" s="24"/>
      <c r="H43" s="29"/>
      <c r="I43" s="24"/>
    </row>
    <row r="44" spans="1:14">
      <c r="A44" s="53"/>
      <c r="B44" s="26" t="s">
        <v>94</v>
      </c>
      <c r="C44" s="54"/>
      <c r="D44" s="54"/>
      <c r="E44" s="54"/>
      <c r="F44" s="55"/>
      <c r="G44" s="54"/>
      <c r="H44" s="55"/>
      <c r="I44" s="56"/>
      <c r="N44" s="57"/>
    </row>
    <row r="45" spans="1:14">
      <c r="A45" s="31" t="s">
        <v>95</v>
      </c>
      <c r="B45" s="24" t="s">
        <v>96</v>
      </c>
      <c r="C45" s="24"/>
      <c r="D45" s="24"/>
      <c r="E45" s="24"/>
      <c r="F45" s="95"/>
      <c r="G45" s="24" t="s">
        <v>55</v>
      </c>
      <c r="H45" s="45" t="str">
        <f>IF(F45="","",ROUND(F45/100*$H$18,2))</f>
        <v/>
      </c>
      <c r="I45" s="35" t="s">
        <v>56</v>
      </c>
      <c r="J45" s="15" t="str">
        <f>IF(F45="","Bitte ausfüllen!","")</f>
        <v>Bitte ausfüllen!</v>
      </c>
      <c r="M45" s="5"/>
      <c r="N45" s="58"/>
    </row>
    <row r="46" spans="1:14">
      <c r="A46" s="31" t="s">
        <v>97</v>
      </c>
      <c r="B46" s="24" t="s">
        <v>98</v>
      </c>
      <c r="C46" s="24"/>
      <c r="D46" s="24"/>
      <c r="E46" s="24"/>
      <c r="F46" s="96"/>
      <c r="G46" s="24" t="s">
        <v>55</v>
      </c>
      <c r="H46" s="29" t="str">
        <f>IF(F46="","",ROUND(F46/100*$H$18,2))</f>
        <v/>
      </c>
      <c r="I46" s="35" t="s">
        <v>56</v>
      </c>
      <c r="J46" s="15" t="str">
        <f>IF(F46="","Bitte ausfüllen!","")</f>
        <v>Bitte ausfüllen!</v>
      </c>
    </row>
    <row r="47" spans="1:14">
      <c r="A47" s="48"/>
      <c r="B47" s="154" t="s">
        <v>99</v>
      </c>
      <c r="C47" s="154"/>
      <c r="D47" s="49"/>
      <c r="E47" s="49"/>
      <c r="F47" s="50" t="str">
        <f>IF(SUM(F45:F46)=0,"",SUM(F45:F46)+F42)</f>
        <v/>
      </c>
      <c r="G47" s="49" t="s">
        <v>55</v>
      </c>
      <c r="H47" s="51" t="str">
        <f>IF(COUNTIF(H45:H46,"")&gt;0,"",SUM(H45:H46)+H42)</f>
        <v/>
      </c>
      <c r="I47" s="52" t="s">
        <v>56</v>
      </c>
      <c r="J47" s="15" t="str">
        <f>IF(H47="","Angaben offen!","")</f>
        <v>Angaben offen!</v>
      </c>
    </row>
    <row r="48" spans="1:14">
      <c r="A48" s="24"/>
      <c r="B48" s="24"/>
      <c r="C48" s="24"/>
      <c r="D48" s="24"/>
      <c r="E48" s="24"/>
      <c r="F48" s="29"/>
      <c r="G48" s="24"/>
      <c r="H48" s="29"/>
      <c r="I48" s="24"/>
    </row>
    <row r="49" spans="1:14">
      <c r="A49" s="25" t="s">
        <v>100</v>
      </c>
      <c r="B49" s="26" t="s">
        <v>101</v>
      </c>
      <c r="C49" s="26"/>
      <c r="D49" s="26"/>
      <c r="E49" s="26"/>
      <c r="F49" s="30"/>
      <c r="G49" s="26"/>
      <c r="H49" s="30"/>
      <c r="I49" s="28"/>
      <c r="N49" s="59"/>
    </row>
    <row r="50" spans="1:14">
      <c r="A50" s="31" t="s">
        <v>102</v>
      </c>
      <c r="B50" s="24" t="s">
        <v>103</v>
      </c>
      <c r="C50" s="24"/>
      <c r="D50" s="24"/>
      <c r="E50" s="24"/>
      <c r="F50" s="29"/>
      <c r="G50" s="24"/>
      <c r="H50" s="29"/>
      <c r="I50" s="35"/>
    </row>
    <row r="51" spans="1:14">
      <c r="A51" s="31"/>
      <c r="B51" s="24" t="s">
        <v>104</v>
      </c>
      <c r="C51" s="24"/>
      <c r="D51" s="24"/>
      <c r="E51" s="24"/>
      <c r="F51" s="95"/>
      <c r="G51" s="24" t="s">
        <v>55</v>
      </c>
      <c r="H51" s="45" t="str">
        <f>IF(F51="","",ROUND(F51/100*$H$18,2))</f>
        <v/>
      </c>
      <c r="I51" s="35" t="s">
        <v>56</v>
      </c>
      <c r="J51" s="15" t="str">
        <f t="shared" ref="J51:J53" si="2">IF(F51="","Bitte ausfüllen!","")</f>
        <v>Bitte ausfüllen!</v>
      </c>
    </row>
    <row r="52" spans="1:14">
      <c r="A52" s="31" t="s">
        <v>105</v>
      </c>
      <c r="B52" s="24" t="s">
        <v>106</v>
      </c>
      <c r="C52" s="24"/>
      <c r="D52" s="24"/>
      <c r="E52" s="24"/>
      <c r="F52" s="95"/>
      <c r="G52" s="24" t="s">
        <v>55</v>
      </c>
      <c r="H52" s="45" t="str">
        <f>IF(F52="","",ROUND(F52/100*$H$18,2))</f>
        <v/>
      </c>
      <c r="I52" s="35" t="s">
        <v>56</v>
      </c>
      <c r="J52" s="15" t="str">
        <f t="shared" si="2"/>
        <v>Bitte ausfüllen!</v>
      </c>
    </row>
    <row r="53" spans="1:14">
      <c r="A53" s="31" t="s">
        <v>107</v>
      </c>
      <c r="B53" s="24" t="s">
        <v>108</v>
      </c>
      <c r="C53" s="24"/>
      <c r="D53" s="24"/>
      <c r="E53" s="24"/>
      <c r="F53" s="95"/>
      <c r="G53" s="24" t="s">
        <v>55</v>
      </c>
      <c r="H53" s="45" t="str">
        <f t="shared" ref="H53:H54" si="3">IF(F53="","",ROUND(F53/100*$H$18,2))</f>
        <v/>
      </c>
      <c r="I53" s="35" t="s">
        <v>56</v>
      </c>
      <c r="J53" s="15" t="str">
        <f t="shared" si="2"/>
        <v>Bitte ausfüllen!</v>
      </c>
    </row>
    <row r="54" spans="1:14">
      <c r="A54" s="31" t="s">
        <v>109</v>
      </c>
      <c r="B54" s="24" t="s">
        <v>110</v>
      </c>
      <c r="C54" s="24"/>
      <c r="D54" s="24"/>
      <c r="E54" s="24"/>
      <c r="F54" s="96"/>
      <c r="G54" s="24" t="s">
        <v>55</v>
      </c>
      <c r="H54" s="29" t="str">
        <f t="shared" si="3"/>
        <v/>
      </c>
      <c r="I54" s="35" t="s">
        <v>56</v>
      </c>
      <c r="J54" s="15" t="str">
        <f>IF(F54="","Bitte ausfüllen!","")</f>
        <v>Bitte ausfüllen!</v>
      </c>
    </row>
    <row r="55" spans="1:14">
      <c r="A55" s="48"/>
      <c r="B55" s="154" t="s">
        <v>111</v>
      </c>
      <c r="C55" s="154"/>
      <c r="D55" s="49"/>
      <c r="E55" s="49"/>
      <c r="F55" s="50" t="str">
        <f>IF(SUM(F51:F54)=0,"",SUM(F51:F54))</f>
        <v/>
      </c>
      <c r="G55" s="49" t="s">
        <v>55</v>
      </c>
      <c r="H55" s="51" t="str">
        <f>IF(COUNTIF(H51:H54,"")&gt;0,"",SUM(H51:H54))</f>
        <v/>
      </c>
      <c r="I55" s="52" t="s">
        <v>56</v>
      </c>
      <c r="J55" s="15" t="str">
        <f>IF(H55="","Angaben offen!","")</f>
        <v>Angaben offen!</v>
      </c>
    </row>
    <row r="56" spans="1:14">
      <c r="A56" s="24"/>
      <c r="B56" s="24"/>
      <c r="C56" s="24"/>
      <c r="D56" s="24"/>
      <c r="E56" s="24"/>
      <c r="F56" s="29"/>
      <c r="G56" s="24"/>
      <c r="H56" s="29"/>
      <c r="I56" s="24"/>
    </row>
    <row r="57" spans="1:14">
      <c r="A57" s="25" t="s">
        <v>112</v>
      </c>
      <c r="B57" s="26" t="s">
        <v>113</v>
      </c>
      <c r="C57" s="26"/>
      <c r="D57" s="26"/>
      <c r="E57" s="26"/>
      <c r="F57" s="26"/>
      <c r="G57" s="26"/>
      <c r="H57" s="26"/>
      <c r="I57" s="28"/>
    </row>
    <row r="58" spans="1:14">
      <c r="A58" s="31" t="s">
        <v>114</v>
      </c>
      <c r="B58" s="24" t="s">
        <v>115</v>
      </c>
      <c r="C58" s="24"/>
      <c r="D58" s="24"/>
      <c r="E58" s="24"/>
      <c r="F58" s="24"/>
      <c r="G58" s="24"/>
      <c r="H58" s="24"/>
      <c r="I58" s="35"/>
      <c r="K58" s="14" t="str" cm="1">
        <f t="array" aca="1" ref="K58" ca="1">IF(SUM(COUNTIF(INDIRECT({"H5","F9:F13","D17:D26","F27:F28","F32:F33","F38:F41","F46:F48","F50:F56","F60","H65:H67"}),""))&gt;0,"",H72+H73)</f>
        <v/>
      </c>
    </row>
    <row r="59" spans="1:14">
      <c r="A59" s="31" t="s">
        <v>116</v>
      </c>
      <c r="B59" s="24"/>
      <c r="C59" s="24" t="s">
        <v>117</v>
      </c>
      <c r="D59" s="24"/>
      <c r="E59" s="24"/>
      <c r="F59" s="95"/>
      <c r="G59" s="24" t="s">
        <v>55</v>
      </c>
      <c r="H59" s="45" t="str">
        <f>IF(F59="","",ROUND(F59/100*$H$18,2))</f>
        <v/>
      </c>
      <c r="I59" s="35" t="s">
        <v>56</v>
      </c>
      <c r="J59" s="15" t="str">
        <f t="shared" ref="J59:J61" si="4">IF(F59="","Bitte ausfüllen!","")</f>
        <v>Bitte ausfüllen!</v>
      </c>
    </row>
    <row r="60" spans="1:14">
      <c r="A60" s="31" t="s">
        <v>118</v>
      </c>
      <c r="B60" s="24"/>
      <c r="C60" s="24" t="s">
        <v>119</v>
      </c>
      <c r="D60" s="24"/>
      <c r="E60" s="24"/>
      <c r="F60" s="95"/>
      <c r="G60" s="24" t="s">
        <v>55</v>
      </c>
      <c r="H60" s="45" t="str">
        <f>IF(F60="","",ROUND(F60/100*$H$18,2))</f>
        <v/>
      </c>
      <c r="I60" s="35" t="s">
        <v>56</v>
      </c>
      <c r="J60" s="15" t="str">
        <f>IF(F60="","Bitte ausfüllen!","")</f>
        <v>Bitte ausfüllen!</v>
      </c>
    </row>
    <row r="61" spans="1:14">
      <c r="A61" s="31" t="s">
        <v>120</v>
      </c>
      <c r="B61" s="24" t="s">
        <v>121</v>
      </c>
      <c r="C61" s="24"/>
      <c r="D61" s="24"/>
      <c r="E61" s="24"/>
      <c r="F61" s="95"/>
      <c r="G61" s="24" t="s">
        <v>55</v>
      </c>
      <c r="H61" s="45" t="str">
        <f>IF(F61="","",ROUND(F61/100*$H$18,2))</f>
        <v/>
      </c>
      <c r="I61" s="35" t="s">
        <v>56</v>
      </c>
      <c r="J61" s="15" t="str">
        <f t="shared" si="4"/>
        <v>Bitte ausfüllen!</v>
      </c>
    </row>
    <row r="62" spans="1:14">
      <c r="A62" s="31" t="s">
        <v>122</v>
      </c>
      <c r="B62" s="24" t="s">
        <v>123</v>
      </c>
      <c r="C62" s="24"/>
      <c r="D62" s="24"/>
      <c r="E62" s="24"/>
      <c r="F62" s="24"/>
      <c r="G62" s="24"/>
      <c r="H62" s="24"/>
      <c r="I62" s="35"/>
      <c r="J62" s="15"/>
    </row>
    <row r="63" spans="1:14">
      <c r="A63" s="31" t="s">
        <v>124</v>
      </c>
      <c r="B63" s="24"/>
      <c r="C63" s="24" t="s">
        <v>125</v>
      </c>
      <c r="D63" s="24"/>
      <c r="E63" s="24"/>
      <c r="F63" s="95"/>
      <c r="G63" s="24" t="s">
        <v>55</v>
      </c>
      <c r="H63" s="45" t="str">
        <f>IF(F63="","",ROUND(F63/100*$H$18,2))</f>
        <v/>
      </c>
      <c r="I63" s="35" t="s">
        <v>56</v>
      </c>
      <c r="J63" s="15" t="str">
        <f t="shared" ref="J63:J69" si="5">IF(F63="","Bitte ausfüllen!","")</f>
        <v>Bitte ausfüllen!</v>
      </c>
    </row>
    <row r="64" spans="1:14">
      <c r="A64" s="31" t="s">
        <v>126</v>
      </c>
      <c r="B64" s="24"/>
      <c r="C64" s="24" t="s">
        <v>127</v>
      </c>
      <c r="D64" s="24"/>
      <c r="E64" s="24"/>
      <c r="F64" s="95"/>
      <c r="G64" s="24" t="s">
        <v>55</v>
      </c>
      <c r="H64" s="45" t="str">
        <f t="shared" ref="H64:H69" si="6">IF(F64="","",ROUND(F64/100*$H$18,2))</f>
        <v/>
      </c>
      <c r="I64" s="35" t="s">
        <v>56</v>
      </c>
      <c r="J64" s="15" t="str">
        <f t="shared" si="5"/>
        <v>Bitte ausfüllen!</v>
      </c>
    </row>
    <row r="65" spans="1:10">
      <c r="A65" s="31" t="s">
        <v>128</v>
      </c>
      <c r="B65" s="24" t="s">
        <v>129</v>
      </c>
      <c r="C65" s="24"/>
      <c r="D65" s="24"/>
      <c r="E65" s="24"/>
      <c r="F65" s="95"/>
      <c r="G65" s="24" t="s">
        <v>55</v>
      </c>
      <c r="H65" s="45" t="str">
        <f t="shared" si="6"/>
        <v/>
      </c>
      <c r="I65" s="35" t="s">
        <v>56</v>
      </c>
      <c r="J65" s="15" t="str">
        <f t="shared" si="5"/>
        <v>Bitte ausfüllen!</v>
      </c>
    </row>
    <row r="66" spans="1:10">
      <c r="A66" s="31" t="s">
        <v>130</v>
      </c>
      <c r="B66" s="24" t="s">
        <v>131</v>
      </c>
      <c r="C66" s="24"/>
      <c r="D66" s="24"/>
      <c r="E66" s="24"/>
      <c r="F66" s="95"/>
      <c r="G66" s="24" t="s">
        <v>55</v>
      </c>
      <c r="H66" s="45" t="str">
        <f t="shared" si="6"/>
        <v/>
      </c>
      <c r="I66" s="35" t="s">
        <v>56</v>
      </c>
      <c r="J66" s="15" t="str">
        <f>IF(F66="","Bitte ausfüllen!","")</f>
        <v>Bitte ausfüllen!</v>
      </c>
    </row>
    <row r="67" spans="1:10">
      <c r="A67" s="31" t="s">
        <v>132</v>
      </c>
      <c r="B67" s="24" t="s">
        <v>133</v>
      </c>
      <c r="C67" s="24"/>
      <c r="D67" s="24"/>
      <c r="E67" s="24"/>
      <c r="F67" s="95"/>
      <c r="G67" s="24" t="s">
        <v>55</v>
      </c>
      <c r="H67" s="45" t="str">
        <f t="shared" si="6"/>
        <v/>
      </c>
      <c r="I67" s="35" t="s">
        <v>56</v>
      </c>
      <c r="J67" s="15" t="str">
        <f t="shared" si="5"/>
        <v>Bitte ausfüllen!</v>
      </c>
    </row>
    <row r="68" spans="1:10">
      <c r="A68" s="31" t="s">
        <v>134</v>
      </c>
      <c r="B68" s="24" t="s">
        <v>135</v>
      </c>
      <c r="C68" s="24"/>
      <c r="D68" s="24"/>
      <c r="E68" s="24"/>
      <c r="F68" s="95"/>
      <c r="G68" s="24" t="s">
        <v>55</v>
      </c>
      <c r="H68" s="45" t="str">
        <f>IF(F68="","",ROUND(F68/100*$H$18,2))</f>
        <v/>
      </c>
      <c r="I68" s="35" t="s">
        <v>56</v>
      </c>
      <c r="J68" s="15" t="str">
        <f t="shared" si="5"/>
        <v>Bitte ausfüllen!</v>
      </c>
    </row>
    <row r="69" spans="1:10">
      <c r="A69" s="31" t="s">
        <v>136</v>
      </c>
      <c r="B69" s="24" t="s">
        <v>137</v>
      </c>
      <c r="C69" s="24"/>
      <c r="D69" s="24"/>
      <c r="E69" s="24"/>
      <c r="F69" s="97"/>
      <c r="G69" s="24" t="s">
        <v>55</v>
      </c>
      <c r="H69" s="29" t="str">
        <f t="shared" si="6"/>
        <v/>
      </c>
      <c r="I69" s="35" t="s">
        <v>56</v>
      </c>
      <c r="J69" s="15" t="str">
        <f t="shared" si="5"/>
        <v>Bitte ausfüllen!</v>
      </c>
    </row>
    <row r="70" spans="1:10">
      <c r="A70" s="48"/>
      <c r="B70" s="154" t="s">
        <v>138</v>
      </c>
      <c r="C70" s="154"/>
      <c r="D70" s="49"/>
      <c r="E70" s="49"/>
      <c r="F70" s="50" t="str">
        <f>IF(SUM(F59:F69)=0,"",SUM(F59:F69))</f>
        <v/>
      </c>
      <c r="G70" s="49" t="s">
        <v>55</v>
      </c>
      <c r="H70" s="51" t="str">
        <f>IF(COUNTIF(H59:H69,"")&gt;1,"",SUM(H59:H69))</f>
        <v/>
      </c>
      <c r="I70" s="52" t="s">
        <v>56</v>
      </c>
      <c r="J70" s="15" t="str">
        <f>IF(H70="","Angaben offen!","")</f>
        <v>Angaben offen!</v>
      </c>
    </row>
    <row r="71" spans="1:10">
      <c r="A71" s="24"/>
      <c r="B71" s="24"/>
      <c r="C71" s="24"/>
      <c r="D71" s="24"/>
      <c r="E71" s="24"/>
      <c r="F71" s="29"/>
      <c r="G71" s="24"/>
      <c r="H71" s="29"/>
      <c r="I71" s="24"/>
    </row>
    <row r="72" spans="1:10">
      <c r="A72" s="25" t="s">
        <v>139</v>
      </c>
      <c r="B72" s="151" t="s">
        <v>140</v>
      </c>
      <c r="C72" s="151"/>
      <c r="D72" s="26"/>
      <c r="E72" s="26"/>
      <c r="F72" s="27" t="str">
        <f>IF(AND(F47=""),"",F47+F55+F70+F18)</f>
        <v/>
      </c>
      <c r="G72" s="26" t="s">
        <v>55</v>
      </c>
      <c r="H72" s="30" t="str">
        <f>IF(H70="","",H47+H55+H70+H18)</f>
        <v/>
      </c>
      <c r="I72" s="28" t="s">
        <v>56</v>
      </c>
    </row>
    <row r="73" spans="1:10">
      <c r="A73" s="25" t="s">
        <v>141</v>
      </c>
      <c r="B73" s="26" t="s">
        <v>142</v>
      </c>
      <c r="C73" s="26"/>
      <c r="D73" s="26"/>
      <c r="E73" s="26"/>
      <c r="F73" s="98"/>
      <c r="G73" s="26" t="s">
        <v>55</v>
      </c>
      <c r="H73" s="30" t="str">
        <f>IF(F73="","",ROUND(F73/100*H72,2))</f>
        <v/>
      </c>
      <c r="I73" s="28" t="s">
        <v>56</v>
      </c>
      <c r="J73" s="15" t="str">
        <f>IF(F73="","Bitte ausfüllen!","")</f>
        <v>Bitte ausfüllen!</v>
      </c>
    </row>
    <row r="74" spans="1:10">
      <c r="A74" s="25"/>
      <c r="B74" s="26" t="s">
        <v>143</v>
      </c>
      <c r="C74" s="26"/>
      <c r="D74" s="26"/>
      <c r="E74" s="26"/>
      <c r="F74" s="27"/>
      <c r="G74" s="26"/>
      <c r="H74" s="30" t="str" cm="1">
        <f t="array" aca="1" ref="H74" ca="1">IF(SUM(COUNTIF(INDIRECT({"H18","F22:F26","D30:D39","F40:F41","F45:F47","F51:F53","F59:F61","F63:F69","F73","H89:H91"}),""))&gt;0,"",H72+H73)</f>
        <v/>
      </c>
      <c r="I74" s="28" t="s">
        <v>56</v>
      </c>
      <c r="J74" s="15"/>
    </row>
    <row r="75" spans="1:10">
      <c r="A75" s="60"/>
      <c r="B75" s="61" t="s">
        <v>144</v>
      </c>
      <c r="C75" s="62"/>
      <c r="D75" s="62"/>
      <c r="E75" s="62"/>
      <c r="F75" s="63" t="e">
        <f ca="1">H74*100/H18</f>
        <v>#VALUE!</v>
      </c>
      <c r="G75" s="61" t="s">
        <v>55</v>
      </c>
      <c r="H75" s="64"/>
      <c r="I75" s="65"/>
    </row>
    <row r="76" spans="1:10">
      <c r="A76" s="24"/>
      <c r="B76" s="66"/>
      <c r="C76" s="24"/>
      <c r="D76" s="24"/>
      <c r="E76" s="24"/>
      <c r="F76" s="67"/>
      <c r="G76" s="24"/>
      <c r="H76" s="32"/>
      <c r="I76" s="14"/>
    </row>
    <row r="77" spans="1:10">
      <c r="A77" s="68" t="s">
        <v>145</v>
      </c>
      <c r="B77" s="38"/>
      <c r="C77" s="38"/>
      <c r="D77" s="38"/>
      <c r="E77" s="38"/>
      <c r="F77" s="98"/>
      <c r="G77" s="38" t="s">
        <v>55</v>
      </c>
      <c r="H77" s="40" t="str">
        <f>IF(F77="","",ROUND(F77/100*$H$74,2))</f>
        <v/>
      </c>
      <c r="I77" s="41" t="s">
        <v>56</v>
      </c>
      <c r="J77" s="15" t="str">
        <f>IF(F77="","Bitte ausfüllen!","")</f>
        <v>Bitte ausfüllen!</v>
      </c>
    </row>
    <row r="78" spans="1:10">
      <c r="A78" s="69" t="s">
        <v>146</v>
      </c>
      <c r="B78" s="99"/>
      <c r="C78" s="70"/>
      <c r="D78" s="26"/>
      <c r="E78" s="26"/>
      <c r="F78" s="27"/>
      <c r="G78" s="26"/>
      <c r="H78" s="30" t="str">
        <f>IF(F77="","",ROUND(H74+H77,2))</f>
        <v/>
      </c>
      <c r="I78" s="71" t="s">
        <v>56</v>
      </c>
      <c r="J78" s="15" t="str">
        <f>IF(H78="","Angaben offen!","")</f>
        <v>Angaben offen!</v>
      </c>
    </row>
    <row r="79" spans="1:10">
      <c r="A79" s="100"/>
      <c r="B79" s="100"/>
      <c r="C79" s="72"/>
      <c r="D79" s="73"/>
      <c r="E79" s="73"/>
      <c r="F79" s="74"/>
      <c r="G79" s="73"/>
      <c r="H79" s="101"/>
      <c r="I79" s="75"/>
    </row>
    <row r="80" spans="1:10">
      <c r="A80" s="68" t="s">
        <v>147</v>
      </c>
      <c r="B80" s="38"/>
      <c r="C80" s="38"/>
      <c r="D80" s="38"/>
      <c r="E80" s="38"/>
      <c r="F80" s="98"/>
      <c r="G80" s="38" t="s">
        <v>55</v>
      </c>
      <c r="H80" s="40" t="str">
        <f>IF(F80="","",ROUND(F80/100*$H$74,2))</f>
        <v/>
      </c>
      <c r="I80" s="41" t="s">
        <v>56</v>
      </c>
      <c r="J80" s="15" t="str">
        <f>IF(F80="","Bitte ausfüllen!","")</f>
        <v>Bitte ausfüllen!</v>
      </c>
    </row>
    <row r="81" spans="1:10">
      <c r="A81" s="69" t="s">
        <v>148</v>
      </c>
      <c r="B81" s="99"/>
      <c r="C81" s="70"/>
      <c r="D81" s="26"/>
      <c r="E81" s="26"/>
      <c r="F81" s="27"/>
      <c r="G81" s="26"/>
      <c r="H81" s="30" t="str">
        <f>IF(F80="","",ROUND(H74+H80,2))</f>
        <v/>
      </c>
      <c r="I81" s="71" t="s">
        <v>56</v>
      </c>
      <c r="J81" s="15" t="str">
        <f>IF(H81="","Angaben offen!","")</f>
        <v>Angaben offen!</v>
      </c>
    </row>
    <row r="82" spans="1:10">
      <c r="A82" s="102"/>
      <c r="B82" s="102"/>
      <c r="D82" s="24"/>
      <c r="E82" s="24"/>
      <c r="F82" s="67"/>
      <c r="G82" s="24"/>
      <c r="H82" s="103"/>
      <c r="I82" s="14"/>
    </row>
    <row r="83" spans="1:10">
      <c r="A83" s="68" t="s">
        <v>149</v>
      </c>
      <c r="B83" s="38"/>
      <c r="C83" s="38"/>
      <c r="D83" s="38"/>
      <c r="E83" s="38"/>
      <c r="F83" s="98"/>
      <c r="G83" s="38" t="s">
        <v>55</v>
      </c>
      <c r="H83" s="40" t="str">
        <f>IF(F83="","",ROUND(F83/100*$H$74,2))</f>
        <v/>
      </c>
      <c r="I83" s="41" t="s">
        <v>56</v>
      </c>
      <c r="J83" s="15" t="str">
        <f>IF(F83="","Bitte ausfüllen!","")</f>
        <v>Bitte ausfüllen!</v>
      </c>
    </row>
    <row r="84" spans="1:10">
      <c r="A84" s="69" t="s">
        <v>150</v>
      </c>
      <c r="B84" s="99"/>
      <c r="C84" s="70"/>
      <c r="D84" s="26"/>
      <c r="E84" s="26"/>
      <c r="F84" s="27"/>
      <c r="G84" s="26"/>
      <c r="H84" s="30" t="str">
        <f>IF(F83="","",ROUND(H74+H83,2))</f>
        <v/>
      </c>
      <c r="I84" s="71" t="s">
        <v>56</v>
      </c>
      <c r="J84" s="15" t="str">
        <f>IF(H84="","Angaben offen!","")</f>
        <v>Angaben offen!</v>
      </c>
    </row>
    <row r="85" spans="1:10">
      <c r="A85" s="76"/>
      <c r="B85" s="76"/>
      <c r="C85" s="76"/>
      <c r="D85" s="24"/>
      <c r="E85" s="24"/>
      <c r="F85" s="67"/>
      <c r="G85" s="24"/>
      <c r="H85" s="32"/>
      <c r="I85" s="14"/>
    </row>
    <row r="86" spans="1:10">
      <c r="A86" s="69" t="s">
        <v>151</v>
      </c>
      <c r="B86" s="26"/>
      <c r="C86" s="26"/>
      <c r="D86" s="26"/>
      <c r="E86" s="26"/>
      <c r="F86" s="98"/>
      <c r="G86" s="26" t="s">
        <v>55</v>
      </c>
      <c r="H86" s="30"/>
      <c r="I86" s="28"/>
      <c r="J86" s="15" t="str">
        <f>IF(F86="","Bitte ausfüllen!","")</f>
        <v>Bitte ausfüllen!</v>
      </c>
    </row>
    <row r="87" spans="1:10">
      <c r="A87" s="24"/>
      <c r="B87" s="66"/>
      <c r="C87" s="24"/>
      <c r="D87" s="24"/>
      <c r="E87" s="24"/>
      <c r="F87" s="67"/>
      <c r="G87" s="24"/>
      <c r="H87" s="32"/>
      <c r="I87" s="14"/>
    </row>
    <row r="88" spans="1:10">
      <c r="A88" s="77"/>
      <c r="B88" s="38" t="s">
        <v>152</v>
      </c>
      <c r="C88" s="78"/>
      <c r="D88" s="38"/>
      <c r="E88" s="38"/>
      <c r="F88" s="78"/>
      <c r="G88" s="38"/>
      <c r="H88" s="40" t="s">
        <v>153</v>
      </c>
      <c r="I88" s="41"/>
    </row>
    <row r="89" spans="1:10">
      <c r="A89" s="79"/>
      <c r="B89" s="24" t="s">
        <v>154</v>
      </c>
      <c r="C89" s="14"/>
      <c r="D89" s="24"/>
      <c r="E89" s="24"/>
      <c r="F89" s="14"/>
      <c r="G89" s="80"/>
      <c r="H89" s="104"/>
      <c r="I89" s="81"/>
      <c r="J89" s="15" t="str">
        <f>IF(H89="","Bitte ausfüllen!","")</f>
        <v>Bitte ausfüllen!</v>
      </c>
    </row>
    <row r="90" spans="1:10">
      <c r="A90" s="79"/>
      <c r="B90" s="24" t="s">
        <v>155</v>
      </c>
      <c r="C90" s="14"/>
      <c r="D90" s="24"/>
      <c r="E90" s="24"/>
      <c r="F90" s="14"/>
      <c r="G90" s="80"/>
      <c r="H90" s="105"/>
      <c r="I90" s="81"/>
      <c r="J90" s="15" t="str">
        <f>IF(H90="","Bitte ausfüllen!","")</f>
        <v>Bitte ausfüllen!</v>
      </c>
    </row>
    <row r="91" spans="1:10">
      <c r="A91" s="79"/>
      <c r="B91" s="24" t="s">
        <v>156</v>
      </c>
      <c r="C91" s="14"/>
      <c r="D91" s="24"/>
      <c r="E91" s="24"/>
      <c r="F91" s="14"/>
      <c r="G91" s="80"/>
      <c r="H91" s="104"/>
      <c r="I91" s="81"/>
      <c r="J91" s="15" t="str">
        <f>IF(H91="","Bitte ausfüllen!","")</f>
        <v>Bitte ausfüllen!</v>
      </c>
    </row>
    <row r="92" spans="1:10">
      <c r="A92" s="82"/>
      <c r="B92" s="83" t="s">
        <v>157</v>
      </c>
      <c r="C92" s="84" t="s">
        <v>158</v>
      </c>
      <c r="D92" s="83"/>
      <c r="E92" s="83"/>
      <c r="F92" s="84"/>
      <c r="G92" s="85" t="s">
        <v>159</v>
      </c>
      <c r="H92" s="86">
        <v>10</v>
      </c>
      <c r="I92" s="87"/>
      <c r="J92" s="88"/>
    </row>
    <row r="93" spans="1:10">
      <c r="A93" s="14"/>
      <c r="B93" s="14"/>
      <c r="C93" s="14"/>
      <c r="D93" s="14"/>
      <c r="E93" s="14"/>
      <c r="F93" s="14"/>
      <c r="G93" s="14"/>
      <c r="H93" s="14"/>
      <c r="I93" s="14"/>
    </row>
    <row r="94" spans="1:10">
      <c r="A94" s="89" t="s">
        <v>160</v>
      </c>
      <c r="B94" s="89"/>
      <c r="C94" s="90"/>
      <c r="D94" s="91"/>
      <c r="E94" s="14"/>
      <c r="F94" s="14"/>
      <c r="G94" s="14"/>
      <c r="H94" s="14"/>
      <c r="I94" s="14"/>
    </row>
    <row r="95" spans="1:10">
      <c r="A95" s="89"/>
      <c r="B95" s="89"/>
      <c r="C95" s="92"/>
      <c r="D95" s="14"/>
      <c r="E95" s="14"/>
      <c r="F95" s="14"/>
      <c r="G95" s="14"/>
      <c r="H95" s="14"/>
      <c r="I95" s="14"/>
    </row>
    <row r="105" spans="5:5">
      <c r="E105" s="88"/>
    </row>
    <row r="106" spans="5:5">
      <c r="E106" s="17"/>
    </row>
  </sheetData>
  <sheetProtection algorithmName="SHA-512" hashValue="rRH/+MlbiUQJbi6UhWm4pprI+wWQPB9J9+aHoFCdmnPsh1Wc0iY3jjBAGtSIvbTFwl8rex3IDNvXgyxx/Pksgg==" saltValue="Kmm2Li2ED+M8iYR854hwEA==" spinCount="100000" sheet="1" objects="1" scenarios="1"/>
  <mergeCells count="18">
    <mergeCell ref="B8:C8"/>
    <mergeCell ref="A5:B5"/>
    <mergeCell ref="G5:I5"/>
    <mergeCell ref="B6:C6"/>
    <mergeCell ref="G6:I6"/>
    <mergeCell ref="B7:C7"/>
    <mergeCell ref="B72:C72"/>
    <mergeCell ref="B9:C9"/>
    <mergeCell ref="B10:C10"/>
    <mergeCell ref="B11:C11"/>
    <mergeCell ref="B12:C12"/>
    <mergeCell ref="B13:C13"/>
    <mergeCell ref="B14:C14"/>
    <mergeCell ref="B18:C18"/>
    <mergeCell ref="B42:C42"/>
    <mergeCell ref="B47:C47"/>
    <mergeCell ref="B55:C55"/>
    <mergeCell ref="B70:C70"/>
  </mergeCells>
  <dataValidations count="1">
    <dataValidation type="decimal" errorStyle="warning" allowBlank="1" showInputMessage="1" showErrorMessage="1" error="Bitte überprüfen Sie Ihre Eingaben." sqref="C38" xr:uid="{733AF214-95DC-4AD1-861C-15F083912044}">
      <formula1>8.5</formula1>
      <formula2>84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Rettungswache Ziesar</vt:lpstr>
      <vt:lpstr>MFH Görzke</vt:lpstr>
      <vt:lpstr>Schulmuseum Reckahn</vt:lpstr>
      <vt:lpstr>Zsfg. Preis je Einsatz - Los 1</vt:lpstr>
      <vt:lpstr>SVS</vt:lpstr>
      <vt:lpstr>'Rettungswache Ziesar'!Druckbereich</vt:lpstr>
      <vt:lpstr>'Schulmuseum Reckahn'!Druckbereich</vt:lpstr>
      <vt:lpstr>'Zsfg. Preis je Einsatz - Los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Lutz</dc:creator>
  <cp:lastModifiedBy>Schiller, Nico</cp:lastModifiedBy>
  <cp:lastPrinted>2026-06-29T12:07:40Z</cp:lastPrinted>
  <dcterms:created xsi:type="dcterms:W3CDTF">2026-06-29T06:53:49Z</dcterms:created>
  <dcterms:modified xsi:type="dcterms:W3CDTF">2026-07-13T14:27:06Z</dcterms:modified>
</cp:coreProperties>
</file>