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braham\Desktop\Finale Vergabeunterlagen\vom_unternehmen_auszufuellende_dokumente\"/>
    </mc:Choice>
  </mc:AlternateContent>
  <xr:revisionPtr revIDLastSave="0" documentId="13_ncr:1_{397065A9-151C-4A1C-B3F9-9459B3AB6C4D}" xr6:coauthVersionLast="47" xr6:coauthVersionMax="47" xr10:uidLastSave="{00000000-0000-0000-0000-000000000000}"/>
  <workbookProtection workbookAlgorithmName="SHA-512" workbookHashValue="9FC8J7XGwcXQLns4B1Hlg3fWCgvCqoEdp/vj0vX4md7BLBVaf0ApyN6ZaZ3btM9Tv8OQA2ShtPj6DeIhmKB5Pw==" workbookSaltValue="DPwLedzG1P5rKZizn4kZCg==" workbookSpinCount="100000" lockStructure="1"/>
  <bookViews>
    <workbookView xWindow="-120" yWindow="-120" windowWidth="29040" windowHeight="15720" xr2:uid="{00000000-000D-0000-FFFF-FFFF00000000}"/>
  </bookViews>
  <sheets>
    <sheet name=" Preisblatt UHR" sheetId="1" r:id="rId1"/>
    <sheet name=" Preisblatt IR" sheetId="5" r:id="rId2"/>
    <sheet name=" Preisblatt GR" sheetId="2" r:id="rId3"/>
    <sheet name="Kalkulation SVS (UHR)" sheetId="3" r:id="rId4"/>
    <sheet name="Kalkulation SVS (IR)" sheetId="6" r:id="rId5"/>
    <sheet name="Kalkulation SVS (GR)" sheetId="4" r:id="rId6"/>
  </sheets>
  <definedNames>
    <definedName name="_FilterDatabase" localSheetId="2" hidden="1">' Preisblatt GR'!#REF!</definedName>
    <definedName name="_xlnm._FilterDatabase" localSheetId="2" hidden="1">' Preisblatt GR'!$A$21:$N$99</definedName>
    <definedName name="_xlnm._FilterDatabase" localSheetId="1" hidden="1">' Preisblatt IR'!$A$19:$N$35</definedName>
    <definedName name="_xlnm._FilterDatabase" localSheetId="0" hidden="1">' Preisblatt UHR'!$A$21:$N$99</definedName>
    <definedName name="Print_Area" localSheetId="2">' Preisblatt GR'!$A$1:$N$99</definedName>
    <definedName name="Print_Area" localSheetId="1">' Preisblatt IR'!$A$1:$N$25</definedName>
    <definedName name="Print_Area" localSheetId="0">' Preisblatt UHR'!$A$1:$N$49</definedName>
    <definedName name="Z_6CC7A391_729B_4BA8_A1B4_DFD123183A0C_.wvu.FilterData" localSheetId="1" hidden="1">' Preisblatt IR'!$A$20:$N$28</definedName>
    <definedName name="Z_6CC7A391_729B_4BA8_A1B4_DFD123183A0C_.wvu.FilterData" localSheetId="0" hidden="1">' Preisblatt UHR'!$A$22:$N$69</definedName>
  </definedNames>
  <calcPr calcId="191029"/>
  <customWorkbookViews>
    <customWorkbookView name="Abraham,Steven - Persönliche Ansicht" guid="{6CC7A391-729B-4BA8-A1B4-DFD123183A0C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9" i="2" l="1"/>
  <c r="L99" i="2" s="1"/>
  <c r="N99" i="2" s="1"/>
  <c r="K94" i="2"/>
  <c r="L94" i="2" s="1"/>
  <c r="N94" i="2" s="1"/>
  <c r="K76" i="2"/>
  <c r="L76" i="2" s="1"/>
  <c r="N76" i="2" s="1"/>
  <c r="K63" i="2"/>
  <c r="L63" i="2" s="1"/>
  <c r="N63" i="2" s="1"/>
  <c r="K57" i="2"/>
  <c r="L57" i="2" s="1"/>
  <c r="N57" i="2" s="1"/>
  <c r="K38" i="2"/>
  <c r="L38" i="2" s="1"/>
  <c r="N38" i="2" s="1"/>
  <c r="K33" i="2"/>
  <c r="L33" i="2" s="1"/>
  <c r="N33" i="2" s="1"/>
  <c r="L97" i="2"/>
  <c r="L64" i="2"/>
  <c r="L49" i="2"/>
  <c r="L45" i="2"/>
  <c r="L40" i="2"/>
  <c r="L36" i="2"/>
  <c r="L31" i="2"/>
  <c r="L26" i="2"/>
  <c r="K27" i="5"/>
  <c r="L27" i="5" s="1"/>
  <c r="N27" i="5" s="1"/>
  <c r="K76" i="1"/>
  <c r="L76" i="1" s="1"/>
  <c r="K94" i="1"/>
  <c r="L94" i="1" s="1"/>
  <c r="K99" i="1"/>
  <c r="L99" i="1" s="1"/>
  <c r="K63" i="1"/>
  <c r="L63" i="1" s="1"/>
  <c r="N63" i="1" s="1"/>
  <c r="K57" i="1"/>
  <c r="L57" i="1" s="1"/>
  <c r="N57" i="1" s="1"/>
  <c r="K38" i="1"/>
  <c r="L38" i="1" s="1"/>
  <c r="N38" i="1" s="1"/>
  <c r="K33" i="1"/>
  <c r="L33" i="1" s="1"/>
  <c r="N33" i="1" s="1"/>
  <c r="L97" i="1"/>
  <c r="N97" i="1" s="1"/>
  <c r="L64" i="1"/>
  <c r="N64" i="1" s="1"/>
  <c r="L49" i="1"/>
  <c r="N49" i="1" s="1"/>
  <c r="L45" i="1"/>
  <c r="N45" i="1" s="1"/>
  <c r="L40" i="1"/>
  <c r="N40" i="1" s="1"/>
  <c r="L36" i="1"/>
  <c r="N36" i="1" s="1"/>
  <c r="L31" i="1"/>
  <c r="N31" i="1" s="1"/>
  <c r="L26" i="1"/>
  <c r="N26" i="1" s="1"/>
  <c r="F65" i="6"/>
  <c r="F64" i="6"/>
  <c r="E62" i="6"/>
  <c r="F61" i="6"/>
  <c r="F60" i="6"/>
  <c r="F59" i="6"/>
  <c r="F58" i="6"/>
  <c r="F57" i="6"/>
  <c r="F56" i="6"/>
  <c r="F55" i="6"/>
  <c r="F54" i="6"/>
  <c r="F53" i="6"/>
  <c r="F52" i="6"/>
  <c r="F51" i="6"/>
  <c r="F50" i="6"/>
  <c r="E48" i="6"/>
  <c r="F47" i="6"/>
  <c r="F46" i="6"/>
  <c r="F45" i="6"/>
  <c r="F44" i="6"/>
  <c r="F41" i="6"/>
  <c r="F40" i="6"/>
  <c r="E37" i="6"/>
  <c r="F36" i="6"/>
  <c r="F35" i="6"/>
  <c r="F34" i="6"/>
  <c r="F33" i="6"/>
  <c r="F32" i="6"/>
  <c r="F31" i="6"/>
  <c r="F30" i="6"/>
  <c r="F29" i="6"/>
  <c r="F28" i="6"/>
  <c r="F27" i="6"/>
  <c r="E25" i="6"/>
  <c r="E38" i="6" s="1"/>
  <c r="E42" i="6" s="1"/>
  <c r="F24" i="6"/>
  <c r="F23" i="6"/>
  <c r="F22" i="6"/>
  <c r="F21" i="6"/>
  <c r="F20" i="6"/>
  <c r="F19" i="6"/>
  <c r="F18" i="6"/>
  <c r="H18" i="5"/>
  <c r="K35" i="5"/>
  <c r="L35" i="5" s="1"/>
  <c r="N35" i="5" s="1"/>
  <c r="K34" i="5"/>
  <c r="L34" i="5" s="1"/>
  <c r="N34" i="5" s="1"/>
  <c r="K33" i="5"/>
  <c r="L33" i="5" s="1"/>
  <c r="N33" i="5" s="1"/>
  <c r="K32" i="5"/>
  <c r="L32" i="5" s="1"/>
  <c r="N32" i="5" s="1"/>
  <c r="K31" i="5"/>
  <c r="L31" i="5" s="1"/>
  <c r="N31" i="5" s="1"/>
  <c r="K30" i="5"/>
  <c r="L30" i="5" s="1"/>
  <c r="N30" i="5" s="1"/>
  <c r="K29" i="5"/>
  <c r="L29" i="5" s="1"/>
  <c r="N29" i="5" s="1"/>
  <c r="K28" i="5"/>
  <c r="L28" i="5" s="1"/>
  <c r="N28" i="5" s="1"/>
  <c r="K26" i="5"/>
  <c r="L26" i="5" s="1"/>
  <c r="N26" i="5" s="1"/>
  <c r="K25" i="5"/>
  <c r="L25" i="5" s="1"/>
  <c r="N25" i="5" s="1"/>
  <c r="K24" i="5"/>
  <c r="L24" i="5" s="1"/>
  <c r="N24" i="5" s="1"/>
  <c r="K23" i="5"/>
  <c r="L23" i="5" s="1"/>
  <c r="N23" i="5" s="1"/>
  <c r="K22" i="5"/>
  <c r="L22" i="5" s="1"/>
  <c r="N22" i="5" s="1"/>
  <c r="K21" i="5"/>
  <c r="L21" i="5" s="1"/>
  <c r="N21" i="5" s="1"/>
  <c r="K20" i="5"/>
  <c r="L20" i="5" s="1"/>
  <c r="N20" i="5" s="1"/>
  <c r="F37" i="6" l="1"/>
  <c r="F48" i="6"/>
  <c r="F62" i="6"/>
  <c r="F25" i="6"/>
  <c r="F38" i="6" s="1"/>
  <c r="F42" i="6" s="1"/>
  <c r="F63" i="6" s="1"/>
  <c r="F66" i="6" s="1"/>
  <c r="E66" i="6" s="1"/>
  <c r="E67" i="6" s="1"/>
  <c r="E63" i="6"/>
  <c r="L18" i="5"/>
  <c r="N18" i="5"/>
  <c r="H20" i="2"/>
  <c r="H19" i="2"/>
  <c r="H19" i="1"/>
  <c r="H18" i="2" l="1"/>
  <c r="F67" i="6"/>
  <c r="E68" i="6"/>
  <c r="K23" i="1"/>
  <c r="K98" i="2" l="1"/>
  <c r="L98" i="2" s="1"/>
  <c r="N98" i="2" s="1"/>
  <c r="N97" i="2"/>
  <c r="K96" i="2"/>
  <c r="L96" i="2" s="1"/>
  <c r="N96" i="2" s="1"/>
  <c r="K95" i="2"/>
  <c r="L95" i="2" s="1"/>
  <c r="N95" i="2" s="1"/>
  <c r="K93" i="2"/>
  <c r="L93" i="2" s="1"/>
  <c r="N93" i="2" s="1"/>
  <c r="K92" i="2"/>
  <c r="L92" i="2" s="1"/>
  <c r="N92" i="2" s="1"/>
  <c r="K91" i="2"/>
  <c r="L91" i="2" s="1"/>
  <c r="N91" i="2" s="1"/>
  <c r="K90" i="2"/>
  <c r="L90" i="2" s="1"/>
  <c r="N90" i="2" s="1"/>
  <c r="K89" i="2"/>
  <c r="L89" i="2" s="1"/>
  <c r="N89" i="2" s="1"/>
  <c r="K88" i="2"/>
  <c r="L88" i="2" s="1"/>
  <c r="N88" i="2" s="1"/>
  <c r="K87" i="2"/>
  <c r="L87" i="2" s="1"/>
  <c r="N87" i="2" s="1"/>
  <c r="K86" i="2"/>
  <c r="L86" i="2" s="1"/>
  <c r="N86" i="2" s="1"/>
  <c r="K85" i="2"/>
  <c r="L85" i="2" s="1"/>
  <c r="N85" i="2" s="1"/>
  <c r="K84" i="2"/>
  <c r="L84" i="2" s="1"/>
  <c r="N84" i="2" s="1"/>
  <c r="K83" i="2"/>
  <c r="L83" i="2" s="1"/>
  <c r="N83" i="2" s="1"/>
  <c r="K82" i="2"/>
  <c r="L82" i="2" s="1"/>
  <c r="N82" i="2" s="1"/>
  <c r="K81" i="2"/>
  <c r="L81" i="2" s="1"/>
  <c r="N81" i="2" s="1"/>
  <c r="K80" i="2"/>
  <c r="L80" i="2" s="1"/>
  <c r="N80" i="2" s="1"/>
  <c r="K79" i="2"/>
  <c r="L79" i="2" s="1"/>
  <c r="N79" i="2" s="1"/>
  <c r="K78" i="2"/>
  <c r="L78" i="2" s="1"/>
  <c r="N78" i="2" s="1"/>
  <c r="K77" i="2"/>
  <c r="L77" i="2" s="1"/>
  <c r="N77" i="2" s="1"/>
  <c r="K75" i="2"/>
  <c r="L75" i="2" s="1"/>
  <c r="N75" i="2" s="1"/>
  <c r="K74" i="2"/>
  <c r="L74" i="2" s="1"/>
  <c r="N74" i="2" s="1"/>
  <c r="K73" i="2"/>
  <c r="L73" i="2" s="1"/>
  <c r="N73" i="2" s="1"/>
  <c r="K72" i="2"/>
  <c r="L72" i="2" s="1"/>
  <c r="N72" i="2" s="1"/>
  <c r="K71" i="2"/>
  <c r="L71" i="2" s="1"/>
  <c r="N71" i="2" s="1"/>
  <c r="K70" i="2"/>
  <c r="L70" i="2" s="1"/>
  <c r="N70" i="2" s="1"/>
  <c r="K69" i="2"/>
  <c r="L69" i="2" s="1"/>
  <c r="N69" i="2" s="1"/>
  <c r="K68" i="2"/>
  <c r="L68" i="2" s="1"/>
  <c r="N68" i="2" s="1"/>
  <c r="K67" i="2"/>
  <c r="L67" i="2" s="1"/>
  <c r="N67" i="2" s="1"/>
  <c r="K66" i="2"/>
  <c r="L66" i="2" s="1"/>
  <c r="N66" i="2" s="1"/>
  <c r="K65" i="2"/>
  <c r="L65" i="2" s="1"/>
  <c r="N65" i="2" s="1"/>
  <c r="N64" i="2"/>
  <c r="K62" i="2"/>
  <c r="L62" i="2" s="1"/>
  <c r="N62" i="2" s="1"/>
  <c r="K61" i="2"/>
  <c r="L61" i="2" s="1"/>
  <c r="N61" i="2" s="1"/>
  <c r="K60" i="2"/>
  <c r="L60" i="2" s="1"/>
  <c r="N60" i="2" s="1"/>
  <c r="K59" i="2"/>
  <c r="L59" i="2" s="1"/>
  <c r="N59" i="2" s="1"/>
  <c r="K58" i="2"/>
  <c r="L58" i="2" s="1"/>
  <c r="N58" i="2" s="1"/>
  <c r="K56" i="2"/>
  <c r="L56" i="2" s="1"/>
  <c r="N56" i="2" s="1"/>
  <c r="K55" i="2"/>
  <c r="L55" i="2" s="1"/>
  <c r="N55" i="2" s="1"/>
  <c r="K54" i="2"/>
  <c r="L54" i="2" s="1"/>
  <c r="N54" i="2" s="1"/>
  <c r="K53" i="2"/>
  <c r="L53" i="2" s="1"/>
  <c r="N53" i="2" s="1"/>
  <c r="K52" i="2"/>
  <c r="L52" i="2" s="1"/>
  <c r="N52" i="2" s="1"/>
  <c r="K51" i="2"/>
  <c r="L51" i="2" s="1"/>
  <c r="N51" i="2" s="1"/>
  <c r="K50" i="2"/>
  <c r="L50" i="2" s="1"/>
  <c r="N50" i="2" s="1"/>
  <c r="N49" i="2"/>
  <c r="K48" i="2"/>
  <c r="L48" i="2" s="1"/>
  <c r="N48" i="2" s="1"/>
  <c r="K47" i="2"/>
  <c r="L47" i="2" s="1"/>
  <c r="N47" i="2" s="1"/>
  <c r="K46" i="2"/>
  <c r="L46" i="2" s="1"/>
  <c r="N46" i="2" s="1"/>
  <c r="N45" i="2"/>
  <c r="K44" i="2"/>
  <c r="L44" i="2" s="1"/>
  <c r="N44" i="2" s="1"/>
  <c r="K43" i="2"/>
  <c r="L43" i="2" s="1"/>
  <c r="N43" i="2" s="1"/>
  <c r="K42" i="2"/>
  <c r="L42" i="2" s="1"/>
  <c r="N42" i="2" s="1"/>
  <c r="K41" i="2"/>
  <c r="L41" i="2" s="1"/>
  <c r="N41" i="2" s="1"/>
  <c r="N40" i="2"/>
  <c r="K39" i="2"/>
  <c r="L39" i="2" s="1"/>
  <c r="N39" i="2" s="1"/>
  <c r="K37" i="2"/>
  <c r="L37" i="2" s="1"/>
  <c r="N37" i="2" s="1"/>
  <c r="N36" i="2"/>
  <c r="K35" i="2"/>
  <c r="L35" i="2" s="1"/>
  <c r="N35" i="2" s="1"/>
  <c r="K34" i="2"/>
  <c r="L34" i="2" s="1"/>
  <c r="N34" i="2" s="1"/>
  <c r="K32" i="2"/>
  <c r="L32" i="2" s="1"/>
  <c r="N32" i="2" s="1"/>
  <c r="N31" i="2"/>
  <c r="K30" i="2"/>
  <c r="L30" i="2" s="1"/>
  <c r="N30" i="2" s="1"/>
  <c r="K29" i="2"/>
  <c r="L29" i="2" s="1"/>
  <c r="N29" i="2" s="1"/>
  <c r="K28" i="2"/>
  <c r="L28" i="2" s="1"/>
  <c r="N28" i="2" s="1"/>
  <c r="K27" i="2"/>
  <c r="L27" i="2" s="1"/>
  <c r="N27" i="2" s="1"/>
  <c r="N26" i="2"/>
  <c r="K25" i="2"/>
  <c r="L25" i="2" s="1"/>
  <c r="N25" i="2" s="1"/>
  <c r="K24" i="2"/>
  <c r="L24" i="2" s="1"/>
  <c r="N24" i="2" s="1"/>
  <c r="K23" i="2"/>
  <c r="L23" i="2" s="1"/>
  <c r="N23" i="2" s="1"/>
  <c r="K22" i="2"/>
  <c r="L22" i="2" s="1"/>
  <c r="K96" i="1"/>
  <c r="K98" i="1"/>
  <c r="K95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77" i="1"/>
  <c r="K65" i="1"/>
  <c r="K66" i="1"/>
  <c r="K67" i="1"/>
  <c r="K68" i="1"/>
  <c r="K69" i="1"/>
  <c r="K70" i="1"/>
  <c r="K71" i="1"/>
  <c r="K72" i="1"/>
  <c r="K73" i="1"/>
  <c r="K74" i="1"/>
  <c r="K75" i="1"/>
  <c r="K59" i="1"/>
  <c r="K60" i="1"/>
  <c r="K61" i="1"/>
  <c r="K62" i="1"/>
  <c r="K58" i="1"/>
  <c r="K41" i="1"/>
  <c r="K42" i="1"/>
  <c r="K43" i="1"/>
  <c r="K44" i="1"/>
  <c r="K46" i="1"/>
  <c r="K47" i="1"/>
  <c r="K48" i="1"/>
  <c r="K50" i="1"/>
  <c r="K51" i="1"/>
  <c r="K52" i="1"/>
  <c r="K53" i="1"/>
  <c r="K54" i="1"/>
  <c r="K55" i="1"/>
  <c r="K56" i="1"/>
  <c r="K39" i="1"/>
  <c r="K35" i="1"/>
  <c r="K37" i="1"/>
  <c r="K34" i="1"/>
  <c r="K24" i="1"/>
  <c r="K25" i="1"/>
  <c r="K27" i="1"/>
  <c r="K28" i="1"/>
  <c r="K29" i="1"/>
  <c r="K30" i="1"/>
  <c r="K32" i="1"/>
  <c r="K22" i="1"/>
  <c r="N22" i="2" l="1"/>
  <c r="N18" i="2" s="1"/>
  <c r="L18" i="2"/>
  <c r="H20" i="1"/>
  <c r="N99" i="1"/>
  <c r="L98" i="1"/>
  <c r="N98" i="1" s="1"/>
  <c r="L96" i="1"/>
  <c r="N96" i="1" s="1"/>
  <c r="L95" i="1"/>
  <c r="N95" i="1" s="1"/>
  <c r="N94" i="1"/>
  <c r="L93" i="1"/>
  <c r="N93" i="1" s="1"/>
  <c r="L92" i="1"/>
  <c r="N92" i="1" s="1"/>
  <c r="L91" i="1"/>
  <c r="N91" i="1" s="1"/>
  <c r="L90" i="1"/>
  <c r="N90" i="1" s="1"/>
  <c r="L89" i="1"/>
  <c r="N8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N76" i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H18" i="1" l="1"/>
  <c r="F64" i="4"/>
  <c r="E62" i="4"/>
  <c r="F61" i="4"/>
  <c r="F60" i="4"/>
  <c r="F59" i="4"/>
  <c r="F58" i="4"/>
  <c r="F57" i="4"/>
  <c r="F56" i="4"/>
  <c r="F55" i="4"/>
  <c r="F54" i="4"/>
  <c r="F53" i="4"/>
  <c r="F52" i="4"/>
  <c r="F51" i="4"/>
  <c r="F50" i="4"/>
  <c r="E48" i="4"/>
  <c r="F47" i="4"/>
  <c r="F46" i="4"/>
  <c r="F45" i="4"/>
  <c r="F44" i="4"/>
  <c r="F41" i="4"/>
  <c r="F40" i="4"/>
  <c r="E37" i="4"/>
  <c r="F36" i="4"/>
  <c r="F35" i="4"/>
  <c r="F34" i="4"/>
  <c r="F33" i="4"/>
  <c r="F32" i="4"/>
  <c r="F31" i="4"/>
  <c r="F30" i="4"/>
  <c r="F29" i="4"/>
  <c r="F28" i="4"/>
  <c r="F27" i="4"/>
  <c r="E25" i="4"/>
  <c r="F24" i="4"/>
  <c r="F23" i="4"/>
  <c r="F22" i="4"/>
  <c r="F21" i="4"/>
  <c r="F20" i="4"/>
  <c r="F19" i="4"/>
  <c r="F18" i="4"/>
  <c r="E38" i="4" l="1"/>
  <c r="E42" i="4" s="1"/>
  <c r="E63" i="4" s="1"/>
  <c r="F62" i="4"/>
  <c r="F37" i="4"/>
  <c r="F48" i="4"/>
  <c r="F25" i="4"/>
  <c r="F38" i="4" s="1"/>
  <c r="F42" i="4" s="1"/>
  <c r="F63" i="4" l="1"/>
  <c r="F65" i="4"/>
  <c r="F64" i="3"/>
  <c r="E62" i="3"/>
  <c r="F61" i="3"/>
  <c r="F60" i="3"/>
  <c r="F59" i="3"/>
  <c r="F58" i="3"/>
  <c r="F57" i="3"/>
  <c r="F56" i="3"/>
  <c r="F55" i="3"/>
  <c r="F54" i="3"/>
  <c r="F53" i="3"/>
  <c r="F52" i="3"/>
  <c r="F51" i="3"/>
  <c r="F50" i="3"/>
  <c r="E48" i="3"/>
  <c r="F47" i="3"/>
  <c r="F46" i="3"/>
  <c r="F45" i="3"/>
  <c r="F44" i="3"/>
  <c r="F41" i="3"/>
  <c r="F40" i="3"/>
  <c r="E37" i="3"/>
  <c r="F36" i="3"/>
  <c r="F35" i="3"/>
  <c r="F34" i="3"/>
  <c r="F33" i="3"/>
  <c r="F32" i="3"/>
  <c r="F31" i="3"/>
  <c r="F30" i="3"/>
  <c r="F29" i="3"/>
  <c r="F28" i="3"/>
  <c r="F27" i="3"/>
  <c r="E25" i="3"/>
  <c r="F24" i="3"/>
  <c r="F23" i="3"/>
  <c r="F22" i="3"/>
  <c r="F21" i="3"/>
  <c r="F20" i="3"/>
  <c r="F19" i="3"/>
  <c r="F18" i="3"/>
  <c r="F66" i="4" l="1"/>
  <c r="E38" i="3"/>
  <c r="E42" i="3" s="1"/>
  <c r="E63" i="3" s="1"/>
  <c r="F48" i="3"/>
  <c r="F37" i="3"/>
  <c r="F25" i="3"/>
  <c r="F62" i="3"/>
  <c r="F67" i="4"/>
  <c r="E66" i="4"/>
  <c r="F38" i="3" l="1"/>
  <c r="F42" i="3" s="1"/>
  <c r="F63" i="3" s="1"/>
  <c r="E67" i="4"/>
  <c r="E68" i="4"/>
  <c r="F65" i="3"/>
  <c r="F66" i="3" l="1"/>
  <c r="F67" i="3" s="1"/>
  <c r="E66" i="3" l="1"/>
  <c r="E67" i="3" s="1"/>
  <c r="E68" i="3" l="1"/>
  <c r="L24" i="1"/>
  <c r="N24" i="1" s="1"/>
  <c r="L25" i="1"/>
  <c r="N25" i="1" s="1"/>
  <c r="L27" i="1"/>
  <c r="N27" i="1" s="1"/>
  <c r="L28" i="1"/>
  <c r="N28" i="1" s="1"/>
  <c r="L29" i="1"/>
  <c r="N29" i="1" s="1"/>
  <c r="L30" i="1"/>
  <c r="N30" i="1" s="1"/>
  <c r="L32" i="1"/>
  <c r="N32" i="1" s="1"/>
  <c r="L35" i="1"/>
  <c r="L37" i="1"/>
  <c r="N37" i="1" s="1"/>
  <c r="L39" i="1"/>
  <c r="N39" i="1" s="1"/>
  <c r="L41" i="1"/>
  <c r="L42" i="1"/>
  <c r="N42" i="1" s="1"/>
  <c r="L43" i="1"/>
  <c r="N43" i="1" s="1"/>
  <c r="L44" i="1"/>
  <c r="N44" i="1" s="1"/>
  <c r="L46" i="1"/>
  <c r="N46" i="1" s="1"/>
  <c r="L47" i="1"/>
  <c r="N47" i="1" s="1"/>
  <c r="L48" i="1"/>
  <c r="N48" i="1" s="1"/>
  <c r="L50" i="1"/>
  <c r="N50" i="1" s="1"/>
  <c r="L51" i="1"/>
  <c r="N51" i="1" s="1"/>
  <c r="L53" i="1"/>
  <c r="L54" i="1"/>
  <c r="N54" i="1" s="1"/>
  <c r="L55" i="1"/>
  <c r="N55" i="1" s="1"/>
  <c r="L56" i="1"/>
  <c r="N56" i="1" s="1"/>
  <c r="L59" i="1"/>
  <c r="L60" i="1"/>
  <c r="N60" i="1" s="1"/>
  <c r="L61" i="1"/>
  <c r="N61" i="1" s="1"/>
  <c r="L62" i="1"/>
  <c r="N62" i="1" s="1"/>
  <c r="L65" i="1"/>
  <c r="N65" i="1" s="1"/>
  <c r="L66" i="1"/>
  <c r="N66" i="1" s="1"/>
  <c r="L67" i="1"/>
  <c r="N67" i="1" s="1"/>
  <c r="L68" i="1"/>
  <c r="N68" i="1" s="1"/>
  <c r="L69" i="1"/>
  <c r="N69" i="1" s="1"/>
  <c r="L23" i="1"/>
  <c r="N23" i="1" s="1"/>
  <c r="L22" i="1"/>
  <c r="L52" i="1" l="1"/>
  <c r="N52" i="1" s="1"/>
  <c r="L34" i="1"/>
  <c r="N34" i="1" s="1"/>
  <c r="L58" i="1"/>
  <c r="N58" i="1" s="1"/>
  <c r="N59" i="1"/>
  <c r="N53" i="1"/>
  <c r="N41" i="1"/>
  <c r="N35" i="1"/>
  <c r="N22" i="1"/>
  <c r="L18" i="1" l="1"/>
  <c r="N18" i="1"/>
</calcChain>
</file>

<file path=xl/sharedStrings.xml><?xml version="1.0" encoding="utf-8"?>
<sst xmlns="http://schemas.openxmlformats.org/spreadsheetml/2006/main" count="1667" uniqueCount="275">
  <si>
    <t xml:space="preserve">Raumfläche </t>
  </si>
  <si>
    <t>Etage</t>
  </si>
  <si>
    <t>Fläche in m²</t>
  </si>
  <si>
    <t>Jahr</t>
  </si>
  <si>
    <t>Raumgruppe</t>
  </si>
  <si>
    <t>Richtleistung</t>
  </si>
  <si>
    <t>Raumbezeichnung</t>
  </si>
  <si>
    <t>Intervall UHR</t>
  </si>
  <si>
    <t>Tage/Jahr</t>
  </si>
  <si>
    <t>Abrechnungsfaktor</t>
  </si>
  <si>
    <t>qm/Stunde</t>
  </si>
  <si>
    <t>Euro/Stunde</t>
  </si>
  <si>
    <t>Stunden-
verrechnungssatz</t>
  </si>
  <si>
    <t>Bodenbelag</t>
  </si>
  <si>
    <t>A</t>
  </si>
  <si>
    <t>B</t>
  </si>
  <si>
    <t>C</t>
  </si>
  <si>
    <t>D</t>
  </si>
  <si>
    <t>E</t>
  </si>
  <si>
    <t>F</t>
  </si>
  <si>
    <t>G</t>
  </si>
  <si>
    <t>H</t>
  </si>
  <si>
    <t>Raum-Nr.</t>
  </si>
  <si>
    <t>Pos.</t>
  </si>
  <si>
    <t>2.10</t>
  </si>
  <si>
    <t>2.11</t>
  </si>
  <si>
    <t>2.12</t>
  </si>
  <si>
    <t>2.21</t>
  </si>
  <si>
    <t>2.20</t>
  </si>
  <si>
    <t>2.30</t>
  </si>
  <si>
    <t>Besonderheiten gemäß Raumbuch</t>
  </si>
  <si>
    <t>Gesamt:</t>
  </si>
  <si>
    <t>Gebäude</t>
  </si>
  <si>
    <t>Angaben der Richtleistungen je Raumgruppe</t>
  </si>
  <si>
    <t>Richtleistung *</t>
  </si>
  <si>
    <t>Reinigungsstunden
(GR)</t>
  </si>
  <si>
    <t>Gesamtpreis
(GR)</t>
  </si>
  <si>
    <t>Reinigungsstunden
(UHR)</t>
  </si>
  <si>
    <t>Gesamtpreis
(UHR)</t>
  </si>
  <si>
    <t>%</t>
  </si>
  <si>
    <t>€</t>
  </si>
  <si>
    <t>Produktiver Stundenlohn</t>
  </si>
  <si>
    <t>2.00</t>
  </si>
  <si>
    <t>Lohngebundene Kosten</t>
  </si>
  <si>
    <t>Sozialversicherungsbeiträge (Arbeitgeberanteil)</t>
  </si>
  <si>
    <t>Krankenversicherung</t>
  </si>
  <si>
    <t>Rentenversicherung</t>
  </si>
  <si>
    <t>2.13</t>
  </si>
  <si>
    <t>Arbeitslosenversicherung</t>
  </si>
  <si>
    <t>2.14</t>
  </si>
  <si>
    <t>Pflegeversicherung</t>
  </si>
  <si>
    <t>2.15</t>
  </si>
  <si>
    <t>U2 Mutterschaftsaufwendungen</t>
  </si>
  <si>
    <t>2.16</t>
  </si>
  <si>
    <t>U3 Insolvenzgeldumlage</t>
  </si>
  <si>
    <t>2.17</t>
  </si>
  <si>
    <t>Gesetzliche Unfallversicherung</t>
  </si>
  <si>
    <t>Zwischensumme der Positionen unter 2.10</t>
  </si>
  <si>
    <t>Soziallöhne</t>
  </si>
  <si>
    <t>Gesetzliche Feiertage</t>
  </si>
  <si>
    <t>Sozialversicherung auf Pos. 2.21</t>
  </si>
  <si>
    <t>2.22</t>
  </si>
  <si>
    <t>Urlaubsentgelt</t>
  </si>
  <si>
    <t>Sozialversicherung auf Pos. 2.22</t>
  </si>
  <si>
    <t>2.23</t>
  </si>
  <si>
    <t>Arbeitsfreistellung</t>
  </si>
  <si>
    <t>Sozialversicherung auf Pos. 2.23</t>
  </si>
  <si>
    <t>2.24</t>
  </si>
  <si>
    <t>Lohnfortzahlung im Krankheitsfall</t>
  </si>
  <si>
    <t>Sozialversicherung auf Pos. 2.24</t>
  </si>
  <si>
    <t>2.25</t>
  </si>
  <si>
    <t>Zusätzliches Urlaubsgeld</t>
  </si>
  <si>
    <t>Sozialversicherung auf Pos. 2.25</t>
  </si>
  <si>
    <t>Zwischensumme Soziallöhne inkl. SV-Beiträge auf Soziallöhne</t>
  </si>
  <si>
    <t>Summe Sozialversicherungsbeiträge + Soziallöhne</t>
  </si>
  <si>
    <t>Zusätzliche lohngebundene Kosten</t>
  </si>
  <si>
    <t>2.31</t>
  </si>
  <si>
    <t>Haftpflichtversicherung</t>
  </si>
  <si>
    <t>2.32</t>
  </si>
  <si>
    <t>Sonstige Personalkosten</t>
  </si>
  <si>
    <t>3.00</t>
  </si>
  <si>
    <t>Sonstige auftragsbezogene Kosten</t>
  </si>
  <si>
    <t>3.10</t>
  </si>
  <si>
    <t>3.20</t>
  </si>
  <si>
    <t>Fahrtkostenzuschuss</t>
  </si>
  <si>
    <t>3.30</t>
  </si>
  <si>
    <t>Fertigungsmaterial, Maschinen und Geräte, Afa, etc.</t>
  </si>
  <si>
    <t>3.40</t>
  </si>
  <si>
    <t>Sondereinzelkosten</t>
  </si>
  <si>
    <t>4.00</t>
  </si>
  <si>
    <t>Unternehmensbezogene Kosten</t>
  </si>
  <si>
    <t>4.10</t>
  </si>
  <si>
    <t>Gehälter</t>
  </si>
  <si>
    <t>4.11</t>
  </si>
  <si>
    <t>Gehälter Technische Angestellte, inkl. Lohnfolgekosten</t>
  </si>
  <si>
    <t>4.12</t>
  </si>
  <si>
    <t>Gehälter 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</si>
  <si>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</si>
  <si>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</si>
  <si>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</si>
  <si>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</si>
  <si>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</si>
  <si>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</si>
  <si>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</si>
  <si>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</si>
  <si>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</si>
  <si>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</si>
  <si>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</si>
  <si>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</si>
  <si>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</si>
  <si>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</si>
  <si>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</si>
  <si>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Sonstige Kosten (Verbandsbeiträge, Zertifizierung, etc.)</t>
  </si>
  <si>
    <t>4.80</t>
  </si>
  <si>
    <t>Vorfinanzierung Sozialversicherungsbeiträge</t>
  </si>
  <si>
    <t>5.00</t>
  </si>
  <si>
    <t>6.00</t>
  </si>
  <si>
    <t>Gewerbesteuer</t>
  </si>
  <si>
    <t>7.00</t>
  </si>
  <si>
    <t>Wagnis- / Gewinnzuschlag auf die Selbstkosten</t>
  </si>
  <si>
    <t>1.</t>
  </si>
  <si>
    <t>Zwischensumme unternehmensbezogene Kosten (Pos. 4.10 – 4.80)</t>
  </si>
  <si>
    <t>Zwischensumme auftragsbezogene Kosten (Pos. 3.10 – 3.40)</t>
  </si>
  <si>
    <t>Summe lohngebundene Kosten (Pos. 2.10 – 2.32)</t>
  </si>
  <si>
    <t>Anzahl verrechenbare Arbeitstage</t>
  </si>
  <si>
    <t>Anzahl produktive Arbeitstage</t>
  </si>
  <si>
    <t>Anzahl kalkulierte Urlaubstage</t>
  </si>
  <si>
    <t>Anzahl Tage tarifliche Arbeitsfreistellung</t>
  </si>
  <si>
    <t>Anzahl Tage Lohnfortzahlung im Krankheitsfall</t>
  </si>
  <si>
    <t>Anzahl Tage unbezahlte Ausfallzeit</t>
  </si>
  <si>
    <t>Anzahl der berücksichtigten Feiertage</t>
  </si>
  <si>
    <t>Grundangaben:</t>
  </si>
  <si>
    <r>
      <t>Selbstkosten</t>
    </r>
    <r>
      <rPr>
        <sz val="10"/>
        <rFont val="Arial"/>
        <family val="2"/>
      </rPr>
      <t xml:space="preserve"> (Pos. 1.00 – 4.80)</t>
    </r>
  </si>
  <si>
    <t>Löhne für Aufsichten / Vorarbeiter inkl. sozialer Folgekosten</t>
  </si>
  <si>
    <r>
      <t xml:space="preserve">Kalkulationszuschlag auf die Produktivlöhne; 
</t>
    </r>
    <r>
      <rPr>
        <sz val="10"/>
        <rFont val="Arial"/>
        <family val="2"/>
      </rPr>
      <t>(Stundenverrechnungssatz abzgl. Pos. 1.)</t>
    </r>
  </si>
  <si>
    <t xml:space="preserve">Pos. </t>
  </si>
  <si>
    <t xml:space="preserve">Lohnkostenanteil am SVS in % </t>
  </si>
  <si>
    <r>
      <t xml:space="preserve">Stundenverrechnungssatz Grundreinigung - SVS (GR) 
</t>
    </r>
    <r>
      <rPr>
        <sz val="10"/>
        <color theme="0"/>
        <rFont val="Arial"/>
        <family val="2"/>
      </rPr>
      <t>(in % vom Produktivlohn | in Euro), Summe (Pos. 5.00 abzgl. Pos. 7.00)</t>
    </r>
  </si>
  <si>
    <r>
      <t xml:space="preserve">Stundenverrechnungssatz Unterhaltsreinigung - SVS (UHR)
</t>
    </r>
    <r>
      <rPr>
        <sz val="10"/>
        <color theme="0"/>
        <rFont val="Arial"/>
        <family val="2"/>
      </rPr>
      <t>(in % vom Produktivlohn | in Euro), Summe (Pos. 5.00 abzgl. Pos. 7.00)</t>
    </r>
  </si>
  <si>
    <t>EG</t>
  </si>
  <si>
    <t>Waschmaschienenraum</t>
  </si>
  <si>
    <t>Gruppen- und Nebenräume</t>
  </si>
  <si>
    <t>Sanitär und Waschräume</t>
  </si>
  <si>
    <t>Küchen, Teeküchen,Speiseausgaben 
und Speiseräume</t>
  </si>
  <si>
    <t xml:space="preserve">Büroraum; Umkleide und Personalraum
</t>
  </si>
  <si>
    <t>Lager-, Putzmittel und Geräteräume</t>
  </si>
  <si>
    <t>W5</t>
  </si>
  <si>
    <t>J1</t>
  </si>
  <si>
    <t>Garderobe</t>
  </si>
  <si>
    <t>Personalraum</t>
  </si>
  <si>
    <t>Sonstige Räume (Keine Reinigung)</t>
  </si>
  <si>
    <t>1.3.1</t>
  </si>
  <si>
    <t>1.3.2</t>
  </si>
  <si>
    <t>1.4.1</t>
  </si>
  <si>
    <t>1.4.2</t>
  </si>
  <si>
    <t>1.6.1</t>
  </si>
  <si>
    <t>1.7.1</t>
  </si>
  <si>
    <t>1.8</t>
  </si>
  <si>
    <t>1.9</t>
  </si>
  <si>
    <t>1.11</t>
  </si>
  <si>
    <t>1.12</t>
  </si>
  <si>
    <t>1.13</t>
  </si>
  <si>
    <t>1.F.1</t>
  </si>
  <si>
    <t>PUMI</t>
  </si>
  <si>
    <t>Hausmeister</t>
  </si>
  <si>
    <t>W1</t>
  </si>
  <si>
    <t>KR</t>
  </si>
  <si>
    <t>Täglich genutze Verkehrswege (Gardroben, Eingänge, Flure, Windfang, Foyers)</t>
  </si>
  <si>
    <t>J3</t>
  </si>
  <si>
    <t>Preisblatt Unterhaltsreinigung (UHR)  |   Objekt: Kindertagesstätte "Waldkita" Fernstraße 8, Bestensee OT Pätz</t>
  </si>
  <si>
    <t>Aufzüge</t>
  </si>
  <si>
    <t>E.1.1</t>
  </si>
  <si>
    <t>Hauptraum</t>
  </si>
  <si>
    <t>E.1.2</t>
  </si>
  <si>
    <t>Nebenraum</t>
  </si>
  <si>
    <t>E.1.3</t>
  </si>
  <si>
    <t>E.1.4</t>
  </si>
  <si>
    <t>Sanitärbereich</t>
  </si>
  <si>
    <t>E.1.5</t>
  </si>
  <si>
    <t>Abstellraum</t>
  </si>
  <si>
    <t>E.2.1</t>
  </si>
  <si>
    <t>E.2.2</t>
  </si>
  <si>
    <t>E.2.3</t>
  </si>
  <si>
    <t>E.2.4</t>
  </si>
  <si>
    <t>E.2.5</t>
  </si>
  <si>
    <t>E.3.1</t>
  </si>
  <si>
    <t>E.3.2</t>
  </si>
  <si>
    <t>E.3.3</t>
  </si>
  <si>
    <t>E.3.4</t>
  </si>
  <si>
    <t>Sanitärbereich E.3+E.4</t>
  </si>
  <si>
    <t>E.3.5</t>
  </si>
  <si>
    <t>E.4.1</t>
  </si>
  <si>
    <t>E.4.2</t>
  </si>
  <si>
    <t>E.4.3</t>
  </si>
  <si>
    <t>E.4.4</t>
  </si>
  <si>
    <t>E.5.1</t>
  </si>
  <si>
    <t>E.5.2</t>
  </si>
  <si>
    <t>E.5.3</t>
  </si>
  <si>
    <t>E.5.4</t>
  </si>
  <si>
    <t>Sanitärbereich E.5+E.6</t>
  </si>
  <si>
    <t>E.5.5</t>
  </si>
  <si>
    <t>E.6.1</t>
  </si>
  <si>
    <t>E.6.2</t>
  </si>
  <si>
    <t>E.6.3</t>
  </si>
  <si>
    <t>E.6.4</t>
  </si>
  <si>
    <t>E.7.1</t>
  </si>
  <si>
    <t>E.7.2</t>
  </si>
  <si>
    <t>E.7.3</t>
  </si>
  <si>
    <t>E.7.4</t>
  </si>
  <si>
    <t>E.8</t>
  </si>
  <si>
    <t>E.9</t>
  </si>
  <si>
    <t>E.10</t>
  </si>
  <si>
    <t>E.11</t>
  </si>
  <si>
    <t>Wäsche</t>
  </si>
  <si>
    <t>E.12.1</t>
  </si>
  <si>
    <t>WC-D</t>
  </si>
  <si>
    <t>E.12.2</t>
  </si>
  <si>
    <t>WC-H</t>
  </si>
  <si>
    <t>E.F.1</t>
  </si>
  <si>
    <t>Flure Erdgeschoss (allgem.)</t>
  </si>
  <si>
    <t>TRH EG</t>
  </si>
  <si>
    <t>Treppenhaus EG</t>
  </si>
  <si>
    <t>E.13</t>
  </si>
  <si>
    <t>Aufzug</t>
  </si>
  <si>
    <t>E.15</t>
  </si>
  <si>
    <t>Küche</t>
  </si>
  <si>
    <t>E.15.1</t>
  </si>
  <si>
    <t>Küchenlager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</si>
  <si>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</si>
  <si>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</si>
  <si>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</si>
  <si>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</si>
  <si>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</si>
  <si>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</si>
  <si>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</si>
  <si>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</si>
  <si>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Bewegungsrraum</t>
  </si>
  <si>
    <t>1.4.3</t>
  </si>
  <si>
    <t>1.4.4</t>
  </si>
  <si>
    <t>1.5.1</t>
  </si>
  <si>
    <t>1.5.2</t>
  </si>
  <si>
    <t>1.5.3</t>
  </si>
  <si>
    <t>1.5.4</t>
  </si>
  <si>
    <t>Sanitärbereich 1.5+1.6</t>
  </si>
  <si>
    <t>1.6.2</t>
  </si>
  <si>
    <t>1.6.3</t>
  </si>
  <si>
    <t>1.7.2</t>
  </si>
  <si>
    <t>1.7.3</t>
  </si>
  <si>
    <t>1.7.4</t>
  </si>
  <si>
    <t>Besprechungsraum</t>
  </si>
  <si>
    <t>1.10.1</t>
  </si>
  <si>
    <t>1.10.2</t>
  </si>
  <si>
    <t>TRH OG</t>
  </si>
  <si>
    <t>Treppenhaus OG</t>
  </si>
  <si>
    <t>Flur 2 Obergeschoss</t>
  </si>
  <si>
    <t>Technikraum</t>
  </si>
  <si>
    <t>Kreativraum</t>
  </si>
  <si>
    <t>Büroräume</t>
  </si>
  <si>
    <t>Hauptgebäude</t>
  </si>
  <si>
    <t>Raumgruppe KR (m² ohne Reinigung):</t>
  </si>
  <si>
    <t>PVC/Linoleum + Teppiche</t>
  </si>
  <si>
    <t>PVC/Linoleum</t>
  </si>
  <si>
    <t>Fliesen</t>
  </si>
  <si>
    <t>Preisblatt Intensivreinigung (IR)  |  Objekt: Kindertagesstätte "Waldkita" Fernstraße 8, Bestensee OT Pätz</t>
  </si>
  <si>
    <t>Preisblatt Grundreinigung (GR)  |  Objekt: Kindertagesstätte "Waldkita" Fernstraße 8, Bestensee OT Pätz</t>
  </si>
  <si>
    <t>Gesamt abzgl. Raumgruppe KR:</t>
  </si>
  <si>
    <t>Gesamt inkl. Raumgruppe KR:</t>
  </si>
  <si>
    <t>Kalkulation SVS Unterhaltsreinigung |   Objekt: Kindertagesstätte "Waldkita" Fernstraße 8, Bestensee</t>
  </si>
  <si>
    <t>Kalkulation SVS Intensivreinigung |   Objekt: Kindertagesstätte "Waldkita" Fernstraße 8, Bestensee</t>
  </si>
  <si>
    <t>Kalkulation SVS Grundreinigung |  Objekt: Kindertagesstätte "Waldkita" Fernstraße 8, Bestensee</t>
  </si>
  <si>
    <t>1.F.2</t>
  </si>
  <si>
    <t>Flur 1 Obergeschoss</t>
  </si>
  <si>
    <t>Max. Richtleistung</t>
  </si>
  <si>
    <t>qm/ Stunde</t>
  </si>
  <si>
    <t>Die maximalen Leistungskennzahlen sind einzuhalten. Eine Überschreitung führt zum Auschluss.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</si>
</sst>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_ ;[Red]\-#,##0.00\ "/>
    <numFmt numFmtId="166" formatCode="#,##0.000_ ;[Red]\-#,##0.000\ "/>
    <numFmt numFmtId="167" formatCode="#,##0.00\ &quot;€&quot;"/>
  </numFmts>
  <fonts count="3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8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2"/>
      <color theme="0"/>
      <name val="Arial"/>
      <family val="2"/>
      <scheme val="minor"/>
    </font>
    <font>
      <b/>
      <sz val="10"/>
      <color rgb="FFFF0000"/>
      <name val="Arial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5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/>
      <right/>
      <top/>
      <bottom style="thin">
        <color theme="0"/>
      </bottom>
      <diagonal/>
    </border>
    <border>
      <left style="thin">
        <color theme="5" tint="0.39994506668294322"/>
      </left>
      <right/>
      <top style="thin">
        <color theme="5" tint="0.39994506668294322"/>
      </top>
      <bottom/>
      <diagonal/>
    </border>
    <border>
      <left/>
      <right/>
      <top style="thin">
        <color theme="5" tint="0.39994506668294322"/>
      </top>
      <bottom/>
      <diagonal/>
    </border>
    <border>
      <left/>
      <right style="thin">
        <color theme="5" tint="0.39994506668294322"/>
      </right>
      <top style="thin">
        <color theme="5" tint="0.39994506668294322"/>
      </top>
      <bottom/>
      <diagonal/>
    </border>
    <border>
      <left style="thin">
        <color theme="5" tint="0.39994506668294322"/>
      </left>
      <right/>
      <top/>
      <bottom style="thin">
        <color theme="5" tint="0.39994506668294322"/>
      </bottom>
      <diagonal/>
    </border>
    <border>
      <left/>
      <right/>
      <top/>
      <bottom style="thin">
        <color theme="5" tint="0.39994506668294322"/>
      </bottom>
      <diagonal/>
    </border>
    <border>
      <left/>
      <right style="thin">
        <color theme="5" tint="0.39994506668294322"/>
      </right>
      <top/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/>
      <diagonal/>
    </border>
    <border>
      <left style="thin">
        <color theme="5" tint="0.39994506668294322"/>
      </left>
      <right/>
      <top style="thin">
        <color theme="5" tint="0.39994506668294322"/>
      </top>
      <bottom style="thin">
        <color theme="5" tint="0.39994506668294322"/>
      </bottom>
      <diagonal/>
    </border>
    <border>
      <left/>
      <right/>
      <top style="thin">
        <color theme="5" tint="0.39994506668294322"/>
      </top>
      <bottom style="thin">
        <color theme="5" tint="0.39994506668294322"/>
      </bottom>
      <diagonal/>
    </border>
    <border>
      <left/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0"/>
      </left>
      <right/>
      <top/>
      <bottom style="thin">
        <color theme="5" tint="0.39994506668294322"/>
      </bottom>
      <diagonal/>
    </border>
    <border>
      <left style="thin">
        <color theme="0"/>
      </left>
      <right/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/>
      <top/>
      <bottom/>
      <diagonal/>
    </border>
    <border>
      <left/>
      <right style="thin">
        <color theme="5" tint="0.39994506668294322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theme="0"/>
      </right>
      <top/>
      <bottom style="thin">
        <color theme="5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1454817346722"/>
      </bottom>
      <diagonal style="thin">
        <color theme="5" tint="0.39991454817346722"/>
      </diagonal>
    </border>
    <border diagonalUp="1" diagonalDown="1"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 style="thin">
        <color theme="5" tint="0.39991454817346722"/>
      </diagonal>
    </border>
  </borders>
  <cellStyleXfs count="53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/>
    <xf numFmtId="0" fontId="17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32" applyNumberFormat="0" applyAlignment="0" applyProtection="0"/>
    <xf numFmtId="0" fontId="20" fillId="26" borderId="33" applyNumberFormat="0" applyAlignment="0" applyProtection="0"/>
    <xf numFmtId="0" fontId="21" fillId="13" borderId="33" applyNumberFormat="0" applyAlignment="0" applyProtection="0"/>
    <xf numFmtId="0" fontId="22" fillId="0" borderId="34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164" fontId="17" fillId="0" borderId="0" applyFont="0" applyFill="0" applyBorder="0" applyAlignment="0" applyProtection="0"/>
    <xf numFmtId="0" fontId="25" fillId="27" borderId="0" applyNumberFormat="0" applyBorder="0" applyAlignment="0" applyProtection="0"/>
    <xf numFmtId="0" fontId="17" fillId="28" borderId="35" applyNumberFormat="0" applyFont="0" applyAlignment="0" applyProtection="0"/>
    <xf numFmtId="0" fontId="26" fillId="9" borderId="0" applyNumberFormat="0" applyBorder="0" applyAlignment="0" applyProtection="0"/>
    <xf numFmtId="0" fontId="1" fillId="0" borderId="0"/>
    <xf numFmtId="0" fontId="17" fillId="0" borderId="0"/>
    <xf numFmtId="0" fontId="17" fillId="0" borderId="0"/>
    <xf numFmtId="0" fontId="27" fillId="0" borderId="36" applyNumberFormat="0" applyFill="0" applyAlignment="0" applyProtection="0"/>
    <xf numFmtId="0" fontId="28" fillId="0" borderId="37" applyNumberFormat="0" applyFill="0" applyAlignment="0" applyProtection="0"/>
    <xf numFmtId="0" fontId="29" fillId="0" borderId="3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39" applyNumberFormat="0" applyFill="0" applyAlignment="0" applyProtection="0"/>
    <xf numFmtId="0" fontId="32" fillId="0" borderId="0" applyNumberFormat="0" applyFill="0" applyBorder="0" applyAlignment="0" applyProtection="0"/>
    <xf numFmtId="0" fontId="33" fillId="29" borderId="40" applyNumberFormat="0" applyAlignment="0" applyProtection="0"/>
  </cellStyleXfs>
  <cellXfs count="173">
    <xf numFmtId="0" fontId="0" fillId="0" borderId="0" xfId="0"/>
    <xf numFmtId="0" fontId="10" fillId="2" borderId="5" xfId="0" applyFont="1" applyFill="1" applyBorder="1" applyAlignment="1">
      <alignment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17" fillId="4" borderId="25" xfId="5" applyNumberFormat="1" applyFont="1" applyFill="1" applyBorder="1" applyAlignment="1" applyProtection="1">
      <alignment vertical="center" wrapText="1"/>
      <protection locked="0"/>
    </xf>
    <xf numFmtId="165" fontId="15" fillId="6" borderId="22" xfId="7" applyNumberFormat="1" applyFont="1" applyFill="1" applyBorder="1" applyAlignment="1">
      <alignment vertical="center" wrapText="1"/>
    </xf>
    <xf numFmtId="165" fontId="6" fillId="2" borderId="22" xfId="7" applyNumberFormat="1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 indent="1"/>
    </xf>
    <xf numFmtId="4" fontId="17" fillId="4" borderId="23" xfId="6" applyNumberFormat="1" applyFill="1" applyBorder="1" applyAlignment="1" applyProtection="1">
      <alignment horizontal="right" vertical="center" wrapText="1" indent="1"/>
      <protection locked="0"/>
    </xf>
    <xf numFmtId="4" fontId="17" fillId="4" borderId="41" xfId="6" applyNumberFormat="1" applyFill="1" applyBorder="1" applyAlignment="1" applyProtection="1">
      <alignment horizontal="right" vertical="center" wrapText="1" indent="1"/>
      <protection locked="0"/>
    </xf>
    <xf numFmtId="4" fontId="17" fillId="4" borderId="24" xfId="6" applyNumberFormat="1" applyFill="1" applyBorder="1" applyAlignment="1" applyProtection="1">
      <alignment horizontal="right" vertical="center" wrapText="1" indent="1"/>
      <protection locked="0"/>
    </xf>
    <xf numFmtId="0" fontId="6" fillId="2" borderId="26" xfId="6" applyFont="1" applyFill="1" applyBorder="1" applyAlignment="1">
      <alignment horizontal="center" wrapText="1"/>
    </xf>
    <xf numFmtId="49" fontId="15" fillId="0" borderId="25" xfId="7" applyNumberFormat="1" applyFont="1" applyBorder="1" applyAlignment="1">
      <alignment vertical="center" wrapText="1"/>
    </xf>
    <xf numFmtId="49" fontId="15" fillId="0" borderId="22" xfId="7" applyNumberFormat="1" applyFont="1" applyBorder="1" applyAlignment="1">
      <alignment vertical="center" wrapText="1"/>
    </xf>
    <xf numFmtId="49" fontId="15" fillId="0" borderId="22" xfId="7" applyNumberFormat="1" applyFont="1" applyBorder="1" applyAlignment="1">
      <alignment horizontal="left" vertical="center" wrapText="1" indent="1"/>
    </xf>
    <xf numFmtId="49" fontId="17" fillId="0" borderId="22" xfId="7" applyNumberFormat="1" applyBorder="1" applyAlignment="1">
      <alignment horizontal="center" vertical="center" wrapText="1"/>
    </xf>
    <xf numFmtId="0" fontId="15" fillId="6" borderId="26" xfId="6" applyFont="1" applyFill="1" applyBorder="1" applyAlignment="1">
      <alignment wrapText="1"/>
    </xf>
    <xf numFmtId="49" fontId="17" fillId="0" borderId="28" xfId="7" applyNumberFormat="1" applyBorder="1" applyAlignment="1">
      <alignment horizontal="center" vertical="center" wrapText="1"/>
    </xf>
    <xf numFmtId="49" fontId="17" fillId="0" borderId="25" xfId="7" applyNumberFormat="1" applyBorder="1" applyAlignment="1">
      <alignment horizontal="center" vertical="center" wrapText="1"/>
    </xf>
    <xf numFmtId="0" fontId="17" fillId="0" borderId="25" xfId="7" applyBorder="1" applyAlignment="1">
      <alignment horizontal="center" vertical="center" wrapText="1"/>
    </xf>
    <xf numFmtId="165" fontId="15" fillId="6" borderId="30" xfId="7" applyNumberFormat="1" applyFont="1" applyFill="1" applyBorder="1" applyAlignment="1">
      <alignment vertical="center" wrapText="1"/>
    </xf>
    <xf numFmtId="165" fontId="15" fillId="0" borderId="25" xfId="7" applyNumberFormat="1" applyFont="1" applyBorder="1" applyAlignment="1">
      <alignment vertical="center" wrapText="1"/>
    </xf>
    <xf numFmtId="165" fontId="17" fillId="0" borderId="22" xfId="7" applyNumberFormat="1" applyBorder="1" applyAlignment="1">
      <alignment vertical="center" wrapText="1"/>
    </xf>
    <xf numFmtId="165" fontId="15" fillId="0" borderId="22" xfId="7" applyNumberFormat="1" applyFont="1" applyBorder="1" applyAlignment="1">
      <alignment vertical="center" wrapText="1"/>
    </xf>
    <xf numFmtId="166" fontId="17" fillId="4" borderId="22" xfId="5" applyNumberFormat="1" applyFont="1" applyFill="1" applyBorder="1" applyAlignment="1" applyProtection="1">
      <alignment vertical="center" wrapText="1"/>
      <protection locked="0"/>
    </xf>
    <xf numFmtId="166" fontId="15" fillId="6" borderId="22" xfId="7" applyNumberFormat="1" applyFont="1" applyFill="1" applyBorder="1" applyAlignment="1">
      <alignment vertical="center" wrapText="1"/>
    </xf>
    <xf numFmtId="166" fontId="15" fillId="0" borderId="22" xfId="7" applyNumberFormat="1" applyFont="1" applyBorder="1" applyAlignment="1">
      <alignment vertical="center" wrapText="1"/>
    </xf>
    <xf numFmtId="166" fontId="15" fillId="6" borderId="30" xfId="7" applyNumberFormat="1" applyFont="1" applyFill="1" applyBorder="1" applyAlignment="1">
      <alignment vertical="center" wrapText="1"/>
    </xf>
    <xf numFmtId="166" fontId="15" fillId="6" borderId="25" xfId="7" applyNumberFormat="1" applyFont="1" applyFill="1" applyBorder="1" applyAlignment="1">
      <alignment vertical="center" wrapText="1"/>
    </xf>
    <xf numFmtId="49" fontId="15" fillId="6" borderId="45" xfId="7" applyNumberFormat="1" applyFont="1" applyFill="1" applyBorder="1" applyAlignment="1">
      <alignment vertical="center" wrapText="1"/>
    </xf>
    <xf numFmtId="0" fontId="15" fillId="0" borderId="26" xfId="7" applyFont="1" applyBorder="1" applyAlignment="1">
      <alignment horizontal="left" vertical="center" wrapText="1"/>
    </xf>
    <xf numFmtId="0" fontId="15" fillId="0" borderId="27" xfId="7" applyFont="1" applyBorder="1" applyAlignment="1">
      <alignment horizontal="left" vertical="center" wrapText="1"/>
    </xf>
    <xf numFmtId="0" fontId="15" fillId="0" borderId="47" xfId="7" applyFont="1" applyBorder="1" applyAlignment="1">
      <alignment horizontal="left" vertical="center" wrapText="1"/>
    </xf>
    <xf numFmtId="0" fontId="6" fillId="2" borderId="47" xfId="6" applyFont="1" applyFill="1" applyBorder="1" applyAlignment="1">
      <alignment wrapText="1"/>
    </xf>
    <xf numFmtId="0" fontId="6" fillId="2" borderId="27" xfId="6" applyFont="1" applyFill="1" applyBorder="1" applyAlignment="1">
      <alignment wrapText="1"/>
    </xf>
    <xf numFmtId="166" fontId="6" fillId="2" borderId="29" xfId="7" applyNumberFormat="1" applyFont="1" applyFill="1" applyBorder="1" applyAlignment="1">
      <alignment vertical="center" wrapText="1"/>
    </xf>
    <xf numFmtId="165" fontId="6" fillId="2" borderId="29" xfId="7" applyNumberFormat="1" applyFont="1" applyFill="1" applyBorder="1" applyAlignment="1">
      <alignment vertical="center" wrapText="1"/>
    </xf>
    <xf numFmtId="4" fontId="13" fillId="4" borderId="4" xfId="0" applyNumberFormat="1" applyFont="1" applyFill="1" applyBorder="1" applyAlignment="1" applyProtection="1">
      <alignment horizontal="center" vertical="center"/>
      <protection locked="0"/>
    </xf>
    <xf numFmtId="0" fontId="34" fillId="2" borderId="5" xfId="0" applyFont="1" applyFill="1" applyBorder="1" applyAlignment="1">
      <alignment horizontal="left" vertical="center" indent="1"/>
    </xf>
    <xf numFmtId="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indent="1"/>
    </xf>
    <xf numFmtId="0" fontId="3" fillId="0" borderId="0" xfId="0" applyFont="1" applyAlignment="1">
      <alignment horizontal="left" vertical="center" indent="1"/>
    </xf>
    <xf numFmtId="49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49" fontId="6" fillId="3" borderId="1" xfId="1" applyNumberFormat="1" applyFont="1" applyFill="1" applyBorder="1" applyAlignment="1">
      <alignment horizontal="left" indent="1"/>
    </xf>
    <xf numFmtId="49" fontId="6" fillId="3" borderId="1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left" indent="1"/>
    </xf>
    <xf numFmtId="49" fontId="6" fillId="3" borderId="2" xfId="1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left" indent="1"/>
    </xf>
    <xf numFmtId="0" fontId="6" fillId="3" borderId="2" xfId="1" applyFont="1" applyFill="1" applyBorder="1" applyAlignment="1">
      <alignment horizontal="center"/>
    </xf>
    <xf numFmtId="164" fontId="6" fillId="3" borderId="2" xfId="2" applyFont="1" applyFill="1" applyBorder="1" applyAlignment="1" applyProtection="1">
      <alignment horizontal="center" wrapText="1"/>
    </xf>
    <xf numFmtId="2" fontId="6" fillId="3" borderId="2" xfId="1" applyNumberFormat="1" applyFont="1" applyFill="1" applyBorder="1" applyAlignment="1">
      <alignment horizontal="center" wrapText="1"/>
    </xf>
    <xf numFmtId="0" fontId="6" fillId="3" borderId="2" xfId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1" fillId="0" borderId="0" xfId="0" applyFont="1" applyAlignment="1">
      <alignment horizontal="center"/>
    </xf>
    <xf numFmtId="49" fontId="6" fillId="3" borderId="1" xfId="1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 indent="1"/>
    </xf>
    <xf numFmtId="2" fontId="7" fillId="3" borderId="2" xfId="1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left" vertical="center" indent="1"/>
    </xf>
    <xf numFmtId="0" fontId="7" fillId="3" borderId="2" xfId="1" applyFont="1" applyFill="1" applyBorder="1" applyAlignment="1">
      <alignment horizontal="left" vertical="center" indent="1"/>
    </xf>
    <xf numFmtId="164" fontId="7" fillId="3" borderId="2" xfId="3" applyFont="1" applyFill="1" applyBorder="1" applyAlignment="1" applyProtection="1">
      <alignment horizontal="left" vertical="center" indent="1"/>
    </xf>
    <xf numFmtId="164" fontId="8" fillId="3" borderId="2" xfId="2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5" fillId="6" borderId="16" xfId="1" applyFont="1" applyFill="1" applyBorder="1" applyAlignment="1">
      <alignment vertical="center"/>
    </xf>
    <xf numFmtId="0" fontId="15" fillId="6" borderId="10" xfId="1" applyFont="1" applyFill="1" applyBorder="1" applyAlignment="1">
      <alignment vertical="center"/>
    </xf>
    <xf numFmtId="0" fontId="15" fillId="6" borderId="11" xfId="1" applyFont="1" applyFill="1" applyBorder="1" applyAlignment="1">
      <alignment horizontal="right" vertical="center" indent="1"/>
    </xf>
    <xf numFmtId="4" fontId="3" fillId="0" borderId="4" xfId="0" applyNumberFormat="1" applyFont="1" applyBorder="1" applyAlignment="1">
      <alignment horizontal="right" vertical="center" indent="2"/>
    </xf>
    <xf numFmtId="0" fontId="3" fillId="6" borderId="1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6" borderId="17" xfId="1" applyFont="1" applyFill="1" applyBorder="1" applyAlignment="1">
      <alignment vertical="center"/>
    </xf>
    <xf numFmtId="0" fontId="15" fillId="6" borderId="14" xfId="1" applyFont="1" applyFill="1" applyBorder="1" applyAlignment="1">
      <alignment vertical="center"/>
    </xf>
    <xf numFmtId="0" fontId="15" fillId="6" borderId="15" xfId="1" applyFont="1" applyFill="1" applyBorder="1" applyAlignment="1">
      <alignment horizontal="right" vertical="center" indent="1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vertical="center"/>
    </xf>
    <xf numFmtId="0" fontId="15" fillId="6" borderId="14" xfId="1" applyFont="1" applyFill="1" applyBorder="1" applyAlignment="1">
      <alignment horizontal="right" vertical="center" indent="1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left" vertical="center" indent="1"/>
    </xf>
    <xf numFmtId="49" fontId="13" fillId="0" borderId="4" xfId="0" applyNumberFormat="1" applyFont="1" applyBorder="1" applyAlignment="1">
      <alignment horizontal="left" vertical="center" indent="1"/>
    </xf>
    <xf numFmtId="49" fontId="13" fillId="0" borderId="4" xfId="0" applyNumberFormat="1" applyFont="1" applyBorder="1" applyAlignment="1">
      <alignment horizontal="left" vertical="center"/>
    </xf>
    <xf numFmtId="2" fontId="13" fillId="0" borderId="4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49" fontId="0" fillId="0" borderId="0" xfId="0" applyNumberFormat="1" applyAlignment="1">
      <alignment horizontal="left" indent="1"/>
    </xf>
    <xf numFmtId="0" fontId="0" fillId="0" borderId="0" xfId="0" applyAlignment="1">
      <alignment horizontal="center"/>
    </xf>
    <xf numFmtId="0" fontId="3" fillId="0" borderId="56" xfId="0" applyFont="1" applyBorder="1" applyAlignment="1">
      <alignment horizontal="center" vertical="center"/>
    </xf>
    <xf numFmtId="4" fontId="13" fillId="0" borderId="57" xfId="0" applyNumberFormat="1" applyFont="1" applyBorder="1" applyAlignment="1">
      <alignment horizontal="center" vertical="center"/>
    </xf>
    <xf numFmtId="4" fontId="4" fillId="7" borderId="20" xfId="0" applyNumberFormat="1" applyFont="1" applyFill="1" applyBorder="1" applyAlignment="1">
      <alignment horizontal="right" vertical="center" indent="2"/>
    </xf>
    <xf numFmtId="167" fontId="4" fillId="7" borderId="20" xfId="0" applyNumberFormat="1" applyFont="1" applyFill="1" applyBorder="1" applyAlignment="1">
      <alignment horizontal="right" vertical="center" indent="2"/>
    </xf>
    <xf numFmtId="167" fontId="13" fillId="0" borderId="4" xfId="0" applyNumberFormat="1" applyFont="1" applyBorder="1" applyAlignment="1">
      <alignment horizontal="right" vertical="center" indent="1"/>
    </xf>
    <xf numFmtId="0" fontId="3" fillId="5" borderId="1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7" fontId="13" fillId="4" borderId="4" xfId="0" applyNumberFormat="1" applyFont="1" applyFill="1" applyBorder="1" applyAlignment="1" applyProtection="1">
      <alignment horizontal="center" vertical="center"/>
      <protection locked="0"/>
    </xf>
    <xf numFmtId="1" fontId="13" fillId="0" borderId="4" xfId="0" applyNumberFormat="1" applyFont="1" applyBorder="1" applyAlignment="1">
      <alignment horizontal="center" vertical="center"/>
    </xf>
    <xf numFmtId="0" fontId="34" fillId="2" borderId="5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6" borderId="13" xfId="0" quotePrefix="1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left" vertical="center" indent="1"/>
    </xf>
    <xf numFmtId="0" fontId="6" fillId="3" borderId="0" xfId="1" applyFont="1" applyFill="1" applyAlignment="1">
      <alignment horizontal="left" vertical="center" indent="1"/>
    </xf>
    <xf numFmtId="0" fontId="6" fillId="3" borderId="1" xfId="1" applyFont="1" applyFill="1" applyBorder="1" applyAlignment="1">
      <alignment horizontal="left" vertical="center" indent="1"/>
    </xf>
    <xf numFmtId="0" fontId="6" fillId="3" borderId="16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3" borderId="21" xfId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7" fillId="0" borderId="43" xfId="6" applyBorder="1" applyAlignment="1">
      <alignment horizontal="left" vertical="center" wrapText="1" indent="1"/>
    </xf>
    <xf numFmtId="0" fontId="17" fillId="0" borderId="47" xfId="6" applyBorder="1" applyAlignment="1">
      <alignment horizontal="left" vertical="center" wrapText="1" indent="1"/>
    </xf>
    <xf numFmtId="0" fontId="17" fillId="0" borderId="42" xfId="6" applyBorder="1" applyAlignment="1">
      <alignment horizontal="left" vertical="center" wrapText="1" indent="1"/>
    </xf>
    <xf numFmtId="0" fontId="17" fillId="0" borderId="46" xfId="6" applyBorder="1" applyAlignment="1">
      <alignment horizontal="left" vertical="center" wrapText="1" indent="1"/>
    </xf>
    <xf numFmtId="0" fontId="15" fillId="6" borderId="47" xfId="7" applyFont="1" applyFill="1" applyBorder="1" applyAlignment="1">
      <alignment horizontal="left" vertical="center" wrapText="1"/>
    </xf>
    <xf numFmtId="0" fontId="15" fillId="6" borderId="27" xfId="7" applyFont="1" applyFill="1" applyBorder="1" applyAlignment="1">
      <alignment horizontal="left" vertical="center" wrapText="1"/>
    </xf>
    <xf numFmtId="0" fontId="17" fillId="0" borderId="44" xfId="6" applyBorder="1" applyAlignment="1">
      <alignment horizontal="left" vertical="center" wrapText="1" indent="1"/>
    </xf>
    <xf numFmtId="0" fontId="17" fillId="0" borderId="48" xfId="6" applyBorder="1" applyAlignment="1">
      <alignment horizontal="left" vertical="center" wrapText="1" indent="1"/>
    </xf>
    <xf numFmtId="0" fontId="15" fillId="0" borderId="22" xfId="7" applyFont="1" applyBorder="1" applyAlignment="1">
      <alignment vertical="center" wrapText="1"/>
    </xf>
    <xf numFmtId="0" fontId="17" fillId="0" borderId="22" xfId="7" applyBorder="1" applyAlignment="1">
      <alignment vertical="center" wrapText="1"/>
    </xf>
    <xf numFmtId="0" fontId="17" fillId="0" borderId="26" xfId="7" applyBorder="1" applyAlignment="1">
      <alignment horizontal="left" vertical="center" wrapText="1"/>
    </xf>
    <xf numFmtId="0" fontId="17" fillId="0" borderId="47" xfId="7" applyBorder="1" applyAlignment="1">
      <alignment horizontal="left" vertical="center" wrapText="1"/>
    </xf>
    <xf numFmtId="0" fontId="17" fillId="0" borderId="27" xfId="7" applyBorder="1" applyAlignment="1">
      <alignment horizontal="left" vertical="center" wrapText="1"/>
    </xf>
    <xf numFmtId="0" fontId="15" fillId="6" borderId="26" xfId="7" applyFont="1" applyFill="1" applyBorder="1" applyAlignment="1">
      <alignment horizontal="left" vertical="center" wrapText="1"/>
    </xf>
    <xf numFmtId="0" fontId="15" fillId="6" borderId="54" xfId="7" applyFont="1" applyFill="1" applyBorder="1" applyAlignment="1">
      <alignment horizontal="left" vertical="center" wrapText="1"/>
    </xf>
    <xf numFmtId="0" fontId="15" fillId="6" borderId="46" xfId="7" applyFont="1" applyFill="1" applyBorder="1" applyAlignment="1">
      <alignment horizontal="left" vertical="center" wrapText="1"/>
    </xf>
    <xf numFmtId="0" fontId="15" fillId="6" borderId="55" xfId="7" applyFont="1" applyFill="1" applyBorder="1" applyAlignment="1">
      <alignment horizontal="left" vertical="center" wrapText="1"/>
    </xf>
    <xf numFmtId="49" fontId="17" fillId="3" borderId="31" xfId="7" applyNumberFormat="1" applyFill="1" applyBorder="1" applyAlignment="1">
      <alignment vertical="center" wrapText="1"/>
    </xf>
    <xf numFmtId="0" fontId="17" fillId="3" borderId="31" xfId="7" applyFill="1" applyBorder="1" applyAlignment="1">
      <alignment vertical="center" wrapText="1"/>
    </xf>
    <xf numFmtId="0" fontId="17" fillId="0" borderId="0" xfId="6" applyAlignment="1">
      <alignment horizontal="left" vertical="center"/>
    </xf>
    <xf numFmtId="0" fontId="15" fillId="0" borderId="26" xfId="7" applyFont="1" applyBorder="1" applyAlignment="1">
      <alignment horizontal="left" vertical="center" wrapText="1"/>
    </xf>
    <xf numFmtId="0" fontId="15" fillId="0" borderId="47" xfId="7" applyFont="1" applyBorder="1" applyAlignment="1">
      <alignment horizontal="left" vertical="center" wrapText="1"/>
    </xf>
    <xf numFmtId="0" fontId="15" fillId="0" borderId="27" xfId="7" applyFont="1" applyBorder="1" applyAlignment="1">
      <alignment horizontal="left" vertical="center" wrapText="1"/>
    </xf>
    <xf numFmtId="0" fontId="6" fillId="2" borderId="49" xfId="7" applyFont="1" applyFill="1" applyBorder="1" applyAlignment="1">
      <alignment horizontal="left" vertical="center" wrapText="1"/>
    </xf>
    <xf numFmtId="0" fontId="6" fillId="2" borderId="48" xfId="7" applyFont="1" applyFill="1" applyBorder="1" applyAlignment="1">
      <alignment horizontal="left" vertical="center" wrapText="1"/>
    </xf>
    <xf numFmtId="0" fontId="6" fillId="2" borderId="50" xfId="7" applyFont="1" applyFill="1" applyBorder="1" applyAlignment="1">
      <alignment horizontal="left" vertical="center" wrapText="1"/>
    </xf>
    <xf numFmtId="0" fontId="15" fillId="6" borderId="51" xfId="7" applyFont="1" applyFill="1" applyBorder="1" applyAlignment="1">
      <alignment horizontal="left" vertical="center" wrapText="1"/>
    </xf>
    <xf numFmtId="0" fontId="15" fillId="6" borderId="52" xfId="7" applyFont="1" applyFill="1" applyBorder="1" applyAlignment="1">
      <alignment horizontal="left" vertical="center" wrapText="1"/>
    </xf>
    <xf numFmtId="0" fontId="15" fillId="6" borderId="53" xfId="7" applyFont="1" applyFill="1" applyBorder="1" applyAlignment="1">
      <alignment horizontal="left" vertical="center" wrapText="1"/>
    </xf>
  </cellXfs>
  <cellStyles count="53">
    <cellStyle name="20% - Akzent1" xfId="8" xr:uid="{00000000-0005-0000-0000-000000000000}"/>
    <cellStyle name="20% - Akzent2" xfId="9" xr:uid="{00000000-0005-0000-0000-000001000000}"/>
    <cellStyle name="20% - Akzent3" xfId="10" xr:uid="{00000000-0005-0000-0000-000002000000}"/>
    <cellStyle name="20% - Akzent4" xfId="11" xr:uid="{00000000-0005-0000-0000-000003000000}"/>
    <cellStyle name="20% - Akzent5" xfId="12" xr:uid="{00000000-0005-0000-0000-000004000000}"/>
    <cellStyle name="20% - Akzent6" xfId="13" xr:uid="{00000000-0005-0000-0000-000005000000}"/>
    <cellStyle name="40% - Akzent1" xfId="14" xr:uid="{00000000-0005-0000-0000-000006000000}"/>
    <cellStyle name="40% - Akzent2" xfId="15" xr:uid="{00000000-0005-0000-0000-000007000000}"/>
    <cellStyle name="40% - Akzent3" xfId="16" xr:uid="{00000000-0005-0000-0000-000008000000}"/>
    <cellStyle name="40% - Akzent4" xfId="17" xr:uid="{00000000-0005-0000-0000-000009000000}"/>
    <cellStyle name="40% - Akzent5" xfId="18" xr:uid="{00000000-0005-0000-0000-00000A000000}"/>
    <cellStyle name="40% - Akzent6" xfId="19" xr:uid="{00000000-0005-0000-0000-00000B000000}"/>
    <cellStyle name="60% - Akzent1" xfId="20" xr:uid="{00000000-0005-0000-0000-00000C000000}"/>
    <cellStyle name="60% - Akzent2" xfId="21" xr:uid="{00000000-0005-0000-0000-00000D000000}"/>
    <cellStyle name="60% - Akzent3" xfId="22" xr:uid="{00000000-0005-0000-0000-00000E000000}"/>
    <cellStyle name="60% - Akzent4" xfId="23" xr:uid="{00000000-0005-0000-0000-00000F000000}"/>
    <cellStyle name="60% - Akzent5" xfId="24" xr:uid="{00000000-0005-0000-0000-000010000000}"/>
    <cellStyle name="60% - Akzent6" xfId="25" xr:uid="{00000000-0005-0000-0000-000011000000}"/>
    <cellStyle name="Akzent1 2" xfId="26" xr:uid="{00000000-0005-0000-0000-000012000000}"/>
    <cellStyle name="Akzent2 2" xfId="27" xr:uid="{00000000-0005-0000-0000-000013000000}"/>
    <cellStyle name="Akzent3 2" xfId="28" xr:uid="{00000000-0005-0000-0000-000014000000}"/>
    <cellStyle name="Akzent4 2" xfId="29" xr:uid="{00000000-0005-0000-0000-000015000000}"/>
    <cellStyle name="Akzent5 2" xfId="30" xr:uid="{00000000-0005-0000-0000-000016000000}"/>
    <cellStyle name="Akzent6 2" xfId="31" xr:uid="{00000000-0005-0000-0000-000017000000}"/>
    <cellStyle name="Ausgabe 2" xfId="32" xr:uid="{00000000-0005-0000-0000-000018000000}"/>
    <cellStyle name="Berechnung 2" xfId="33" xr:uid="{00000000-0005-0000-0000-000019000000}"/>
    <cellStyle name="Dezimal 5" xfId="3" xr:uid="{00000000-0005-0000-0000-00001A000000}"/>
    <cellStyle name="Dezimal 6" xfId="2" xr:uid="{00000000-0005-0000-0000-00001B000000}"/>
    <cellStyle name="Eingabe 2" xfId="34" xr:uid="{00000000-0005-0000-0000-00001C000000}"/>
    <cellStyle name="Ergebnis 2" xfId="35" xr:uid="{00000000-0005-0000-0000-00001D000000}"/>
    <cellStyle name="Erklärender Text 2" xfId="36" xr:uid="{00000000-0005-0000-0000-00001E000000}"/>
    <cellStyle name="Gut 2" xfId="37" xr:uid="{00000000-0005-0000-0000-00001F000000}"/>
    <cellStyle name="Komma 2" xfId="38" xr:uid="{00000000-0005-0000-0000-000020000000}"/>
    <cellStyle name="Komma 3" xfId="5" xr:uid="{00000000-0005-0000-0000-000021000000}"/>
    <cellStyle name="Neutral 2" xfId="39" xr:uid="{00000000-0005-0000-0000-000022000000}"/>
    <cellStyle name="Notiz 2" xfId="40" xr:uid="{00000000-0005-0000-0000-000023000000}"/>
    <cellStyle name="Prozent 4" xfId="4" xr:uid="{00000000-0005-0000-0000-000024000000}"/>
    <cellStyle name="Schlecht 2" xfId="41" xr:uid="{00000000-0005-0000-0000-000025000000}"/>
    <cellStyle name="Standard" xfId="0" builtinId="0"/>
    <cellStyle name="Standard 2" xfId="1" xr:uid="{00000000-0005-0000-0000-000027000000}"/>
    <cellStyle name="Standard 2 2" xfId="7" xr:uid="{00000000-0005-0000-0000-000028000000}"/>
    <cellStyle name="Standard 2 3" xfId="42" xr:uid="{00000000-0005-0000-0000-000029000000}"/>
    <cellStyle name="Standard 3" xfId="43" xr:uid="{00000000-0005-0000-0000-00002A000000}"/>
    <cellStyle name="Standard 4" xfId="44" xr:uid="{00000000-0005-0000-0000-00002B000000}"/>
    <cellStyle name="Standard 5" xfId="6" xr:uid="{00000000-0005-0000-0000-00002C000000}"/>
    <cellStyle name="Überschrift 1 2" xfId="45" xr:uid="{00000000-0005-0000-0000-00002D000000}"/>
    <cellStyle name="Überschrift 2 2" xfId="46" xr:uid="{00000000-0005-0000-0000-00002E000000}"/>
    <cellStyle name="Überschrift 3 2" xfId="47" xr:uid="{00000000-0005-0000-0000-00002F000000}"/>
    <cellStyle name="Überschrift 4 2" xfId="48" xr:uid="{00000000-0005-0000-0000-000030000000}"/>
    <cellStyle name="Überschrift 5" xfId="49" xr:uid="{00000000-0005-0000-0000-000031000000}"/>
    <cellStyle name="Verknüpfte Zelle 2" xfId="50" xr:uid="{00000000-0005-0000-0000-000032000000}"/>
    <cellStyle name="Warnender Text 2" xfId="51" xr:uid="{00000000-0005-0000-0000-000033000000}"/>
    <cellStyle name="Zelle überprüfen 2" xfId="52" xr:uid="{00000000-0005-0000-0000-000034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1246413</xdr:colOff>
      <xdr:row>3</xdr:row>
      <xdr:rowOff>114300</xdr:rowOff>
    </xdr:from>
    <xdr:to>
      <xdr:col>13</xdr:col>
      <xdr:colOff>136071</xdr:colOff>
      <xdr:row>4</xdr:row>
      <xdr:rowOff>21772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902542" y="1230086"/>
          <a:ext cx="353786" cy="152400"/>
        </a:xfrm>
        <a:prstGeom prst="rect">
          <a:avLst/>
        </a:prstGeom>
        <a:solidFill>
          <a:schemeClr val="accent4">
            <a:lumMod val="20000"/>
            <a:lumOff val="80000"/>
            <a:alpha val="85000"/>
          </a:schemeClr>
        </a:solidFill>
        <a:ln w="1270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t"/>
        <a:lstStyle/>
        <a:p>
          <a:pPr algn="r"/>
          <a:endParaRPr lang="de-DE" sz="900" dirty="0"/>
        </a:p>
      </xdr:txBody>
    </xdr:sp>
    <xdr:clientData/>
  </xdr:twoCellAnchor>
  <xdr:twoCellAnchor>
    <xdr:from>
      <xdr:col>12</xdr:col>
      <xdr:colOff>141514</xdr:colOff>
      <xdr:row>2</xdr:row>
      <xdr:rowOff>9525</xdr:rowOff>
    </xdr:from>
    <xdr:to>
      <xdr:col>13</xdr:col>
      <xdr:colOff>1533525</xdr:colOff>
      <xdr:row>13</xdr:row>
      <xdr:rowOff>14668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62289" y="866775"/>
          <a:ext cx="2858861" cy="262451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 baseline="0"/>
            <a:t>Angaben zur Richtleistung: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einzelnen in der nebenstehenden Tabelle "I. Angaben der Richtleistung je Raumgruppe" zu machenden Angaben werden automatisch in die jeweilige Zelle (Richtleistung *) des Raumes der entsprechenden Raumgruppe eingetragen.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Der Bieter hat jedoch auch die Möglichkeit, diese automatisch übertragenen Werte raumindividuell anzupassen. Hierzu sind die automatisch eingetragenen Werte in der Spalte Richtleistung * (bzw. die vorhandene Formel) mit dem jeweils gewünschten Wert zu überschreiben.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  <xdr:twoCellAnchor>
    <xdr:from>
      <xdr:col>0</xdr:col>
      <xdr:colOff>27212</xdr:colOff>
      <xdr:row>2</xdr:row>
      <xdr:rowOff>10885</xdr:rowOff>
    </xdr:from>
    <xdr:to>
      <xdr:col>4</xdr:col>
      <xdr:colOff>1458683</xdr:colOff>
      <xdr:row>13</xdr:row>
      <xdr:rowOff>16028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212" y="881742"/>
          <a:ext cx="4191000" cy="3924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/>
            <a:t>Hinweis zu den durch den Bieter</a:t>
          </a:r>
          <a:r>
            <a:rPr lang="de-DE" sz="1000" b="1" baseline="0"/>
            <a:t> zu machenden Angaben: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Eingabefelder des Bieters sind gelb hinterlegt. Lediglich in solchen gekennzeichneten Feldern sind Eingaben zu machen.</a:t>
          </a:r>
          <a:br>
            <a:rPr lang="de-DE" sz="1000" b="0" baseline="0"/>
          </a:br>
          <a:r>
            <a:rPr lang="de-DE" sz="1000" b="0" baseline="0"/>
            <a:t>Darüber hinausgehende Angaben oder Änderungen sind unzulässig.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Alle geforderten Angaben sind vollständig und mit zwei Nachkommastellen beziffert zu geben.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Rechenoperationen in der Tabelle (hier: Reinigungsstunden und Gesamtpreis) werden unter Anwendung kaufmännischer Rundung mit zwei Nachkommastellen ausgeführt.</a:t>
          </a:r>
        </a:p>
        <a:p>
          <a:r>
            <a:rPr lang="de-DE" sz="1000" b="0" baseline="0"/>
            <a:t>Das  Preisblatt Unterhaltsreinigung (UHR) umfaßt 78 Positionen. Hiervon </a:t>
          </a:r>
          <a:r>
            <a:rPr lang="de-DE" sz="1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werden 8 Positionen (Raumgruppe KR)  in der </a:t>
          </a:r>
          <a:r>
            <a:rPr lang="de-DE" sz="1000" b="0" baseline="0"/>
            <a:t>Kalkulation nicht berücksichtigt.*</a:t>
          </a:r>
        </a:p>
        <a:p>
          <a:r>
            <a:rPr lang="de-DE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Diese Räume werden nur der vollständigkeit halber aufgeführt und werden in der Gesamtraumfläche nicht berücksichtigt und sollen auch nicht gereinigt werden.</a:t>
          </a:r>
          <a:endParaRPr lang="de-DE" sz="900">
            <a:effectLst/>
          </a:endParaRPr>
        </a:p>
        <a:p>
          <a:pPr algn="l">
            <a:lnSpc>
              <a:spcPct val="114000"/>
            </a:lnSpc>
            <a:spcAft>
              <a:spcPts val="600"/>
            </a:spcAft>
          </a:pPr>
          <a:endParaRPr lang="de-DE" sz="1000" b="0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1246413</xdr:colOff>
      <xdr:row>3</xdr:row>
      <xdr:rowOff>114300</xdr:rowOff>
    </xdr:from>
    <xdr:to>
      <xdr:col>13</xdr:col>
      <xdr:colOff>136071</xdr:colOff>
      <xdr:row>4</xdr:row>
      <xdr:rowOff>21772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046233" y="1226820"/>
          <a:ext cx="352698" cy="151312"/>
        </a:xfrm>
        <a:prstGeom prst="rect">
          <a:avLst/>
        </a:prstGeom>
        <a:solidFill>
          <a:schemeClr val="accent4">
            <a:lumMod val="20000"/>
            <a:lumOff val="80000"/>
            <a:alpha val="85000"/>
          </a:schemeClr>
        </a:solidFill>
        <a:ln w="1270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t"/>
        <a:lstStyle/>
        <a:p>
          <a:pPr algn="r"/>
          <a:endParaRPr lang="de-DE" sz="900" dirty="0"/>
        </a:p>
      </xdr:txBody>
    </xdr:sp>
    <xdr:clientData/>
  </xdr:twoCellAnchor>
  <xdr:twoCellAnchor>
    <xdr:from>
      <xdr:col>12</xdr:col>
      <xdr:colOff>104775</xdr:colOff>
      <xdr:row>2</xdr:row>
      <xdr:rowOff>0</xdr:rowOff>
    </xdr:from>
    <xdr:to>
      <xdr:col>13</xdr:col>
      <xdr:colOff>1547100</xdr:colOff>
      <xdr:row>13</xdr:row>
      <xdr:rowOff>5143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3925550" y="857250"/>
          <a:ext cx="2909175" cy="262451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 baseline="0"/>
            <a:t>Angaben zur Richtleistung: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einzelnen in der nebenstehenden Tabelle "I. Angaben der Richtleistung je Raumgruppe" zu machenden Angaben werden automatisch in die jeweilige Zelle (Richtleistung *) des Raumes der entsprechenden Raumgruppe eingetragen.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Der Bieter hat jedoch auch die Möglichkeit, diese automatisch übertragenen Werte raumindividuell anzupassen. Hierzu sind die automatisch eingetragenen Werte in der Spalte Richtleistung * (bzw. die vorhandene Formel) mit dem jeweils gewünschten Wert zu überschreiben.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  <xdr:twoCellAnchor>
    <xdr:from>
      <xdr:col>0</xdr:col>
      <xdr:colOff>27212</xdr:colOff>
      <xdr:row>2</xdr:row>
      <xdr:rowOff>10885</xdr:rowOff>
    </xdr:from>
    <xdr:to>
      <xdr:col>4</xdr:col>
      <xdr:colOff>1458683</xdr:colOff>
      <xdr:row>13</xdr:row>
      <xdr:rowOff>16028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7212" y="879565"/>
          <a:ext cx="4250871" cy="268738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/>
            <a:t>Hinweis zu den durch den Bieter</a:t>
          </a:r>
          <a:r>
            <a:rPr lang="de-DE" sz="1000" b="1" baseline="0"/>
            <a:t> zu machenden Angaben: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Eingabefelder des Bieters sind gelb hinterlegt. Lediglich in solchen gekennzeichneten Feldern sind Eingaben zu machen.</a:t>
          </a:r>
          <a:br>
            <a:rPr lang="de-DE" sz="1000" b="0" baseline="0"/>
          </a:br>
          <a:r>
            <a:rPr lang="de-DE" sz="1000" b="0" baseline="0"/>
            <a:t>Darüber hinausgehende Angaben oder Änderungen sind unzulässig.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Alle geforderten Angaben sind vollständig und mit zwei Nachkommastellen beziffert zu geben.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Rechenoperationen in der Tabelle (hier: Reinigungsstunden und Gesamtpreis) werden unter Anwendung kaufmännischer Rundung mit zwei Nachkommastellen ausgeführt.</a:t>
          </a:r>
        </a:p>
        <a:p>
          <a:r>
            <a:rPr lang="de-DE" sz="1000" b="0" baseline="0"/>
            <a:t>Das  Preisblatt Unterhaltsreinigung (IR) umfaßt 22 Positionen. </a:t>
          </a:r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1246413</xdr:colOff>
      <xdr:row>3</xdr:row>
      <xdr:rowOff>114300</xdr:rowOff>
    </xdr:from>
    <xdr:to>
      <xdr:col>13</xdr:col>
      <xdr:colOff>136071</xdr:colOff>
      <xdr:row>4</xdr:row>
      <xdr:rowOff>21772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902542" y="1230086"/>
          <a:ext cx="353786" cy="152400"/>
        </a:xfrm>
        <a:prstGeom prst="rect">
          <a:avLst/>
        </a:prstGeom>
        <a:solidFill>
          <a:schemeClr val="accent4">
            <a:lumMod val="20000"/>
            <a:lumOff val="80000"/>
            <a:alpha val="85000"/>
          </a:schemeClr>
        </a:solidFill>
        <a:ln w="1270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t"/>
        <a:lstStyle/>
        <a:p>
          <a:pPr algn="r"/>
          <a:endParaRPr lang="de-DE" sz="900" dirty="0"/>
        </a:p>
      </xdr:txBody>
    </xdr:sp>
    <xdr:clientData/>
  </xdr:twoCellAnchor>
  <xdr:twoCellAnchor>
    <xdr:from>
      <xdr:col>12</xdr:col>
      <xdr:colOff>9525</xdr:colOff>
      <xdr:row>2</xdr:row>
      <xdr:rowOff>0</xdr:rowOff>
    </xdr:from>
    <xdr:to>
      <xdr:col>13</xdr:col>
      <xdr:colOff>1547100</xdr:colOff>
      <xdr:row>13</xdr:row>
      <xdr:rowOff>5143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3735050" y="857250"/>
          <a:ext cx="3004425" cy="262451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 baseline="0"/>
            <a:t>Angaben zur Richtleistung: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einzelnen in der nebenstehenden Tabelle "I. Angaben der Richtleistung je Raumgruppe" zu machenden Angaben werden automatisch in die jeweilige Zelle (Richtleistung *) des Raumes der entsprechenden Raumgruppe eingetragen.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Der Bieter hat jedoch auch die Möglichkeit, diese automatisch übertragenen Werte raumindividuell anzupassen. Hierzu sind die automatisch eingetragenen Werte in der Spalte Richtleistung * (bzw. die vorhandene Formel) mit dem jeweils gewünschten Wert zu überschreiben.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  <xdr:twoCellAnchor>
    <xdr:from>
      <xdr:col>0</xdr:col>
      <xdr:colOff>27212</xdr:colOff>
      <xdr:row>2</xdr:row>
      <xdr:rowOff>10885</xdr:rowOff>
    </xdr:from>
    <xdr:to>
      <xdr:col>4</xdr:col>
      <xdr:colOff>1458683</xdr:colOff>
      <xdr:row>13</xdr:row>
      <xdr:rowOff>16028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7212" y="881742"/>
          <a:ext cx="4191000" cy="3924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/>
            <a:t>Hinweis zu den durch den Bieter</a:t>
          </a:r>
          <a:r>
            <a:rPr lang="de-DE" sz="1000" b="1" baseline="0"/>
            <a:t> zu machenden Angaben: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Eingabefelder des Bieters sind gelb hinterlegt. Lediglich in solchen gekennzeichneten Feldern sind Eingaben zu machen.</a:t>
          </a:r>
          <a:br>
            <a:rPr lang="de-DE" sz="1000" b="0" baseline="0"/>
          </a:br>
          <a:r>
            <a:rPr lang="de-DE" sz="1000" b="0" baseline="0"/>
            <a:t>Darüber hinausgehende Angaben oder Änderungen sind unzulässig.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Alle geforderten Angaben sind vollständig und mit zwei Nachkommastellen beziffert zu geben.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Rechenoperationen in der Tabelle (hier: Reinigungsstunden und Gesamtpreis) werden unter Anwendung kaufmännischer Rundung mit zwei Nachkommastellen ausgeführt.</a:t>
          </a:r>
        </a:p>
        <a:p>
          <a:r>
            <a:rPr lang="de-DE" sz="1000" b="0" baseline="0"/>
            <a:t>Das  Preisblatt Grundreinigung (GR) umfaßt 78 Positionen. </a:t>
          </a:r>
          <a:r>
            <a:rPr lang="de-DE" sz="1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Hiervon werden 8 Positionen (Raumgruppe KR)  in der Kalkulation nicht berücksichtigt.*</a:t>
          </a:r>
        </a:p>
        <a:p>
          <a:r>
            <a:rPr lang="de-DE" sz="9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Diese Räume werden nur der vollständigkeit halber aufgeführt und werden in der Gesamtraumfläche nicht berücksichtigt und sollen auch nicht gereinigt werden.</a:t>
          </a:r>
          <a:endParaRPr lang="de-DE" sz="900">
            <a:effectLst/>
          </a:endParaRPr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206829</xdr:colOff>
      <xdr:row>2</xdr:row>
      <xdr:rowOff>0</xdr:rowOff>
    </xdr:from>
    <xdr:to>
      <xdr:col>6</xdr:col>
      <xdr:colOff>10886</xdr:colOff>
      <xdr:row>10</xdr:row>
      <xdr:rowOff>21771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054929" y="805543"/>
          <a:ext cx="3853543" cy="203562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/>
            <a:t>Hinweis zu den durch den Bieter</a:t>
          </a:r>
          <a:r>
            <a:rPr lang="de-DE" sz="1000" b="1" baseline="0"/>
            <a:t> zu machenden Angaben: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Eingabefelder des Bieters sind gelb hinterlegt. Lediglich in solchen gekennzeichneten Feldern sind Eingaben zu machen.</a:t>
          </a:r>
          <a:br>
            <a:rPr lang="de-DE" sz="1000" b="0" baseline="0"/>
          </a:br>
          <a:r>
            <a:rPr lang="de-DE" sz="1000" b="0" baseline="0"/>
            <a:t>Darüber hinausgehende Angaben oder Änderungen sind unzulässig.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Alle geforderten Angaben sind vollständig und mit drei Nachkommastellen beziffert zu geben.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Rechenoperationen in der Tabelle werden unter Anwendung kaufmännischer Rundung mit zwei Nachkommastellen ausgeführt.</a:t>
          </a:r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206829</xdr:colOff>
      <xdr:row>2</xdr:row>
      <xdr:rowOff>0</xdr:rowOff>
    </xdr:from>
    <xdr:to>
      <xdr:col>6</xdr:col>
      <xdr:colOff>10886</xdr:colOff>
      <xdr:row>10</xdr:row>
      <xdr:rowOff>21771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077789" y="800100"/>
          <a:ext cx="3842657" cy="204869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/>
            <a:t>Hinweis zu den durch den Bieter</a:t>
          </a:r>
          <a:r>
            <a:rPr lang="de-DE" sz="1000" b="1" baseline="0"/>
            <a:t> zu machenden Angaben: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Eingabefelder des Bieters sind gelb hinterlegt. Lediglich in solchen gekennzeichneten Feldern sind Eingaben zu machen.</a:t>
          </a:r>
          <a:br>
            <a:rPr lang="de-DE" sz="1000" b="0" baseline="0"/>
          </a:br>
          <a:r>
            <a:rPr lang="de-DE" sz="1000" b="0" baseline="0"/>
            <a:t>Darüber hinausgehende Angaben oder Änderungen sind unzulässig.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Alle geforderten Angaben sind vollständig und mit drei Nachkommastellen beziffert zu geben.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Rechenoperationen in der Tabelle werden unter Anwendung kaufmännischer Rundung mit zwei Nachkommastellen ausgeführt.</a:t>
          </a:r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206829</xdr:colOff>
      <xdr:row>2</xdr:row>
      <xdr:rowOff>0</xdr:rowOff>
    </xdr:from>
    <xdr:to>
      <xdr:col>6</xdr:col>
      <xdr:colOff>10886</xdr:colOff>
      <xdr:row>10</xdr:row>
      <xdr:rowOff>21771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054929" y="805543"/>
          <a:ext cx="3853543" cy="203562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1"/>
            <a:t>Hinweis zu den durch den Bieter</a:t>
          </a:r>
          <a:r>
            <a:rPr lang="de-DE" sz="1000" b="1" baseline="0"/>
            <a:t> zu machenden Angaben: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Die Eingabefelder des Bieters sind gelb hinterlegt. Lediglich in solchen gekennzeichneten Feldern sind Eingaben zu machen.</a:t>
          </a:r>
          <a:br>
            <a:rPr lang="de-DE" sz="1000" b="0" baseline="0"/>
          </a:br>
          <a:r>
            <a:rPr lang="de-DE" sz="1000" b="0" baseline="0"/>
            <a:t>Darüber hinausgehende Angaben oder Änderungen sind unzulässig.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Alle geforderten Angaben sind vollständig und mit drei Nachkommastellen beziffert zu geben.</a:t>
          </a:r>
        </a:p>
        <a:p>
          <a:pPr algn="l">
            <a:lnSpc>
              <a:spcPct val="114000"/>
            </a:lnSpc>
            <a:spcAft>
              <a:spcPts val="600"/>
            </a:spcAft>
          </a:pPr>
          <a:r>
            <a:rPr lang="de-DE" sz="1000" b="0" baseline="0"/>
            <a:t>Rechenoperationen in der Tabelle werden unter Anwendung kaufmännischer Rundung mit zwei Nachkommastellen ausgeführt.</a:t>
          </a:r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 baseline="0"/>
        </a:p>
        <a:p>
          <a:pPr algn="l"/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2022_UP_Standard">
  <a:themeElements>
    <a:clrScheme name="UP_Gemeinde_Bestensee">
      <a:dk1>
        <a:srgbClr val="111111"/>
      </a:dk1>
      <a:lt1>
        <a:srgbClr val="FFFFFF"/>
      </a:lt1>
      <a:dk2>
        <a:srgbClr val="000000"/>
      </a:dk2>
      <a:lt2>
        <a:srgbClr val="EDECE4"/>
      </a:lt2>
      <a:accent1>
        <a:srgbClr val="0296C6"/>
      </a:accent1>
      <a:accent2>
        <a:srgbClr val="666666"/>
      </a:accent2>
      <a:accent3>
        <a:srgbClr val="9B9B9B"/>
      </a:accent3>
      <a:accent4>
        <a:srgbClr val="F5D307"/>
      </a:accent4>
      <a:accent5>
        <a:srgbClr val="04A245"/>
      </a:accent5>
      <a:accent6>
        <a:srgbClr val="EDECE4"/>
      </a:accent6>
      <a:hlink>
        <a:srgbClr val="5F5F5F"/>
      </a:hlink>
      <a:folHlink>
        <a:srgbClr val="919191"/>
      </a:folHlink>
    </a:clrScheme>
    <a:fontScheme name="UP_VS.Bes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alpha val="85000"/>
          </a:schemeClr>
        </a:solidFill>
        <a:ln w="12700">
          <a:noFill/>
        </a:ln>
        <a:effectLst/>
      </a:spPr>
      <a:bodyPr lIns="36000" tIns="36000" rIns="36000" bIns="36000" rtlCol="0" anchor="t"/>
      <a:lstStyle>
        <a:defPPr algn="r">
          <a:defRPr sz="900" dirty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N110"/>
  <sheetViews>
    <sheetView showGridLines="0" tabSelected="1" zoomScaleNormal="100" workbookViewId="0">
      <selection activeCell="K32" sqref="K32:K35"/>
    </sheetView>
  </sheetViews>
  <sheetFormatPr baseColWidth="10" defaultColWidth="11" defaultRowHeight="14.25" x14ac:dyDescent="0.2"/>
  <cols>
    <col min="1" max="1" width="6.375" customWidth="1"/>
    <col min="2" max="2" width="10.75" bestFit="1" customWidth="1"/>
    <col min="3" max="3" width="7.875" style="107" customWidth="1"/>
    <col min="4" max="4" width="12" style="108" customWidth="1"/>
    <col min="5" max="5" width="23.25" style="107" bestFit="1" customWidth="1"/>
    <col min="6" max="6" width="12.75" style="107" customWidth="1"/>
    <col min="7" max="7" width="25.25" customWidth="1"/>
    <col min="8" max="8" width="14.625" customWidth="1"/>
    <col min="9" max="9" width="15.25" style="109" customWidth="1"/>
    <col min="10" max="10" width="17.75" style="109" customWidth="1"/>
    <col min="11" max="11" width="17.375" style="109" customWidth="1"/>
    <col min="12" max="12" width="18.125" style="109" customWidth="1"/>
    <col min="13" max="13" width="19.25" style="109" customWidth="1"/>
    <col min="14" max="14" width="20.375" customWidth="1"/>
  </cols>
  <sheetData>
    <row r="1" spans="1:14" ht="49.35" customHeight="1" x14ac:dyDescent="0.2">
      <c r="A1" s="42" t="s">
        <v>169</v>
      </c>
      <c r="B1" s="42"/>
      <c r="C1" s="42"/>
      <c r="D1" s="42"/>
      <c r="E1" s="42"/>
      <c r="F1" s="42"/>
      <c r="G1" s="43"/>
      <c r="H1" s="43"/>
      <c r="I1" s="43"/>
      <c r="J1" s="43"/>
      <c r="K1" s="43"/>
      <c r="L1" s="43"/>
      <c r="M1" s="43"/>
      <c r="N1" s="43"/>
    </row>
    <row r="2" spans="1:14" ht="19.350000000000001" customHeight="1" x14ac:dyDescent="0.2">
      <c r="A2" s="44"/>
      <c r="B2" s="44"/>
      <c r="C2" s="44"/>
      <c r="D2" s="45"/>
      <c r="E2" s="44"/>
      <c r="F2" s="44"/>
      <c r="G2" s="44"/>
      <c r="H2" s="44"/>
      <c r="I2" s="46"/>
      <c r="J2" s="44"/>
      <c r="K2" s="46"/>
      <c r="L2" s="44"/>
      <c r="M2" s="46"/>
      <c r="N2" s="44"/>
    </row>
    <row r="3" spans="1:14" ht="19.350000000000001" customHeight="1" x14ac:dyDescent="0.2">
      <c r="A3" s="44"/>
      <c r="B3" s="44"/>
      <c r="C3" s="44"/>
      <c r="D3" s="45"/>
      <c r="E3" s="44"/>
      <c r="F3" s="135" t="s">
        <v>33</v>
      </c>
      <c r="G3" s="136"/>
      <c r="H3" s="136"/>
      <c r="I3" s="136"/>
      <c r="J3" s="137"/>
      <c r="K3" s="47" t="s">
        <v>5</v>
      </c>
      <c r="L3" s="47" t="s">
        <v>272</v>
      </c>
      <c r="M3" s="46"/>
      <c r="N3" s="44"/>
    </row>
    <row r="4" spans="1:14" ht="19.350000000000001" customHeight="1" x14ac:dyDescent="0.2">
      <c r="A4" s="44"/>
      <c r="B4" s="44"/>
      <c r="C4" s="44"/>
      <c r="D4" s="45"/>
      <c r="E4" s="44"/>
      <c r="F4" s="138"/>
      <c r="G4" s="139"/>
      <c r="H4" s="139"/>
      <c r="I4" s="139"/>
      <c r="J4" s="140"/>
      <c r="K4" s="48" t="s">
        <v>10</v>
      </c>
      <c r="L4" s="48" t="s">
        <v>273</v>
      </c>
      <c r="M4" s="46"/>
      <c r="N4" s="44"/>
    </row>
    <row r="5" spans="1:14" ht="19.350000000000001" customHeight="1" x14ac:dyDescent="0.2">
      <c r="C5"/>
      <c r="D5"/>
      <c r="E5"/>
      <c r="F5" s="49" t="s">
        <v>14</v>
      </c>
      <c r="G5" s="50" t="s">
        <v>141</v>
      </c>
      <c r="H5" s="51"/>
      <c r="I5" s="51"/>
      <c r="J5" s="52"/>
      <c r="K5" s="3"/>
      <c r="L5" s="49">
        <v>230</v>
      </c>
      <c r="M5"/>
    </row>
    <row r="6" spans="1:14" ht="19.350000000000001" customHeight="1" x14ac:dyDescent="0.2">
      <c r="C6"/>
      <c r="D6"/>
      <c r="E6"/>
      <c r="F6" s="49" t="s">
        <v>15</v>
      </c>
      <c r="G6" s="50" t="s">
        <v>167</v>
      </c>
      <c r="H6" s="51"/>
      <c r="I6" s="51"/>
      <c r="J6" s="52"/>
      <c r="K6" s="3"/>
      <c r="L6" s="49">
        <v>320</v>
      </c>
      <c r="M6"/>
    </row>
    <row r="7" spans="1:14" ht="19.350000000000001" customHeight="1" x14ac:dyDescent="0.2">
      <c r="C7"/>
      <c r="D7"/>
      <c r="E7"/>
      <c r="F7" s="49" t="s">
        <v>16</v>
      </c>
      <c r="G7" s="50" t="s">
        <v>142</v>
      </c>
      <c r="H7" s="51"/>
      <c r="I7" s="51"/>
      <c r="J7" s="52"/>
      <c r="K7" s="3"/>
      <c r="L7" s="49">
        <v>80</v>
      </c>
      <c r="M7"/>
    </row>
    <row r="8" spans="1:14" ht="19.350000000000001" customHeight="1" x14ac:dyDescent="0.2">
      <c r="C8"/>
      <c r="D8"/>
      <c r="E8"/>
      <c r="F8" s="53" t="s">
        <v>17</v>
      </c>
      <c r="G8" s="50" t="s">
        <v>143</v>
      </c>
      <c r="H8" s="54"/>
      <c r="I8" s="54"/>
      <c r="J8" s="55"/>
      <c r="K8" s="3"/>
      <c r="L8" s="49">
        <v>150</v>
      </c>
      <c r="M8"/>
    </row>
    <row r="9" spans="1:14" ht="19.350000000000001" customHeight="1" x14ac:dyDescent="0.2">
      <c r="C9"/>
      <c r="D9"/>
      <c r="E9"/>
      <c r="F9" s="49" t="s">
        <v>18</v>
      </c>
      <c r="G9" s="50" t="s">
        <v>144</v>
      </c>
      <c r="H9" s="51"/>
      <c r="I9" s="51"/>
      <c r="J9" s="52"/>
      <c r="K9" s="2"/>
      <c r="L9" s="122">
        <v>230</v>
      </c>
      <c r="M9"/>
    </row>
    <row r="10" spans="1:14" ht="19.350000000000001" customHeight="1" x14ac:dyDescent="0.2">
      <c r="C10"/>
      <c r="D10"/>
      <c r="E10"/>
      <c r="F10" s="49" t="s">
        <v>19</v>
      </c>
      <c r="G10" s="50" t="s">
        <v>145</v>
      </c>
      <c r="H10" s="51"/>
      <c r="I10" s="51"/>
      <c r="J10" s="52"/>
      <c r="K10" s="2"/>
      <c r="L10" s="122">
        <v>350</v>
      </c>
      <c r="M10"/>
    </row>
    <row r="11" spans="1:14" ht="19.350000000000001" customHeight="1" x14ac:dyDescent="0.2">
      <c r="C11"/>
      <c r="D11"/>
      <c r="E11"/>
      <c r="F11" s="49" t="s">
        <v>20</v>
      </c>
      <c r="G11" s="50" t="s">
        <v>140</v>
      </c>
      <c r="H11" s="51"/>
      <c r="I11" s="51"/>
      <c r="J11" s="52"/>
      <c r="K11" s="2"/>
      <c r="L11" s="122">
        <v>350</v>
      </c>
      <c r="M11"/>
    </row>
    <row r="12" spans="1:14" ht="19.350000000000001" customHeight="1" x14ac:dyDescent="0.2">
      <c r="C12"/>
      <c r="D12"/>
      <c r="E12"/>
      <c r="F12" s="53" t="s">
        <v>21</v>
      </c>
      <c r="G12" s="50" t="s">
        <v>170</v>
      </c>
      <c r="H12" s="51"/>
      <c r="I12" s="51"/>
      <c r="J12" s="52"/>
      <c r="K12" s="2"/>
      <c r="L12" s="122">
        <v>150</v>
      </c>
      <c r="M12"/>
    </row>
    <row r="13" spans="1:14" ht="19.350000000000001" customHeight="1" x14ac:dyDescent="0.2">
      <c r="C13"/>
      <c r="D13"/>
      <c r="E13"/>
      <c r="F13" s="53" t="s">
        <v>166</v>
      </c>
      <c r="G13" s="50" t="s">
        <v>150</v>
      </c>
      <c r="H13" s="51"/>
      <c r="I13" s="51"/>
      <c r="J13" s="52"/>
      <c r="K13" s="110"/>
      <c r="L13" s="110"/>
      <c r="M13"/>
    </row>
    <row r="14" spans="1:14" ht="19.350000000000001" customHeight="1" x14ac:dyDescent="0.2">
      <c r="A14" s="44"/>
      <c r="B14" s="44"/>
      <c r="C14" s="44"/>
      <c r="D14" s="45"/>
      <c r="E14" s="44"/>
      <c r="F14" s="44"/>
      <c r="G14" s="44"/>
      <c r="H14" s="44"/>
      <c r="I14" s="46"/>
      <c r="J14" s="121"/>
      <c r="K14" s="123" t="s">
        <v>274</v>
      </c>
      <c r="L14" s="121"/>
      <c r="M14" s="46"/>
      <c r="N14" s="44"/>
    </row>
    <row r="15" spans="1:14" s="66" customFormat="1" ht="36.4" customHeight="1" x14ac:dyDescent="0.2">
      <c r="A15" s="56" t="s">
        <v>23</v>
      </c>
      <c r="B15" s="57" t="s">
        <v>32</v>
      </c>
      <c r="C15" s="58" t="s">
        <v>1</v>
      </c>
      <c r="D15" s="59" t="s">
        <v>22</v>
      </c>
      <c r="E15" s="60" t="s">
        <v>6</v>
      </c>
      <c r="F15" s="61" t="s">
        <v>4</v>
      </c>
      <c r="G15" s="62" t="s">
        <v>13</v>
      </c>
      <c r="H15" s="63" t="s">
        <v>0</v>
      </c>
      <c r="I15" s="64" t="s">
        <v>7</v>
      </c>
      <c r="J15" s="64" t="s">
        <v>9</v>
      </c>
      <c r="K15" s="64" t="s">
        <v>34</v>
      </c>
      <c r="L15" s="65" t="s">
        <v>37</v>
      </c>
      <c r="M15" s="64" t="s">
        <v>12</v>
      </c>
      <c r="N15" s="65" t="s">
        <v>38</v>
      </c>
    </row>
    <row r="16" spans="1:14" s="73" customFormat="1" ht="6.4" customHeight="1" x14ac:dyDescent="0.2">
      <c r="A16" s="67"/>
      <c r="B16" s="67"/>
      <c r="C16" s="58"/>
      <c r="D16" s="68"/>
      <c r="E16" s="60"/>
      <c r="F16" s="60"/>
      <c r="G16" s="62"/>
      <c r="H16" s="69"/>
      <c r="I16" s="64"/>
      <c r="J16" s="64"/>
      <c r="K16" s="70"/>
      <c r="L16" s="71"/>
      <c r="M16" s="70"/>
      <c r="N16" s="72"/>
    </row>
    <row r="17" spans="1:14" s="46" customFormat="1" ht="21.4" customHeight="1" thickBot="1" x14ac:dyDescent="0.25">
      <c r="A17" s="74"/>
      <c r="B17" s="74"/>
      <c r="C17" s="75"/>
      <c r="D17" s="75"/>
      <c r="E17" s="76"/>
      <c r="F17" s="77"/>
      <c r="G17" s="78" t="s">
        <v>30</v>
      </c>
      <c r="H17" s="79" t="s">
        <v>2</v>
      </c>
      <c r="I17" s="80"/>
      <c r="J17" s="81" t="s">
        <v>8</v>
      </c>
      <c r="K17" s="48" t="s">
        <v>10</v>
      </c>
      <c r="L17" s="82" t="s">
        <v>3</v>
      </c>
      <c r="M17" s="48" t="s">
        <v>11</v>
      </c>
      <c r="N17" s="83" t="s">
        <v>3</v>
      </c>
    </row>
    <row r="18" spans="1:14" s="89" customFormat="1" ht="19.5" customHeight="1" thickTop="1" thickBot="1" x14ac:dyDescent="0.25">
      <c r="A18" s="84"/>
      <c r="B18" s="85"/>
      <c r="C18" s="85"/>
      <c r="D18" s="85"/>
      <c r="E18" s="85"/>
      <c r="F18" s="85"/>
      <c r="G18" s="86" t="s">
        <v>265</v>
      </c>
      <c r="H18" s="112">
        <f>SUM(H20-H19)</f>
        <v>1633.7100000000005</v>
      </c>
      <c r="I18" s="133"/>
      <c r="J18" s="134"/>
      <c r="K18" s="134"/>
      <c r="L18" s="112">
        <f>SUM(L22:L99)</f>
        <v>0</v>
      </c>
      <c r="M18" s="88"/>
      <c r="N18" s="113">
        <f>SUM(N22:N99)</f>
        <v>0</v>
      </c>
    </row>
    <row r="19" spans="1:14" s="89" customFormat="1" ht="19.5" customHeight="1" thickTop="1" x14ac:dyDescent="0.2">
      <c r="A19" s="90"/>
      <c r="B19" s="91"/>
      <c r="C19" s="91"/>
      <c r="D19" s="91"/>
      <c r="E19" s="91"/>
      <c r="F19" s="91"/>
      <c r="G19" s="92" t="s">
        <v>259</v>
      </c>
      <c r="H19" s="87">
        <f>SUMIF(I22:I99,"KR",H22:H99)</f>
        <v>40.58</v>
      </c>
      <c r="I19" s="93"/>
      <c r="J19" s="94"/>
      <c r="K19" s="88"/>
      <c r="L19" s="88"/>
      <c r="M19" s="88"/>
      <c r="N19" s="88"/>
    </row>
    <row r="20" spans="1:14" s="89" customFormat="1" ht="19.5" customHeight="1" x14ac:dyDescent="0.2">
      <c r="A20" s="91"/>
      <c r="B20" s="91"/>
      <c r="C20" s="91"/>
      <c r="D20" s="91"/>
      <c r="E20" s="91"/>
      <c r="F20" s="91"/>
      <c r="G20" s="95" t="s">
        <v>266</v>
      </c>
      <c r="H20" s="87">
        <f>SUM(H22:H99)</f>
        <v>1674.2900000000004</v>
      </c>
      <c r="I20" s="88"/>
      <c r="J20" s="94"/>
      <c r="K20" s="88"/>
      <c r="L20" s="88"/>
      <c r="M20" s="88"/>
      <c r="N20" s="88"/>
    </row>
    <row r="21" spans="1:14" s="89" customFormat="1" ht="19.5" customHeight="1" x14ac:dyDescent="0.2">
      <c r="A21" s="96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8"/>
    </row>
    <row r="22" spans="1:14" s="105" customFormat="1" ht="19.5" customHeight="1" x14ac:dyDescent="0.2">
      <c r="A22" s="99">
        <v>1</v>
      </c>
      <c r="B22" s="119" t="s">
        <v>258</v>
      </c>
      <c r="C22" s="101" t="s">
        <v>139</v>
      </c>
      <c r="D22" s="101" t="s">
        <v>171</v>
      </c>
      <c r="E22" s="101" t="s">
        <v>172</v>
      </c>
      <c r="F22" s="99" t="s">
        <v>14</v>
      </c>
      <c r="G22" s="101" t="s">
        <v>260</v>
      </c>
      <c r="H22" s="103">
        <v>40.35</v>
      </c>
      <c r="I22" s="99" t="s">
        <v>146</v>
      </c>
      <c r="J22" s="99">
        <v>252</v>
      </c>
      <c r="K22" s="41" t="str">
        <f t="shared" ref="K22:K85" si="0">IF(VLOOKUP(F22,$F$5:$K$18,6,TRUE)=0,"",VLOOKUP(F22,$F$5:$K$18,6,TRUE))</f>
        <v/>
      </c>
      <c r="L22" s="104">
        <f t="shared" ref="L22:L53" si="1">ROUND(IF(K22="",0,(J22*H22)/K22),2)</f>
        <v>0</v>
      </c>
      <c r="M22" s="39"/>
      <c r="N22" s="114">
        <f t="shared" ref="N22:N53" si="2">IF(L22=0,0,IF(M22="",0,ROUND(L22*+M22,2)))</f>
        <v>0</v>
      </c>
    </row>
    <row r="23" spans="1:14" s="105" customFormat="1" ht="19.5" customHeight="1" x14ac:dyDescent="0.2">
      <c r="A23" s="99">
        <v>2</v>
      </c>
      <c r="B23" s="119" t="s">
        <v>258</v>
      </c>
      <c r="C23" s="101" t="s">
        <v>139</v>
      </c>
      <c r="D23" s="101" t="s">
        <v>173</v>
      </c>
      <c r="E23" s="101" t="s">
        <v>174</v>
      </c>
      <c r="F23" s="106" t="s">
        <v>14</v>
      </c>
      <c r="G23" s="101" t="s">
        <v>260</v>
      </c>
      <c r="H23" s="103">
        <v>16.2</v>
      </c>
      <c r="I23" s="99" t="s">
        <v>146</v>
      </c>
      <c r="J23" s="99">
        <v>252</v>
      </c>
      <c r="K23" s="41" t="str">
        <f t="shared" si="0"/>
        <v/>
      </c>
      <c r="L23" s="104">
        <f t="shared" si="1"/>
        <v>0</v>
      </c>
      <c r="M23" s="39"/>
      <c r="N23" s="114">
        <f t="shared" si="2"/>
        <v>0</v>
      </c>
    </row>
    <row r="24" spans="1:14" s="105" customFormat="1" ht="19.5" customHeight="1" x14ac:dyDescent="0.2">
      <c r="A24" s="99">
        <v>3</v>
      </c>
      <c r="B24" s="119" t="s">
        <v>258</v>
      </c>
      <c r="C24" s="101" t="s">
        <v>139</v>
      </c>
      <c r="D24" s="101" t="s">
        <v>175</v>
      </c>
      <c r="E24" s="101" t="s">
        <v>148</v>
      </c>
      <c r="F24" s="99" t="s">
        <v>15</v>
      </c>
      <c r="G24" s="101" t="s">
        <v>261</v>
      </c>
      <c r="H24" s="103">
        <v>11.1</v>
      </c>
      <c r="I24" s="99" t="s">
        <v>146</v>
      </c>
      <c r="J24" s="99">
        <v>252</v>
      </c>
      <c r="K24" s="41" t="str">
        <f t="shared" si="0"/>
        <v/>
      </c>
      <c r="L24" s="104">
        <f t="shared" si="1"/>
        <v>0</v>
      </c>
      <c r="M24" s="39"/>
      <c r="N24" s="114">
        <f t="shared" si="2"/>
        <v>0</v>
      </c>
    </row>
    <row r="25" spans="1:14" s="105" customFormat="1" ht="19.5" customHeight="1" x14ac:dyDescent="0.2">
      <c r="A25" s="99">
        <v>4</v>
      </c>
      <c r="B25" s="119" t="s">
        <v>258</v>
      </c>
      <c r="C25" s="101" t="s">
        <v>139</v>
      </c>
      <c r="D25" s="101" t="s">
        <v>176</v>
      </c>
      <c r="E25" s="101" t="s">
        <v>177</v>
      </c>
      <c r="F25" s="106" t="s">
        <v>16</v>
      </c>
      <c r="G25" s="101" t="s">
        <v>262</v>
      </c>
      <c r="H25" s="103">
        <v>9.6999999999999993</v>
      </c>
      <c r="I25" s="99" t="s">
        <v>146</v>
      </c>
      <c r="J25" s="99">
        <v>252</v>
      </c>
      <c r="K25" s="41" t="str">
        <f t="shared" si="0"/>
        <v/>
      </c>
      <c r="L25" s="104">
        <f t="shared" si="1"/>
        <v>0</v>
      </c>
      <c r="M25" s="39"/>
      <c r="N25" s="114">
        <f t="shared" si="2"/>
        <v>0</v>
      </c>
    </row>
    <row r="26" spans="1:14" s="105" customFormat="1" ht="19.5" customHeight="1" x14ac:dyDescent="0.2">
      <c r="A26" s="99">
        <v>5</v>
      </c>
      <c r="B26" s="119" t="s">
        <v>258</v>
      </c>
      <c r="C26" s="101" t="s">
        <v>139</v>
      </c>
      <c r="D26" s="101" t="s">
        <v>178</v>
      </c>
      <c r="E26" s="101" t="s">
        <v>179</v>
      </c>
      <c r="F26" s="106" t="s">
        <v>166</v>
      </c>
      <c r="G26" s="101" t="s">
        <v>261</v>
      </c>
      <c r="H26" s="103">
        <v>3.8</v>
      </c>
      <c r="I26" s="99" t="s">
        <v>166</v>
      </c>
      <c r="J26" s="99">
        <v>0</v>
      </c>
      <c r="K26" s="111"/>
      <c r="L26" s="104">
        <f t="shared" ref="L26" si="3">ROUND(IF(K26="",0,(J26*H26)/K26),2)</f>
        <v>0</v>
      </c>
      <c r="M26" s="111"/>
      <c r="N26" s="114">
        <f t="shared" ref="N26" si="4">IF(L26=0,0,IF(M26="",0,ROUND(L26*+M26,2)))</f>
        <v>0</v>
      </c>
    </row>
    <row r="27" spans="1:14" s="105" customFormat="1" ht="19.5" customHeight="1" x14ac:dyDescent="0.2">
      <c r="A27" s="99">
        <v>6</v>
      </c>
      <c r="B27" s="119" t="s">
        <v>258</v>
      </c>
      <c r="C27" s="101" t="s">
        <v>139</v>
      </c>
      <c r="D27" s="101" t="s">
        <v>180</v>
      </c>
      <c r="E27" s="101" t="s">
        <v>172</v>
      </c>
      <c r="F27" s="106" t="s">
        <v>14</v>
      </c>
      <c r="G27" s="101" t="s">
        <v>260</v>
      </c>
      <c r="H27" s="103">
        <v>40.35</v>
      </c>
      <c r="I27" s="99" t="s">
        <v>146</v>
      </c>
      <c r="J27" s="99">
        <v>252</v>
      </c>
      <c r="K27" s="41" t="str">
        <f t="shared" si="0"/>
        <v/>
      </c>
      <c r="L27" s="104">
        <f t="shared" si="1"/>
        <v>0</v>
      </c>
      <c r="M27" s="39"/>
      <c r="N27" s="114">
        <f t="shared" si="2"/>
        <v>0</v>
      </c>
    </row>
    <row r="28" spans="1:14" s="105" customFormat="1" ht="19.5" customHeight="1" x14ac:dyDescent="0.2">
      <c r="A28" s="99">
        <v>7</v>
      </c>
      <c r="B28" s="119" t="s">
        <v>258</v>
      </c>
      <c r="C28" s="101" t="s">
        <v>139</v>
      </c>
      <c r="D28" s="101" t="s">
        <v>181</v>
      </c>
      <c r="E28" s="101" t="s">
        <v>174</v>
      </c>
      <c r="F28" s="99" t="s">
        <v>14</v>
      </c>
      <c r="G28" s="101" t="s">
        <v>260</v>
      </c>
      <c r="H28" s="103">
        <v>16.2</v>
      </c>
      <c r="I28" s="99" t="s">
        <v>146</v>
      </c>
      <c r="J28" s="99">
        <v>252</v>
      </c>
      <c r="K28" s="41" t="str">
        <f t="shared" si="0"/>
        <v/>
      </c>
      <c r="L28" s="104">
        <f t="shared" si="1"/>
        <v>0</v>
      </c>
      <c r="M28" s="39"/>
      <c r="N28" s="114">
        <f t="shared" si="2"/>
        <v>0</v>
      </c>
    </row>
    <row r="29" spans="1:14" s="105" customFormat="1" ht="19.5" customHeight="1" x14ac:dyDescent="0.2">
      <c r="A29" s="99">
        <v>8</v>
      </c>
      <c r="B29" s="119" t="s">
        <v>258</v>
      </c>
      <c r="C29" s="101" t="s">
        <v>139</v>
      </c>
      <c r="D29" s="101" t="s">
        <v>182</v>
      </c>
      <c r="E29" s="101" t="s">
        <v>148</v>
      </c>
      <c r="F29" s="99" t="s">
        <v>15</v>
      </c>
      <c r="G29" s="101" t="s">
        <v>261</v>
      </c>
      <c r="H29" s="103">
        <v>11.1</v>
      </c>
      <c r="I29" s="99" t="s">
        <v>146</v>
      </c>
      <c r="J29" s="99">
        <v>252</v>
      </c>
      <c r="K29" s="41" t="str">
        <f t="shared" si="0"/>
        <v/>
      </c>
      <c r="L29" s="104">
        <f t="shared" si="1"/>
        <v>0</v>
      </c>
      <c r="M29" s="39"/>
      <c r="N29" s="114">
        <f t="shared" si="2"/>
        <v>0</v>
      </c>
    </row>
    <row r="30" spans="1:14" s="105" customFormat="1" ht="19.5" customHeight="1" x14ac:dyDescent="0.2">
      <c r="A30" s="99">
        <v>9</v>
      </c>
      <c r="B30" s="119" t="s">
        <v>258</v>
      </c>
      <c r="C30" s="101" t="s">
        <v>139</v>
      </c>
      <c r="D30" s="101" t="s">
        <v>183</v>
      </c>
      <c r="E30" s="101" t="s">
        <v>177</v>
      </c>
      <c r="F30" s="99" t="s">
        <v>16</v>
      </c>
      <c r="G30" s="101" t="s">
        <v>262</v>
      </c>
      <c r="H30" s="103">
        <v>9.6999999999999993</v>
      </c>
      <c r="I30" s="99" t="s">
        <v>146</v>
      </c>
      <c r="J30" s="99">
        <v>252</v>
      </c>
      <c r="K30" s="41" t="str">
        <f t="shared" si="0"/>
        <v/>
      </c>
      <c r="L30" s="104">
        <f t="shared" si="1"/>
        <v>0</v>
      </c>
      <c r="M30" s="39"/>
      <c r="N30" s="114">
        <f t="shared" si="2"/>
        <v>0</v>
      </c>
    </row>
    <row r="31" spans="1:14" s="105" customFormat="1" ht="19.5" customHeight="1" x14ac:dyDescent="0.2">
      <c r="A31" s="99">
        <v>10</v>
      </c>
      <c r="B31" s="119" t="s">
        <v>258</v>
      </c>
      <c r="C31" s="101" t="s">
        <v>139</v>
      </c>
      <c r="D31" s="101" t="s">
        <v>184</v>
      </c>
      <c r="E31" s="101" t="s">
        <v>179</v>
      </c>
      <c r="F31" s="106" t="s">
        <v>166</v>
      </c>
      <c r="G31" s="101" t="s">
        <v>261</v>
      </c>
      <c r="H31" s="103">
        <v>3.8</v>
      </c>
      <c r="I31" s="99" t="s">
        <v>166</v>
      </c>
      <c r="J31" s="99">
        <v>0</v>
      </c>
      <c r="K31" s="111"/>
      <c r="L31" s="104">
        <f t="shared" si="1"/>
        <v>0</v>
      </c>
      <c r="M31" s="111"/>
      <c r="N31" s="114">
        <f t="shared" si="2"/>
        <v>0</v>
      </c>
    </row>
    <row r="32" spans="1:14" s="105" customFormat="1" ht="19.5" customHeight="1" x14ac:dyDescent="0.2">
      <c r="A32" s="99">
        <v>11</v>
      </c>
      <c r="B32" s="119" t="s">
        <v>258</v>
      </c>
      <c r="C32" s="101" t="s">
        <v>139</v>
      </c>
      <c r="D32" s="101" t="s">
        <v>185</v>
      </c>
      <c r="E32" s="101" t="s">
        <v>172</v>
      </c>
      <c r="F32" s="99" t="s">
        <v>14</v>
      </c>
      <c r="G32" s="101" t="s">
        <v>260</v>
      </c>
      <c r="H32" s="103">
        <v>40.35</v>
      </c>
      <c r="I32" s="99" t="s">
        <v>146</v>
      </c>
      <c r="J32" s="99">
        <v>252</v>
      </c>
      <c r="K32" s="41" t="str">
        <f t="shared" si="0"/>
        <v/>
      </c>
      <c r="L32" s="104">
        <f t="shared" si="1"/>
        <v>0</v>
      </c>
      <c r="M32" s="39"/>
      <c r="N32" s="114">
        <f t="shared" si="2"/>
        <v>0</v>
      </c>
    </row>
    <row r="33" spans="1:14" s="105" customFormat="1" ht="19.5" customHeight="1" x14ac:dyDescent="0.2">
      <c r="A33" s="99">
        <v>12</v>
      </c>
      <c r="B33" s="119" t="s">
        <v>258</v>
      </c>
      <c r="C33" s="101" t="s">
        <v>139</v>
      </c>
      <c r="D33" s="101" t="s">
        <v>186</v>
      </c>
      <c r="E33" s="101" t="s">
        <v>174</v>
      </c>
      <c r="F33" s="99" t="s">
        <v>14</v>
      </c>
      <c r="G33" s="101" t="s">
        <v>260</v>
      </c>
      <c r="H33" s="103">
        <v>16.2</v>
      </c>
      <c r="I33" s="99" t="s">
        <v>146</v>
      </c>
      <c r="J33" s="99">
        <v>252</v>
      </c>
      <c r="K33" s="41" t="str">
        <f t="shared" ref="K33" si="5">IF(VLOOKUP(F33,$F$5:$K$18,6,TRUE)=0,"",VLOOKUP(F33,$F$5:$K$18,6,TRUE))</f>
        <v/>
      </c>
      <c r="L33" s="104">
        <f t="shared" ref="L33" si="6">ROUND(IF(K33="",0,(J33*H33)/K33),2)</f>
        <v>0</v>
      </c>
      <c r="M33" s="39"/>
      <c r="N33" s="114">
        <f t="shared" ref="N33" si="7">IF(L33=0,0,IF(M33="",0,ROUND(L33*+M33,2)))</f>
        <v>0</v>
      </c>
    </row>
    <row r="34" spans="1:14" s="105" customFormat="1" ht="19.5" customHeight="1" x14ac:dyDescent="0.2">
      <c r="A34" s="99">
        <v>13</v>
      </c>
      <c r="B34" s="119" t="s">
        <v>258</v>
      </c>
      <c r="C34" s="101" t="s">
        <v>139</v>
      </c>
      <c r="D34" s="101" t="s">
        <v>187</v>
      </c>
      <c r="E34" s="101" t="s">
        <v>148</v>
      </c>
      <c r="F34" s="99" t="s">
        <v>15</v>
      </c>
      <c r="G34" s="101" t="s">
        <v>261</v>
      </c>
      <c r="H34" s="103">
        <v>11.1</v>
      </c>
      <c r="I34" s="99" t="s">
        <v>146</v>
      </c>
      <c r="J34" s="99">
        <v>252</v>
      </c>
      <c r="K34" s="41" t="str">
        <f t="shared" si="0"/>
        <v/>
      </c>
      <c r="L34" s="104">
        <f t="shared" si="1"/>
        <v>0</v>
      </c>
      <c r="M34" s="39"/>
      <c r="N34" s="114">
        <f t="shared" si="2"/>
        <v>0</v>
      </c>
    </row>
    <row r="35" spans="1:14" s="105" customFormat="1" ht="19.5" customHeight="1" x14ac:dyDescent="0.2">
      <c r="A35" s="99">
        <v>14</v>
      </c>
      <c r="B35" s="119" t="s">
        <v>258</v>
      </c>
      <c r="C35" s="101" t="s">
        <v>139</v>
      </c>
      <c r="D35" s="101" t="s">
        <v>188</v>
      </c>
      <c r="E35" s="101" t="s">
        <v>189</v>
      </c>
      <c r="F35" s="99" t="s">
        <v>16</v>
      </c>
      <c r="G35" s="101" t="s">
        <v>262</v>
      </c>
      <c r="H35" s="103">
        <v>20.2</v>
      </c>
      <c r="I35" s="99" t="s">
        <v>146</v>
      </c>
      <c r="J35" s="99">
        <v>252</v>
      </c>
      <c r="K35" s="41" t="str">
        <f t="shared" si="0"/>
        <v/>
      </c>
      <c r="L35" s="104">
        <f t="shared" si="1"/>
        <v>0</v>
      </c>
      <c r="M35" s="39"/>
      <c r="N35" s="114">
        <f t="shared" si="2"/>
        <v>0</v>
      </c>
    </row>
    <row r="36" spans="1:14" s="105" customFormat="1" ht="19.5" customHeight="1" x14ac:dyDescent="0.2">
      <c r="A36" s="99">
        <v>15</v>
      </c>
      <c r="B36" s="119" t="s">
        <v>258</v>
      </c>
      <c r="C36" s="101" t="s">
        <v>139</v>
      </c>
      <c r="D36" s="101" t="s">
        <v>190</v>
      </c>
      <c r="E36" s="101" t="s">
        <v>179</v>
      </c>
      <c r="F36" s="99" t="s">
        <v>166</v>
      </c>
      <c r="G36" s="101" t="s">
        <v>261</v>
      </c>
      <c r="H36" s="103">
        <v>3.8</v>
      </c>
      <c r="I36" s="99" t="s">
        <v>166</v>
      </c>
      <c r="J36" s="99">
        <v>0</v>
      </c>
      <c r="K36" s="111"/>
      <c r="L36" s="104">
        <f t="shared" si="1"/>
        <v>0</v>
      </c>
      <c r="M36" s="111"/>
      <c r="N36" s="114">
        <f t="shared" si="2"/>
        <v>0</v>
      </c>
    </row>
    <row r="37" spans="1:14" s="105" customFormat="1" ht="19.5" customHeight="1" x14ac:dyDescent="0.2">
      <c r="A37" s="99">
        <v>16</v>
      </c>
      <c r="B37" s="119" t="s">
        <v>258</v>
      </c>
      <c r="C37" s="101" t="s">
        <v>139</v>
      </c>
      <c r="D37" s="101" t="s">
        <v>191</v>
      </c>
      <c r="E37" s="101" t="s">
        <v>172</v>
      </c>
      <c r="F37" s="99" t="s">
        <v>14</v>
      </c>
      <c r="G37" s="101" t="s">
        <v>260</v>
      </c>
      <c r="H37" s="103">
        <v>40.35</v>
      </c>
      <c r="I37" s="99" t="s">
        <v>146</v>
      </c>
      <c r="J37" s="99">
        <v>252</v>
      </c>
      <c r="K37" s="41" t="str">
        <f t="shared" si="0"/>
        <v/>
      </c>
      <c r="L37" s="104">
        <f t="shared" si="1"/>
        <v>0</v>
      </c>
      <c r="M37" s="39"/>
      <c r="N37" s="114">
        <f t="shared" si="2"/>
        <v>0</v>
      </c>
    </row>
    <row r="38" spans="1:14" s="105" customFormat="1" ht="19.5" customHeight="1" x14ac:dyDescent="0.2">
      <c r="A38" s="99">
        <v>17</v>
      </c>
      <c r="B38" s="119" t="s">
        <v>258</v>
      </c>
      <c r="C38" s="101" t="s">
        <v>139</v>
      </c>
      <c r="D38" s="101" t="s">
        <v>192</v>
      </c>
      <c r="E38" s="101" t="s">
        <v>174</v>
      </c>
      <c r="F38" s="99" t="s">
        <v>14</v>
      </c>
      <c r="G38" s="101" t="s">
        <v>260</v>
      </c>
      <c r="H38" s="103">
        <v>16.2</v>
      </c>
      <c r="I38" s="99" t="s">
        <v>146</v>
      </c>
      <c r="J38" s="99">
        <v>252</v>
      </c>
      <c r="K38" s="41" t="str">
        <f t="shared" ref="K38" si="8">IF(VLOOKUP(F38,$F$5:$K$18,6,TRUE)=0,"",VLOOKUP(F38,$F$5:$K$18,6,TRUE))</f>
        <v/>
      </c>
      <c r="L38" s="104">
        <f t="shared" ref="L38" si="9">ROUND(IF(K38="",0,(J38*H38)/K38),2)</f>
        <v>0</v>
      </c>
      <c r="M38" s="39"/>
      <c r="N38" s="114">
        <f t="shared" ref="N38" si="10">IF(L38=0,0,IF(M38="",0,ROUND(L38*+M38,2)))</f>
        <v>0</v>
      </c>
    </row>
    <row r="39" spans="1:14" s="105" customFormat="1" ht="19.5" customHeight="1" x14ac:dyDescent="0.2">
      <c r="A39" s="99">
        <v>18</v>
      </c>
      <c r="B39" s="119" t="s">
        <v>258</v>
      </c>
      <c r="C39" s="101" t="s">
        <v>139</v>
      </c>
      <c r="D39" s="101" t="s">
        <v>193</v>
      </c>
      <c r="E39" s="101" t="s">
        <v>148</v>
      </c>
      <c r="F39" s="106" t="s">
        <v>15</v>
      </c>
      <c r="G39" s="101" t="s">
        <v>261</v>
      </c>
      <c r="H39" s="103">
        <v>11.4</v>
      </c>
      <c r="I39" s="99" t="s">
        <v>146</v>
      </c>
      <c r="J39" s="99">
        <v>252</v>
      </c>
      <c r="K39" s="41" t="str">
        <f t="shared" si="0"/>
        <v/>
      </c>
      <c r="L39" s="104">
        <f t="shared" si="1"/>
        <v>0</v>
      </c>
      <c r="M39" s="39"/>
      <c r="N39" s="114">
        <f t="shared" si="2"/>
        <v>0</v>
      </c>
    </row>
    <row r="40" spans="1:14" s="105" customFormat="1" ht="19.5" customHeight="1" x14ac:dyDescent="0.2">
      <c r="A40" s="99">
        <v>19</v>
      </c>
      <c r="B40" s="119" t="s">
        <v>258</v>
      </c>
      <c r="C40" s="101" t="s">
        <v>139</v>
      </c>
      <c r="D40" s="101" t="s">
        <v>194</v>
      </c>
      <c r="E40" s="101" t="s">
        <v>179</v>
      </c>
      <c r="F40" s="106" t="s">
        <v>166</v>
      </c>
      <c r="G40" s="101" t="s">
        <v>261</v>
      </c>
      <c r="H40" s="103">
        <v>3.8</v>
      </c>
      <c r="I40" s="99" t="s">
        <v>166</v>
      </c>
      <c r="J40" s="99">
        <v>0</v>
      </c>
      <c r="K40" s="111"/>
      <c r="L40" s="104">
        <f t="shared" si="1"/>
        <v>0</v>
      </c>
      <c r="M40" s="111"/>
      <c r="N40" s="114">
        <f t="shared" si="2"/>
        <v>0</v>
      </c>
    </row>
    <row r="41" spans="1:14" s="105" customFormat="1" ht="19.5" customHeight="1" x14ac:dyDescent="0.2">
      <c r="A41" s="99">
        <v>20</v>
      </c>
      <c r="B41" s="119" t="s">
        <v>258</v>
      </c>
      <c r="C41" s="101" t="s">
        <v>139</v>
      </c>
      <c r="D41" s="101" t="s">
        <v>195</v>
      </c>
      <c r="E41" s="101" t="s">
        <v>172</v>
      </c>
      <c r="F41" s="99" t="s">
        <v>14</v>
      </c>
      <c r="G41" s="101" t="s">
        <v>260</v>
      </c>
      <c r="H41" s="103">
        <v>40.35</v>
      </c>
      <c r="I41" s="99" t="s">
        <v>146</v>
      </c>
      <c r="J41" s="99">
        <v>252</v>
      </c>
      <c r="K41" s="41" t="str">
        <f t="shared" si="0"/>
        <v/>
      </c>
      <c r="L41" s="104">
        <f t="shared" si="1"/>
        <v>0</v>
      </c>
      <c r="M41" s="39"/>
      <c r="N41" s="114">
        <f t="shared" si="2"/>
        <v>0</v>
      </c>
    </row>
    <row r="42" spans="1:14" s="105" customFormat="1" ht="19.5" customHeight="1" x14ac:dyDescent="0.2">
      <c r="A42" s="99">
        <v>21</v>
      </c>
      <c r="B42" s="119" t="s">
        <v>258</v>
      </c>
      <c r="C42" s="101" t="s">
        <v>139</v>
      </c>
      <c r="D42" s="101" t="s">
        <v>196</v>
      </c>
      <c r="E42" s="101" t="s">
        <v>174</v>
      </c>
      <c r="F42" s="106" t="s">
        <v>14</v>
      </c>
      <c r="G42" s="101" t="s">
        <v>260</v>
      </c>
      <c r="H42" s="103">
        <v>16.2</v>
      </c>
      <c r="I42" s="99" t="s">
        <v>146</v>
      </c>
      <c r="J42" s="99">
        <v>252</v>
      </c>
      <c r="K42" s="41" t="str">
        <f t="shared" si="0"/>
        <v/>
      </c>
      <c r="L42" s="104">
        <f t="shared" si="1"/>
        <v>0</v>
      </c>
      <c r="M42" s="39"/>
      <c r="N42" s="114">
        <f t="shared" si="2"/>
        <v>0</v>
      </c>
    </row>
    <row r="43" spans="1:14" s="105" customFormat="1" ht="19.5" customHeight="1" x14ac:dyDescent="0.2">
      <c r="A43" s="99">
        <v>22</v>
      </c>
      <c r="B43" s="119" t="s">
        <v>258</v>
      </c>
      <c r="C43" s="101" t="s">
        <v>139</v>
      </c>
      <c r="D43" s="101" t="s">
        <v>197</v>
      </c>
      <c r="E43" s="101" t="s">
        <v>148</v>
      </c>
      <c r="F43" s="106" t="s">
        <v>15</v>
      </c>
      <c r="G43" s="101" t="s">
        <v>261</v>
      </c>
      <c r="H43" s="103">
        <v>11.32</v>
      </c>
      <c r="I43" s="99" t="s">
        <v>146</v>
      </c>
      <c r="J43" s="99">
        <v>252</v>
      </c>
      <c r="K43" s="41" t="str">
        <f t="shared" si="0"/>
        <v/>
      </c>
      <c r="L43" s="104">
        <f t="shared" si="1"/>
        <v>0</v>
      </c>
      <c r="M43" s="39"/>
      <c r="N43" s="114">
        <f t="shared" si="2"/>
        <v>0</v>
      </c>
    </row>
    <row r="44" spans="1:14" s="105" customFormat="1" ht="19.5" customHeight="1" x14ac:dyDescent="0.2">
      <c r="A44" s="99">
        <v>23</v>
      </c>
      <c r="B44" s="119" t="s">
        <v>258</v>
      </c>
      <c r="C44" s="101" t="s">
        <v>139</v>
      </c>
      <c r="D44" s="101" t="s">
        <v>198</v>
      </c>
      <c r="E44" s="101" t="s">
        <v>199</v>
      </c>
      <c r="F44" s="99" t="s">
        <v>16</v>
      </c>
      <c r="G44" s="101" t="s">
        <v>262</v>
      </c>
      <c r="H44" s="103">
        <v>20.2</v>
      </c>
      <c r="I44" s="99" t="s">
        <v>146</v>
      </c>
      <c r="J44" s="99">
        <v>252</v>
      </c>
      <c r="K44" s="41" t="str">
        <f t="shared" si="0"/>
        <v/>
      </c>
      <c r="L44" s="104">
        <f t="shared" si="1"/>
        <v>0</v>
      </c>
      <c r="M44" s="39"/>
      <c r="N44" s="114">
        <f t="shared" si="2"/>
        <v>0</v>
      </c>
    </row>
    <row r="45" spans="1:14" s="105" customFormat="1" ht="19.5" customHeight="1" x14ac:dyDescent="0.2">
      <c r="A45" s="99">
        <v>24</v>
      </c>
      <c r="B45" s="119" t="s">
        <v>258</v>
      </c>
      <c r="C45" s="101" t="s">
        <v>139</v>
      </c>
      <c r="D45" s="101" t="s">
        <v>200</v>
      </c>
      <c r="E45" s="101" t="s">
        <v>179</v>
      </c>
      <c r="F45" s="106" t="s">
        <v>166</v>
      </c>
      <c r="G45" s="101" t="s">
        <v>261</v>
      </c>
      <c r="H45" s="103">
        <v>3.8</v>
      </c>
      <c r="I45" s="99" t="s">
        <v>166</v>
      </c>
      <c r="J45" s="99">
        <v>0</v>
      </c>
      <c r="K45" s="111"/>
      <c r="L45" s="104">
        <f t="shared" si="1"/>
        <v>0</v>
      </c>
      <c r="M45" s="111"/>
      <c r="N45" s="114">
        <f t="shared" si="2"/>
        <v>0</v>
      </c>
    </row>
    <row r="46" spans="1:14" s="105" customFormat="1" ht="19.5" customHeight="1" x14ac:dyDescent="0.2">
      <c r="A46" s="99">
        <v>25</v>
      </c>
      <c r="B46" s="119" t="s">
        <v>258</v>
      </c>
      <c r="C46" s="101" t="s">
        <v>139</v>
      </c>
      <c r="D46" s="101" t="s">
        <v>201</v>
      </c>
      <c r="E46" s="101" t="s">
        <v>172</v>
      </c>
      <c r="F46" s="106" t="s">
        <v>14</v>
      </c>
      <c r="G46" s="101" t="s">
        <v>260</v>
      </c>
      <c r="H46" s="103">
        <v>40.35</v>
      </c>
      <c r="I46" s="99" t="s">
        <v>146</v>
      </c>
      <c r="J46" s="99">
        <v>252</v>
      </c>
      <c r="K46" s="41" t="str">
        <f t="shared" si="0"/>
        <v/>
      </c>
      <c r="L46" s="104">
        <f t="shared" si="1"/>
        <v>0</v>
      </c>
      <c r="M46" s="39"/>
      <c r="N46" s="114">
        <f t="shared" si="2"/>
        <v>0</v>
      </c>
    </row>
    <row r="47" spans="1:14" s="105" customFormat="1" ht="19.5" customHeight="1" x14ac:dyDescent="0.2">
      <c r="A47" s="99">
        <v>26</v>
      </c>
      <c r="B47" s="119" t="s">
        <v>258</v>
      </c>
      <c r="C47" s="101" t="s">
        <v>139</v>
      </c>
      <c r="D47" s="101" t="s">
        <v>202</v>
      </c>
      <c r="E47" s="101" t="s">
        <v>174</v>
      </c>
      <c r="F47" s="99" t="s">
        <v>14</v>
      </c>
      <c r="G47" s="101" t="s">
        <v>260</v>
      </c>
      <c r="H47" s="103">
        <v>16.2</v>
      </c>
      <c r="I47" s="99" t="s">
        <v>146</v>
      </c>
      <c r="J47" s="99">
        <v>252</v>
      </c>
      <c r="K47" s="41" t="str">
        <f t="shared" si="0"/>
        <v/>
      </c>
      <c r="L47" s="104">
        <f t="shared" si="1"/>
        <v>0</v>
      </c>
      <c r="M47" s="39"/>
      <c r="N47" s="114">
        <f t="shared" si="2"/>
        <v>0</v>
      </c>
    </row>
    <row r="48" spans="1:14" s="105" customFormat="1" ht="19.5" customHeight="1" x14ac:dyDescent="0.2">
      <c r="A48" s="99">
        <v>27</v>
      </c>
      <c r="B48" s="119" t="s">
        <v>258</v>
      </c>
      <c r="C48" s="101" t="s">
        <v>139</v>
      </c>
      <c r="D48" s="101" t="s">
        <v>203</v>
      </c>
      <c r="E48" s="101" t="s">
        <v>148</v>
      </c>
      <c r="F48" s="106" t="s">
        <v>15</v>
      </c>
      <c r="G48" s="101" t="s">
        <v>261</v>
      </c>
      <c r="H48" s="103">
        <v>11.4</v>
      </c>
      <c r="I48" s="99" t="s">
        <v>146</v>
      </c>
      <c r="J48" s="99">
        <v>252</v>
      </c>
      <c r="K48" s="41" t="str">
        <f t="shared" si="0"/>
        <v/>
      </c>
      <c r="L48" s="104">
        <f t="shared" si="1"/>
        <v>0</v>
      </c>
      <c r="M48" s="39"/>
      <c r="N48" s="114">
        <f t="shared" si="2"/>
        <v>0</v>
      </c>
    </row>
    <row r="49" spans="1:14" s="105" customFormat="1" ht="19.5" customHeight="1" x14ac:dyDescent="0.2">
      <c r="A49" s="99">
        <v>28</v>
      </c>
      <c r="B49" s="119" t="s">
        <v>258</v>
      </c>
      <c r="C49" s="101" t="s">
        <v>139</v>
      </c>
      <c r="D49" s="101" t="s">
        <v>204</v>
      </c>
      <c r="E49" s="101" t="s">
        <v>179</v>
      </c>
      <c r="F49" s="99" t="s">
        <v>166</v>
      </c>
      <c r="G49" s="101" t="s">
        <v>261</v>
      </c>
      <c r="H49" s="103">
        <v>3.8</v>
      </c>
      <c r="I49" s="99" t="s">
        <v>166</v>
      </c>
      <c r="J49" s="99">
        <v>0</v>
      </c>
      <c r="K49" s="111"/>
      <c r="L49" s="104">
        <f t="shared" si="1"/>
        <v>0</v>
      </c>
      <c r="M49" s="111"/>
      <c r="N49" s="114">
        <f t="shared" si="2"/>
        <v>0</v>
      </c>
    </row>
    <row r="50" spans="1:14" s="105" customFormat="1" ht="19.5" customHeight="1" x14ac:dyDescent="0.2">
      <c r="A50" s="99">
        <v>29</v>
      </c>
      <c r="B50" s="119" t="s">
        <v>258</v>
      </c>
      <c r="C50" s="101" t="s">
        <v>139</v>
      </c>
      <c r="D50" s="101" t="s">
        <v>205</v>
      </c>
      <c r="E50" s="101" t="s">
        <v>172</v>
      </c>
      <c r="F50" s="99" t="s">
        <v>14</v>
      </c>
      <c r="G50" s="101" t="s">
        <v>260</v>
      </c>
      <c r="H50" s="103">
        <v>40.35</v>
      </c>
      <c r="I50" s="99" t="s">
        <v>146</v>
      </c>
      <c r="J50" s="99">
        <v>252</v>
      </c>
      <c r="K50" s="41" t="str">
        <f t="shared" si="0"/>
        <v/>
      </c>
      <c r="L50" s="104">
        <f t="shared" si="1"/>
        <v>0</v>
      </c>
      <c r="M50" s="39"/>
      <c r="N50" s="114">
        <f t="shared" si="2"/>
        <v>0</v>
      </c>
    </row>
    <row r="51" spans="1:14" s="105" customFormat="1" ht="19.5" customHeight="1" x14ac:dyDescent="0.2">
      <c r="A51" s="99">
        <v>30</v>
      </c>
      <c r="B51" s="119" t="s">
        <v>258</v>
      </c>
      <c r="C51" s="101" t="s">
        <v>139</v>
      </c>
      <c r="D51" s="101" t="s">
        <v>206</v>
      </c>
      <c r="E51" s="101" t="s">
        <v>174</v>
      </c>
      <c r="F51" s="99" t="s">
        <v>14</v>
      </c>
      <c r="G51" s="101" t="s">
        <v>260</v>
      </c>
      <c r="H51" s="103">
        <v>16.2</v>
      </c>
      <c r="I51" s="99" t="s">
        <v>146</v>
      </c>
      <c r="J51" s="99">
        <v>252</v>
      </c>
      <c r="K51" s="41" t="str">
        <f t="shared" si="0"/>
        <v/>
      </c>
      <c r="L51" s="104">
        <f t="shared" si="1"/>
        <v>0</v>
      </c>
      <c r="M51" s="39"/>
      <c r="N51" s="114">
        <f t="shared" si="2"/>
        <v>0</v>
      </c>
    </row>
    <row r="52" spans="1:14" s="105" customFormat="1" ht="19.5" customHeight="1" x14ac:dyDescent="0.2">
      <c r="A52" s="99">
        <v>31</v>
      </c>
      <c r="B52" s="119" t="s">
        <v>258</v>
      </c>
      <c r="C52" s="101" t="s">
        <v>139</v>
      </c>
      <c r="D52" s="101" t="s">
        <v>207</v>
      </c>
      <c r="E52" s="101" t="s">
        <v>148</v>
      </c>
      <c r="F52" s="99" t="s">
        <v>15</v>
      </c>
      <c r="G52" s="101" t="s">
        <v>261</v>
      </c>
      <c r="H52" s="103">
        <v>11.4</v>
      </c>
      <c r="I52" s="99" t="s">
        <v>146</v>
      </c>
      <c r="J52" s="99">
        <v>252</v>
      </c>
      <c r="K52" s="41" t="str">
        <f t="shared" si="0"/>
        <v/>
      </c>
      <c r="L52" s="104">
        <f t="shared" si="1"/>
        <v>0</v>
      </c>
      <c r="M52" s="39"/>
      <c r="N52" s="114">
        <f t="shared" si="2"/>
        <v>0</v>
      </c>
    </row>
    <row r="53" spans="1:14" s="105" customFormat="1" ht="19.5" customHeight="1" x14ac:dyDescent="0.2">
      <c r="A53" s="99">
        <v>32</v>
      </c>
      <c r="B53" s="119" t="s">
        <v>258</v>
      </c>
      <c r="C53" s="101" t="s">
        <v>139</v>
      </c>
      <c r="D53" s="101" t="s">
        <v>208</v>
      </c>
      <c r="E53" s="101" t="s">
        <v>177</v>
      </c>
      <c r="F53" s="99" t="s">
        <v>16</v>
      </c>
      <c r="G53" s="101" t="s">
        <v>262</v>
      </c>
      <c r="H53" s="103">
        <v>9.6999999999999993</v>
      </c>
      <c r="I53" s="99" t="s">
        <v>146</v>
      </c>
      <c r="J53" s="99">
        <v>252</v>
      </c>
      <c r="K53" s="41" t="str">
        <f t="shared" si="0"/>
        <v/>
      </c>
      <c r="L53" s="104">
        <f t="shared" si="1"/>
        <v>0</v>
      </c>
      <c r="M53" s="39"/>
      <c r="N53" s="114">
        <f t="shared" si="2"/>
        <v>0</v>
      </c>
    </row>
    <row r="54" spans="1:14" s="105" customFormat="1" ht="19.5" customHeight="1" x14ac:dyDescent="0.2">
      <c r="A54" s="99">
        <v>33</v>
      </c>
      <c r="B54" s="119" t="s">
        <v>258</v>
      </c>
      <c r="C54" s="101" t="s">
        <v>139</v>
      </c>
      <c r="D54" s="101" t="s">
        <v>209</v>
      </c>
      <c r="E54" s="101" t="s">
        <v>179</v>
      </c>
      <c r="F54" s="106" t="s">
        <v>19</v>
      </c>
      <c r="G54" s="101" t="s">
        <v>261</v>
      </c>
      <c r="H54" s="103">
        <v>9.25</v>
      </c>
      <c r="I54" s="99" t="s">
        <v>165</v>
      </c>
      <c r="J54" s="99">
        <v>52</v>
      </c>
      <c r="K54" s="41" t="str">
        <f t="shared" si="0"/>
        <v/>
      </c>
      <c r="L54" s="104">
        <f t="shared" ref="L54:L72" si="11">ROUND(IF(K54="",0,(J54*H54)/K54),2)</f>
        <v>0</v>
      </c>
      <c r="M54" s="39"/>
      <c r="N54" s="114">
        <f t="shared" ref="N54:N72" si="12">IF(L54=0,0,IF(M54="",0,ROUND(L54*+M54,2)))</f>
        <v>0</v>
      </c>
    </row>
    <row r="55" spans="1:14" s="105" customFormat="1" ht="19.5" customHeight="1" x14ac:dyDescent="0.2">
      <c r="A55" s="99">
        <v>34</v>
      </c>
      <c r="B55" s="119" t="s">
        <v>258</v>
      </c>
      <c r="C55" s="101" t="s">
        <v>139</v>
      </c>
      <c r="D55" s="101" t="s">
        <v>210</v>
      </c>
      <c r="E55" s="101" t="s">
        <v>164</v>
      </c>
      <c r="F55" s="106" t="s">
        <v>19</v>
      </c>
      <c r="G55" s="101" t="s">
        <v>261</v>
      </c>
      <c r="H55" s="103">
        <v>13.6</v>
      </c>
      <c r="I55" s="99" t="s">
        <v>165</v>
      </c>
      <c r="J55" s="99">
        <v>52</v>
      </c>
      <c r="K55" s="41" t="str">
        <f t="shared" si="0"/>
        <v/>
      </c>
      <c r="L55" s="104">
        <f t="shared" si="11"/>
        <v>0</v>
      </c>
      <c r="M55" s="39"/>
      <c r="N55" s="114">
        <f t="shared" si="12"/>
        <v>0</v>
      </c>
    </row>
    <row r="56" spans="1:14" s="105" customFormat="1" ht="19.5" customHeight="1" x14ac:dyDescent="0.2">
      <c r="A56" s="99">
        <v>35</v>
      </c>
      <c r="B56" s="119" t="s">
        <v>258</v>
      </c>
      <c r="C56" s="101" t="s">
        <v>139</v>
      </c>
      <c r="D56" s="101" t="s">
        <v>211</v>
      </c>
      <c r="E56" s="101" t="s">
        <v>163</v>
      </c>
      <c r="F56" s="106" t="s">
        <v>19</v>
      </c>
      <c r="G56" s="101" t="s">
        <v>261</v>
      </c>
      <c r="H56" s="103">
        <v>6.8</v>
      </c>
      <c r="I56" s="99" t="s">
        <v>165</v>
      </c>
      <c r="J56" s="99">
        <v>52</v>
      </c>
      <c r="K56" s="41" t="str">
        <f t="shared" si="0"/>
        <v/>
      </c>
      <c r="L56" s="104">
        <f t="shared" si="11"/>
        <v>0</v>
      </c>
      <c r="M56" s="39"/>
      <c r="N56" s="114">
        <f t="shared" si="12"/>
        <v>0</v>
      </c>
    </row>
    <row r="57" spans="1:14" s="105" customFormat="1" ht="19.5" customHeight="1" x14ac:dyDescent="0.2">
      <c r="A57" s="99">
        <v>36</v>
      </c>
      <c r="B57" s="119" t="s">
        <v>258</v>
      </c>
      <c r="C57" s="101" t="s">
        <v>139</v>
      </c>
      <c r="D57" s="101" t="s">
        <v>212</v>
      </c>
      <c r="E57" s="101" t="s">
        <v>213</v>
      </c>
      <c r="F57" s="99" t="s">
        <v>20</v>
      </c>
      <c r="G57" s="101" t="s">
        <v>261</v>
      </c>
      <c r="H57" s="103">
        <v>6.8</v>
      </c>
      <c r="I57" s="99" t="s">
        <v>146</v>
      </c>
      <c r="J57" s="99">
        <v>252</v>
      </c>
      <c r="K57" s="41" t="str">
        <f t="shared" ref="K57" si="13">IF(VLOOKUP(F57,$F$5:$K$18,6,TRUE)=0,"",VLOOKUP(F57,$F$5:$K$18,6,TRUE))</f>
        <v/>
      </c>
      <c r="L57" s="104">
        <f t="shared" si="11"/>
        <v>0</v>
      </c>
      <c r="M57" s="39"/>
      <c r="N57" s="114">
        <f t="shared" si="12"/>
        <v>0</v>
      </c>
    </row>
    <row r="58" spans="1:14" s="105" customFormat="1" ht="19.5" customHeight="1" x14ac:dyDescent="0.2">
      <c r="A58" s="99">
        <v>37</v>
      </c>
      <c r="B58" s="119" t="s">
        <v>258</v>
      </c>
      <c r="C58" s="101" t="s">
        <v>139</v>
      </c>
      <c r="D58" s="101" t="s">
        <v>214</v>
      </c>
      <c r="E58" s="101" t="s">
        <v>215</v>
      </c>
      <c r="F58" s="106" t="s">
        <v>16</v>
      </c>
      <c r="G58" s="101" t="s">
        <v>262</v>
      </c>
      <c r="H58" s="103">
        <v>7.7</v>
      </c>
      <c r="I58" s="99" t="s">
        <v>146</v>
      </c>
      <c r="J58" s="99">
        <v>252</v>
      </c>
      <c r="K58" s="41" t="str">
        <f t="shared" si="0"/>
        <v/>
      </c>
      <c r="L58" s="104">
        <f t="shared" si="11"/>
        <v>0</v>
      </c>
      <c r="M58" s="39"/>
      <c r="N58" s="114">
        <f t="shared" si="12"/>
        <v>0</v>
      </c>
    </row>
    <row r="59" spans="1:14" s="105" customFormat="1" ht="19.5" customHeight="1" x14ac:dyDescent="0.2">
      <c r="A59" s="99">
        <v>38</v>
      </c>
      <c r="B59" s="119" t="s">
        <v>258</v>
      </c>
      <c r="C59" s="101" t="s">
        <v>139</v>
      </c>
      <c r="D59" s="101" t="s">
        <v>216</v>
      </c>
      <c r="E59" s="101" t="s">
        <v>217</v>
      </c>
      <c r="F59" s="106" t="s">
        <v>16</v>
      </c>
      <c r="G59" s="101" t="s">
        <v>262</v>
      </c>
      <c r="H59" s="103">
        <v>4.5</v>
      </c>
      <c r="I59" s="99" t="s">
        <v>146</v>
      </c>
      <c r="J59" s="99">
        <v>252</v>
      </c>
      <c r="K59" s="41" t="str">
        <f t="shared" si="0"/>
        <v/>
      </c>
      <c r="L59" s="104">
        <f t="shared" si="11"/>
        <v>0</v>
      </c>
      <c r="M59" s="39"/>
      <c r="N59" s="114">
        <f t="shared" si="12"/>
        <v>0</v>
      </c>
    </row>
    <row r="60" spans="1:14" s="105" customFormat="1" ht="19.5" customHeight="1" x14ac:dyDescent="0.2">
      <c r="A60" s="99">
        <v>39</v>
      </c>
      <c r="B60" s="119" t="s">
        <v>258</v>
      </c>
      <c r="C60" s="101" t="s">
        <v>139</v>
      </c>
      <c r="D60" s="101" t="s">
        <v>218</v>
      </c>
      <c r="E60" s="101" t="s">
        <v>219</v>
      </c>
      <c r="F60" s="106" t="s">
        <v>15</v>
      </c>
      <c r="G60" s="101" t="s">
        <v>261</v>
      </c>
      <c r="H60" s="103">
        <v>149.30000000000001</v>
      </c>
      <c r="I60" s="99" t="s">
        <v>146</v>
      </c>
      <c r="J60" s="99">
        <v>252</v>
      </c>
      <c r="K60" s="41" t="str">
        <f t="shared" si="0"/>
        <v/>
      </c>
      <c r="L60" s="104">
        <f t="shared" si="11"/>
        <v>0</v>
      </c>
      <c r="M60" s="39"/>
      <c r="N60" s="114">
        <f t="shared" si="12"/>
        <v>0</v>
      </c>
    </row>
    <row r="61" spans="1:14" s="105" customFormat="1" ht="19.5" customHeight="1" x14ac:dyDescent="0.2">
      <c r="A61" s="99">
        <v>40</v>
      </c>
      <c r="B61" s="119" t="s">
        <v>258</v>
      </c>
      <c r="C61" s="101" t="s">
        <v>139</v>
      </c>
      <c r="D61" s="101" t="s">
        <v>220</v>
      </c>
      <c r="E61" s="101" t="s">
        <v>221</v>
      </c>
      <c r="F61" s="99" t="s">
        <v>15</v>
      </c>
      <c r="G61" s="101" t="s">
        <v>262</v>
      </c>
      <c r="H61" s="103">
        <v>25.65</v>
      </c>
      <c r="I61" s="99" t="s">
        <v>146</v>
      </c>
      <c r="J61" s="99">
        <v>252</v>
      </c>
      <c r="K61" s="41" t="str">
        <f t="shared" si="0"/>
        <v/>
      </c>
      <c r="L61" s="104">
        <f t="shared" si="11"/>
        <v>0</v>
      </c>
      <c r="M61" s="39"/>
      <c r="N61" s="114">
        <f t="shared" si="12"/>
        <v>0</v>
      </c>
    </row>
    <row r="62" spans="1:14" s="105" customFormat="1" ht="19.5" customHeight="1" x14ac:dyDescent="0.2">
      <c r="A62" s="99">
        <v>41</v>
      </c>
      <c r="B62" s="119" t="s">
        <v>258</v>
      </c>
      <c r="C62" s="101" t="s">
        <v>139</v>
      </c>
      <c r="D62" s="101" t="s">
        <v>222</v>
      </c>
      <c r="E62" s="101" t="s">
        <v>223</v>
      </c>
      <c r="F62" s="99" t="s">
        <v>21</v>
      </c>
      <c r="G62" s="101" t="s">
        <v>261</v>
      </c>
      <c r="H62" s="103">
        <v>2.31</v>
      </c>
      <c r="I62" s="99" t="s">
        <v>165</v>
      </c>
      <c r="J62" s="99">
        <v>52</v>
      </c>
      <c r="K62" s="41" t="str">
        <f t="shared" si="0"/>
        <v/>
      </c>
      <c r="L62" s="104">
        <f t="shared" si="11"/>
        <v>0</v>
      </c>
      <c r="M62" s="39"/>
      <c r="N62" s="114">
        <f t="shared" si="12"/>
        <v>0</v>
      </c>
    </row>
    <row r="63" spans="1:14" s="105" customFormat="1" ht="19.5" customHeight="1" x14ac:dyDescent="0.2">
      <c r="A63" s="99">
        <v>42</v>
      </c>
      <c r="B63" s="119" t="s">
        <v>258</v>
      </c>
      <c r="C63" s="101" t="s">
        <v>139</v>
      </c>
      <c r="D63" s="101" t="s">
        <v>224</v>
      </c>
      <c r="E63" s="101" t="s">
        <v>225</v>
      </c>
      <c r="F63" s="99" t="s">
        <v>17</v>
      </c>
      <c r="G63" s="101" t="s">
        <v>262</v>
      </c>
      <c r="H63" s="103">
        <v>19.239999999999998</v>
      </c>
      <c r="I63" s="99" t="s">
        <v>146</v>
      </c>
      <c r="J63" s="99">
        <v>252</v>
      </c>
      <c r="K63" s="41" t="str">
        <f t="shared" ref="K63" si="14">IF(VLOOKUP(F63,$F$5:$K$18,6,TRUE)=0,"",VLOOKUP(F63,$F$5:$K$18,6,TRUE))</f>
        <v/>
      </c>
      <c r="L63" s="104">
        <f t="shared" si="11"/>
        <v>0</v>
      </c>
      <c r="M63" s="39"/>
      <c r="N63" s="114">
        <f t="shared" si="12"/>
        <v>0</v>
      </c>
    </row>
    <row r="64" spans="1:14" s="105" customFormat="1" ht="19.5" customHeight="1" x14ac:dyDescent="0.2">
      <c r="A64" s="99">
        <v>43</v>
      </c>
      <c r="B64" s="119" t="s">
        <v>258</v>
      </c>
      <c r="C64" s="101" t="s">
        <v>139</v>
      </c>
      <c r="D64" s="101" t="s">
        <v>226</v>
      </c>
      <c r="E64" s="101" t="s">
        <v>227</v>
      </c>
      <c r="F64" s="106" t="s">
        <v>166</v>
      </c>
      <c r="G64" s="101" t="s">
        <v>262</v>
      </c>
      <c r="H64" s="103">
        <v>6.37</v>
      </c>
      <c r="I64" s="99" t="s">
        <v>166</v>
      </c>
      <c r="J64" s="99">
        <v>0</v>
      </c>
      <c r="K64" s="111"/>
      <c r="L64" s="104">
        <f t="shared" si="11"/>
        <v>0</v>
      </c>
      <c r="M64" s="111"/>
      <c r="N64" s="114">
        <f t="shared" si="12"/>
        <v>0</v>
      </c>
    </row>
    <row r="65" spans="1:14" s="105" customFormat="1" ht="19.5" customHeight="1" x14ac:dyDescent="0.2">
      <c r="A65" s="99">
        <v>44</v>
      </c>
      <c r="B65" s="119" t="s">
        <v>258</v>
      </c>
      <c r="C65" s="101" t="s">
        <v>139</v>
      </c>
      <c r="D65" s="101" t="s">
        <v>228</v>
      </c>
      <c r="E65" s="101" t="s">
        <v>172</v>
      </c>
      <c r="F65" s="99" t="s">
        <v>14</v>
      </c>
      <c r="G65" s="101" t="s">
        <v>260</v>
      </c>
      <c r="H65" s="103">
        <v>40.36</v>
      </c>
      <c r="I65" s="99" t="s">
        <v>146</v>
      </c>
      <c r="J65" s="99">
        <v>252</v>
      </c>
      <c r="K65" s="41" t="str">
        <f t="shared" si="0"/>
        <v/>
      </c>
      <c r="L65" s="104">
        <f t="shared" si="11"/>
        <v>0</v>
      </c>
      <c r="M65" s="39"/>
      <c r="N65" s="114">
        <f t="shared" si="12"/>
        <v>0</v>
      </c>
    </row>
    <row r="66" spans="1:14" s="105" customFormat="1" ht="19.5" customHeight="1" x14ac:dyDescent="0.2">
      <c r="A66" s="99">
        <v>45</v>
      </c>
      <c r="B66" s="119" t="s">
        <v>258</v>
      </c>
      <c r="C66" s="101" t="s">
        <v>139</v>
      </c>
      <c r="D66" s="101" t="s">
        <v>229</v>
      </c>
      <c r="E66" s="101" t="s">
        <v>174</v>
      </c>
      <c r="F66" s="106" t="s">
        <v>14</v>
      </c>
      <c r="G66" s="101" t="s">
        <v>260</v>
      </c>
      <c r="H66" s="103">
        <v>20.51</v>
      </c>
      <c r="I66" s="99" t="s">
        <v>146</v>
      </c>
      <c r="J66" s="99">
        <v>252</v>
      </c>
      <c r="K66" s="41" t="str">
        <f t="shared" si="0"/>
        <v/>
      </c>
      <c r="L66" s="104">
        <f t="shared" si="11"/>
        <v>0</v>
      </c>
      <c r="M66" s="39"/>
      <c r="N66" s="114">
        <f t="shared" si="12"/>
        <v>0</v>
      </c>
    </row>
    <row r="67" spans="1:14" s="105" customFormat="1" ht="19.5" customHeight="1" x14ac:dyDescent="0.2">
      <c r="A67" s="99">
        <v>46</v>
      </c>
      <c r="B67" s="119" t="s">
        <v>258</v>
      </c>
      <c r="C67" s="101" t="s">
        <v>139</v>
      </c>
      <c r="D67" s="101" t="s">
        <v>230</v>
      </c>
      <c r="E67" s="101" t="s">
        <v>148</v>
      </c>
      <c r="F67" s="99" t="s">
        <v>15</v>
      </c>
      <c r="G67" s="101" t="s">
        <v>261</v>
      </c>
      <c r="H67" s="103">
        <v>11.06</v>
      </c>
      <c r="I67" s="99" t="s">
        <v>146</v>
      </c>
      <c r="J67" s="99">
        <v>252</v>
      </c>
      <c r="K67" s="41" t="str">
        <f t="shared" si="0"/>
        <v/>
      </c>
      <c r="L67" s="104">
        <f t="shared" si="11"/>
        <v>0</v>
      </c>
      <c r="M67" s="39"/>
      <c r="N67" s="114">
        <f t="shared" si="12"/>
        <v>0</v>
      </c>
    </row>
    <row r="68" spans="1:14" s="105" customFormat="1" ht="19.5" customHeight="1" x14ac:dyDescent="0.2">
      <c r="A68" s="99">
        <v>47</v>
      </c>
      <c r="B68" s="119" t="s">
        <v>258</v>
      </c>
      <c r="C68" s="101" t="s">
        <v>139</v>
      </c>
      <c r="D68" s="101" t="s">
        <v>231</v>
      </c>
      <c r="E68" s="101" t="s">
        <v>177</v>
      </c>
      <c r="F68" s="99" t="s">
        <v>16</v>
      </c>
      <c r="G68" s="101" t="s">
        <v>262</v>
      </c>
      <c r="H68" s="103">
        <v>9.25</v>
      </c>
      <c r="I68" s="99" t="s">
        <v>146</v>
      </c>
      <c r="J68" s="99">
        <v>252</v>
      </c>
      <c r="K68" s="41" t="str">
        <f t="shared" si="0"/>
        <v/>
      </c>
      <c r="L68" s="104">
        <f t="shared" si="11"/>
        <v>0</v>
      </c>
      <c r="M68" s="39"/>
      <c r="N68" s="114">
        <f t="shared" si="12"/>
        <v>0</v>
      </c>
    </row>
    <row r="69" spans="1:14" s="105" customFormat="1" ht="19.5" customHeight="1" x14ac:dyDescent="0.2">
      <c r="A69" s="99">
        <v>48</v>
      </c>
      <c r="B69" s="119" t="s">
        <v>258</v>
      </c>
      <c r="C69" s="101" t="s">
        <v>139</v>
      </c>
      <c r="D69" s="101" t="s">
        <v>232</v>
      </c>
      <c r="E69" s="101" t="s">
        <v>172</v>
      </c>
      <c r="F69" s="106" t="s">
        <v>14</v>
      </c>
      <c r="G69" s="101" t="s">
        <v>260</v>
      </c>
      <c r="H69" s="103">
        <v>40.36</v>
      </c>
      <c r="I69" s="99" t="s">
        <v>146</v>
      </c>
      <c r="J69" s="99">
        <v>252</v>
      </c>
      <c r="K69" s="41" t="str">
        <f t="shared" si="0"/>
        <v/>
      </c>
      <c r="L69" s="104">
        <f t="shared" si="11"/>
        <v>0</v>
      </c>
      <c r="M69" s="39"/>
      <c r="N69" s="114">
        <f t="shared" si="12"/>
        <v>0</v>
      </c>
    </row>
    <row r="70" spans="1:14" s="105" customFormat="1" ht="19.5" customHeight="1" x14ac:dyDescent="0.2">
      <c r="A70" s="99">
        <v>49</v>
      </c>
      <c r="B70" s="119" t="s">
        <v>258</v>
      </c>
      <c r="C70" s="101" t="s">
        <v>139</v>
      </c>
      <c r="D70" s="101" t="s">
        <v>233</v>
      </c>
      <c r="E70" s="101" t="s">
        <v>174</v>
      </c>
      <c r="F70" s="106" t="s">
        <v>14</v>
      </c>
      <c r="G70" s="101" t="s">
        <v>260</v>
      </c>
      <c r="H70" s="103">
        <v>20.51</v>
      </c>
      <c r="I70" s="99" t="s">
        <v>146</v>
      </c>
      <c r="J70" s="99">
        <v>252</v>
      </c>
      <c r="K70" s="41" t="str">
        <f t="shared" si="0"/>
        <v/>
      </c>
      <c r="L70" s="104">
        <f t="shared" si="11"/>
        <v>0</v>
      </c>
      <c r="M70" s="39"/>
      <c r="N70" s="114">
        <f t="shared" si="12"/>
        <v>0</v>
      </c>
    </row>
    <row r="71" spans="1:14" s="105" customFormat="1" ht="19.5" customHeight="1" x14ac:dyDescent="0.2">
      <c r="A71" s="99">
        <v>50</v>
      </c>
      <c r="B71" s="119" t="s">
        <v>258</v>
      </c>
      <c r="C71" s="101" t="s">
        <v>139</v>
      </c>
      <c r="D71" s="101" t="s">
        <v>234</v>
      </c>
      <c r="E71" s="101" t="s">
        <v>148</v>
      </c>
      <c r="F71" s="99" t="s">
        <v>15</v>
      </c>
      <c r="G71" s="101" t="s">
        <v>261</v>
      </c>
      <c r="H71" s="103">
        <v>11.06</v>
      </c>
      <c r="I71" s="99" t="s">
        <v>146</v>
      </c>
      <c r="J71" s="99">
        <v>252</v>
      </c>
      <c r="K71" s="41" t="str">
        <f t="shared" si="0"/>
        <v/>
      </c>
      <c r="L71" s="104">
        <f t="shared" si="11"/>
        <v>0</v>
      </c>
      <c r="M71" s="39"/>
      <c r="N71" s="114">
        <f t="shared" si="12"/>
        <v>0</v>
      </c>
    </row>
    <row r="72" spans="1:14" s="105" customFormat="1" ht="19.5" customHeight="1" x14ac:dyDescent="0.2">
      <c r="A72" s="99">
        <v>51</v>
      </c>
      <c r="B72" s="119" t="s">
        <v>258</v>
      </c>
      <c r="C72" s="101" t="s">
        <v>139</v>
      </c>
      <c r="D72" s="101" t="s">
        <v>235</v>
      </c>
      <c r="E72" s="101" t="s">
        <v>177</v>
      </c>
      <c r="F72" s="99" t="s">
        <v>16</v>
      </c>
      <c r="G72" s="101" t="s">
        <v>262</v>
      </c>
      <c r="H72" s="103">
        <v>9.25</v>
      </c>
      <c r="I72" s="99" t="s">
        <v>146</v>
      </c>
      <c r="J72" s="99">
        <v>252</v>
      </c>
      <c r="K72" s="41" t="str">
        <f t="shared" si="0"/>
        <v/>
      </c>
      <c r="L72" s="104">
        <f t="shared" si="11"/>
        <v>0</v>
      </c>
      <c r="M72" s="39"/>
      <c r="N72" s="114">
        <f t="shared" si="12"/>
        <v>0</v>
      </c>
    </row>
    <row r="73" spans="1:14" s="105" customFormat="1" ht="19.5" customHeight="1" x14ac:dyDescent="0.2">
      <c r="A73" s="99">
        <v>52</v>
      </c>
      <c r="B73" s="119" t="s">
        <v>258</v>
      </c>
      <c r="C73" s="101" t="s">
        <v>139</v>
      </c>
      <c r="D73" s="101" t="s">
        <v>151</v>
      </c>
      <c r="E73" s="101" t="s">
        <v>236</v>
      </c>
      <c r="F73" s="99" t="s">
        <v>14</v>
      </c>
      <c r="G73" s="101" t="s">
        <v>261</v>
      </c>
      <c r="H73" s="103">
        <v>68.8</v>
      </c>
      <c r="I73" s="99" t="s">
        <v>146</v>
      </c>
      <c r="J73" s="99">
        <v>252</v>
      </c>
      <c r="K73" s="41" t="str">
        <f t="shared" si="0"/>
        <v/>
      </c>
      <c r="L73" s="104">
        <f t="shared" ref="L73:L98" si="15">ROUND(IF(K73="",0,(J73*H73)/K73),2)</f>
        <v>0</v>
      </c>
      <c r="M73" s="39"/>
      <c r="N73" s="114">
        <f t="shared" ref="N73:N99" si="16">IF(L73=0,0,IF(M73="",0,ROUND(L73*+M73,2)))</f>
        <v>0</v>
      </c>
    </row>
    <row r="74" spans="1:14" s="105" customFormat="1" ht="19.5" customHeight="1" x14ac:dyDescent="0.2">
      <c r="A74" s="99">
        <v>53</v>
      </c>
      <c r="B74" s="119" t="s">
        <v>258</v>
      </c>
      <c r="C74" s="101" t="s">
        <v>139</v>
      </c>
      <c r="D74" s="101" t="s">
        <v>152</v>
      </c>
      <c r="E74" s="101" t="s">
        <v>177</v>
      </c>
      <c r="F74" s="99" t="s">
        <v>16</v>
      </c>
      <c r="G74" s="101" t="s">
        <v>262</v>
      </c>
      <c r="H74" s="103">
        <v>9.6999999999999993</v>
      </c>
      <c r="I74" s="99" t="s">
        <v>146</v>
      </c>
      <c r="J74" s="99">
        <v>252</v>
      </c>
      <c r="K74" s="41" t="str">
        <f t="shared" si="0"/>
        <v/>
      </c>
      <c r="L74" s="104">
        <f t="shared" si="15"/>
        <v>0</v>
      </c>
      <c r="M74" s="39"/>
      <c r="N74" s="114">
        <f t="shared" si="16"/>
        <v>0</v>
      </c>
    </row>
    <row r="75" spans="1:14" s="105" customFormat="1" ht="19.5" customHeight="1" x14ac:dyDescent="0.2">
      <c r="A75" s="99">
        <v>54</v>
      </c>
      <c r="B75" s="119" t="s">
        <v>258</v>
      </c>
      <c r="C75" s="101" t="s">
        <v>139</v>
      </c>
      <c r="D75" s="101" t="s">
        <v>153</v>
      </c>
      <c r="E75" s="101" t="s">
        <v>172</v>
      </c>
      <c r="F75" s="99" t="s">
        <v>14</v>
      </c>
      <c r="G75" s="101" t="s">
        <v>260</v>
      </c>
      <c r="H75" s="103">
        <v>45.35</v>
      </c>
      <c r="I75" s="99" t="s">
        <v>146</v>
      </c>
      <c r="J75" s="99">
        <v>252</v>
      </c>
      <c r="K75" s="41" t="str">
        <f t="shared" si="0"/>
        <v/>
      </c>
      <c r="L75" s="104">
        <f t="shared" si="15"/>
        <v>0</v>
      </c>
      <c r="M75" s="39"/>
      <c r="N75" s="114">
        <f t="shared" si="16"/>
        <v>0</v>
      </c>
    </row>
    <row r="76" spans="1:14" s="105" customFormat="1" ht="19.5" customHeight="1" x14ac:dyDescent="0.2">
      <c r="A76" s="99">
        <v>55</v>
      </c>
      <c r="B76" s="119" t="s">
        <v>258</v>
      </c>
      <c r="C76" s="101" t="s">
        <v>139</v>
      </c>
      <c r="D76" s="101" t="s">
        <v>154</v>
      </c>
      <c r="E76" s="101" t="s">
        <v>174</v>
      </c>
      <c r="F76" s="99" t="s">
        <v>14</v>
      </c>
      <c r="G76" s="101" t="s">
        <v>260</v>
      </c>
      <c r="H76" s="103">
        <v>20.5</v>
      </c>
      <c r="I76" s="99" t="s">
        <v>146</v>
      </c>
      <c r="J76" s="99">
        <v>252</v>
      </c>
      <c r="K76" s="41" t="str">
        <f t="shared" si="0"/>
        <v/>
      </c>
      <c r="L76" s="104">
        <f t="shared" ref="L76" si="17">ROUND(IF(K76="",0,(J76*H76)/K76),2)</f>
        <v>0</v>
      </c>
      <c r="M76" s="39"/>
      <c r="N76" s="114">
        <f t="shared" si="16"/>
        <v>0</v>
      </c>
    </row>
    <row r="77" spans="1:14" s="105" customFormat="1" ht="19.5" customHeight="1" x14ac:dyDescent="0.2">
      <c r="A77" s="99">
        <v>56</v>
      </c>
      <c r="B77" s="119" t="s">
        <v>258</v>
      </c>
      <c r="C77" s="101" t="s">
        <v>139</v>
      </c>
      <c r="D77" s="101" t="s">
        <v>237</v>
      </c>
      <c r="E77" s="101" t="s">
        <v>148</v>
      </c>
      <c r="F77" s="99" t="s">
        <v>15</v>
      </c>
      <c r="G77" s="101" t="s">
        <v>261</v>
      </c>
      <c r="H77" s="103">
        <v>11.4</v>
      </c>
      <c r="I77" s="99" t="s">
        <v>146</v>
      </c>
      <c r="J77" s="99">
        <v>252</v>
      </c>
      <c r="K77" s="41" t="str">
        <f t="shared" si="0"/>
        <v/>
      </c>
      <c r="L77" s="104">
        <f t="shared" si="15"/>
        <v>0</v>
      </c>
      <c r="M77" s="39"/>
      <c r="N77" s="114">
        <f t="shared" si="16"/>
        <v>0</v>
      </c>
    </row>
    <row r="78" spans="1:14" s="105" customFormat="1" ht="19.5" customHeight="1" x14ac:dyDescent="0.2">
      <c r="A78" s="99">
        <v>57</v>
      </c>
      <c r="B78" s="119" t="s">
        <v>258</v>
      </c>
      <c r="C78" s="101" t="s">
        <v>139</v>
      </c>
      <c r="D78" s="101" t="s">
        <v>238</v>
      </c>
      <c r="E78" s="101" t="s">
        <v>177</v>
      </c>
      <c r="F78" s="99" t="s">
        <v>16</v>
      </c>
      <c r="G78" s="101" t="s">
        <v>262</v>
      </c>
      <c r="H78" s="103">
        <v>9.6999999999999993</v>
      </c>
      <c r="I78" s="99" t="s">
        <v>146</v>
      </c>
      <c r="J78" s="99">
        <v>252</v>
      </c>
      <c r="K78" s="41" t="str">
        <f t="shared" si="0"/>
        <v/>
      </c>
      <c r="L78" s="104">
        <f t="shared" si="15"/>
        <v>0</v>
      </c>
      <c r="M78" s="39"/>
      <c r="N78" s="114">
        <f t="shared" si="16"/>
        <v>0</v>
      </c>
    </row>
    <row r="79" spans="1:14" s="105" customFormat="1" ht="19.5" customHeight="1" x14ac:dyDescent="0.2">
      <c r="A79" s="99">
        <v>58</v>
      </c>
      <c r="B79" s="119" t="s">
        <v>258</v>
      </c>
      <c r="C79" s="101" t="s">
        <v>139</v>
      </c>
      <c r="D79" s="101" t="s">
        <v>239</v>
      </c>
      <c r="E79" s="101" t="s">
        <v>172</v>
      </c>
      <c r="F79" s="99" t="s">
        <v>14</v>
      </c>
      <c r="G79" s="101" t="s">
        <v>260</v>
      </c>
      <c r="H79" s="103">
        <v>45.35</v>
      </c>
      <c r="I79" s="99" t="s">
        <v>146</v>
      </c>
      <c r="J79" s="99">
        <v>252</v>
      </c>
      <c r="K79" s="41" t="str">
        <f t="shared" si="0"/>
        <v/>
      </c>
      <c r="L79" s="104">
        <f t="shared" si="15"/>
        <v>0</v>
      </c>
      <c r="M79" s="39"/>
      <c r="N79" s="114">
        <f t="shared" si="16"/>
        <v>0</v>
      </c>
    </row>
    <row r="80" spans="1:14" s="105" customFormat="1" ht="19.5" customHeight="1" x14ac:dyDescent="0.2">
      <c r="A80" s="99">
        <v>59</v>
      </c>
      <c r="B80" s="119" t="s">
        <v>258</v>
      </c>
      <c r="C80" s="101" t="s">
        <v>139</v>
      </c>
      <c r="D80" s="101" t="s">
        <v>240</v>
      </c>
      <c r="E80" s="101" t="s">
        <v>174</v>
      </c>
      <c r="F80" s="99" t="s">
        <v>14</v>
      </c>
      <c r="G80" s="101" t="s">
        <v>260</v>
      </c>
      <c r="H80" s="103">
        <v>20.5</v>
      </c>
      <c r="I80" s="99" t="s">
        <v>146</v>
      </c>
      <c r="J80" s="99">
        <v>252</v>
      </c>
      <c r="K80" s="41" t="str">
        <f t="shared" si="0"/>
        <v/>
      </c>
      <c r="L80" s="104">
        <f t="shared" si="15"/>
        <v>0</v>
      </c>
      <c r="M80" s="39"/>
      <c r="N80" s="114">
        <f t="shared" si="16"/>
        <v>0</v>
      </c>
    </row>
    <row r="81" spans="1:14" s="105" customFormat="1" ht="19.5" customHeight="1" x14ac:dyDescent="0.2">
      <c r="A81" s="99">
        <v>60</v>
      </c>
      <c r="B81" s="119" t="s">
        <v>258</v>
      </c>
      <c r="C81" s="101" t="s">
        <v>139</v>
      </c>
      <c r="D81" s="101" t="s">
        <v>241</v>
      </c>
      <c r="E81" s="101" t="s">
        <v>148</v>
      </c>
      <c r="F81" s="99" t="s">
        <v>15</v>
      </c>
      <c r="G81" s="101" t="s">
        <v>261</v>
      </c>
      <c r="H81" s="103">
        <v>11.4</v>
      </c>
      <c r="I81" s="99" t="s">
        <v>146</v>
      </c>
      <c r="J81" s="99">
        <v>252</v>
      </c>
      <c r="K81" s="41" t="str">
        <f t="shared" si="0"/>
        <v/>
      </c>
      <c r="L81" s="104">
        <f t="shared" si="15"/>
        <v>0</v>
      </c>
      <c r="M81" s="39"/>
      <c r="N81" s="114">
        <f t="shared" si="16"/>
        <v>0</v>
      </c>
    </row>
    <row r="82" spans="1:14" s="105" customFormat="1" ht="19.5" customHeight="1" x14ac:dyDescent="0.2">
      <c r="A82" s="99">
        <v>61</v>
      </c>
      <c r="B82" s="119" t="s">
        <v>258</v>
      </c>
      <c r="C82" s="101" t="s">
        <v>139</v>
      </c>
      <c r="D82" s="101" t="s">
        <v>242</v>
      </c>
      <c r="E82" s="101" t="s">
        <v>243</v>
      </c>
      <c r="F82" s="99" t="s">
        <v>16</v>
      </c>
      <c r="G82" s="101" t="s">
        <v>262</v>
      </c>
      <c r="H82" s="103">
        <v>20.2</v>
      </c>
      <c r="I82" s="99" t="s">
        <v>146</v>
      </c>
      <c r="J82" s="99">
        <v>252</v>
      </c>
      <c r="K82" s="41" t="str">
        <f t="shared" si="0"/>
        <v/>
      </c>
      <c r="L82" s="104">
        <f t="shared" si="15"/>
        <v>0</v>
      </c>
      <c r="M82" s="39"/>
      <c r="N82" s="114">
        <f t="shared" si="16"/>
        <v>0</v>
      </c>
    </row>
    <row r="83" spans="1:14" s="105" customFormat="1" ht="19.5" customHeight="1" x14ac:dyDescent="0.2">
      <c r="A83" s="99">
        <v>62</v>
      </c>
      <c r="B83" s="119" t="s">
        <v>258</v>
      </c>
      <c r="C83" s="101" t="s">
        <v>139</v>
      </c>
      <c r="D83" s="101" t="s">
        <v>155</v>
      </c>
      <c r="E83" s="101" t="s">
        <v>172</v>
      </c>
      <c r="F83" s="99" t="s">
        <v>14</v>
      </c>
      <c r="G83" s="101" t="s">
        <v>260</v>
      </c>
      <c r="H83" s="103">
        <v>45.35</v>
      </c>
      <c r="I83" s="99" t="s">
        <v>146</v>
      </c>
      <c r="J83" s="99">
        <v>252</v>
      </c>
      <c r="K83" s="41" t="str">
        <f t="shared" si="0"/>
        <v/>
      </c>
      <c r="L83" s="104">
        <f t="shared" si="15"/>
        <v>0</v>
      </c>
      <c r="M83" s="39"/>
      <c r="N83" s="114">
        <f t="shared" si="16"/>
        <v>0</v>
      </c>
    </row>
    <row r="84" spans="1:14" s="105" customFormat="1" ht="19.5" customHeight="1" x14ac:dyDescent="0.2">
      <c r="A84" s="99">
        <v>63</v>
      </c>
      <c r="B84" s="119" t="s">
        <v>258</v>
      </c>
      <c r="C84" s="101" t="s">
        <v>139</v>
      </c>
      <c r="D84" s="101" t="s">
        <v>244</v>
      </c>
      <c r="E84" s="101" t="s">
        <v>174</v>
      </c>
      <c r="F84" s="99" t="s">
        <v>14</v>
      </c>
      <c r="G84" s="101" t="s">
        <v>260</v>
      </c>
      <c r="H84" s="103">
        <v>20.5</v>
      </c>
      <c r="I84" s="99" t="s">
        <v>146</v>
      </c>
      <c r="J84" s="99">
        <v>252</v>
      </c>
      <c r="K84" s="41" t="str">
        <f t="shared" si="0"/>
        <v/>
      </c>
      <c r="L84" s="104">
        <f t="shared" si="15"/>
        <v>0</v>
      </c>
      <c r="M84" s="39"/>
      <c r="N84" s="114">
        <f t="shared" si="16"/>
        <v>0</v>
      </c>
    </row>
    <row r="85" spans="1:14" s="105" customFormat="1" ht="19.5" customHeight="1" x14ac:dyDescent="0.2">
      <c r="A85" s="99">
        <v>64</v>
      </c>
      <c r="B85" s="119" t="s">
        <v>258</v>
      </c>
      <c r="C85" s="101" t="s">
        <v>139</v>
      </c>
      <c r="D85" s="101" t="s">
        <v>245</v>
      </c>
      <c r="E85" s="101" t="s">
        <v>148</v>
      </c>
      <c r="F85" s="99" t="s">
        <v>15</v>
      </c>
      <c r="G85" s="101" t="s">
        <v>261</v>
      </c>
      <c r="H85" s="103">
        <v>11.4</v>
      </c>
      <c r="I85" s="99" t="s">
        <v>146</v>
      </c>
      <c r="J85" s="99">
        <v>252</v>
      </c>
      <c r="K85" s="41" t="str">
        <f t="shared" si="0"/>
        <v/>
      </c>
      <c r="L85" s="104">
        <f t="shared" si="15"/>
        <v>0</v>
      </c>
      <c r="M85" s="39"/>
      <c r="N85" s="114">
        <f t="shared" si="16"/>
        <v>0</v>
      </c>
    </row>
    <row r="86" spans="1:14" s="105" customFormat="1" ht="19.5" customHeight="1" x14ac:dyDescent="0.2">
      <c r="A86" s="99">
        <v>65</v>
      </c>
      <c r="B86" s="119" t="s">
        <v>258</v>
      </c>
      <c r="C86" s="101" t="s">
        <v>139</v>
      </c>
      <c r="D86" s="101" t="s">
        <v>156</v>
      </c>
      <c r="E86" s="101" t="s">
        <v>172</v>
      </c>
      <c r="F86" s="99" t="s">
        <v>14</v>
      </c>
      <c r="G86" s="101" t="s">
        <v>260</v>
      </c>
      <c r="H86" s="103">
        <v>45.35</v>
      </c>
      <c r="I86" s="99" t="s">
        <v>146</v>
      </c>
      <c r="J86" s="99">
        <v>252</v>
      </c>
      <c r="K86" s="41" t="str">
        <f t="shared" ref="K86:K98" si="18">IF(VLOOKUP(F86,$F$5:$K$18,6,TRUE)=0,"",VLOOKUP(F86,$F$5:$K$18,6,TRUE))</f>
        <v/>
      </c>
      <c r="L86" s="104">
        <f t="shared" si="15"/>
        <v>0</v>
      </c>
      <c r="M86" s="39"/>
      <c r="N86" s="114">
        <f t="shared" si="16"/>
        <v>0</v>
      </c>
    </row>
    <row r="87" spans="1:14" s="105" customFormat="1" ht="19.5" customHeight="1" x14ac:dyDescent="0.2">
      <c r="A87" s="99">
        <v>66</v>
      </c>
      <c r="B87" s="119" t="s">
        <v>258</v>
      </c>
      <c r="C87" s="101" t="s">
        <v>139</v>
      </c>
      <c r="D87" s="101" t="s">
        <v>246</v>
      </c>
      <c r="E87" s="101" t="s">
        <v>174</v>
      </c>
      <c r="F87" s="99" t="s">
        <v>14</v>
      </c>
      <c r="G87" s="101" t="s">
        <v>260</v>
      </c>
      <c r="H87" s="103">
        <v>20.5</v>
      </c>
      <c r="I87" s="99" t="s">
        <v>146</v>
      </c>
      <c r="J87" s="99">
        <v>252</v>
      </c>
      <c r="K87" s="41" t="str">
        <f t="shared" si="18"/>
        <v/>
      </c>
      <c r="L87" s="104">
        <f t="shared" si="15"/>
        <v>0</v>
      </c>
      <c r="M87" s="39"/>
      <c r="N87" s="114">
        <f t="shared" si="16"/>
        <v>0</v>
      </c>
    </row>
    <row r="88" spans="1:14" s="105" customFormat="1" ht="19.5" customHeight="1" x14ac:dyDescent="0.2">
      <c r="A88" s="99">
        <v>67</v>
      </c>
      <c r="B88" s="119" t="s">
        <v>258</v>
      </c>
      <c r="C88" s="101" t="s">
        <v>139</v>
      </c>
      <c r="D88" s="101" t="s">
        <v>247</v>
      </c>
      <c r="E88" s="101" t="s">
        <v>148</v>
      </c>
      <c r="F88" s="99" t="s">
        <v>15</v>
      </c>
      <c r="G88" s="101" t="s">
        <v>261</v>
      </c>
      <c r="H88" s="103">
        <v>11.4</v>
      </c>
      <c r="I88" s="99" t="s">
        <v>146</v>
      </c>
      <c r="J88" s="99">
        <v>252</v>
      </c>
      <c r="K88" s="41" t="str">
        <f t="shared" si="18"/>
        <v/>
      </c>
      <c r="L88" s="104">
        <f t="shared" si="15"/>
        <v>0</v>
      </c>
      <c r="M88" s="39"/>
      <c r="N88" s="114">
        <f t="shared" si="16"/>
        <v>0</v>
      </c>
    </row>
    <row r="89" spans="1:14" s="105" customFormat="1" ht="19.5" customHeight="1" x14ac:dyDescent="0.2">
      <c r="A89" s="99">
        <v>68</v>
      </c>
      <c r="B89" s="119" t="s">
        <v>258</v>
      </c>
      <c r="C89" s="101" t="s">
        <v>139</v>
      </c>
      <c r="D89" s="101" t="s">
        <v>248</v>
      </c>
      <c r="E89" s="101" t="s">
        <v>177</v>
      </c>
      <c r="F89" s="99" t="s">
        <v>16</v>
      </c>
      <c r="G89" s="101" t="s">
        <v>262</v>
      </c>
      <c r="H89" s="103">
        <v>9.6999999999999993</v>
      </c>
      <c r="I89" s="99" t="s">
        <v>146</v>
      </c>
      <c r="J89" s="99">
        <v>252</v>
      </c>
      <c r="K89" s="41" t="str">
        <f t="shared" si="18"/>
        <v/>
      </c>
      <c r="L89" s="104">
        <f t="shared" si="15"/>
        <v>0</v>
      </c>
      <c r="M89" s="39"/>
      <c r="N89" s="114">
        <f t="shared" si="16"/>
        <v>0</v>
      </c>
    </row>
    <row r="90" spans="1:14" s="105" customFormat="1" ht="19.5" customHeight="1" x14ac:dyDescent="0.2">
      <c r="A90" s="99">
        <v>69</v>
      </c>
      <c r="B90" s="119" t="s">
        <v>258</v>
      </c>
      <c r="C90" s="101" t="s">
        <v>139</v>
      </c>
      <c r="D90" s="101" t="s">
        <v>157</v>
      </c>
      <c r="E90" s="101" t="s">
        <v>149</v>
      </c>
      <c r="F90" s="99" t="s">
        <v>18</v>
      </c>
      <c r="G90" s="101" t="s">
        <v>261</v>
      </c>
      <c r="H90" s="103">
        <v>19.3</v>
      </c>
      <c r="I90" s="99" t="s">
        <v>146</v>
      </c>
      <c r="J90" s="99">
        <v>252</v>
      </c>
      <c r="K90" s="41" t="str">
        <f t="shared" si="18"/>
        <v/>
      </c>
      <c r="L90" s="104">
        <f t="shared" si="15"/>
        <v>0</v>
      </c>
      <c r="M90" s="39"/>
      <c r="N90" s="114">
        <f t="shared" si="16"/>
        <v>0</v>
      </c>
    </row>
    <row r="91" spans="1:14" s="105" customFormat="1" ht="19.5" customHeight="1" x14ac:dyDescent="0.2">
      <c r="A91" s="99">
        <v>70</v>
      </c>
      <c r="B91" s="119" t="s">
        <v>258</v>
      </c>
      <c r="C91" s="101" t="s">
        <v>139</v>
      </c>
      <c r="D91" s="101" t="s">
        <v>158</v>
      </c>
      <c r="E91" s="101" t="s">
        <v>249</v>
      </c>
      <c r="F91" s="99" t="s">
        <v>18</v>
      </c>
      <c r="G91" s="101" t="s">
        <v>261</v>
      </c>
      <c r="H91" s="103">
        <v>11.6</v>
      </c>
      <c r="I91" s="99" t="s">
        <v>146</v>
      </c>
      <c r="J91" s="99">
        <v>252</v>
      </c>
      <c r="K91" s="41" t="str">
        <f t="shared" si="18"/>
        <v/>
      </c>
      <c r="L91" s="104">
        <f t="shared" si="15"/>
        <v>0</v>
      </c>
      <c r="M91" s="39"/>
      <c r="N91" s="114">
        <f t="shared" si="16"/>
        <v>0</v>
      </c>
    </row>
    <row r="92" spans="1:14" s="105" customFormat="1" ht="19.5" customHeight="1" x14ac:dyDescent="0.2">
      <c r="A92" s="99">
        <v>71</v>
      </c>
      <c r="B92" s="119" t="s">
        <v>258</v>
      </c>
      <c r="C92" s="101" t="s">
        <v>139</v>
      </c>
      <c r="D92" s="101" t="s">
        <v>250</v>
      </c>
      <c r="E92" s="101" t="s">
        <v>217</v>
      </c>
      <c r="F92" s="99" t="s">
        <v>16</v>
      </c>
      <c r="G92" s="101" t="s">
        <v>262</v>
      </c>
      <c r="H92" s="103">
        <v>4.4000000000000004</v>
      </c>
      <c r="I92" s="99" t="s">
        <v>146</v>
      </c>
      <c r="J92" s="99">
        <v>252</v>
      </c>
      <c r="K92" s="41" t="str">
        <f t="shared" si="18"/>
        <v/>
      </c>
      <c r="L92" s="104">
        <f t="shared" si="15"/>
        <v>0</v>
      </c>
      <c r="M92" s="39"/>
      <c r="N92" s="114">
        <f t="shared" si="16"/>
        <v>0</v>
      </c>
    </row>
    <row r="93" spans="1:14" s="105" customFormat="1" ht="19.5" customHeight="1" x14ac:dyDescent="0.2">
      <c r="A93" s="99">
        <v>72</v>
      </c>
      <c r="B93" s="119" t="s">
        <v>258</v>
      </c>
      <c r="C93" s="101" t="s">
        <v>139</v>
      </c>
      <c r="D93" s="101" t="s">
        <v>251</v>
      </c>
      <c r="E93" s="101" t="s">
        <v>215</v>
      </c>
      <c r="F93" s="99" t="s">
        <v>16</v>
      </c>
      <c r="G93" s="101" t="s">
        <v>262</v>
      </c>
      <c r="H93" s="103">
        <v>4.4000000000000004</v>
      </c>
      <c r="I93" s="99" t="s">
        <v>146</v>
      </c>
      <c r="J93" s="99">
        <v>252</v>
      </c>
      <c r="K93" s="41" t="str">
        <f t="shared" si="18"/>
        <v/>
      </c>
      <c r="L93" s="104">
        <f t="shared" si="15"/>
        <v>0</v>
      </c>
      <c r="M93" s="39"/>
      <c r="N93" s="114">
        <f t="shared" si="16"/>
        <v>0</v>
      </c>
    </row>
    <row r="94" spans="1:14" s="105" customFormat="1" ht="19.5" customHeight="1" x14ac:dyDescent="0.2">
      <c r="A94" s="99">
        <v>73</v>
      </c>
      <c r="B94" s="119" t="s">
        <v>258</v>
      </c>
      <c r="C94" s="101" t="s">
        <v>139</v>
      </c>
      <c r="D94" s="101" t="s">
        <v>252</v>
      </c>
      <c r="E94" s="101" t="s">
        <v>253</v>
      </c>
      <c r="F94" s="99" t="s">
        <v>15</v>
      </c>
      <c r="G94" s="101" t="s">
        <v>262</v>
      </c>
      <c r="H94" s="103">
        <v>25.65</v>
      </c>
      <c r="I94" s="99" t="s">
        <v>146</v>
      </c>
      <c r="J94" s="99">
        <v>252</v>
      </c>
      <c r="K94" s="41" t="str">
        <f t="shared" ref="K94" si="19">IF(VLOOKUP(F94,$F$5:$K$18,6,TRUE)=0,"",VLOOKUP(F94,$F$5:$K$18,6,TRUE))</f>
        <v/>
      </c>
      <c r="L94" s="104">
        <f t="shared" ref="L94" si="20">ROUND(IF(K94="",0,(J94*H94)/K94),2)</f>
        <v>0</v>
      </c>
      <c r="M94" s="39"/>
      <c r="N94" s="114">
        <f t="shared" si="16"/>
        <v>0</v>
      </c>
    </row>
    <row r="95" spans="1:14" s="105" customFormat="1" ht="19.5" customHeight="1" x14ac:dyDescent="0.2">
      <c r="A95" s="99">
        <v>74</v>
      </c>
      <c r="B95" s="119" t="s">
        <v>258</v>
      </c>
      <c r="C95" s="101" t="s">
        <v>139</v>
      </c>
      <c r="D95" s="101" t="s">
        <v>162</v>
      </c>
      <c r="E95" s="101" t="s">
        <v>271</v>
      </c>
      <c r="F95" s="99" t="s">
        <v>15</v>
      </c>
      <c r="G95" s="101" t="s">
        <v>261</v>
      </c>
      <c r="H95" s="103">
        <v>121.9</v>
      </c>
      <c r="I95" s="99" t="s">
        <v>146</v>
      </c>
      <c r="J95" s="99">
        <v>252</v>
      </c>
      <c r="K95" s="41" t="str">
        <f t="shared" si="18"/>
        <v/>
      </c>
      <c r="L95" s="104">
        <f t="shared" si="15"/>
        <v>0</v>
      </c>
      <c r="M95" s="39"/>
      <c r="N95" s="114">
        <f t="shared" si="16"/>
        <v>0</v>
      </c>
    </row>
    <row r="96" spans="1:14" s="105" customFormat="1" ht="19.5" customHeight="1" x14ac:dyDescent="0.2">
      <c r="A96" s="99">
        <v>75</v>
      </c>
      <c r="B96" s="119" t="s">
        <v>258</v>
      </c>
      <c r="C96" s="101" t="s">
        <v>139</v>
      </c>
      <c r="D96" s="101" t="s">
        <v>270</v>
      </c>
      <c r="E96" s="101" t="s">
        <v>254</v>
      </c>
      <c r="F96" s="99" t="s">
        <v>15</v>
      </c>
      <c r="G96" s="101" t="s">
        <v>261</v>
      </c>
      <c r="H96" s="103">
        <v>25.79</v>
      </c>
      <c r="I96" s="99" t="s">
        <v>146</v>
      </c>
      <c r="J96" s="99">
        <v>252</v>
      </c>
      <c r="K96" s="41" t="str">
        <f t="shared" si="18"/>
        <v/>
      </c>
      <c r="L96" s="104">
        <f t="shared" si="15"/>
        <v>0</v>
      </c>
      <c r="M96" s="39"/>
      <c r="N96" s="114">
        <f t="shared" si="16"/>
        <v>0</v>
      </c>
    </row>
    <row r="97" spans="1:14" s="105" customFormat="1" ht="19.5" customHeight="1" x14ac:dyDescent="0.2">
      <c r="A97" s="99">
        <v>76</v>
      </c>
      <c r="B97" s="119" t="s">
        <v>258</v>
      </c>
      <c r="C97" s="101" t="s">
        <v>139</v>
      </c>
      <c r="D97" s="101" t="s">
        <v>159</v>
      </c>
      <c r="E97" s="101" t="s">
        <v>255</v>
      </c>
      <c r="F97" s="99" t="s">
        <v>166</v>
      </c>
      <c r="G97" s="101" t="s">
        <v>261</v>
      </c>
      <c r="H97" s="103">
        <v>11.41</v>
      </c>
      <c r="I97" s="99" t="s">
        <v>166</v>
      </c>
      <c r="J97" s="99">
        <v>0</v>
      </c>
      <c r="K97" s="111"/>
      <c r="L97" s="104">
        <f t="shared" si="15"/>
        <v>0</v>
      </c>
      <c r="M97" s="111"/>
      <c r="N97" s="114">
        <f t="shared" si="16"/>
        <v>0</v>
      </c>
    </row>
    <row r="98" spans="1:14" s="105" customFormat="1" ht="19.5" customHeight="1" x14ac:dyDescent="0.2">
      <c r="A98" s="99">
        <v>77</v>
      </c>
      <c r="B98" s="119" t="s">
        <v>258</v>
      </c>
      <c r="C98" s="101" t="s">
        <v>139</v>
      </c>
      <c r="D98" s="101" t="s">
        <v>160</v>
      </c>
      <c r="E98" s="101" t="s">
        <v>256</v>
      </c>
      <c r="F98" s="99" t="s">
        <v>14</v>
      </c>
      <c r="G98" s="101" t="s">
        <v>260</v>
      </c>
      <c r="H98" s="103">
        <v>22.94</v>
      </c>
      <c r="I98" s="99" t="s">
        <v>146</v>
      </c>
      <c r="J98" s="99">
        <v>252</v>
      </c>
      <c r="K98" s="41" t="str">
        <f t="shared" si="18"/>
        <v/>
      </c>
      <c r="L98" s="104">
        <f t="shared" si="15"/>
        <v>0</v>
      </c>
      <c r="M98" s="39"/>
      <c r="N98" s="114">
        <f t="shared" si="16"/>
        <v>0</v>
      </c>
    </row>
    <row r="99" spans="1:14" s="105" customFormat="1" ht="19.5" customHeight="1" x14ac:dyDescent="0.2">
      <c r="A99" s="99">
        <v>78</v>
      </c>
      <c r="B99" s="119" t="s">
        <v>258</v>
      </c>
      <c r="C99" s="101" t="s">
        <v>139</v>
      </c>
      <c r="D99" s="101" t="s">
        <v>161</v>
      </c>
      <c r="E99" s="101" t="s">
        <v>257</v>
      </c>
      <c r="F99" s="99" t="s">
        <v>18</v>
      </c>
      <c r="G99" s="101" t="s">
        <v>261</v>
      </c>
      <c r="H99" s="103">
        <v>18.95</v>
      </c>
      <c r="I99" s="99" t="s">
        <v>146</v>
      </c>
      <c r="J99" s="99">
        <v>252</v>
      </c>
      <c r="K99" s="41" t="str">
        <f t="shared" ref="K99" si="21">IF(VLOOKUP(F99,$F$5:$K$18,6,TRUE)=0,"",VLOOKUP(F99,$F$5:$K$18,6,TRUE))</f>
        <v/>
      </c>
      <c r="L99" s="104">
        <f t="shared" ref="L99" si="22">ROUND(IF(K99="",0,(J99*H99)/K99),2)</f>
        <v>0</v>
      </c>
      <c r="M99" s="39"/>
      <c r="N99" s="114">
        <f t="shared" si="16"/>
        <v>0</v>
      </c>
    </row>
    <row r="100" spans="1:14" s="89" customFormat="1" ht="19.5" customHeight="1" x14ac:dyDescent="0.2">
      <c r="A100" s="141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3"/>
    </row>
    <row r="101" spans="1:14" s="89" customFormat="1" ht="19.5" customHeight="1" x14ac:dyDescent="0.2">
      <c r="A101" s="124"/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6"/>
    </row>
    <row r="102" spans="1:14" s="89" customFormat="1" ht="19.5" customHeight="1" x14ac:dyDescent="0.2">
      <c r="A102" s="127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9"/>
    </row>
    <row r="103" spans="1:14" s="89" customFormat="1" ht="19.5" customHeight="1" x14ac:dyDescent="0.2">
      <c r="A103" s="130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2"/>
    </row>
    <row r="104" spans="1:14" s="89" customFormat="1" ht="19.5" customHeight="1" x14ac:dyDescent="0.2">
      <c r="I104" s="46"/>
      <c r="K104" s="46"/>
      <c r="M104" s="46"/>
    </row>
    <row r="105" spans="1:14" s="89" customFormat="1" ht="19.5" customHeight="1" x14ac:dyDescent="0.2">
      <c r="I105" s="46"/>
      <c r="K105" s="46"/>
      <c r="M105" s="46"/>
    </row>
    <row r="106" spans="1:14" s="89" customFormat="1" ht="19.5" customHeight="1" x14ac:dyDescent="0.2">
      <c r="I106" s="46"/>
      <c r="K106" s="46"/>
      <c r="M106" s="46"/>
    </row>
    <row r="107" spans="1:14" s="89" customFormat="1" ht="19.5" customHeight="1" x14ac:dyDescent="0.2">
      <c r="I107" s="46"/>
      <c r="K107" s="46"/>
      <c r="M107" s="46"/>
    </row>
    <row r="108" spans="1:14" s="89" customFormat="1" ht="19.5" customHeight="1" x14ac:dyDescent="0.2">
      <c r="I108" s="46"/>
      <c r="K108" s="46"/>
      <c r="M108" s="46"/>
    </row>
    <row r="109" spans="1:14" s="89" customFormat="1" ht="19.5" customHeight="1" x14ac:dyDescent="0.2">
      <c r="I109" s="46"/>
      <c r="K109" s="46"/>
      <c r="M109" s="46"/>
    </row>
    <row r="110" spans="1:14" s="89" customFormat="1" ht="19.5" customHeight="1" x14ac:dyDescent="0.2">
      <c r="I110" s="46"/>
      <c r="K110" s="46"/>
      <c r="M110" s="46"/>
    </row>
  </sheetData>
  <sheetProtection algorithmName="SHA-512" hashValue="NWNt2Ld1fIVax3tRBFH7jGVD7z9Ghi+e+JqcBRntcI9me/whThVtCttavLBWZPAqWjK8Ua/biQwBv1GTGGawQw==" saltValue="wTu+8OWc42ZEv0Fp11DvpA==" spinCount="100000" sheet="1" selectLockedCells="1"/>
  <protectedRanges>
    <protectedRange sqref="K5:K13" name="Bereich1"/>
    <protectedRange sqref="M26 M31 M36 M40 M45 M49 M64 M97 K22:K99" name="Bereich2"/>
    <protectedRange sqref="M22:M25 M27:M30 M41:M44 M46:M48 M32:M35 M37:M39 M50:M63 M98:M99 M65:M96" name="Bereich3"/>
  </protectedRanges>
  <autoFilter ref="A21:N99" xr:uid="{00000000-0009-0000-0000-000000000000}"/>
  <sortState xmlns:xlrd2="http://schemas.microsoft.com/office/spreadsheetml/2017/richdata2" ref="A28:N181">
    <sortCondition ref="A28:A181"/>
  </sortState>
  <customSheetViews>
    <customSheetView guid="{6CC7A391-729B-4BA8-A1B4-DFD123183A0C}" showGridLines="0" fitToPage="1">
      <selection activeCell="M23" sqref="M23"/>
      <pageMargins left="0.7" right="0.7" top="0.78740157499999996" bottom="0.78740157499999996" header="0.3" footer="0.3"/>
      <pageSetup paperSize="9" scale="57" fitToHeight="0" orientation="landscape" r:id="rId1"/>
    </customSheetView>
  </customSheetViews>
  <mergeCells count="5">
    <mergeCell ref="F4:J4"/>
    <mergeCell ref="F3:J3"/>
    <mergeCell ref="A101:N103"/>
    <mergeCell ref="A100:N100"/>
    <mergeCell ref="I18:K18"/>
  </mergeCells>
  <phoneticPr fontId="12" type="noConversion"/>
  <conditionalFormatting sqref="K5">
    <cfRule type="cellIs" dxfId="17" priority="8" operator="greaterThan">
      <formula>$L$5</formula>
    </cfRule>
  </conditionalFormatting>
  <conditionalFormatting sqref="K6">
    <cfRule type="cellIs" dxfId="16" priority="7" operator="greaterThan">
      <formula>$L$6</formula>
    </cfRule>
  </conditionalFormatting>
  <conditionalFormatting sqref="K7">
    <cfRule type="cellIs" dxfId="15" priority="6" operator="greaterThan">
      <formula>$L$7</formula>
    </cfRule>
  </conditionalFormatting>
  <conditionalFormatting sqref="K8">
    <cfRule type="cellIs" dxfId="14" priority="5" operator="greaterThan">
      <formula>$L$8</formula>
    </cfRule>
  </conditionalFormatting>
  <conditionalFormatting sqref="K9">
    <cfRule type="cellIs" dxfId="13" priority="4" operator="greaterThan">
      <formula>$L$9</formula>
    </cfRule>
  </conditionalFormatting>
  <conditionalFormatting sqref="K10">
    <cfRule type="cellIs" dxfId="12" priority="3" operator="greaterThan">
      <formula>$L$10</formula>
    </cfRule>
  </conditionalFormatting>
  <conditionalFormatting sqref="K11">
    <cfRule type="cellIs" dxfId="11" priority="2" operator="greaterThan">
      <formula>$L$11</formula>
    </cfRule>
  </conditionalFormatting>
  <conditionalFormatting sqref="K12">
    <cfRule type="cellIs" dxfId="10" priority="1" operator="greaterThan">
      <formula>$L$12</formula>
    </cfRule>
  </conditionalFormatting>
  <pageMargins left="0.7" right="0.7" top="0.78740157499999996" bottom="0.78740157499999996" header="0.3" footer="0.3"/>
  <pageSetup paperSize="9" scale="57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N46"/>
  <sheetViews>
    <sheetView showGridLines="0" topLeftCell="A15" zoomScaleNormal="100" workbookViewId="0">
      <selection activeCell="M20" sqref="M20:M35"/>
    </sheetView>
  </sheetViews>
  <sheetFormatPr baseColWidth="10" defaultColWidth="11" defaultRowHeight="14.25" x14ac:dyDescent="0.2"/>
  <cols>
    <col min="1" max="1" width="6.375" customWidth="1"/>
    <col min="2" max="2" width="10.75" bestFit="1" customWidth="1"/>
    <col min="3" max="3" width="7.875" style="107" customWidth="1"/>
    <col min="4" max="4" width="12" style="108" customWidth="1"/>
    <col min="5" max="5" width="23.25" style="107" bestFit="1" customWidth="1"/>
    <col min="6" max="6" width="12.75" style="107" customWidth="1"/>
    <col min="7" max="7" width="25.25" customWidth="1"/>
    <col min="8" max="8" width="14.625" customWidth="1"/>
    <col min="9" max="9" width="15.25" style="109" customWidth="1"/>
    <col min="10" max="10" width="17.75" style="109" customWidth="1"/>
    <col min="11" max="11" width="17.375" style="109" customWidth="1"/>
    <col min="12" max="12" width="18.125" style="109" customWidth="1"/>
    <col min="13" max="13" width="19.25" style="109" customWidth="1"/>
    <col min="14" max="14" width="20.375" customWidth="1"/>
  </cols>
  <sheetData>
    <row r="1" spans="1:14" ht="49.35" customHeight="1" x14ac:dyDescent="0.2">
      <c r="A1" s="42" t="s">
        <v>263</v>
      </c>
      <c r="B1" s="42"/>
      <c r="C1" s="42"/>
      <c r="D1" s="42"/>
      <c r="E1" s="42"/>
      <c r="F1" s="42"/>
      <c r="G1" s="43"/>
      <c r="H1" s="43"/>
      <c r="I1" s="43"/>
      <c r="J1" s="43"/>
      <c r="K1" s="43"/>
      <c r="L1" s="43"/>
      <c r="M1" s="43"/>
      <c r="N1" s="43"/>
    </row>
    <row r="2" spans="1:14" ht="19.350000000000001" customHeight="1" x14ac:dyDescent="0.2">
      <c r="A2" s="44"/>
      <c r="B2" s="44"/>
      <c r="C2" s="44"/>
      <c r="D2" s="45"/>
      <c r="E2" s="44"/>
      <c r="F2" s="44"/>
      <c r="G2" s="44"/>
      <c r="H2" s="44"/>
      <c r="I2" s="46"/>
      <c r="J2" s="44"/>
      <c r="K2" s="46"/>
      <c r="L2" s="44"/>
      <c r="M2" s="46"/>
      <c r="N2" s="44"/>
    </row>
    <row r="3" spans="1:14" ht="19.350000000000001" customHeight="1" x14ac:dyDescent="0.2">
      <c r="A3" s="44"/>
      <c r="B3" s="44"/>
      <c r="C3" s="44"/>
      <c r="D3" s="45"/>
      <c r="E3" s="44"/>
      <c r="F3" s="135" t="s">
        <v>33</v>
      </c>
      <c r="G3" s="136"/>
      <c r="H3" s="136"/>
      <c r="I3" s="136"/>
      <c r="J3" s="137"/>
      <c r="K3" s="47" t="s">
        <v>5</v>
      </c>
      <c r="L3" s="47" t="s">
        <v>272</v>
      </c>
      <c r="M3" s="46"/>
      <c r="N3" s="44"/>
    </row>
    <row r="4" spans="1:14" ht="19.350000000000001" customHeight="1" x14ac:dyDescent="0.2">
      <c r="A4" s="44"/>
      <c r="B4" s="44"/>
      <c r="C4" s="44"/>
      <c r="D4" s="45"/>
      <c r="E4" s="44"/>
      <c r="F4" s="138"/>
      <c r="G4" s="139"/>
      <c r="H4" s="139"/>
      <c r="I4" s="139"/>
      <c r="J4" s="140"/>
      <c r="K4" s="48" t="s">
        <v>10</v>
      </c>
      <c r="L4" s="48" t="s">
        <v>273</v>
      </c>
      <c r="M4" s="46"/>
      <c r="N4" s="44"/>
    </row>
    <row r="5" spans="1:14" ht="19.350000000000001" customHeight="1" x14ac:dyDescent="0.2">
      <c r="C5"/>
      <c r="D5"/>
      <c r="E5"/>
      <c r="F5" s="49" t="s">
        <v>14</v>
      </c>
      <c r="G5" s="50" t="s">
        <v>141</v>
      </c>
      <c r="H5" s="51"/>
      <c r="I5" s="51"/>
      <c r="J5" s="52"/>
      <c r="K5" s="110"/>
      <c r="L5" s="110"/>
      <c r="M5"/>
    </row>
    <row r="6" spans="1:14" ht="19.350000000000001" customHeight="1" x14ac:dyDescent="0.2">
      <c r="C6"/>
      <c r="D6"/>
      <c r="E6"/>
      <c r="F6" s="49" t="s">
        <v>15</v>
      </c>
      <c r="G6" s="50" t="s">
        <v>167</v>
      </c>
      <c r="H6" s="51"/>
      <c r="I6" s="51"/>
      <c r="J6" s="52"/>
      <c r="K6" s="110"/>
      <c r="L6" s="110"/>
      <c r="M6"/>
    </row>
    <row r="7" spans="1:14" ht="19.350000000000001" customHeight="1" x14ac:dyDescent="0.2">
      <c r="C7"/>
      <c r="D7"/>
      <c r="E7"/>
      <c r="F7" s="49" t="s">
        <v>16</v>
      </c>
      <c r="G7" s="50" t="s">
        <v>142</v>
      </c>
      <c r="H7" s="51"/>
      <c r="I7" s="51"/>
      <c r="J7" s="52"/>
      <c r="K7" s="3"/>
      <c r="L7" s="49">
        <v>80</v>
      </c>
      <c r="M7"/>
    </row>
    <row r="8" spans="1:14" ht="19.350000000000001" customHeight="1" x14ac:dyDescent="0.2">
      <c r="C8"/>
      <c r="D8"/>
      <c r="E8"/>
      <c r="F8" s="53" t="s">
        <v>17</v>
      </c>
      <c r="G8" s="50" t="s">
        <v>143</v>
      </c>
      <c r="H8" s="51"/>
      <c r="I8" s="51"/>
      <c r="J8" s="52"/>
      <c r="K8" s="3"/>
      <c r="L8" s="49">
        <v>150</v>
      </c>
      <c r="M8"/>
    </row>
    <row r="9" spans="1:14" ht="19.350000000000001" customHeight="1" x14ac:dyDescent="0.2">
      <c r="C9"/>
      <c r="D9"/>
      <c r="E9"/>
      <c r="F9" s="49" t="s">
        <v>18</v>
      </c>
      <c r="G9" s="50" t="s">
        <v>144</v>
      </c>
      <c r="H9" s="51"/>
      <c r="I9" s="51"/>
      <c r="J9" s="52"/>
      <c r="K9" s="110"/>
      <c r="L9" s="110"/>
      <c r="M9"/>
    </row>
    <row r="10" spans="1:14" ht="19.350000000000001" customHeight="1" x14ac:dyDescent="0.2">
      <c r="C10"/>
      <c r="D10"/>
      <c r="E10"/>
      <c r="F10" s="49" t="s">
        <v>19</v>
      </c>
      <c r="G10" s="50" t="s">
        <v>145</v>
      </c>
      <c r="H10" s="51"/>
      <c r="I10" s="51"/>
      <c r="J10" s="52"/>
      <c r="K10" s="110"/>
      <c r="L10" s="110"/>
      <c r="M10"/>
    </row>
    <row r="11" spans="1:14" ht="19.350000000000001" customHeight="1" x14ac:dyDescent="0.2">
      <c r="C11"/>
      <c r="D11"/>
      <c r="E11"/>
      <c r="F11" s="49" t="s">
        <v>20</v>
      </c>
      <c r="G11" s="50" t="s">
        <v>140</v>
      </c>
      <c r="H11" s="51"/>
      <c r="I11" s="51"/>
      <c r="J11" s="52"/>
      <c r="K11" s="110"/>
      <c r="L11" s="110"/>
      <c r="M11"/>
    </row>
    <row r="12" spans="1:14" ht="19.350000000000001" customHeight="1" x14ac:dyDescent="0.2">
      <c r="C12"/>
      <c r="D12"/>
      <c r="E12"/>
      <c r="F12" s="53" t="s">
        <v>21</v>
      </c>
      <c r="G12" s="50" t="s">
        <v>170</v>
      </c>
      <c r="H12" s="51"/>
      <c r="I12" s="51"/>
      <c r="J12" s="52"/>
      <c r="K12" s="110"/>
      <c r="L12" s="110"/>
      <c r="M12"/>
    </row>
    <row r="13" spans="1:14" ht="19.350000000000001" customHeight="1" x14ac:dyDescent="0.2">
      <c r="C13"/>
      <c r="D13"/>
      <c r="E13"/>
      <c r="F13" s="53" t="s">
        <v>166</v>
      </c>
      <c r="G13" s="50" t="s">
        <v>150</v>
      </c>
      <c r="H13" s="51"/>
      <c r="I13" s="51"/>
      <c r="J13" s="52"/>
      <c r="K13" s="110"/>
      <c r="L13" s="110"/>
      <c r="M13"/>
    </row>
    <row r="14" spans="1:14" ht="19.350000000000001" customHeight="1" x14ac:dyDescent="0.2">
      <c r="A14" s="44"/>
      <c r="B14" s="44"/>
      <c r="C14" s="44"/>
      <c r="D14" s="45"/>
      <c r="E14" s="44"/>
      <c r="F14" s="44"/>
      <c r="G14" s="44"/>
      <c r="H14" s="44"/>
      <c r="I14" s="46"/>
      <c r="J14" s="44"/>
      <c r="K14" s="123" t="s">
        <v>274</v>
      </c>
      <c r="L14" s="44"/>
      <c r="M14" s="46"/>
      <c r="N14" s="44"/>
    </row>
    <row r="15" spans="1:14" s="66" customFormat="1" ht="36.4" customHeight="1" x14ac:dyDescent="0.2">
      <c r="A15" s="56" t="s">
        <v>23</v>
      </c>
      <c r="B15" s="57" t="s">
        <v>32</v>
      </c>
      <c r="C15" s="58" t="s">
        <v>1</v>
      </c>
      <c r="D15" s="59" t="s">
        <v>22</v>
      </c>
      <c r="E15" s="60" t="s">
        <v>6</v>
      </c>
      <c r="F15" s="61" t="s">
        <v>4</v>
      </c>
      <c r="G15" s="62" t="s">
        <v>13</v>
      </c>
      <c r="H15" s="63" t="s">
        <v>0</v>
      </c>
      <c r="I15" s="64" t="s">
        <v>7</v>
      </c>
      <c r="J15" s="64" t="s">
        <v>9</v>
      </c>
      <c r="K15" s="64" t="s">
        <v>34</v>
      </c>
      <c r="L15" s="65" t="s">
        <v>37</v>
      </c>
      <c r="M15" s="64" t="s">
        <v>12</v>
      </c>
      <c r="N15" s="65" t="s">
        <v>38</v>
      </c>
    </row>
    <row r="16" spans="1:14" s="73" customFormat="1" ht="6.4" customHeight="1" x14ac:dyDescent="0.2">
      <c r="A16" s="67"/>
      <c r="B16" s="67"/>
      <c r="C16" s="58"/>
      <c r="D16" s="68"/>
      <c r="E16" s="60"/>
      <c r="F16" s="60"/>
      <c r="G16" s="62"/>
      <c r="H16" s="69"/>
      <c r="I16" s="64"/>
      <c r="J16" s="64"/>
      <c r="K16" s="70"/>
      <c r="L16" s="71"/>
      <c r="M16" s="70"/>
      <c r="N16" s="72"/>
    </row>
    <row r="17" spans="1:14" s="46" customFormat="1" ht="21.4" customHeight="1" thickBot="1" x14ac:dyDescent="0.25">
      <c r="A17" s="74"/>
      <c r="B17" s="74"/>
      <c r="C17" s="75"/>
      <c r="D17" s="75"/>
      <c r="E17" s="76"/>
      <c r="F17" s="77"/>
      <c r="G17" s="78" t="s">
        <v>30</v>
      </c>
      <c r="H17" s="79" t="s">
        <v>2</v>
      </c>
      <c r="I17" s="80"/>
      <c r="J17" s="81" t="s">
        <v>8</v>
      </c>
      <c r="K17" s="48" t="s">
        <v>10</v>
      </c>
      <c r="L17" s="82" t="s">
        <v>3</v>
      </c>
      <c r="M17" s="48" t="s">
        <v>11</v>
      </c>
      <c r="N17" s="83" t="s">
        <v>3</v>
      </c>
    </row>
    <row r="18" spans="1:14" s="89" customFormat="1" ht="19.5" customHeight="1" thickTop="1" thickBot="1" x14ac:dyDescent="0.25">
      <c r="A18" s="84"/>
      <c r="B18" s="85"/>
      <c r="C18" s="85"/>
      <c r="D18" s="85"/>
      <c r="E18" s="85"/>
      <c r="F18" s="85"/>
      <c r="G18" s="86" t="s">
        <v>31</v>
      </c>
      <c r="H18" s="112">
        <f>SUM(H20:H35)</f>
        <v>177.53999999999996</v>
      </c>
      <c r="I18" s="133"/>
      <c r="J18" s="134"/>
      <c r="K18" s="134"/>
      <c r="L18" s="112">
        <f>SUM(L20:L35)</f>
        <v>0</v>
      </c>
      <c r="M18" s="88"/>
      <c r="N18" s="113">
        <f>SUM(N20:N35)</f>
        <v>0</v>
      </c>
    </row>
    <row r="19" spans="1:14" s="89" customFormat="1" ht="19.5" customHeight="1" thickTop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</row>
    <row r="20" spans="1:14" s="105" customFormat="1" ht="19.5" customHeight="1" x14ac:dyDescent="0.2">
      <c r="A20" s="99">
        <v>1</v>
      </c>
      <c r="B20" s="119" t="s">
        <v>258</v>
      </c>
      <c r="C20" s="101" t="s">
        <v>139</v>
      </c>
      <c r="D20" s="102" t="s">
        <v>176</v>
      </c>
      <c r="E20" s="101" t="s">
        <v>177</v>
      </c>
      <c r="F20" s="99" t="s">
        <v>16</v>
      </c>
      <c r="G20" s="101" t="s">
        <v>262</v>
      </c>
      <c r="H20" s="103">
        <v>9.6999999999999993</v>
      </c>
      <c r="I20" s="99" t="s">
        <v>168</v>
      </c>
      <c r="J20" s="99">
        <v>3</v>
      </c>
      <c r="K20" s="41" t="str">
        <f t="shared" ref="K20:K32" si="0">IF(VLOOKUP(F20,$F$5:$K$18,6,TRUE)=0,"",VLOOKUP(F20,$F$5:$K$18,6,TRUE))</f>
        <v/>
      </c>
      <c r="L20" s="104">
        <f t="shared" ref="L20:L32" si="1">ROUND(IF(K20="",0,(J20*H20)/K20),2)</f>
        <v>0</v>
      </c>
      <c r="M20" s="118"/>
      <c r="N20" s="114">
        <f t="shared" ref="N20:N32" si="2">IF(L20=0,0,IF(M20="",0,ROUND(L20*+M20,2)))</f>
        <v>0</v>
      </c>
    </row>
    <row r="21" spans="1:14" s="105" customFormat="1" ht="19.5" customHeight="1" x14ac:dyDescent="0.2">
      <c r="A21" s="99">
        <v>2</v>
      </c>
      <c r="B21" s="119" t="s">
        <v>258</v>
      </c>
      <c r="C21" s="101" t="s">
        <v>139</v>
      </c>
      <c r="D21" s="102" t="s">
        <v>183</v>
      </c>
      <c r="E21" s="101" t="s">
        <v>177</v>
      </c>
      <c r="F21" s="106" t="s">
        <v>16</v>
      </c>
      <c r="G21" s="101" t="s">
        <v>262</v>
      </c>
      <c r="H21" s="103">
        <v>9.6999999999999993</v>
      </c>
      <c r="I21" s="99" t="s">
        <v>168</v>
      </c>
      <c r="J21" s="99">
        <v>3</v>
      </c>
      <c r="K21" s="41" t="str">
        <f t="shared" si="0"/>
        <v/>
      </c>
      <c r="L21" s="104">
        <f t="shared" si="1"/>
        <v>0</v>
      </c>
      <c r="M21" s="118"/>
      <c r="N21" s="114">
        <f t="shared" si="2"/>
        <v>0</v>
      </c>
    </row>
    <row r="22" spans="1:14" s="105" customFormat="1" ht="19.5" customHeight="1" x14ac:dyDescent="0.2">
      <c r="A22" s="99">
        <v>3</v>
      </c>
      <c r="B22" s="119" t="s">
        <v>258</v>
      </c>
      <c r="C22" s="101" t="s">
        <v>139</v>
      </c>
      <c r="D22" s="102" t="s">
        <v>188</v>
      </c>
      <c r="E22" s="101" t="s">
        <v>189</v>
      </c>
      <c r="F22" s="106" t="s">
        <v>16</v>
      </c>
      <c r="G22" s="101" t="s">
        <v>262</v>
      </c>
      <c r="H22" s="103">
        <v>20.2</v>
      </c>
      <c r="I22" s="99" t="s">
        <v>168</v>
      </c>
      <c r="J22" s="99">
        <v>3</v>
      </c>
      <c r="K22" s="41" t="str">
        <f t="shared" si="0"/>
        <v/>
      </c>
      <c r="L22" s="104">
        <f t="shared" si="1"/>
        <v>0</v>
      </c>
      <c r="M22" s="118"/>
      <c r="N22" s="114">
        <f t="shared" si="2"/>
        <v>0</v>
      </c>
    </row>
    <row r="23" spans="1:14" s="105" customFormat="1" ht="19.5" customHeight="1" x14ac:dyDescent="0.2">
      <c r="A23" s="99">
        <v>4</v>
      </c>
      <c r="B23" s="119" t="s">
        <v>258</v>
      </c>
      <c r="C23" s="101" t="s">
        <v>139</v>
      </c>
      <c r="D23" s="102" t="s">
        <v>198</v>
      </c>
      <c r="E23" s="101" t="s">
        <v>199</v>
      </c>
      <c r="F23" s="99" t="s">
        <v>16</v>
      </c>
      <c r="G23" s="101" t="s">
        <v>262</v>
      </c>
      <c r="H23" s="103">
        <v>20.2</v>
      </c>
      <c r="I23" s="99" t="s">
        <v>168</v>
      </c>
      <c r="J23" s="99">
        <v>3</v>
      </c>
      <c r="K23" s="41" t="str">
        <f t="shared" si="0"/>
        <v/>
      </c>
      <c r="L23" s="104">
        <f t="shared" si="1"/>
        <v>0</v>
      </c>
      <c r="M23" s="118"/>
      <c r="N23" s="114">
        <f t="shared" si="2"/>
        <v>0</v>
      </c>
    </row>
    <row r="24" spans="1:14" s="105" customFormat="1" ht="19.5" customHeight="1" x14ac:dyDescent="0.2">
      <c r="A24" s="99">
        <v>5</v>
      </c>
      <c r="B24" s="119" t="s">
        <v>258</v>
      </c>
      <c r="C24" s="101" t="s">
        <v>139</v>
      </c>
      <c r="D24" s="102" t="s">
        <v>208</v>
      </c>
      <c r="E24" s="101" t="s">
        <v>177</v>
      </c>
      <c r="F24" s="106" t="s">
        <v>16</v>
      </c>
      <c r="G24" s="101" t="s">
        <v>262</v>
      </c>
      <c r="H24" s="103">
        <v>9.6999999999999993</v>
      </c>
      <c r="I24" s="99" t="s">
        <v>168</v>
      </c>
      <c r="J24" s="99">
        <v>3</v>
      </c>
      <c r="K24" s="41" t="str">
        <f t="shared" si="0"/>
        <v/>
      </c>
      <c r="L24" s="104">
        <f t="shared" si="1"/>
        <v>0</v>
      </c>
      <c r="M24" s="118"/>
      <c r="N24" s="114">
        <f t="shared" si="2"/>
        <v>0</v>
      </c>
    </row>
    <row r="25" spans="1:14" s="105" customFormat="1" ht="19.5" customHeight="1" x14ac:dyDescent="0.2">
      <c r="A25" s="99">
        <v>6</v>
      </c>
      <c r="B25" s="119" t="s">
        <v>258</v>
      </c>
      <c r="C25" s="101" t="s">
        <v>139</v>
      </c>
      <c r="D25" s="102" t="s">
        <v>214</v>
      </c>
      <c r="E25" s="101" t="s">
        <v>215</v>
      </c>
      <c r="F25" s="106" t="s">
        <v>16</v>
      </c>
      <c r="G25" s="101" t="s">
        <v>262</v>
      </c>
      <c r="H25" s="103">
        <v>7.7</v>
      </c>
      <c r="I25" s="99" t="s">
        <v>168</v>
      </c>
      <c r="J25" s="99">
        <v>3</v>
      </c>
      <c r="K25" s="41" t="str">
        <f t="shared" si="0"/>
        <v/>
      </c>
      <c r="L25" s="104">
        <f t="shared" si="1"/>
        <v>0</v>
      </c>
      <c r="M25" s="118"/>
      <c r="N25" s="114">
        <f t="shared" si="2"/>
        <v>0</v>
      </c>
    </row>
    <row r="26" spans="1:14" s="105" customFormat="1" ht="19.5" customHeight="1" x14ac:dyDescent="0.2">
      <c r="A26" s="99">
        <v>7</v>
      </c>
      <c r="B26" s="119" t="s">
        <v>258</v>
      </c>
      <c r="C26" s="101" t="s">
        <v>139</v>
      </c>
      <c r="D26" s="102" t="s">
        <v>216</v>
      </c>
      <c r="E26" s="101" t="s">
        <v>217</v>
      </c>
      <c r="F26" s="99" t="s">
        <v>16</v>
      </c>
      <c r="G26" s="101" t="s">
        <v>262</v>
      </c>
      <c r="H26" s="103">
        <v>4.5</v>
      </c>
      <c r="I26" s="99" t="s">
        <v>168</v>
      </c>
      <c r="J26" s="99">
        <v>3</v>
      </c>
      <c r="K26" s="41" t="str">
        <f t="shared" si="0"/>
        <v/>
      </c>
      <c r="L26" s="104">
        <f t="shared" si="1"/>
        <v>0</v>
      </c>
      <c r="M26" s="118"/>
      <c r="N26" s="114">
        <f t="shared" si="2"/>
        <v>0</v>
      </c>
    </row>
    <row r="27" spans="1:14" s="105" customFormat="1" ht="19.5" customHeight="1" x14ac:dyDescent="0.2">
      <c r="A27" s="99">
        <v>8</v>
      </c>
      <c r="B27" s="119" t="s">
        <v>258</v>
      </c>
      <c r="C27" s="101" t="s">
        <v>139</v>
      </c>
      <c r="D27" s="102" t="s">
        <v>224</v>
      </c>
      <c r="E27" s="101" t="s">
        <v>225</v>
      </c>
      <c r="F27" s="106" t="s">
        <v>17</v>
      </c>
      <c r="G27" s="101" t="s">
        <v>262</v>
      </c>
      <c r="H27" s="103">
        <v>19.239999999999998</v>
      </c>
      <c r="I27" s="99" t="s">
        <v>168</v>
      </c>
      <c r="J27" s="99">
        <v>3</v>
      </c>
      <c r="K27" s="41" t="str">
        <f>IF(VLOOKUP(F27,$F$5:$K$13,6,TRUE)=0,"",VLOOKUP(F27,$F$5:$K$18,6,TRUE))</f>
        <v/>
      </c>
      <c r="L27" s="104">
        <f t="shared" si="1"/>
        <v>0</v>
      </c>
      <c r="M27" s="118"/>
      <c r="N27" s="114">
        <f t="shared" si="2"/>
        <v>0</v>
      </c>
    </row>
    <row r="28" spans="1:14" s="105" customFormat="1" ht="19.5" customHeight="1" x14ac:dyDescent="0.2">
      <c r="A28" s="99">
        <v>9</v>
      </c>
      <c r="B28" s="119" t="s">
        <v>258</v>
      </c>
      <c r="C28" s="101" t="s">
        <v>139</v>
      </c>
      <c r="D28" s="102" t="s">
        <v>231</v>
      </c>
      <c r="E28" s="101" t="s">
        <v>177</v>
      </c>
      <c r="F28" s="106" t="s">
        <v>16</v>
      </c>
      <c r="G28" s="101" t="s">
        <v>262</v>
      </c>
      <c r="H28" s="103">
        <v>9.25</v>
      </c>
      <c r="I28" s="99" t="s">
        <v>168</v>
      </c>
      <c r="J28" s="99">
        <v>3</v>
      </c>
      <c r="K28" s="41" t="str">
        <f t="shared" si="0"/>
        <v/>
      </c>
      <c r="L28" s="104">
        <f t="shared" si="1"/>
        <v>0</v>
      </c>
      <c r="M28" s="118"/>
      <c r="N28" s="114">
        <f t="shared" si="2"/>
        <v>0</v>
      </c>
    </row>
    <row r="29" spans="1:14" s="105" customFormat="1" ht="19.5" customHeight="1" x14ac:dyDescent="0.2">
      <c r="A29" s="99">
        <v>10</v>
      </c>
      <c r="B29" s="119" t="s">
        <v>258</v>
      </c>
      <c r="C29" s="101" t="s">
        <v>139</v>
      </c>
      <c r="D29" s="102" t="s">
        <v>235</v>
      </c>
      <c r="E29" s="101" t="s">
        <v>177</v>
      </c>
      <c r="F29" s="106" t="s">
        <v>16</v>
      </c>
      <c r="G29" s="101" t="s">
        <v>262</v>
      </c>
      <c r="H29" s="103">
        <v>9.25</v>
      </c>
      <c r="I29" s="99" t="s">
        <v>168</v>
      </c>
      <c r="J29" s="99">
        <v>3</v>
      </c>
      <c r="K29" s="41" t="str">
        <f t="shared" si="0"/>
        <v/>
      </c>
      <c r="L29" s="104">
        <f t="shared" si="1"/>
        <v>0</v>
      </c>
      <c r="M29" s="118"/>
      <c r="N29" s="114">
        <f t="shared" si="2"/>
        <v>0</v>
      </c>
    </row>
    <row r="30" spans="1:14" s="105" customFormat="1" ht="19.5" customHeight="1" x14ac:dyDescent="0.2">
      <c r="A30" s="99">
        <v>11</v>
      </c>
      <c r="B30" s="119" t="s">
        <v>258</v>
      </c>
      <c r="C30" s="101" t="s">
        <v>139</v>
      </c>
      <c r="D30" s="102" t="s">
        <v>152</v>
      </c>
      <c r="E30" s="101" t="s">
        <v>177</v>
      </c>
      <c r="F30" s="99" t="s">
        <v>16</v>
      </c>
      <c r="G30" s="101" t="s">
        <v>262</v>
      </c>
      <c r="H30" s="103">
        <v>9.6999999999999993</v>
      </c>
      <c r="I30" s="99" t="s">
        <v>168</v>
      </c>
      <c r="J30" s="99">
        <v>3</v>
      </c>
      <c r="K30" s="41" t="str">
        <f t="shared" si="0"/>
        <v/>
      </c>
      <c r="L30" s="104">
        <f t="shared" si="1"/>
        <v>0</v>
      </c>
      <c r="M30" s="118"/>
      <c r="N30" s="114">
        <f t="shared" si="2"/>
        <v>0</v>
      </c>
    </row>
    <row r="31" spans="1:14" s="105" customFormat="1" ht="19.5" customHeight="1" x14ac:dyDescent="0.2">
      <c r="A31" s="99">
        <v>12</v>
      </c>
      <c r="B31" s="119" t="s">
        <v>258</v>
      </c>
      <c r="C31" s="101" t="s">
        <v>139</v>
      </c>
      <c r="D31" s="102" t="s">
        <v>238</v>
      </c>
      <c r="E31" s="101" t="s">
        <v>177</v>
      </c>
      <c r="F31" s="99" t="s">
        <v>16</v>
      </c>
      <c r="G31" s="101" t="s">
        <v>262</v>
      </c>
      <c r="H31" s="103">
        <v>9.6999999999999993</v>
      </c>
      <c r="I31" s="99" t="s">
        <v>168</v>
      </c>
      <c r="J31" s="99">
        <v>3</v>
      </c>
      <c r="K31" s="41" t="str">
        <f t="shared" si="0"/>
        <v/>
      </c>
      <c r="L31" s="104">
        <f t="shared" si="1"/>
        <v>0</v>
      </c>
      <c r="M31" s="118"/>
      <c r="N31" s="114">
        <f t="shared" si="2"/>
        <v>0</v>
      </c>
    </row>
    <row r="32" spans="1:14" s="105" customFormat="1" ht="19.5" customHeight="1" x14ac:dyDescent="0.2">
      <c r="A32" s="99">
        <v>13</v>
      </c>
      <c r="B32" s="119" t="s">
        <v>258</v>
      </c>
      <c r="C32" s="101" t="s">
        <v>139</v>
      </c>
      <c r="D32" s="102" t="s">
        <v>242</v>
      </c>
      <c r="E32" s="101" t="s">
        <v>243</v>
      </c>
      <c r="F32" s="99" t="s">
        <v>16</v>
      </c>
      <c r="G32" s="101" t="s">
        <v>262</v>
      </c>
      <c r="H32" s="103">
        <v>20.2</v>
      </c>
      <c r="I32" s="99" t="s">
        <v>168</v>
      </c>
      <c r="J32" s="99">
        <v>3</v>
      </c>
      <c r="K32" s="41" t="str">
        <f t="shared" si="0"/>
        <v/>
      </c>
      <c r="L32" s="104">
        <f t="shared" si="1"/>
        <v>0</v>
      </c>
      <c r="M32" s="118"/>
      <c r="N32" s="114">
        <f t="shared" si="2"/>
        <v>0</v>
      </c>
    </row>
    <row r="33" spans="1:14" s="105" customFormat="1" ht="19.5" customHeight="1" x14ac:dyDescent="0.2">
      <c r="A33" s="99">
        <v>14</v>
      </c>
      <c r="B33" s="119" t="s">
        <v>258</v>
      </c>
      <c r="C33" s="101" t="s">
        <v>139</v>
      </c>
      <c r="D33" s="102" t="s">
        <v>248</v>
      </c>
      <c r="E33" s="101" t="s">
        <v>177</v>
      </c>
      <c r="F33" s="99" t="s">
        <v>16</v>
      </c>
      <c r="G33" s="101" t="s">
        <v>262</v>
      </c>
      <c r="H33" s="103">
        <v>9.6999999999999993</v>
      </c>
      <c r="I33" s="99" t="s">
        <v>168</v>
      </c>
      <c r="J33" s="99">
        <v>3</v>
      </c>
      <c r="K33" s="41" t="str">
        <f t="shared" ref="K33:K35" si="3">IF(VLOOKUP(F33,$F$5:$K$18,6,TRUE)=0,"",VLOOKUP(F33,$F$5:$K$18,6,TRUE))</f>
        <v/>
      </c>
      <c r="L33" s="104">
        <f t="shared" ref="L33:L35" si="4">ROUND(IF(K33="",0,(J33*H33)/K33),2)</f>
        <v>0</v>
      </c>
      <c r="M33" s="118"/>
      <c r="N33" s="114">
        <f t="shared" ref="N33:N35" si="5">IF(L33=0,0,IF(M33="",0,ROUND(L33*+M33,2)))</f>
        <v>0</v>
      </c>
    </row>
    <row r="34" spans="1:14" s="105" customFormat="1" ht="19.5" customHeight="1" x14ac:dyDescent="0.2">
      <c r="A34" s="99">
        <v>15</v>
      </c>
      <c r="B34" s="119" t="s">
        <v>258</v>
      </c>
      <c r="C34" s="101" t="s">
        <v>139</v>
      </c>
      <c r="D34" s="102" t="s">
        <v>250</v>
      </c>
      <c r="E34" s="101" t="s">
        <v>217</v>
      </c>
      <c r="F34" s="99" t="s">
        <v>16</v>
      </c>
      <c r="G34" s="101" t="s">
        <v>262</v>
      </c>
      <c r="H34" s="103">
        <v>4.4000000000000004</v>
      </c>
      <c r="I34" s="99" t="s">
        <v>168</v>
      </c>
      <c r="J34" s="99">
        <v>3</v>
      </c>
      <c r="K34" s="41" t="str">
        <f t="shared" si="3"/>
        <v/>
      </c>
      <c r="L34" s="104">
        <f t="shared" si="4"/>
        <v>0</v>
      </c>
      <c r="M34" s="118"/>
      <c r="N34" s="114">
        <f t="shared" si="5"/>
        <v>0</v>
      </c>
    </row>
    <row r="35" spans="1:14" s="105" customFormat="1" ht="19.5" customHeight="1" x14ac:dyDescent="0.2">
      <c r="A35" s="99">
        <v>16</v>
      </c>
      <c r="B35" s="119" t="s">
        <v>258</v>
      </c>
      <c r="C35" s="101" t="s">
        <v>139</v>
      </c>
      <c r="D35" s="102" t="s">
        <v>251</v>
      </c>
      <c r="E35" s="101" t="s">
        <v>215</v>
      </c>
      <c r="F35" s="99" t="s">
        <v>16</v>
      </c>
      <c r="G35" s="101" t="s">
        <v>262</v>
      </c>
      <c r="H35" s="103">
        <v>4.4000000000000004</v>
      </c>
      <c r="I35" s="99" t="s">
        <v>168</v>
      </c>
      <c r="J35" s="99">
        <v>3</v>
      </c>
      <c r="K35" s="41" t="str">
        <f t="shared" si="3"/>
        <v/>
      </c>
      <c r="L35" s="104">
        <f t="shared" si="4"/>
        <v>0</v>
      </c>
      <c r="M35" s="118"/>
      <c r="N35" s="114">
        <f t="shared" si="5"/>
        <v>0</v>
      </c>
    </row>
    <row r="36" spans="1:14" s="89" customFormat="1" ht="19.5" customHeight="1" x14ac:dyDescent="0.2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3"/>
    </row>
    <row r="37" spans="1:14" s="89" customFormat="1" ht="19.5" customHeight="1" x14ac:dyDescent="0.2">
      <c r="A37" s="124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6"/>
    </row>
    <row r="38" spans="1:14" s="89" customFormat="1" ht="19.5" customHeight="1" x14ac:dyDescent="0.2">
      <c r="A38" s="127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9"/>
    </row>
    <row r="39" spans="1:14" s="89" customFormat="1" ht="19.5" customHeight="1" x14ac:dyDescent="0.2">
      <c r="A39" s="130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</row>
    <row r="40" spans="1:14" s="89" customFormat="1" ht="19.5" customHeight="1" x14ac:dyDescent="0.2">
      <c r="I40" s="46"/>
      <c r="K40" s="46"/>
      <c r="M40" s="46"/>
    </row>
    <row r="41" spans="1:14" s="89" customFormat="1" ht="19.5" customHeight="1" x14ac:dyDescent="0.2">
      <c r="I41" s="46"/>
      <c r="K41" s="46"/>
      <c r="M41" s="46"/>
    </row>
    <row r="42" spans="1:14" s="89" customFormat="1" ht="19.5" customHeight="1" x14ac:dyDescent="0.2">
      <c r="I42" s="46"/>
      <c r="K42" s="46"/>
      <c r="M42" s="46"/>
    </row>
    <row r="43" spans="1:14" s="89" customFormat="1" ht="19.5" customHeight="1" x14ac:dyDescent="0.2">
      <c r="I43" s="46"/>
      <c r="K43" s="46"/>
      <c r="M43" s="46"/>
    </row>
    <row r="44" spans="1:14" s="89" customFormat="1" ht="19.5" customHeight="1" x14ac:dyDescent="0.2">
      <c r="I44" s="46"/>
      <c r="K44" s="46"/>
      <c r="M44" s="46"/>
    </row>
    <row r="45" spans="1:14" s="89" customFormat="1" ht="19.5" customHeight="1" x14ac:dyDescent="0.2">
      <c r="I45" s="46"/>
      <c r="K45" s="46"/>
      <c r="M45" s="46"/>
    </row>
    <row r="46" spans="1:14" s="89" customFormat="1" ht="19.5" customHeight="1" x14ac:dyDescent="0.2">
      <c r="I46" s="46"/>
      <c r="K46" s="46"/>
      <c r="M46" s="46"/>
    </row>
  </sheetData>
  <sheetProtection algorithmName="SHA-512" hashValue="+/gnu/C6J0brjFTiUR0vd1m0ryRlAwLqU6K8OA5C5cAuOUquFYydKPwp9T2ts8JUYafAcjDdxgxv3oW6Qhia+Q==" saltValue="GsIksSDCswNlCXlIKaCX8Q==" spinCount="100000" sheet="1" selectLockedCells="1"/>
  <protectedRanges>
    <protectedRange sqref="K20:K35" name="Bereich2"/>
    <protectedRange sqref="M20:M35" name="Bereich3_1"/>
    <protectedRange sqref="K5:K13" name="Bereich1_1"/>
  </protectedRanges>
  <autoFilter ref="A19:N35" xr:uid="{00000000-0009-0000-0000-000001000000}"/>
  <mergeCells count="5">
    <mergeCell ref="A37:N39"/>
    <mergeCell ref="F3:J3"/>
    <mergeCell ref="F4:J4"/>
    <mergeCell ref="I18:K18"/>
    <mergeCell ref="A36:N36"/>
  </mergeCells>
  <conditionalFormatting sqref="K7">
    <cfRule type="cellIs" dxfId="9" priority="6" operator="greaterThan">
      <formula>$L$7</formula>
    </cfRule>
  </conditionalFormatting>
  <conditionalFormatting sqref="K8">
    <cfRule type="cellIs" dxfId="8" priority="5" operator="greaterThan">
      <formula>$L$8</formula>
    </cfRule>
  </conditionalFormatting>
  <pageMargins left="0.7" right="0.7" top="0.78740157499999996" bottom="0.78740157499999996" header="0.3" footer="0.3"/>
  <pageSetup paperSize="9" scale="5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N110"/>
  <sheetViews>
    <sheetView showGridLines="0" zoomScaleNormal="100" workbookViewId="0">
      <selection activeCell="K5" sqref="K5:K12"/>
    </sheetView>
  </sheetViews>
  <sheetFormatPr baseColWidth="10" defaultColWidth="11" defaultRowHeight="14.25" x14ac:dyDescent="0.2"/>
  <cols>
    <col min="1" max="1" width="6.375" customWidth="1"/>
    <col min="2" max="2" width="10.75" bestFit="1" customWidth="1"/>
    <col min="3" max="3" width="7.875" style="107" customWidth="1"/>
    <col min="4" max="4" width="12" style="108" customWidth="1"/>
    <col min="5" max="5" width="22" style="107" customWidth="1"/>
    <col min="6" max="6" width="12.75" style="107" customWidth="1"/>
    <col min="7" max="7" width="25.25" customWidth="1"/>
    <col min="8" max="8" width="14.625" customWidth="1"/>
    <col min="9" max="9" width="15.25" style="109" customWidth="1"/>
    <col min="10" max="10" width="17.75" style="109" customWidth="1"/>
    <col min="11" max="11" width="17.375" style="109" customWidth="1"/>
    <col min="12" max="12" width="18.125" style="109" customWidth="1"/>
    <col min="13" max="13" width="19.25" style="109" customWidth="1"/>
    <col min="14" max="14" width="20.375" customWidth="1"/>
  </cols>
  <sheetData>
    <row r="1" spans="1:14" ht="49.35" customHeight="1" x14ac:dyDescent="0.2">
      <c r="A1" s="42" t="s">
        <v>264</v>
      </c>
      <c r="B1" s="42"/>
      <c r="C1" s="42"/>
      <c r="D1" s="42"/>
      <c r="E1" s="42"/>
      <c r="F1" s="42"/>
      <c r="G1" s="43"/>
      <c r="H1" s="43"/>
      <c r="I1" s="43"/>
      <c r="J1" s="43"/>
      <c r="K1" s="43"/>
      <c r="L1" s="43"/>
      <c r="M1" s="43"/>
      <c r="N1" s="43"/>
    </row>
    <row r="2" spans="1:14" ht="19.350000000000001" customHeight="1" x14ac:dyDescent="0.2">
      <c r="A2" s="44"/>
      <c r="B2" s="44"/>
      <c r="C2" s="44"/>
      <c r="D2" s="45"/>
      <c r="E2" s="44"/>
      <c r="F2" s="44"/>
      <c r="G2" s="44"/>
      <c r="H2" s="44"/>
      <c r="I2" s="46"/>
      <c r="J2" s="44"/>
      <c r="K2" s="46"/>
      <c r="L2" s="44"/>
      <c r="M2" s="46"/>
      <c r="N2" s="44"/>
    </row>
    <row r="3" spans="1:14" ht="19.350000000000001" customHeight="1" x14ac:dyDescent="0.2">
      <c r="A3" s="44"/>
      <c r="B3" s="44"/>
      <c r="C3" s="44"/>
      <c r="D3" s="45"/>
      <c r="E3" s="44"/>
      <c r="F3" s="135" t="s">
        <v>33</v>
      </c>
      <c r="G3" s="136"/>
      <c r="H3" s="136"/>
      <c r="I3" s="136"/>
      <c r="J3" s="137"/>
      <c r="K3" s="47" t="s">
        <v>5</v>
      </c>
      <c r="L3" s="47" t="s">
        <v>272</v>
      </c>
      <c r="M3" s="46"/>
      <c r="N3" s="44"/>
    </row>
    <row r="4" spans="1:14" ht="19.350000000000001" customHeight="1" x14ac:dyDescent="0.2">
      <c r="A4" s="44"/>
      <c r="B4" s="44"/>
      <c r="C4" s="44"/>
      <c r="D4" s="45"/>
      <c r="E4" s="44"/>
      <c r="F4" s="138"/>
      <c r="G4" s="139"/>
      <c r="H4" s="139"/>
      <c r="I4" s="139"/>
      <c r="J4" s="140"/>
      <c r="K4" s="48" t="s">
        <v>10</v>
      </c>
      <c r="L4" s="48" t="s">
        <v>273</v>
      </c>
      <c r="M4" s="46"/>
      <c r="N4" s="44"/>
    </row>
    <row r="5" spans="1:14" ht="19.350000000000001" customHeight="1" x14ac:dyDescent="0.2">
      <c r="C5"/>
      <c r="D5"/>
      <c r="E5"/>
      <c r="F5" s="49" t="s">
        <v>14</v>
      </c>
      <c r="G5" s="50" t="s">
        <v>141</v>
      </c>
      <c r="H5" s="51"/>
      <c r="I5" s="51"/>
      <c r="J5" s="52"/>
      <c r="K5" s="3"/>
      <c r="L5" s="49">
        <v>30</v>
      </c>
      <c r="M5"/>
    </row>
    <row r="6" spans="1:14" ht="19.350000000000001" customHeight="1" x14ac:dyDescent="0.2">
      <c r="C6"/>
      <c r="D6"/>
      <c r="E6"/>
      <c r="F6" s="49" t="s">
        <v>15</v>
      </c>
      <c r="G6" s="50" t="s">
        <v>167</v>
      </c>
      <c r="H6" s="51"/>
      <c r="I6" s="51"/>
      <c r="J6" s="52"/>
      <c r="K6" s="3"/>
      <c r="L6" s="49">
        <v>30</v>
      </c>
      <c r="M6"/>
    </row>
    <row r="7" spans="1:14" ht="19.350000000000001" customHeight="1" x14ac:dyDescent="0.2">
      <c r="C7"/>
      <c r="D7"/>
      <c r="E7"/>
      <c r="F7" s="49" t="s">
        <v>16</v>
      </c>
      <c r="G7" s="50" t="s">
        <v>142</v>
      </c>
      <c r="H7" s="51"/>
      <c r="I7" s="51"/>
      <c r="J7" s="52"/>
      <c r="K7" s="3"/>
      <c r="L7" s="49">
        <v>15</v>
      </c>
      <c r="M7"/>
    </row>
    <row r="8" spans="1:14" ht="19.350000000000001" customHeight="1" x14ac:dyDescent="0.2">
      <c r="C8"/>
      <c r="D8"/>
      <c r="E8"/>
      <c r="F8" s="53" t="s">
        <v>17</v>
      </c>
      <c r="G8" s="50" t="s">
        <v>143</v>
      </c>
      <c r="H8" s="51"/>
      <c r="I8" s="51"/>
      <c r="J8" s="52"/>
      <c r="K8" s="3"/>
      <c r="L8" s="49">
        <v>20</v>
      </c>
      <c r="M8"/>
    </row>
    <row r="9" spans="1:14" ht="19.350000000000001" customHeight="1" x14ac:dyDescent="0.2">
      <c r="C9"/>
      <c r="D9"/>
      <c r="E9"/>
      <c r="F9" s="49" t="s">
        <v>18</v>
      </c>
      <c r="G9" s="50" t="s">
        <v>144</v>
      </c>
      <c r="H9" s="51"/>
      <c r="I9" s="51"/>
      <c r="J9" s="52"/>
      <c r="K9" s="2"/>
      <c r="L9" s="122">
        <v>30</v>
      </c>
      <c r="M9"/>
    </row>
    <row r="10" spans="1:14" ht="19.350000000000001" customHeight="1" x14ac:dyDescent="0.2">
      <c r="C10"/>
      <c r="D10"/>
      <c r="E10"/>
      <c r="F10" s="49" t="s">
        <v>19</v>
      </c>
      <c r="G10" s="50" t="s">
        <v>145</v>
      </c>
      <c r="H10" s="51"/>
      <c r="I10" s="51"/>
      <c r="J10" s="52"/>
      <c r="K10" s="2"/>
      <c r="L10" s="122">
        <v>35</v>
      </c>
      <c r="M10"/>
    </row>
    <row r="11" spans="1:14" ht="19.350000000000001" customHeight="1" x14ac:dyDescent="0.2">
      <c r="C11"/>
      <c r="D11"/>
      <c r="E11"/>
      <c r="F11" s="49" t="s">
        <v>20</v>
      </c>
      <c r="G11" s="50" t="s">
        <v>140</v>
      </c>
      <c r="H11" s="51"/>
      <c r="I11" s="51"/>
      <c r="J11" s="52"/>
      <c r="K11" s="2"/>
      <c r="L11" s="122">
        <v>35</v>
      </c>
      <c r="M11"/>
    </row>
    <row r="12" spans="1:14" ht="19.350000000000001" customHeight="1" x14ac:dyDescent="0.2">
      <c r="C12"/>
      <c r="D12"/>
      <c r="E12"/>
      <c r="F12" s="53" t="s">
        <v>21</v>
      </c>
      <c r="G12" s="50" t="s">
        <v>170</v>
      </c>
      <c r="H12" s="51"/>
      <c r="I12" s="51"/>
      <c r="J12" s="52"/>
      <c r="K12" s="2"/>
      <c r="L12" s="122">
        <v>30</v>
      </c>
      <c r="M12"/>
    </row>
    <row r="13" spans="1:14" ht="19.350000000000001" customHeight="1" x14ac:dyDescent="0.2">
      <c r="C13"/>
      <c r="D13"/>
      <c r="E13"/>
      <c r="F13" s="53" t="s">
        <v>166</v>
      </c>
      <c r="G13" s="50" t="s">
        <v>150</v>
      </c>
      <c r="H13" s="51"/>
      <c r="I13" s="51"/>
      <c r="J13" s="52"/>
      <c r="K13" s="110"/>
      <c r="L13" s="110"/>
      <c r="M13"/>
    </row>
    <row r="14" spans="1:14" ht="19.350000000000001" customHeight="1" x14ac:dyDescent="0.2">
      <c r="A14" s="44"/>
      <c r="B14" s="44"/>
      <c r="C14" s="44"/>
      <c r="D14" s="45"/>
      <c r="E14" s="44"/>
      <c r="F14" s="44"/>
      <c r="G14" s="44"/>
      <c r="H14" s="44"/>
      <c r="I14" s="46"/>
      <c r="J14" s="44"/>
      <c r="K14" s="46"/>
      <c r="L14" s="123" t="s">
        <v>274</v>
      </c>
      <c r="M14" s="46"/>
      <c r="N14" s="44"/>
    </row>
    <row r="15" spans="1:14" s="66" customFormat="1" ht="36.4" customHeight="1" x14ac:dyDescent="0.2">
      <c r="A15" s="56" t="s">
        <v>23</v>
      </c>
      <c r="B15" s="57" t="s">
        <v>32</v>
      </c>
      <c r="C15" s="58" t="s">
        <v>1</v>
      </c>
      <c r="D15" s="59" t="s">
        <v>22</v>
      </c>
      <c r="E15" s="60" t="s">
        <v>6</v>
      </c>
      <c r="F15" s="61" t="s">
        <v>4</v>
      </c>
      <c r="G15" s="62" t="s">
        <v>13</v>
      </c>
      <c r="H15" s="63" t="s">
        <v>0</v>
      </c>
      <c r="I15" s="64" t="s">
        <v>7</v>
      </c>
      <c r="J15" s="64" t="s">
        <v>9</v>
      </c>
      <c r="K15" s="64" t="s">
        <v>34</v>
      </c>
      <c r="L15" s="65" t="s">
        <v>35</v>
      </c>
      <c r="M15" s="64" t="s">
        <v>12</v>
      </c>
      <c r="N15" s="65" t="s">
        <v>36</v>
      </c>
    </row>
    <row r="16" spans="1:14" s="73" customFormat="1" ht="6.4" customHeight="1" x14ac:dyDescent="0.2">
      <c r="A16" s="67"/>
      <c r="B16" s="67"/>
      <c r="C16" s="58"/>
      <c r="D16" s="68"/>
      <c r="E16" s="60"/>
      <c r="F16" s="60"/>
      <c r="G16" s="62"/>
      <c r="H16" s="69"/>
      <c r="I16" s="64"/>
      <c r="J16" s="64"/>
      <c r="K16" s="70"/>
      <c r="L16" s="71"/>
      <c r="M16" s="70"/>
      <c r="N16" s="72"/>
    </row>
    <row r="17" spans="1:14" s="46" customFormat="1" ht="21.4" customHeight="1" thickBot="1" x14ac:dyDescent="0.25">
      <c r="A17" s="74"/>
      <c r="B17" s="74"/>
      <c r="C17" s="75"/>
      <c r="D17" s="75"/>
      <c r="E17" s="76"/>
      <c r="F17" s="77"/>
      <c r="G17" s="78" t="s">
        <v>30</v>
      </c>
      <c r="H17" s="79" t="s">
        <v>2</v>
      </c>
      <c r="I17" s="80"/>
      <c r="J17" s="81" t="s">
        <v>8</v>
      </c>
      <c r="K17" s="48" t="s">
        <v>10</v>
      </c>
      <c r="L17" s="82" t="s">
        <v>3</v>
      </c>
      <c r="M17" s="48" t="s">
        <v>11</v>
      </c>
      <c r="N17" s="83" t="s">
        <v>3</v>
      </c>
    </row>
    <row r="18" spans="1:14" s="89" customFormat="1" ht="19.5" customHeight="1" thickTop="1" thickBot="1" x14ac:dyDescent="0.25">
      <c r="A18" s="84"/>
      <c r="B18" s="85"/>
      <c r="C18" s="85"/>
      <c r="D18" s="85"/>
      <c r="E18" s="85"/>
      <c r="F18" s="85"/>
      <c r="G18" s="86" t="s">
        <v>265</v>
      </c>
      <c r="H18" s="112">
        <f>SUM(H20-H19)</f>
        <v>1633.7100000000005</v>
      </c>
      <c r="I18" s="133"/>
      <c r="J18" s="134"/>
      <c r="K18" s="134"/>
      <c r="L18" s="112">
        <f>SUM(L22:L99)</f>
        <v>0</v>
      </c>
      <c r="M18" s="88"/>
      <c r="N18" s="113">
        <f>SUM(N22:N99)</f>
        <v>0</v>
      </c>
    </row>
    <row r="19" spans="1:14" s="89" customFormat="1" ht="19.5" customHeight="1" thickTop="1" x14ac:dyDescent="0.2">
      <c r="A19" s="90"/>
      <c r="B19" s="91"/>
      <c r="C19" s="91"/>
      <c r="D19" s="91"/>
      <c r="E19" s="91"/>
      <c r="F19" s="91"/>
      <c r="G19" s="92" t="s">
        <v>259</v>
      </c>
      <c r="H19" s="87">
        <f>SUMIF(I22:I99,"KR",H22:H99)</f>
        <v>40.58</v>
      </c>
      <c r="I19" s="93"/>
      <c r="J19" s="94"/>
      <c r="K19" s="88"/>
      <c r="L19" s="88"/>
      <c r="M19" s="88"/>
      <c r="N19" s="88"/>
    </row>
    <row r="20" spans="1:14" s="89" customFormat="1" ht="19.5" customHeight="1" x14ac:dyDescent="0.2">
      <c r="A20" s="91"/>
      <c r="B20" s="91"/>
      <c r="C20" s="91"/>
      <c r="D20" s="91"/>
      <c r="E20" s="91"/>
      <c r="F20" s="91"/>
      <c r="G20" s="95" t="s">
        <v>266</v>
      </c>
      <c r="H20" s="87">
        <f>SUM(H22:H99)</f>
        <v>1674.2900000000004</v>
      </c>
      <c r="I20" s="88"/>
      <c r="J20" s="94"/>
      <c r="K20" s="88"/>
      <c r="L20" s="88"/>
      <c r="M20" s="88"/>
      <c r="N20" s="88"/>
    </row>
    <row r="21" spans="1:14" s="117" customFormat="1" ht="19.5" customHeight="1" x14ac:dyDescent="0.2">
      <c r="A21" s="115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</row>
    <row r="22" spans="1:14" s="105" customFormat="1" ht="19.5" customHeight="1" x14ac:dyDescent="0.2">
      <c r="A22" s="99">
        <v>1</v>
      </c>
      <c r="B22" s="100" t="s">
        <v>258</v>
      </c>
      <c r="C22" s="101" t="s">
        <v>139</v>
      </c>
      <c r="D22" s="102" t="s">
        <v>171</v>
      </c>
      <c r="E22" s="101" t="s">
        <v>172</v>
      </c>
      <c r="F22" s="99" t="s">
        <v>14</v>
      </c>
      <c r="G22" s="101" t="s">
        <v>260</v>
      </c>
      <c r="H22" s="103">
        <v>40.35</v>
      </c>
      <c r="I22" s="99" t="s">
        <v>147</v>
      </c>
      <c r="J22" s="99">
        <v>1</v>
      </c>
      <c r="K22" s="41" t="str">
        <f t="shared" ref="K22:K85" si="0">IF(VLOOKUP(F22,$F$5:$K$18,6,TRUE)=0,"",VLOOKUP(F22,$F$5:$K$18,6,TRUE))</f>
        <v/>
      </c>
      <c r="L22" s="104">
        <f t="shared" ref="L22:L85" si="1">ROUND(IF(K22="",0,(J22*H22)/K22),2)</f>
        <v>0</v>
      </c>
      <c r="M22" s="118"/>
      <c r="N22" s="114">
        <f t="shared" ref="N22:N85" si="2">IF(L22=0,0,IF(M22="",0,ROUND(L22*+M22,2)))</f>
        <v>0</v>
      </c>
    </row>
    <row r="23" spans="1:14" s="105" customFormat="1" ht="19.5" customHeight="1" x14ac:dyDescent="0.2">
      <c r="A23" s="99">
        <v>2</v>
      </c>
      <c r="B23" s="100" t="s">
        <v>258</v>
      </c>
      <c r="C23" s="101" t="s">
        <v>139</v>
      </c>
      <c r="D23" s="102" t="s">
        <v>173</v>
      </c>
      <c r="E23" s="101" t="s">
        <v>174</v>
      </c>
      <c r="F23" s="106" t="s">
        <v>14</v>
      </c>
      <c r="G23" s="101" t="s">
        <v>260</v>
      </c>
      <c r="H23" s="103">
        <v>16.2</v>
      </c>
      <c r="I23" s="99" t="s">
        <v>147</v>
      </c>
      <c r="J23" s="99">
        <v>1</v>
      </c>
      <c r="K23" s="41" t="str">
        <f t="shared" si="0"/>
        <v/>
      </c>
      <c r="L23" s="104">
        <f t="shared" si="1"/>
        <v>0</v>
      </c>
      <c r="M23" s="118"/>
      <c r="N23" s="114">
        <f t="shared" si="2"/>
        <v>0</v>
      </c>
    </row>
    <row r="24" spans="1:14" s="105" customFormat="1" ht="19.5" customHeight="1" x14ac:dyDescent="0.2">
      <c r="A24" s="99">
        <v>3</v>
      </c>
      <c r="B24" s="100" t="s">
        <v>258</v>
      </c>
      <c r="C24" s="101" t="s">
        <v>139</v>
      </c>
      <c r="D24" s="102" t="s">
        <v>175</v>
      </c>
      <c r="E24" s="101" t="s">
        <v>148</v>
      </c>
      <c r="F24" s="99" t="s">
        <v>15</v>
      </c>
      <c r="G24" s="101" t="s">
        <v>261</v>
      </c>
      <c r="H24" s="103">
        <v>11.1</v>
      </c>
      <c r="I24" s="99" t="s">
        <v>147</v>
      </c>
      <c r="J24" s="99">
        <v>1</v>
      </c>
      <c r="K24" s="41" t="str">
        <f t="shared" si="0"/>
        <v/>
      </c>
      <c r="L24" s="104">
        <f t="shared" si="1"/>
        <v>0</v>
      </c>
      <c r="M24" s="118"/>
      <c r="N24" s="114">
        <f t="shared" si="2"/>
        <v>0</v>
      </c>
    </row>
    <row r="25" spans="1:14" s="105" customFormat="1" ht="19.5" customHeight="1" x14ac:dyDescent="0.2">
      <c r="A25" s="99">
        <v>4</v>
      </c>
      <c r="B25" s="100" t="s">
        <v>258</v>
      </c>
      <c r="C25" s="101" t="s">
        <v>139</v>
      </c>
      <c r="D25" s="102" t="s">
        <v>176</v>
      </c>
      <c r="E25" s="101" t="s">
        <v>177</v>
      </c>
      <c r="F25" s="106" t="s">
        <v>16</v>
      </c>
      <c r="G25" s="101" t="s">
        <v>262</v>
      </c>
      <c r="H25" s="103">
        <v>9.6999999999999993</v>
      </c>
      <c r="I25" s="99" t="s">
        <v>147</v>
      </c>
      <c r="J25" s="99">
        <v>1</v>
      </c>
      <c r="K25" s="41" t="str">
        <f t="shared" si="0"/>
        <v/>
      </c>
      <c r="L25" s="104">
        <f t="shared" si="1"/>
        <v>0</v>
      </c>
      <c r="M25" s="118"/>
      <c r="N25" s="114">
        <f t="shared" si="2"/>
        <v>0</v>
      </c>
    </row>
    <row r="26" spans="1:14" s="105" customFormat="1" ht="19.5" customHeight="1" x14ac:dyDescent="0.2">
      <c r="A26" s="99">
        <v>5</v>
      </c>
      <c r="B26" s="100" t="s">
        <v>258</v>
      </c>
      <c r="C26" s="101" t="s">
        <v>139</v>
      </c>
      <c r="D26" s="102" t="s">
        <v>178</v>
      </c>
      <c r="E26" s="101" t="s">
        <v>179</v>
      </c>
      <c r="F26" s="106" t="s">
        <v>166</v>
      </c>
      <c r="G26" s="101" t="s">
        <v>261</v>
      </c>
      <c r="H26" s="103">
        <v>3.8</v>
      </c>
      <c r="I26" s="99" t="s">
        <v>166</v>
      </c>
      <c r="J26" s="99">
        <v>0</v>
      </c>
      <c r="K26" s="111"/>
      <c r="L26" s="104">
        <f t="shared" ref="L26" si="3">ROUND(IF(K26="",0,(J26*H26)/K26),2)</f>
        <v>0</v>
      </c>
      <c r="M26" s="111"/>
      <c r="N26" s="114">
        <f t="shared" si="2"/>
        <v>0</v>
      </c>
    </row>
    <row r="27" spans="1:14" s="105" customFormat="1" ht="19.5" customHeight="1" x14ac:dyDescent="0.2">
      <c r="A27" s="99">
        <v>6</v>
      </c>
      <c r="B27" s="100" t="s">
        <v>258</v>
      </c>
      <c r="C27" s="101" t="s">
        <v>139</v>
      </c>
      <c r="D27" s="102" t="s">
        <v>180</v>
      </c>
      <c r="E27" s="101" t="s">
        <v>172</v>
      </c>
      <c r="F27" s="106" t="s">
        <v>14</v>
      </c>
      <c r="G27" s="101" t="s">
        <v>260</v>
      </c>
      <c r="H27" s="103">
        <v>40.35</v>
      </c>
      <c r="I27" s="99" t="s">
        <v>147</v>
      </c>
      <c r="J27" s="99">
        <v>1</v>
      </c>
      <c r="K27" s="41" t="str">
        <f t="shared" si="0"/>
        <v/>
      </c>
      <c r="L27" s="104">
        <f t="shared" si="1"/>
        <v>0</v>
      </c>
      <c r="M27" s="118"/>
      <c r="N27" s="114">
        <f t="shared" si="2"/>
        <v>0</v>
      </c>
    </row>
    <row r="28" spans="1:14" s="105" customFormat="1" ht="19.5" customHeight="1" x14ac:dyDescent="0.2">
      <c r="A28" s="99">
        <v>7</v>
      </c>
      <c r="B28" s="100" t="s">
        <v>258</v>
      </c>
      <c r="C28" s="101" t="s">
        <v>139</v>
      </c>
      <c r="D28" s="102" t="s">
        <v>181</v>
      </c>
      <c r="E28" s="101" t="s">
        <v>174</v>
      </c>
      <c r="F28" s="99" t="s">
        <v>14</v>
      </c>
      <c r="G28" s="101" t="s">
        <v>260</v>
      </c>
      <c r="H28" s="103">
        <v>16.2</v>
      </c>
      <c r="I28" s="99" t="s">
        <v>147</v>
      </c>
      <c r="J28" s="99">
        <v>1</v>
      </c>
      <c r="K28" s="41" t="str">
        <f t="shared" si="0"/>
        <v/>
      </c>
      <c r="L28" s="104">
        <f t="shared" si="1"/>
        <v>0</v>
      </c>
      <c r="M28" s="118"/>
      <c r="N28" s="114">
        <f t="shared" si="2"/>
        <v>0</v>
      </c>
    </row>
    <row r="29" spans="1:14" s="105" customFormat="1" ht="19.5" customHeight="1" x14ac:dyDescent="0.2">
      <c r="A29" s="99">
        <v>8</v>
      </c>
      <c r="B29" s="100" t="s">
        <v>258</v>
      </c>
      <c r="C29" s="101" t="s">
        <v>139</v>
      </c>
      <c r="D29" s="102" t="s">
        <v>182</v>
      </c>
      <c r="E29" s="101" t="s">
        <v>148</v>
      </c>
      <c r="F29" s="99" t="s">
        <v>15</v>
      </c>
      <c r="G29" s="101" t="s">
        <v>261</v>
      </c>
      <c r="H29" s="103">
        <v>11.1</v>
      </c>
      <c r="I29" s="99" t="s">
        <v>147</v>
      </c>
      <c r="J29" s="99">
        <v>1</v>
      </c>
      <c r="K29" s="41" t="str">
        <f t="shared" si="0"/>
        <v/>
      </c>
      <c r="L29" s="104">
        <f t="shared" si="1"/>
        <v>0</v>
      </c>
      <c r="M29" s="118"/>
      <c r="N29" s="114">
        <f t="shared" si="2"/>
        <v>0</v>
      </c>
    </row>
    <row r="30" spans="1:14" s="105" customFormat="1" ht="19.5" customHeight="1" x14ac:dyDescent="0.2">
      <c r="A30" s="99">
        <v>9</v>
      </c>
      <c r="B30" s="100" t="s">
        <v>258</v>
      </c>
      <c r="C30" s="101" t="s">
        <v>139</v>
      </c>
      <c r="D30" s="102" t="s">
        <v>183</v>
      </c>
      <c r="E30" s="101" t="s">
        <v>177</v>
      </c>
      <c r="F30" s="99" t="s">
        <v>16</v>
      </c>
      <c r="G30" s="101" t="s">
        <v>262</v>
      </c>
      <c r="H30" s="103">
        <v>9.6999999999999993</v>
      </c>
      <c r="I30" s="99" t="s">
        <v>147</v>
      </c>
      <c r="J30" s="99">
        <v>1</v>
      </c>
      <c r="K30" s="41" t="str">
        <f t="shared" si="0"/>
        <v/>
      </c>
      <c r="L30" s="104">
        <f t="shared" si="1"/>
        <v>0</v>
      </c>
      <c r="M30" s="118"/>
      <c r="N30" s="114">
        <f t="shared" si="2"/>
        <v>0</v>
      </c>
    </row>
    <row r="31" spans="1:14" s="105" customFormat="1" ht="19.5" customHeight="1" x14ac:dyDescent="0.2">
      <c r="A31" s="99">
        <v>10</v>
      </c>
      <c r="B31" s="100" t="s">
        <v>258</v>
      </c>
      <c r="C31" s="101" t="s">
        <v>139</v>
      </c>
      <c r="D31" s="102" t="s">
        <v>184</v>
      </c>
      <c r="E31" s="101" t="s">
        <v>179</v>
      </c>
      <c r="F31" s="106" t="s">
        <v>166</v>
      </c>
      <c r="G31" s="101" t="s">
        <v>261</v>
      </c>
      <c r="H31" s="103">
        <v>3.8</v>
      </c>
      <c r="I31" s="99" t="s">
        <v>166</v>
      </c>
      <c r="J31" s="99">
        <v>0</v>
      </c>
      <c r="K31" s="111"/>
      <c r="L31" s="104">
        <f t="shared" si="1"/>
        <v>0</v>
      </c>
      <c r="M31" s="111"/>
      <c r="N31" s="114">
        <f t="shared" si="2"/>
        <v>0</v>
      </c>
    </row>
    <row r="32" spans="1:14" s="105" customFormat="1" ht="19.5" customHeight="1" x14ac:dyDescent="0.2">
      <c r="A32" s="99">
        <v>11</v>
      </c>
      <c r="B32" s="100" t="s">
        <v>258</v>
      </c>
      <c r="C32" s="101" t="s">
        <v>139</v>
      </c>
      <c r="D32" s="102" t="s">
        <v>185</v>
      </c>
      <c r="E32" s="101" t="s">
        <v>172</v>
      </c>
      <c r="F32" s="99" t="s">
        <v>14</v>
      </c>
      <c r="G32" s="101" t="s">
        <v>260</v>
      </c>
      <c r="H32" s="103">
        <v>40.35</v>
      </c>
      <c r="I32" s="99" t="s">
        <v>147</v>
      </c>
      <c r="J32" s="99">
        <v>1</v>
      </c>
      <c r="K32" s="41" t="str">
        <f t="shared" si="0"/>
        <v/>
      </c>
      <c r="L32" s="104">
        <f t="shared" si="1"/>
        <v>0</v>
      </c>
      <c r="M32" s="118"/>
      <c r="N32" s="114">
        <f t="shared" si="2"/>
        <v>0</v>
      </c>
    </row>
    <row r="33" spans="1:14" s="105" customFormat="1" ht="19.5" customHeight="1" x14ac:dyDescent="0.2">
      <c r="A33" s="99">
        <v>12</v>
      </c>
      <c r="B33" s="100" t="s">
        <v>258</v>
      </c>
      <c r="C33" s="101" t="s">
        <v>139</v>
      </c>
      <c r="D33" s="102" t="s">
        <v>186</v>
      </c>
      <c r="E33" s="101" t="s">
        <v>174</v>
      </c>
      <c r="F33" s="99" t="s">
        <v>14</v>
      </c>
      <c r="G33" s="101" t="s">
        <v>260</v>
      </c>
      <c r="H33" s="103">
        <v>16.2</v>
      </c>
      <c r="I33" s="99" t="s">
        <v>147</v>
      </c>
      <c r="J33" s="99">
        <v>1</v>
      </c>
      <c r="K33" s="41" t="str">
        <f t="shared" ref="K33" si="4">IF(VLOOKUP(F33,$F$5:$K$18,6,TRUE)=0,"",VLOOKUP(F33,$F$5:$K$18,6,TRUE))</f>
        <v/>
      </c>
      <c r="L33" s="104">
        <f t="shared" ref="L33" si="5">ROUND(IF(K33="",0,(J33*H33)/K33),2)</f>
        <v>0</v>
      </c>
      <c r="M33" s="118"/>
      <c r="N33" s="114">
        <f t="shared" ref="N33" si="6">IF(L33=0,0,IF(M33="",0,ROUND(L33*+M33,2)))</f>
        <v>0</v>
      </c>
    </row>
    <row r="34" spans="1:14" s="105" customFormat="1" ht="19.5" customHeight="1" x14ac:dyDescent="0.2">
      <c r="A34" s="99">
        <v>13</v>
      </c>
      <c r="B34" s="100" t="s">
        <v>258</v>
      </c>
      <c r="C34" s="101" t="s">
        <v>139</v>
      </c>
      <c r="D34" s="102" t="s">
        <v>187</v>
      </c>
      <c r="E34" s="101" t="s">
        <v>148</v>
      </c>
      <c r="F34" s="99" t="s">
        <v>15</v>
      </c>
      <c r="G34" s="101" t="s">
        <v>261</v>
      </c>
      <c r="H34" s="103">
        <v>11.1</v>
      </c>
      <c r="I34" s="99" t="s">
        <v>147</v>
      </c>
      <c r="J34" s="99">
        <v>1</v>
      </c>
      <c r="K34" s="41" t="str">
        <f t="shared" si="0"/>
        <v/>
      </c>
      <c r="L34" s="104">
        <f t="shared" si="1"/>
        <v>0</v>
      </c>
      <c r="M34" s="118"/>
      <c r="N34" s="114">
        <f t="shared" si="2"/>
        <v>0</v>
      </c>
    </row>
    <row r="35" spans="1:14" s="105" customFormat="1" ht="19.5" customHeight="1" x14ac:dyDescent="0.2">
      <c r="A35" s="99">
        <v>14</v>
      </c>
      <c r="B35" s="100" t="s">
        <v>258</v>
      </c>
      <c r="C35" s="101" t="s">
        <v>139</v>
      </c>
      <c r="D35" s="102" t="s">
        <v>188</v>
      </c>
      <c r="E35" s="101" t="s">
        <v>189</v>
      </c>
      <c r="F35" s="99" t="s">
        <v>16</v>
      </c>
      <c r="G35" s="101" t="s">
        <v>262</v>
      </c>
      <c r="H35" s="103">
        <v>20.2</v>
      </c>
      <c r="I35" s="99" t="s">
        <v>147</v>
      </c>
      <c r="J35" s="99">
        <v>1</v>
      </c>
      <c r="K35" s="41" t="str">
        <f t="shared" si="0"/>
        <v/>
      </c>
      <c r="L35" s="104">
        <f t="shared" si="1"/>
        <v>0</v>
      </c>
      <c r="M35" s="118"/>
      <c r="N35" s="114">
        <f t="shared" si="2"/>
        <v>0</v>
      </c>
    </row>
    <row r="36" spans="1:14" s="105" customFormat="1" ht="19.5" customHeight="1" x14ac:dyDescent="0.2">
      <c r="A36" s="99">
        <v>15</v>
      </c>
      <c r="B36" s="100" t="s">
        <v>258</v>
      </c>
      <c r="C36" s="101" t="s">
        <v>139</v>
      </c>
      <c r="D36" s="102" t="s">
        <v>190</v>
      </c>
      <c r="E36" s="101" t="s">
        <v>179</v>
      </c>
      <c r="F36" s="99" t="s">
        <v>166</v>
      </c>
      <c r="G36" s="101" t="s">
        <v>261</v>
      </c>
      <c r="H36" s="103">
        <v>3.8</v>
      </c>
      <c r="I36" s="99" t="s">
        <v>166</v>
      </c>
      <c r="J36" s="99">
        <v>0</v>
      </c>
      <c r="K36" s="111"/>
      <c r="L36" s="104">
        <f t="shared" si="1"/>
        <v>0</v>
      </c>
      <c r="M36" s="111"/>
      <c r="N36" s="114">
        <f t="shared" si="2"/>
        <v>0</v>
      </c>
    </row>
    <row r="37" spans="1:14" s="105" customFormat="1" ht="19.5" customHeight="1" x14ac:dyDescent="0.2">
      <c r="A37" s="99">
        <v>16</v>
      </c>
      <c r="B37" s="100" t="s">
        <v>258</v>
      </c>
      <c r="C37" s="101" t="s">
        <v>139</v>
      </c>
      <c r="D37" s="102" t="s">
        <v>191</v>
      </c>
      <c r="E37" s="101" t="s">
        <v>172</v>
      </c>
      <c r="F37" s="99" t="s">
        <v>14</v>
      </c>
      <c r="G37" s="101" t="s">
        <v>260</v>
      </c>
      <c r="H37" s="103">
        <v>40.35</v>
      </c>
      <c r="I37" s="99" t="s">
        <v>147</v>
      </c>
      <c r="J37" s="99">
        <v>1</v>
      </c>
      <c r="K37" s="41" t="str">
        <f t="shared" si="0"/>
        <v/>
      </c>
      <c r="L37" s="104">
        <f t="shared" si="1"/>
        <v>0</v>
      </c>
      <c r="M37" s="118"/>
      <c r="N37" s="114">
        <f t="shared" si="2"/>
        <v>0</v>
      </c>
    </row>
    <row r="38" spans="1:14" s="105" customFormat="1" ht="19.5" customHeight="1" x14ac:dyDescent="0.2">
      <c r="A38" s="99">
        <v>17</v>
      </c>
      <c r="B38" s="100" t="s">
        <v>258</v>
      </c>
      <c r="C38" s="101" t="s">
        <v>139</v>
      </c>
      <c r="D38" s="102" t="s">
        <v>192</v>
      </c>
      <c r="E38" s="101" t="s">
        <v>174</v>
      </c>
      <c r="F38" s="99" t="s">
        <v>14</v>
      </c>
      <c r="G38" s="101" t="s">
        <v>260</v>
      </c>
      <c r="H38" s="103">
        <v>16.2</v>
      </c>
      <c r="I38" s="99" t="s">
        <v>147</v>
      </c>
      <c r="J38" s="99">
        <v>1</v>
      </c>
      <c r="K38" s="41" t="str">
        <f t="shared" ref="K38" si="7">IF(VLOOKUP(F38,$F$5:$K$18,6,TRUE)=0,"",VLOOKUP(F38,$F$5:$K$18,6,TRUE))</f>
        <v/>
      </c>
      <c r="L38" s="104">
        <f t="shared" ref="L38" si="8">ROUND(IF(K38="",0,(J38*H38)/K38),2)</f>
        <v>0</v>
      </c>
      <c r="M38" s="118"/>
      <c r="N38" s="114">
        <f t="shared" ref="N38" si="9">IF(L38=0,0,IF(M38="",0,ROUND(L38*+M38,2)))</f>
        <v>0</v>
      </c>
    </row>
    <row r="39" spans="1:14" s="105" customFormat="1" ht="19.5" customHeight="1" x14ac:dyDescent="0.2">
      <c r="A39" s="99">
        <v>18</v>
      </c>
      <c r="B39" s="100" t="s">
        <v>258</v>
      </c>
      <c r="C39" s="101" t="s">
        <v>139</v>
      </c>
      <c r="D39" s="102" t="s">
        <v>193</v>
      </c>
      <c r="E39" s="101" t="s">
        <v>148</v>
      </c>
      <c r="F39" s="106" t="s">
        <v>15</v>
      </c>
      <c r="G39" s="101" t="s">
        <v>261</v>
      </c>
      <c r="H39" s="103">
        <v>11.4</v>
      </c>
      <c r="I39" s="99" t="s">
        <v>147</v>
      </c>
      <c r="J39" s="99">
        <v>1</v>
      </c>
      <c r="K39" s="41" t="str">
        <f t="shared" si="0"/>
        <v/>
      </c>
      <c r="L39" s="104">
        <f t="shared" si="1"/>
        <v>0</v>
      </c>
      <c r="M39" s="118"/>
      <c r="N39" s="114">
        <f t="shared" si="2"/>
        <v>0</v>
      </c>
    </row>
    <row r="40" spans="1:14" s="105" customFormat="1" ht="19.5" customHeight="1" x14ac:dyDescent="0.2">
      <c r="A40" s="99">
        <v>19</v>
      </c>
      <c r="B40" s="100" t="s">
        <v>258</v>
      </c>
      <c r="C40" s="101" t="s">
        <v>139</v>
      </c>
      <c r="D40" s="102" t="s">
        <v>194</v>
      </c>
      <c r="E40" s="101" t="s">
        <v>179</v>
      </c>
      <c r="F40" s="106" t="s">
        <v>166</v>
      </c>
      <c r="G40" s="101" t="s">
        <v>261</v>
      </c>
      <c r="H40" s="103">
        <v>3.8</v>
      </c>
      <c r="I40" s="99" t="s">
        <v>166</v>
      </c>
      <c r="J40" s="99">
        <v>0</v>
      </c>
      <c r="K40" s="111"/>
      <c r="L40" s="104">
        <f t="shared" si="1"/>
        <v>0</v>
      </c>
      <c r="M40" s="111"/>
      <c r="N40" s="114">
        <f t="shared" si="2"/>
        <v>0</v>
      </c>
    </row>
    <row r="41" spans="1:14" s="105" customFormat="1" ht="19.5" customHeight="1" x14ac:dyDescent="0.2">
      <c r="A41" s="99">
        <v>20</v>
      </c>
      <c r="B41" s="100" t="s">
        <v>258</v>
      </c>
      <c r="C41" s="101" t="s">
        <v>139</v>
      </c>
      <c r="D41" s="102" t="s">
        <v>195</v>
      </c>
      <c r="E41" s="101" t="s">
        <v>172</v>
      </c>
      <c r="F41" s="99" t="s">
        <v>14</v>
      </c>
      <c r="G41" s="101" t="s">
        <v>260</v>
      </c>
      <c r="H41" s="103">
        <v>40.35</v>
      </c>
      <c r="I41" s="99" t="s">
        <v>147</v>
      </c>
      <c r="J41" s="99">
        <v>1</v>
      </c>
      <c r="K41" s="41" t="str">
        <f t="shared" si="0"/>
        <v/>
      </c>
      <c r="L41" s="104">
        <f t="shared" si="1"/>
        <v>0</v>
      </c>
      <c r="M41" s="118"/>
      <c r="N41" s="114">
        <f t="shared" si="2"/>
        <v>0</v>
      </c>
    </row>
    <row r="42" spans="1:14" s="105" customFormat="1" ht="19.5" customHeight="1" x14ac:dyDescent="0.2">
      <c r="A42" s="99">
        <v>21</v>
      </c>
      <c r="B42" s="100" t="s">
        <v>258</v>
      </c>
      <c r="C42" s="101" t="s">
        <v>139</v>
      </c>
      <c r="D42" s="102" t="s">
        <v>196</v>
      </c>
      <c r="E42" s="101" t="s">
        <v>174</v>
      </c>
      <c r="F42" s="106" t="s">
        <v>14</v>
      </c>
      <c r="G42" s="101" t="s">
        <v>260</v>
      </c>
      <c r="H42" s="103">
        <v>16.2</v>
      </c>
      <c r="I42" s="99" t="s">
        <v>147</v>
      </c>
      <c r="J42" s="99">
        <v>1</v>
      </c>
      <c r="K42" s="41" t="str">
        <f t="shared" si="0"/>
        <v/>
      </c>
      <c r="L42" s="104">
        <f t="shared" si="1"/>
        <v>0</v>
      </c>
      <c r="M42" s="118"/>
      <c r="N42" s="114">
        <f t="shared" si="2"/>
        <v>0</v>
      </c>
    </row>
    <row r="43" spans="1:14" s="105" customFormat="1" ht="19.5" customHeight="1" x14ac:dyDescent="0.2">
      <c r="A43" s="99">
        <v>22</v>
      </c>
      <c r="B43" s="100" t="s">
        <v>258</v>
      </c>
      <c r="C43" s="101" t="s">
        <v>139</v>
      </c>
      <c r="D43" s="102" t="s">
        <v>197</v>
      </c>
      <c r="E43" s="101" t="s">
        <v>148</v>
      </c>
      <c r="F43" s="106" t="s">
        <v>15</v>
      </c>
      <c r="G43" s="101" t="s">
        <v>261</v>
      </c>
      <c r="H43" s="103">
        <v>11.32</v>
      </c>
      <c r="I43" s="99" t="s">
        <v>147</v>
      </c>
      <c r="J43" s="99">
        <v>1</v>
      </c>
      <c r="K43" s="41" t="str">
        <f t="shared" si="0"/>
        <v/>
      </c>
      <c r="L43" s="104">
        <f t="shared" si="1"/>
        <v>0</v>
      </c>
      <c r="M43" s="118"/>
      <c r="N43" s="114">
        <f t="shared" si="2"/>
        <v>0</v>
      </c>
    </row>
    <row r="44" spans="1:14" s="105" customFormat="1" ht="19.5" customHeight="1" x14ac:dyDescent="0.2">
      <c r="A44" s="99">
        <v>23</v>
      </c>
      <c r="B44" s="100" t="s">
        <v>258</v>
      </c>
      <c r="C44" s="101" t="s">
        <v>139</v>
      </c>
      <c r="D44" s="102" t="s">
        <v>198</v>
      </c>
      <c r="E44" s="101" t="s">
        <v>199</v>
      </c>
      <c r="F44" s="99" t="s">
        <v>16</v>
      </c>
      <c r="G44" s="101" t="s">
        <v>262</v>
      </c>
      <c r="H44" s="103">
        <v>20.2</v>
      </c>
      <c r="I44" s="99" t="s">
        <v>147</v>
      </c>
      <c r="J44" s="99">
        <v>1</v>
      </c>
      <c r="K44" s="41" t="str">
        <f t="shared" si="0"/>
        <v/>
      </c>
      <c r="L44" s="104">
        <f t="shared" si="1"/>
        <v>0</v>
      </c>
      <c r="M44" s="118"/>
      <c r="N44" s="114">
        <f t="shared" si="2"/>
        <v>0</v>
      </c>
    </row>
    <row r="45" spans="1:14" s="105" customFormat="1" ht="19.5" customHeight="1" x14ac:dyDescent="0.2">
      <c r="A45" s="99">
        <v>24</v>
      </c>
      <c r="B45" s="100" t="s">
        <v>258</v>
      </c>
      <c r="C45" s="101" t="s">
        <v>139</v>
      </c>
      <c r="D45" s="102" t="s">
        <v>200</v>
      </c>
      <c r="E45" s="101" t="s">
        <v>179</v>
      </c>
      <c r="F45" s="106" t="s">
        <v>166</v>
      </c>
      <c r="G45" s="101" t="s">
        <v>261</v>
      </c>
      <c r="H45" s="103">
        <v>3.8</v>
      </c>
      <c r="I45" s="99" t="s">
        <v>166</v>
      </c>
      <c r="J45" s="99">
        <v>0</v>
      </c>
      <c r="K45" s="111"/>
      <c r="L45" s="104">
        <f t="shared" si="1"/>
        <v>0</v>
      </c>
      <c r="M45" s="111"/>
      <c r="N45" s="114">
        <f t="shared" si="2"/>
        <v>0</v>
      </c>
    </row>
    <row r="46" spans="1:14" s="105" customFormat="1" ht="19.5" customHeight="1" x14ac:dyDescent="0.2">
      <c r="A46" s="99">
        <v>25</v>
      </c>
      <c r="B46" s="100" t="s">
        <v>258</v>
      </c>
      <c r="C46" s="101" t="s">
        <v>139</v>
      </c>
      <c r="D46" s="102" t="s">
        <v>201</v>
      </c>
      <c r="E46" s="101" t="s">
        <v>172</v>
      </c>
      <c r="F46" s="106" t="s">
        <v>14</v>
      </c>
      <c r="G46" s="101" t="s">
        <v>260</v>
      </c>
      <c r="H46" s="103">
        <v>40.35</v>
      </c>
      <c r="I46" s="99" t="s">
        <v>147</v>
      </c>
      <c r="J46" s="99">
        <v>1</v>
      </c>
      <c r="K46" s="41" t="str">
        <f t="shared" si="0"/>
        <v/>
      </c>
      <c r="L46" s="104">
        <f t="shared" si="1"/>
        <v>0</v>
      </c>
      <c r="M46" s="118"/>
      <c r="N46" s="114">
        <f t="shared" si="2"/>
        <v>0</v>
      </c>
    </row>
    <row r="47" spans="1:14" s="105" customFormat="1" ht="19.5" customHeight="1" x14ac:dyDescent="0.2">
      <c r="A47" s="99">
        <v>26</v>
      </c>
      <c r="B47" s="100" t="s">
        <v>258</v>
      </c>
      <c r="C47" s="101" t="s">
        <v>139</v>
      </c>
      <c r="D47" s="102" t="s">
        <v>202</v>
      </c>
      <c r="E47" s="101" t="s">
        <v>174</v>
      </c>
      <c r="F47" s="99" t="s">
        <v>14</v>
      </c>
      <c r="G47" s="101" t="s">
        <v>260</v>
      </c>
      <c r="H47" s="103">
        <v>16.2</v>
      </c>
      <c r="I47" s="99" t="s">
        <v>147</v>
      </c>
      <c r="J47" s="99">
        <v>1</v>
      </c>
      <c r="K47" s="41" t="str">
        <f t="shared" si="0"/>
        <v/>
      </c>
      <c r="L47" s="104">
        <f t="shared" si="1"/>
        <v>0</v>
      </c>
      <c r="M47" s="118"/>
      <c r="N47" s="114">
        <f t="shared" si="2"/>
        <v>0</v>
      </c>
    </row>
    <row r="48" spans="1:14" s="105" customFormat="1" ht="19.5" customHeight="1" x14ac:dyDescent="0.2">
      <c r="A48" s="99">
        <v>27</v>
      </c>
      <c r="B48" s="100" t="s">
        <v>258</v>
      </c>
      <c r="C48" s="101" t="s">
        <v>139</v>
      </c>
      <c r="D48" s="102" t="s">
        <v>203</v>
      </c>
      <c r="E48" s="101" t="s">
        <v>148</v>
      </c>
      <c r="F48" s="106" t="s">
        <v>15</v>
      </c>
      <c r="G48" s="101" t="s">
        <v>261</v>
      </c>
      <c r="H48" s="103">
        <v>11.4</v>
      </c>
      <c r="I48" s="99" t="s">
        <v>147</v>
      </c>
      <c r="J48" s="99">
        <v>1</v>
      </c>
      <c r="K48" s="41" t="str">
        <f t="shared" si="0"/>
        <v/>
      </c>
      <c r="L48" s="104">
        <f t="shared" si="1"/>
        <v>0</v>
      </c>
      <c r="M48" s="118"/>
      <c r="N48" s="114">
        <f t="shared" si="2"/>
        <v>0</v>
      </c>
    </row>
    <row r="49" spans="1:14" s="105" customFormat="1" ht="19.5" customHeight="1" x14ac:dyDescent="0.2">
      <c r="A49" s="99">
        <v>28</v>
      </c>
      <c r="B49" s="100" t="s">
        <v>258</v>
      </c>
      <c r="C49" s="101" t="s">
        <v>139</v>
      </c>
      <c r="D49" s="102" t="s">
        <v>204</v>
      </c>
      <c r="E49" s="101" t="s">
        <v>179</v>
      </c>
      <c r="F49" s="99" t="s">
        <v>166</v>
      </c>
      <c r="G49" s="101" t="s">
        <v>261</v>
      </c>
      <c r="H49" s="103">
        <v>3.8</v>
      </c>
      <c r="I49" s="99" t="s">
        <v>166</v>
      </c>
      <c r="J49" s="99">
        <v>0</v>
      </c>
      <c r="K49" s="111"/>
      <c r="L49" s="104">
        <f t="shared" si="1"/>
        <v>0</v>
      </c>
      <c r="M49" s="111"/>
      <c r="N49" s="114">
        <f t="shared" si="2"/>
        <v>0</v>
      </c>
    </row>
    <row r="50" spans="1:14" s="105" customFormat="1" ht="19.5" customHeight="1" x14ac:dyDescent="0.2">
      <c r="A50" s="99">
        <v>29</v>
      </c>
      <c r="B50" s="100" t="s">
        <v>258</v>
      </c>
      <c r="C50" s="101" t="s">
        <v>139</v>
      </c>
      <c r="D50" s="102" t="s">
        <v>205</v>
      </c>
      <c r="E50" s="101" t="s">
        <v>172</v>
      </c>
      <c r="F50" s="99" t="s">
        <v>14</v>
      </c>
      <c r="G50" s="101" t="s">
        <v>260</v>
      </c>
      <c r="H50" s="103">
        <v>40.35</v>
      </c>
      <c r="I50" s="99" t="s">
        <v>147</v>
      </c>
      <c r="J50" s="99">
        <v>1</v>
      </c>
      <c r="K50" s="41" t="str">
        <f t="shared" si="0"/>
        <v/>
      </c>
      <c r="L50" s="104">
        <f t="shared" si="1"/>
        <v>0</v>
      </c>
      <c r="M50" s="118"/>
      <c r="N50" s="114">
        <f t="shared" si="2"/>
        <v>0</v>
      </c>
    </row>
    <row r="51" spans="1:14" s="105" customFormat="1" ht="19.5" customHeight="1" x14ac:dyDescent="0.2">
      <c r="A51" s="99">
        <v>30</v>
      </c>
      <c r="B51" s="100" t="s">
        <v>258</v>
      </c>
      <c r="C51" s="101" t="s">
        <v>139</v>
      </c>
      <c r="D51" s="102" t="s">
        <v>206</v>
      </c>
      <c r="E51" s="101" t="s">
        <v>174</v>
      </c>
      <c r="F51" s="99" t="s">
        <v>14</v>
      </c>
      <c r="G51" s="101" t="s">
        <v>260</v>
      </c>
      <c r="H51" s="103">
        <v>16.2</v>
      </c>
      <c r="I51" s="99" t="s">
        <v>147</v>
      </c>
      <c r="J51" s="99">
        <v>1</v>
      </c>
      <c r="K51" s="41" t="str">
        <f t="shared" si="0"/>
        <v/>
      </c>
      <c r="L51" s="104">
        <f t="shared" si="1"/>
        <v>0</v>
      </c>
      <c r="M51" s="118"/>
      <c r="N51" s="114">
        <f t="shared" si="2"/>
        <v>0</v>
      </c>
    </row>
    <row r="52" spans="1:14" s="105" customFormat="1" ht="19.5" customHeight="1" x14ac:dyDescent="0.2">
      <c r="A52" s="99">
        <v>31</v>
      </c>
      <c r="B52" s="100" t="s">
        <v>258</v>
      </c>
      <c r="C52" s="101" t="s">
        <v>139</v>
      </c>
      <c r="D52" s="102" t="s">
        <v>207</v>
      </c>
      <c r="E52" s="101" t="s">
        <v>148</v>
      </c>
      <c r="F52" s="99" t="s">
        <v>15</v>
      </c>
      <c r="G52" s="101" t="s">
        <v>261</v>
      </c>
      <c r="H52" s="103">
        <v>11.4</v>
      </c>
      <c r="I52" s="99" t="s">
        <v>147</v>
      </c>
      <c r="J52" s="99">
        <v>1</v>
      </c>
      <c r="K52" s="41" t="str">
        <f t="shared" si="0"/>
        <v/>
      </c>
      <c r="L52" s="104">
        <f t="shared" si="1"/>
        <v>0</v>
      </c>
      <c r="M52" s="118"/>
      <c r="N52" s="114">
        <f t="shared" si="2"/>
        <v>0</v>
      </c>
    </row>
    <row r="53" spans="1:14" s="105" customFormat="1" ht="19.5" customHeight="1" x14ac:dyDescent="0.2">
      <c r="A53" s="99">
        <v>32</v>
      </c>
      <c r="B53" s="100" t="s">
        <v>258</v>
      </c>
      <c r="C53" s="101" t="s">
        <v>139</v>
      </c>
      <c r="D53" s="102" t="s">
        <v>208</v>
      </c>
      <c r="E53" s="101" t="s">
        <v>177</v>
      </c>
      <c r="F53" s="99" t="s">
        <v>16</v>
      </c>
      <c r="G53" s="101" t="s">
        <v>262</v>
      </c>
      <c r="H53" s="103">
        <v>9.6999999999999993</v>
      </c>
      <c r="I53" s="99" t="s">
        <v>147</v>
      </c>
      <c r="J53" s="99">
        <v>1</v>
      </c>
      <c r="K53" s="41" t="str">
        <f t="shared" si="0"/>
        <v/>
      </c>
      <c r="L53" s="104">
        <f t="shared" si="1"/>
        <v>0</v>
      </c>
      <c r="M53" s="118"/>
      <c r="N53" s="114">
        <f t="shared" si="2"/>
        <v>0</v>
      </c>
    </row>
    <row r="54" spans="1:14" s="105" customFormat="1" ht="19.5" customHeight="1" x14ac:dyDescent="0.2">
      <c r="A54" s="99">
        <v>33</v>
      </c>
      <c r="B54" s="100" t="s">
        <v>258</v>
      </c>
      <c r="C54" s="101" t="s">
        <v>139</v>
      </c>
      <c r="D54" s="102" t="s">
        <v>209</v>
      </c>
      <c r="E54" s="101" t="s">
        <v>179</v>
      </c>
      <c r="F54" s="106" t="s">
        <v>19</v>
      </c>
      <c r="G54" s="101" t="s">
        <v>261</v>
      </c>
      <c r="H54" s="103">
        <v>9.25</v>
      </c>
      <c r="I54" s="99" t="s">
        <v>147</v>
      </c>
      <c r="J54" s="99">
        <v>1</v>
      </c>
      <c r="K54" s="41" t="str">
        <f t="shared" si="0"/>
        <v/>
      </c>
      <c r="L54" s="104">
        <f t="shared" si="1"/>
        <v>0</v>
      </c>
      <c r="M54" s="118"/>
      <c r="N54" s="114">
        <f t="shared" si="2"/>
        <v>0</v>
      </c>
    </row>
    <row r="55" spans="1:14" s="105" customFormat="1" ht="19.5" customHeight="1" x14ac:dyDescent="0.2">
      <c r="A55" s="99">
        <v>34</v>
      </c>
      <c r="B55" s="100" t="s">
        <v>258</v>
      </c>
      <c r="C55" s="101" t="s">
        <v>139</v>
      </c>
      <c r="D55" s="102" t="s">
        <v>210</v>
      </c>
      <c r="E55" s="101" t="s">
        <v>164</v>
      </c>
      <c r="F55" s="106" t="s">
        <v>19</v>
      </c>
      <c r="G55" s="101" t="s">
        <v>261</v>
      </c>
      <c r="H55" s="103">
        <v>13.6</v>
      </c>
      <c r="I55" s="99" t="s">
        <v>147</v>
      </c>
      <c r="J55" s="99">
        <v>1</v>
      </c>
      <c r="K55" s="41" t="str">
        <f t="shared" si="0"/>
        <v/>
      </c>
      <c r="L55" s="104">
        <f t="shared" si="1"/>
        <v>0</v>
      </c>
      <c r="M55" s="118"/>
      <c r="N55" s="114">
        <f t="shared" si="2"/>
        <v>0</v>
      </c>
    </row>
    <row r="56" spans="1:14" s="105" customFormat="1" ht="19.5" customHeight="1" x14ac:dyDescent="0.2">
      <c r="A56" s="99">
        <v>35</v>
      </c>
      <c r="B56" s="100" t="s">
        <v>258</v>
      </c>
      <c r="C56" s="101" t="s">
        <v>139</v>
      </c>
      <c r="D56" s="102" t="s">
        <v>211</v>
      </c>
      <c r="E56" s="101" t="s">
        <v>163</v>
      </c>
      <c r="F56" s="106" t="s">
        <v>19</v>
      </c>
      <c r="G56" s="101" t="s">
        <v>261</v>
      </c>
      <c r="H56" s="103">
        <v>6.8</v>
      </c>
      <c r="I56" s="99" t="s">
        <v>147</v>
      </c>
      <c r="J56" s="99">
        <v>1</v>
      </c>
      <c r="K56" s="41" t="str">
        <f t="shared" si="0"/>
        <v/>
      </c>
      <c r="L56" s="104">
        <f t="shared" si="1"/>
        <v>0</v>
      </c>
      <c r="M56" s="118"/>
      <c r="N56" s="114">
        <f t="shared" si="2"/>
        <v>0</v>
      </c>
    </row>
    <row r="57" spans="1:14" s="105" customFormat="1" ht="19.5" customHeight="1" x14ac:dyDescent="0.2">
      <c r="A57" s="99">
        <v>36</v>
      </c>
      <c r="B57" s="100" t="s">
        <v>258</v>
      </c>
      <c r="C57" s="101" t="s">
        <v>139</v>
      </c>
      <c r="D57" s="102" t="s">
        <v>212</v>
      </c>
      <c r="E57" s="101" t="s">
        <v>213</v>
      </c>
      <c r="F57" s="99" t="s">
        <v>20</v>
      </c>
      <c r="G57" s="101" t="s">
        <v>261</v>
      </c>
      <c r="H57" s="103">
        <v>6.8</v>
      </c>
      <c r="I57" s="99" t="s">
        <v>147</v>
      </c>
      <c r="J57" s="99">
        <v>1</v>
      </c>
      <c r="K57" s="41" t="str">
        <f t="shared" ref="K57" si="10">IF(VLOOKUP(F57,$F$5:$K$18,6,TRUE)=0,"",VLOOKUP(F57,$F$5:$K$18,6,TRUE))</f>
        <v/>
      </c>
      <c r="L57" s="104">
        <f t="shared" ref="L57" si="11">ROUND(IF(K57="",0,(J57*H57)/K57),2)</f>
        <v>0</v>
      </c>
      <c r="M57" s="118"/>
      <c r="N57" s="114">
        <f t="shared" ref="N57" si="12">IF(L57=0,0,IF(M57="",0,ROUND(L57*+M57,2)))</f>
        <v>0</v>
      </c>
    </row>
    <row r="58" spans="1:14" s="105" customFormat="1" ht="19.5" customHeight="1" x14ac:dyDescent="0.2">
      <c r="A58" s="99">
        <v>37</v>
      </c>
      <c r="B58" s="100" t="s">
        <v>258</v>
      </c>
      <c r="C58" s="101" t="s">
        <v>139</v>
      </c>
      <c r="D58" s="102" t="s">
        <v>214</v>
      </c>
      <c r="E58" s="101" t="s">
        <v>215</v>
      </c>
      <c r="F58" s="106" t="s">
        <v>16</v>
      </c>
      <c r="G58" s="101" t="s">
        <v>262</v>
      </c>
      <c r="H58" s="103">
        <v>7.7</v>
      </c>
      <c r="I58" s="99" t="s">
        <v>147</v>
      </c>
      <c r="J58" s="99">
        <v>1</v>
      </c>
      <c r="K58" s="41" t="str">
        <f t="shared" si="0"/>
        <v/>
      </c>
      <c r="L58" s="104">
        <f t="shared" si="1"/>
        <v>0</v>
      </c>
      <c r="M58" s="118"/>
      <c r="N58" s="114">
        <f t="shared" si="2"/>
        <v>0</v>
      </c>
    </row>
    <row r="59" spans="1:14" s="105" customFormat="1" ht="19.5" customHeight="1" x14ac:dyDescent="0.2">
      <c r="A59" s="99">
        <v>38</v>
      </c>
      <c r="B59" s="100" t="s">
        <v>258</v>
      </c>
      <c r="C59" s="101" t="s">
        <v>139</v>
      </c>
      <c r="D59" s="102" t="s">
        <v>216</v>
      </c>
      <c r="E59" s="101" t="s">
        <v>217</v>
      </c>
      <c r="F59" s="106" t="s">
        <v>16</v>
      </c>
      <c r="G59" s="101" t="s">
        <v>262</v>
      </c>
      <c r="H59" s="103">
        <v>4.5</v>
      </c>
      <c r="I59" s="99" t="s">
        <v>147</v>
      </c>
      <c r="J59" s="99">
        <v>1</v>
      </c>
      <c r="K59" s="41" t="str">
        <f t="shared" si="0"/>
        <v/>
      </c>
      <c r="L59" s="104">
        <f t="shared" si="1"/>
        <v>0</v>
      </c>
      <c r="M59" s="118"/>
      <c r="N59" s="114">
        <f t="shared" si="2"/>
        <v>0</v>
      </c>
    </row>
    <row r="60" spans="1:14" s="105" customFormat="1" ht="19.5" customHeight="1" x14ac:dyDescent="0.2">
      <c r="A60" s="99">
        <v>39</v>
      </c>
      <c r="B60" s="100" t="s">
        <v>258</v>
      </c>
      <c r="C60" s="101" t="s">
        <v>139</v>
      </c>
      <c r="D60" s="102" t="s">
        <v>218</v>
      </c>
      <c r="E60" s="101" t="s">
        <v>219</v>
      </c>
      <c r="F60" s="106" t="s">
        <v>15</v>
      </c>
      <c r="G60" s="101" t="s">
        <v>261</v>
      </c>
      <c r="H60" s="103">
        <v>149.30000000000001</v>
      </c>
      <c r="I60" s="99" t="s">
        <v>147</v>
      </c>
      <c r="J60" s="99">
        <v>1</v>
      </c>
      <c r="K60" s="41" t="str">
        <f t="shared" si="0"/>
        <v/>
      </c>
      <c r="L60" s="104">
        <f t="shared" si="1"/>
        <v>0</v>
      </c>
      <c r="M60" s="118"/>
      <c r="N60" s="114">
        <f t="shared" si="2"/>
        <v>0</v>
      </c>
    </row>
    <row r="61" spans="1:14" s="105" customFormat="1" ht="19.5" customHeight="1" x14ac:dyDescent="0.2">
      <c r="A61" s="99">
        <v>40</v>
      </c>
      <c r="B61" s="100" t="s">
        <v>258</v>
      </c>
      <c r="C61" s="101" t="s">
        <v>139</v>
      </c>
      <c r="D61" s="102" t="s">
        <v>220</v>
      </c>
      <c r="E61" s="101" t="s">
        <v>221</v>
      </c>
      <c r="F61" s="99" t="s">
        <v>15</v>
      </c>
      <c r="G61" s="101" t="s">
        <v>262</v>
      </c>
      <c r="H61" s="103">
        <v>25.65</v>
      </c>
      <c r="I61" s="99" t="s">
        <v>147</v>
      </c>
      <c r="J61" s="99">
        <v>1</v>
      </c>
      <c r="K61" s="41" t="str">
        <f t="shared" si="0"/>
        <v/>
      </c>
      <c r="L61" s="104">
        <f t="shared" si="1"/>
        <v>0</v>
      </c>
      <c r="M61" s="118"/>
      <c r="N61" s="114">
        <f t="shared" si="2"/>
        <v>0</v>
      </c>
    </row>
    <row r="62" spans="1:14" s="105" customFormat="1" ht="19.5" customHeight="1" x14ac:dyDescent="0.2">
      <c r="A62" s="99">
        <v>41</v>
      </c>
      <c r="B62" s="100" t="s">
        <v>258</v>
      </c>
      <c r="C62" s="101" t="s">
        <v>139</v>
      </c>
      <c r="D62" s="102" t="s">
        <v>222</v>
      </c>
      <c r="E62" s="101" t="s">
        <v>223</v>
      </c>
      <c r="F62" s="99" t="s">
        <v>21</v>
      </c>
      <c r="G62" s="101" t="s">
        <v>261</v>
      </c>
      <c r="H62" s="103">
        <v>2.31</v>
      </c>
      <c r="I62" s="99" t="s">
        <v>147</v>
      </c>
      <c r="J62" s="99">
        <v>1</v>
      </c>
      <c r="K62" s="41" t="str">
        <f t="shared" si="0"/>
        <v/>
      </c>
      <c r="L62" s="104">
        <f t="shared" si="1"/>
        <v>0</v>
      </c>
      <c r="M62" s="118"/>
      <c r="N62" s="114">
        <f t="shared" si="2"/>
        <v>0</v>
      </c>
    </row>
    <row r="63" spans="1:14" s="105" customFormat="1" ht="19.5" customHeight="1" x14ac:dyDescent="0.2">
      <c r="A63" s="99">
        <v>42</v>
      </c>
      <c r="B63" s="100" t="s">
        <v>258</v>
      </c>
      <c r="C63" s="101" t="s">
        <v>139</v>
      </c>
      <c r="D63" s="102" t="s">
        <v>224</v>
      </c>
      <c r="E63" s="101" t="s">
        <v>225</v>
      </c>
      <c r="F63" s="99" t="s">
        <v>17</v>
      </c>
      <c r="G63" s="101" t="s">
        <v>262</v>
      </c>
      <c r="H63" s="103">
        <v>19.239999999999998</v>
      </c>
      <c r="I63" s="99" t="s">
        <v>147</v>
      </c>
      <c r="J63" s="99">
        <v>1</v>
      </c>
      <c r="K63" s="41" t="str">
        <f t="shared" ref="K63" si="13">IF(VLOOKUP(F63,$F$5:$K$18,6,TRUE)=0,"",VLOOKUP(F63,$F$5:$K$18,6,TRUE))</f>
        <v/>
      </c>
      <c r="L63" s="104">
        <f t="shared" ref="L63" si="14">ROUND(IF(K63="",0,(J63*H63)/K63),2)</f>
        <v>0</v>
      </c>
      <c r="M63" s="118"/>
      <c r="N63" s="114">
        <f t="shared" ref="N63" si="15">IF(L63=0,0,IF(M63="",0,ROUND(L63*+M63,2)))</f>
        <v>0</v>
      </c>
    </row>
    <row r="64" spans="1:14" s="105" customFormat="1" ht="19.5" customHeight="1" x14ac:dyDescent="0.2">
      <c r="A64" s="99">
        <v>43</v>
      </c>
      <c r="B64" s="100" t="s">
        <v>258</v>
      </c>
      <c r="C64" s="101" t="s">
        <v>139</v>
      </c>
      <c r="D64" s="102" t="s">
        <v>226</v>
      </c>
      <c r="E64" s="101" t="s">
        <v>227</v>
      </c>
      <c r="F64" s="106" t="s">
        <v>166</v>
      </c>
      <c r="G64" s="101" t="s">
        <v>262</v>
      </c>
      <c r="H64" s="103">
        <v>6.37</v>
      </c>
      <c r="I64" s="99" t="s">
        <v>166</v>
      </c>
      <c r="J64" s="99">
        <v>0</v>
      </c>
      <c r="K64" s="111"/>
      <c r="L64" s="104">
        <f t="shared" si="1"/>
        <v>0</v>
      </c>
      <c r="M64" s="111"/>
      <c r="N64" s="114">
        <f t="shared" si="2"/>
        <v>0</v>
      </c>
    </row>
    <row r="65" spans="1:14" s="105" customFormat="1" ht="19.5" customHeight="1" x14ac:dyDescent="0.2">
      <c r="A65" s="99">
        <v>44</v>
      </c>
      <c r="B65" s="100" t="s">
        <v>258</v>
      </c>
      <c r="C65" s="101" t="s">
        <v>139</v>
      </c>
      <c r="D65" s="102" t="s">
        <v>228</v>
      </c>
      <c r="E65" s="101" t="s">
        <v>172</v>
      </c>
      <c r="F65" s="99" t="s">
        <v>14</v>
      </c>
      <c r="G65" s="101" t="s">
        <v>260</v>
      </c>
      <c r="H65" s="103">
        <v>40.36</v>
      </c>
      <c r="I65" s="99" t="s">
        <v>147</v>
      </c>
      <c r="J65" s="99">
        <v>1</v>
      </c>
      <c r="K65" s="41" t="str">
        <f t="shared" si="0"/>
        <v/>
      </c>
      <c r="L65" s="104">
        <f t="shared" si="1"/>
        <v>0</v>
      </c>
      <c r="M65" s="118"/>
      <c r="N65" s="114">
        <f t="shared" si="2"/>
        <v>0</v>
      </c>
    </row>
    <row r="66" spans="1:14" s="105" customFormat="1" ht="19.5" customHeight="1" x14ac:dyDescent="0.2">
      <c r="A66" s="99">
        <v>45</v>
      </c>
      <c r="B66" s="100" t="s">
        <v>258</v>
      </c>
      <c r="C66" s="101" t="s">
        <v>139</v>
      </c>
      <c r="D66" s="102" t="s">
        <v>229</v>
      </c>
      <c r="E66" s="101" t="s">
        <v>174</v>
      </c>
      <c r="F66" s="106" t="s">
        <v>14</v>
      </c>
      <c r="G66" s="101" t="s">
        <v>260</v>
      </c>
      <c r="H66" s="103">
        <v>20.51</v>
      </c>
      <c r="I66" s="99" t="s">
        <v>147</v>
      </c>
      <c r="J66" s="99">
        <v>1</v>
      </c>
      <c r="K66" s="41" t="str">
        <f t="shared" si="0"/>
        <v/>
      </c>
      <c r="L66" s="104">
        <f t="shared" si="1"/>
        <v>0</v>
      </c>
      <c r="M66" s="118"/>
      <c r="N66" s="114">
        <f t="shared" si="2"/>
        <v>0</v>
      </c>
    </row>
    <row r="67" spans="1:14" s="105" customFormat="1" ht="19.5" customHeight="1" x14ac:dyDescent="0.2">
      <c r="A67" s="99">
        <v>46</v>
      </c>
      <c r="B67" s="100" t="s">
        <v>258</v>
      </c>
      <c r="C67" s="101" t="s">
        <v>139</v>
      </c>
      <c r="D67" s="102" t="s">
        <v>230</v>
      </c>
      <c r="E67" s="101" t="s">
        <v>148</v>
      </c>
      <c r="F67" s="99" t="s">
        <v>15</v>
      </c>
      <c r="G67" s="101" t="s">
        <v>261</v>
      </c>
      <c r="H67" s="103">
        <v>11.06</v>
      </c>
      <c r="I67" s="99" t="s">
        <v>147</v>
      </c>
      <c r="J67" s="99">
        <v>1</v>
      </c>
      <c r="K67" s="41" t="str">
        <f t="shared" si="0"/>
        <v/>
      </c>
      <c r="L67" s="104">
        <f t="shared" si="1"/>
        <v>0</v>
      </c>
      <c r="M67" s="118"/>
      <c r="N67" s="114">
        <f t="shared" si="2"/>
        <v>0</v>
      </c>
    </row>
    <row r="68" spans="1:14" s="105" customFormat="1" ht="19.5" customHeight="1" x14ac:dyDescent="0.2">
      <c r="A68" s="99">
        <v>47</v>
      </c>
      <c r="B68" s="100" t="s">
        <v>258</v>
      </c>
      <c r="C68" s="101" t="s">
        <v>139</v>
      </c>
      <c r="D68" s="102" t="s">
        <v>231</v>
      </c>
      <c r="E68" s="101" t="s">
        <v>177</v>
      </c>
      <c r="F68" s="99" t="s">
        <v>16</v>
      </c>
      <c r="G68" s="101" t="s">
        <v>262</v>
      </c>
      <c r="H68" s="103">
        <v>9.25</v>
      </c>
      <c r="I68" s="99" t="s">
        <v>147</v>
      </c>
      <c r="J68" s="99">
        <v>1</v>
      </c>
      <c r="K68" s="41" t="str">
        <f t="shared" si="0"/>
        <v/>
      </c>
      <c r="L68" s="104">
        <f t="shared" si="1"/>
        <v>0</v>
      </c>
      <c r="M68" s="118"/>
      <c r="N68" s="114">
        <f t="shared" si="2"/>
        <v>0</v>
      </c>
    </row>
    <row r="69" spans="1:14" s="105" customFormat="1" ht="19.5" customHeight="1" x14ac:dyDescent="0.2">
      <c r="A69" s="99">
        <v>48</v>
      </c>
      <c r="B69" s="100" t="s">
        <v>258</v>
      </c>
      <c r="C69" s="101" t="s">
        <v>139</v>
      </c>
      <c r="D69" s="102" t="s">
        <v>232</v>
      </c>
      <c r="E69" s="101" t="s">
        <v>172</v>
      </c>
      <c r="F69" s="106" t="s">
        <v>14</v>
      </c>
      <c r="G69" s="101" t="s">
        <v>260</v>
      </c>
      <c r="H69" s="103">
        <v>40.36</v>
      </c>
      <c r="I69" s="99" t="s">
        <v>147</v>
      </c>
      <c r="J69" s="99">
        <v>1</v>
      </c>
      <c r="K69" s="41" t="str">
        <f t="shared" si="0"/>
        <v/>
      </c>
      <c r="L69" s="104">
        <f t="shared" si="1"/>
        <v>0</v>
      </c>
      <c r="M69" s="118"/>
      <c r="N69" s="114">
        <f t="shared" si="2"/>
        <v>0</v>
      </c>
    </row>
    <row r="70" spans="1:14" s="105" customFormat="1" ht="19.5" customHeight="1" x14ac:dyDescent="0.2">
      <c r="A70" s="99">
        <v>49</v>
      </c>
      <c r="B70" s="100" t="s">
        <v>258</v>
      </c>
      <c r="C70" s="101" t="s">
        <v>139</v>
      </c>
      <c r="D70" s="102" t="s">
        <v>233</v>
      </c>
      <c r="E70" s="101" t="s">
        <v>174</v>
      </c>
      <c r="F70" s="106" t="s">
        <v>14</v>
      </c>
      <c r="G70" s="101" t="s">
        <v>260</v>
      </c>
      <c r="H70" s="103">
        <v>20.51</v>
      </c>
      <c r="I70" s="99" t="s">
        <v>147</v>
      </c>
      <c r="J70" s="99">
        <v>1</v>
      </c>
      <c r="K70" s="41" t="str">
        <f t="shared" si="0"/>
        <v/>
      </c>
      <c r="L70" s="104">
        <f t="shared" si="1"/>
        <v>0</v>
      </c>
      <c r="M70" s="118"/>
      <c r="N70" s="114">
        <f t="shared" si="2"/>
        <v>0</v>
      </c>
    </row>
    <row r="71" spans="1:14" s="105" customFormat="1" ht="19.5" customHeight="1" x14ac:dyDescent="0.2">
      <c r="A71" s="99">
        <v>50</v>
      </c>
      <c r="B71" s="100" t="s">
        <v>258</v>
      </c>
      <c r="C71" s="101" t="s">
        <v>139</v>
      </c>
      <c r="D71" s="102" t="s">
        <v>234</v>
      </c>
      <c r="E71" s="101" t="s">
        <v>148</v>
      </c>
      <c r="F71" s="99" t="s">
        <v>15</v>
      </c>
      <c r="G71" s="101" t="s">
        <v>261</v>
      </c>
      <c r="H71" s="103">
        <v>11.06</v>
      </c>
      <c r="I71" s="99" t="s">
        <v>147</v>
      </c>
      <c r="J71" s="99">
        <v>1</v>
      </c>
      <c r="K71" s="41" t="str">
        <f t="shared" si="0"/>
        <v/>
      </c>
      <c r="L71" s="104">
        <f t="shared" si="1"/>
        <v>0</v>
      </c>
      <c r="M71" s="118"/>
      <c r="N71" s="114">
        <f t="shared" si="2"/>
        <v>0</v>
      </c>
    </row>
    <row r="72" spans="1:14" s="105" customFormat="1" ht="19.5" customHeight="1" x14ac:dyDescent="0.2">
      <c r="A72" s="99">
        <v>51</v>
      </c>
      <c r="B72" s="100" t="s">
        <v>258</v>
      </c>
      <c r="C72" s="101" t="s">
        <v>139</v>
      </c>
      <c r="D72" s="102" t="s">
        <v>235</v>
      </c>
      <c r="E72" s="101" t="s">
        <v>177</v>
      </c>
      <c r="F72" s="99" t="s">
        <v>16</v>
      </c>
      <c r="G72" s="101" t="s">
        <v>262</v>
      </c>
      <c r="H72" s="103">
        <v>9.25</v>
      </c>
      <c r="I72" s="99" t="s">
        <v>147</v>
      </c>
      <c r="J72" s="99">
        <v>1</v>
      </c>
      <c r="K72" s="41" t="str">
        <f t="shared" si="0"/>
        <v/>
      </c>
      <c r="L72" s="104">
        <f t="shared" si="1"/>
        <v>0</v>
      </c>
      <c r="M72" s="118"/>
      <c r="N72" s="114">
        <f t="shared" si="2"/>
        <v>0</v>
      </c>
    </row>
    <row r="73" spans="1:14" s="105" customFormat="1" ht="19.5" customHeight="1" x14ac:dyDescent="0.2">
      <c r="A73" s="99">
        <v>52</v>
      </c>
      <c r="B73" s="100" t="s">
        <v>258</v>
      </c>
      <c r="C73" s="101" t="s">
        <v>139</v>
      </c>
      <c r="D73" s="102" t="s">
        <v>151</v>
      </c>
      <c r="E73" s="101" t="s">
        <v>236</v>
      </c>
      <c r="F73" s="99" t="s">
        <v>14</v>
      </c>
      <c r="G73" s="101" t="s">
        <v>261</v>
      </c>
      <c r="H73" s="103">
        <v>68.8</v>
      </c>
      <c r="I73" s="99" t="s">
        <v>147</v>
      </c>
      <c r="J73" s="99">
        <v>1</v>
      </c>
      <c r="K73" s="41" t="str">
        <f t="shared" si="0"/>
        <v/>
      </c>
      <c r="L73" s="104">
        <f t="shared" si="1"/>
        <v>0</v>
      </c>
      <c r="M73" s="118"/>
      <c r="N73" s="114">
        <f t="shared" si="2"/>
        <v>0</v>
      </c>
    </row>
    <row r="74" spans="1:14" s="105" customFormat="1" ht="19.5" customHeight="1" x14ac:dyDescent="0.2">
      <c r="A74" s="99">
        <v>53</v>
      </c>
      <c r="B74" s="100" t="s">
        <v>258</v>
      </c>
      <c r="C74" s="101" t="s">
        <v>139</v>
      </c>
      <c r="D74" s="102" t="s">
        <v>152</v>
      </c>
      <c r="E74" s="101" t="s">
        <v>177</v>
      </c>
      <c r="F74" s="99" t="s">
        <v>16</v>
      </c>
      <c r="G74" s="101" t="s">
        <v>262</v>
      </c>
      <c r="H74" s="103">
        <v>9.6999999999999993</v>
      </c>
      <c r="I74" s="99" t="s">
        <v>147</v>
      </c>
      <c r="J74" s="99">
        <v>1</v>
      </c>
      <c r="K74" s="41" t="str">
        <f t="shared" si="0"/>
        <v/>
      </c>
      <c r="L74" s="104">
        <f t="shared" si="1"/>
        <v>0</v>
      </c>
      <c r="M74" s="118"/>
      <c r="N74" s="114">
        <f t="shared" si="2"/>
        <v>0</v>
      </c>
    </row>
    <row r="75" spans="1:14" s="105" customFormat="1" ht="19.5" customHeight="1" x14ac:dyDescent="0.2">
      <c r="A75" s="99">
        <v>54</v>
      </c>
      <c r="B75" s="100" t="s">
        <v>258</v>
      </c>
      <c r="C75" s="101" t="s">
        <v>139</v>
      </c>
      <c r="D75" s="102" t="s">
        <v>153</v>
      </c>
      <c r="E75" s="101" t="s">
        <v>172</v>
      </c>
      <c r="F75" s="99" t="s">
        <v>14</v>
      </c>
      <c r="G75" s="101" t="s">
        <v>260</v>
      </c>
      <c r="H75" s="103">
        <v>45.35</v>
      </c>
      <c r="I75" s="99" t="s">
        <v>147</v>
      </c>
      <c r="J75" s="99">
        <v>1</v>
      </c>
      <c r="K75" s="41" t="str">
        <f t="shared" si="0"/>
        <v/>
      </c>
      <c r="L75" s="104">
        <f t="shared" si="1"/>
        <v>0</v>
      </c>
      <c r="M75" s="118"/>
      <c r="N75" s="114">
        <f t="shared" si="2"/>
        <v>0</v>
      </c>
    </row>
    <row r="76" spans="1:14" s="105" customFormat="1" ht="19.5" customHeight="1" x14ac:dyDescent="0.2">
      <c r="A76" s="99">
        <v>55</v>
      </c>
      <c r="B76" s="100" t="s">
        <v>258</v>
      </c>
      <c r="C76" s="101" t="s">
        <v>139</v>
      </c>
      <c r="D76" s="102" t="s">
        <v>154</v>
      </c>
      <c r="E76" s="101" t="s">
        <v>174</v>
      </c>
      <c r="F76" s="99" t="s">
        <v>14</v>
      </c>
      <c r="G76" s="101" t="s">
        <v>260</v>
      </c>
      <c r="H76" s="103">
        <v>20.5</v>
      </c>
      <c r="I76" s="99" t="s">
        <v>147</v>
      </c>
      <c r="J76" s="99">
        <v>1</v>
      </c>
      <c r="K76" s="41" t="str">
        <f t="shared" ref="K76" si="16">IF(VLOOKUP(F76,$F$5:$K$18,6,TRUE)=0,"",VLOOKUP(F76,$F$5:$K$18,6,TRUE))</f>
        <v/>
      </c>
      <c r="L76" s="104">
        <f t="shared" ref="L76" si="17">ROUND(IF(K76="",0,(J76*H76)/K76),2)</f>
        <v>0</v>
      </c>
      <c r="M76" s="118"/>
      <c r="N76" s="114">
        <f t="shared" ref="N76" si="18">IF(L76=0,0,IF(M76="",0,ROUND(L76*+M76,2)))</f>
        <v>0</v>
      </c>
    </row>
    <row r="77" spans="1:14" s="105" customFormat="1" ht="19.5" customHeight="1" x14ac:dyDescent="0.2">
      <c r="A77" s="99">
        <v>56</v>
      </c>
      <c r="B77" s="100" t="s">
        <v>258</v>
      </c>
      <c r="C77" s="101" t="s">
        <v>139</v>
      </c>
      <c r="D77" s="102" t="s">
        <v>237</v>
      </c>
      <c r="E77" s="101" t="s">
        <v>148</v>
      </c>
      <c r="F77" s="99" t="s">
        <v>15</v>
      </c>
      <c r="G77" s="101" t="s">
        <v>261</v>
      </c>
      <c r="H77" s="103">
        <v>11.4</v>
      </c>
      <c r="I77" s="99" t="s">
        <v>147</v>
      </c>
      <c r="J77" s="99">
        <v>1</v>
      </c>
      <c r="K77" s="41" t="str">
        <f t="shared" si="0"/>
        <v/>
      </c>
      <c r="L77" s="104">
        <f t="shared" si="1"/>
        <v>0</v>
      </c>
      <c r="M77" s="118"/>
      <c r="N77" s="114">
        <f t="shared" si="2"/>
        <v>0</v>
      </c>
    </row>
    <row r="78" spans="1:14" s="105" customFormat="1" ht="19.5" customHeight="1" x14ac:dyDescent="0.2">
      <c r="A78" s="99">
        <v>57</v>
      </c>
      <c r="B78" s="100" t="s">
        <v>258</v>
      </c>
      <c r="C78" s="101" t="s">
        <v>139</v>
      </c>
      <c r="D78" s="102" t="s">
        <v>238</v>
      </c>
      <c r="E78" s="101" t="s">
        <v>177</v>
      </c>
      <c r="F78" s="99" t="s">
        <v>16</v>
      </c>
      <c r="G78" s="101" t="s">
        <v>262</v>
      </c>
      <c r="H78" s="103">
        <v>9.6999999999999993</v>
      </c>
      <c r="I78" s="99" t="s">
        <v>147</v>
      </c>
      <c r="J78" s="99">
        <v>1</v>
      </c>
      <c r="K78" s="41" t="str">
        <f t="shared" si="0"/>
        <v/>
      </c>
      <c r="L78" s="104">
        <f t="shared" si="1"/>
        <v>0</v>
      </c>
      <c r="M78" s="118"/>
      <c r="N78" s="114">
        <f t="shared" si="2"/>
        <v>0</v>
      </c>
    </row>
    <row r="79" spans="1:14" s="105" customFormat="1" ht="19.5" customHeight="1" x14ac:dyDescent="0.2">
      <c r="A79" s="99">
        <v>58</v>
      </c>
      <c r="B79" s="100" t="s">
        <v>258</v>
      </c>
      <c r="C79" s="101" t="s">
        <v>139</v>
      </c>
      <c r="D79" s="102" t="s">
        <v>239</v>
      </c>
      <c r="E79" s="101" t="s">
        <v>172</v>
      </c>
      <c r="F79" s="99" t="s">
        <v>14</v>
      </c>
      <c r="G79" s="101" t="s">
        <v>260</v>
      </c>
      <c r="H79" s="103">
        <v>45.35</v>
      </c>
      <c r="I79" s="99" t="s">
        <v>147</v>
      </c>
      <c r="J79" s="99">
        <v>1</v>
      </c>
      <c r="K79" s="41" t="str">
        <f t="shared" si="0"/>
        <v/>
      </c>
      <c r="L79" s="104">
        <f t="shared" si="1"/>
        <v>0</v>
      </c>
      <c r="M79" s="118"/>
      <c r="N79" s="114">
        <f t="shared" si="2"/>
        <v>0</v>
      </c>
    </row>
    <row r="80" spans="1:14" s="105" customFormat="1" ht="19.5" customHeight="1" x14ac:dyDescent="0.2">
      <c r="A80" s="99">
        <v>59</v>
      </c>
      <c r="B80" s="100" t="s">
        <v>258</v>
      </c>
      <c r="C80" s="101" t="s">
        <v>139</v>
      </c>
      <c r="D80" s="102" t="s">
        <v>240</v>
      </c>
      <c r="E80" s="101" t="s">
        <v>174</v>
      </c>
      <c r="F80" s="99" t="s">
        <v>14</v>
      </c>
      <c r="G80" s="101" t="s">
        <v>260</v>
      </c>
      <c r="H80" s="103">
        <v>20.5</v>
      </c>
      <c r="I80" s="99" t="s">
        <v>147</v>
      </c>
      <c r="J80" s="99">
        <v>1</v>
      </c>
      <c r="K80" s="41" t="str">
        <f t="shared" si="0"/>
        <v/>
      </c>
      <c r="L80" s="104">
        <f t="shared" si="1"/>
        <v>0</v>
      </c>
      <c r="M80" s="118"/>
      <c r="N80" s="114">
        <f t="shared" si="2"/>
        <v>0</v>
      </c>
    </row>
    <row r="81" spans="1:14" s="105" customFormat="1" ht="19.5" customHeight="1" x14ac:dyDescent="0.2">
      <c r="A81" s="99">
        <v>60</v>
      </c>
      <c r="B81" s="100" t="s">
        <v>258</v>
      </c>
      <c r="C81" s="101" t="s">
        <v>139</v>
      </c>
      <c r="D81" s="102" t="s">
        <v>241</v>
      </c>
      <c r="E81" s="101" t="s">
        <v>148</v>
      </c>
      <c r="F81" s="99" t="s">
        <v>15</v>
      </c>
      <c r="G81" s="101" t="s">
        <v>261</v>
      </c>
      <c r="H81" s="103">
        <v>11.4</v>
      </c>
      <c r="I81" s="99" t="s">
        <v>147</v>
      </c>
      <c r="J81" s="99">
        <v>1</v>
      </c>
      <c r="K81" s="41" t="str">
        <f t="shared" si="0"/>
        <v/>
      </c>
      <c r="L81" s="104">
        <f t="shared" si="1"/>
        <v>0</v>
      </c>
      <c r="M81" s="118"/>
      <c r="N81" s="114">
        <f t="shared" si="2"/>
        <v>0</v>
      </c>
    </row>
    <row r="82" spans="1:14" s="105" customFormat="1" ht="19.5" customHeight="1" x14ac:dyDescent="0.2">
      <c r="A82" s="99">
        <v>61</v>
      </c>
      <c r="B82" s="100" t="s">
        <v>258</v>
      </c>
      <c r="C82" s="101" t="s">
        <v>139</v>
      </c>
      <c r="D82" s="102" t="s">
        <v>242</v>
      </c>
      <c r="E82" s="101" t="s">
        <v>243</v>
      </c>
      <c r="F82" s="99" t="s">
        <v>16</v>
      </c>
      <c r="G82" s="101" t="s">
        <v>262</v>
      </c>
      <c r="H82" s="103">
        <v>20.2</v>
      </c>
      <c r="I82" s="99" t="s">
        <v>147</v>
      </c>
      <c r="J82" s="99">
        <v>1</v>
      </c>
      <c r="K82" s="41" t="str">
        <f t="shared" si="0"/>
        <v/>
      </c>
      <c r="L82" s="104">
        <f t="shared" si="1"/>
        <v>0</v>
      </c>
      <c r="M82" s="118"/>
      <c r="N82" s="114">
        <f t="shared" si="2"/>
        <v>0</v>
      </c>
    </row>
    <row r="83" spans="1:14" s="105" customFormat="1" ht="19.5" customHeight="1" x14ac:dyDescent="0.2">
      <c r="A83" s="99">
        <v>62</v>
      </c>
      <c r="B83" s="100" t="s">
        <v>258</v>
      </c>
      <c r="C83" s="101" t="s">
        <v>139</v>
      </c>
      <c r="D83" s="102" t="s">
        <v>155</v>
      </c>
      <c r="E83" s="101" t="s">
        <v>172</v>
      </c>
      <c r="F83" s="99" t="s">
        <v>14</v>
      </c>
      <c r="G83" s="101" t="s">
        <v>260</v>
      </c>
      <c r="H83" s="103">
        <v>45.35</v>
      </c>
      <c r="I83" s="99" t="s">
        <v>147</v>
      </c>
      <c r="J83" s="99">
        <v>1</v>
      </c>
      <c r="K83" s="41" t="str">
        <f t="shared" si="0"/>
        <v/>
      </c>
      <c r="L83" s="104">
        <f t="shared" si="1"/>
        <v>0</v>
      </c>
      <c r="M83" s="118"/>
      <c r="N83" s="114">
        <f t="shared" si="2"/>
        <v>0</v>
      </c>
    </row>
    <row r="84" spans="1:14" s="105" customFormat="1" ht="19.5" customHeight="1" x14ac:dyDescent="0.2">
      <c r="A84" s="99">
        <v>63</v>
      </c>
      <c r="B84" s="100" t="s">
        <v>258</v>
      </c>
      <c r="C84" s="101" t="s">
        <v>139</v>
      </c>
      <c r="D84" s="102" t="s">
        <v>244</v>
      </c>
      <c r="E84" s="101" t="s">
        <v>174</v>
      </c>
      <c r="F84" s="99" t="s">
        <v>14</v>
      </c>
      <c r="G84" s="101" t="s">
        <v>260</v>
      </c>
      <c r="H84" s="103">
        <v>20.5</v>
      </c>
      <c r="I84" s="99" t="s">
        <v>147</v>
      </c>
      <c r="J84" s="99">
        <v>1</v>
      </c>
      <c r="K84" s="41" t="str">
        <f t="shared" si="0"/>
        <v/>
      </c>
      <c r="L84" s="104">
        <f t="shared" si="1"/>
        <v>0</v>
      </c>
      <c r="M84" s="118"/>
      <c r="N84" s="114">
        <f t="shared" si="2"/>
        <v>0</v>
      </c>
    </row>
    <row r="85" spans="1:14" s="105" customFormat="1" ht="19.5" customHeight="1" x14ac:dyDescent="0.2">
      <c r="A85" s="99">
        <v>64</v>
      </c>
      <c r="B85" s="100" t="s">
        <v>258</v>
      </c>
      <c r="C85" s="101" t="s">
        <v>139</v>
      </c>
      <c r="D85" s="102" t="s">
        <v>245</v>
      </c>
      <c r="E85" s="101" t="s">
        <v>148</v>
      </c>
      <c r="F85" s="99" t="s">
        <v>15</v>
      </c>
      <c r="G85" s="101" t="s">
        <v>261</v>
      </c>
      <c r="H85" s="103">
        <v>11.4</v>
      </c>
      <c r="I85" s="99" t="s">
        <v>147</v>
      </c>
      <c r="J85" s="99">
        <v>1</v>
      </c>
      <c r="K85" s="41" t="str">
        <f t="shared" si="0"/>
        <v/>
      </c>
      <c r="L85" s="104">
        <f t="shared" si="1"/>
        <v>0</v>
      </c>
      <c r="M85" s="118"/>
      <c r="N85" s="114">
        <f t="shared" si="2"/>
        <v>0</v>
      </c>
    </row>
    <row r="86" spans="1:14" s="105" customFormat="1" ht="19.5" customHeight="1" x14ac:dyDescent="0.2">
      <c r="A86" s="99">
        <v>65</v>
      </c>
      <c r="B86" s="100" t="s">
        <v>258</v>
      </c>
      <c r="C86" s="101" t="s">
        <v>139</v>
      </c>
      <c r="D86" s="102" t="s">
        <v>156</v>
      </c>
      <c r="E86" s="101" t="s">
        <v>172</v>
      </c>
      <c r="F86" s="99" t="s">
        <v>14</v>
      </c>
      <c r="G86" s="101" t="s">
        <v>260</v>
      </c>
      <c r="H86" s="103">
        <v>45.35</v>
      </c>
      <c r="I86" s="99" t="s">
        <v>147</v>
      </c>
      <c r="J86" s="99">
        <v>1</v>
      </c>
      <c r="K86" s="41" t="str">
        <f t="shared" ref="K86:K99" si="19">IF(VLOOKUP(F86,$F$5:$K$18,6,TRUE)=0,"",VLOOKUP(F86,$F$5:$K$18,6,TRUE))</f>
        <v/>
      </c>
      <c r="L86" s="104">
        <f t="shared" ref="L86:L99" si="20">ROUND(IF(K86="",0,(J86*H86)/K86),2)</f>
        <v>0</v>
      </c>
      <c r="M86" s="118"/>
      <c r="N86" s="114">
        <f t="shared" ref="N86:N99" si="21">IF(L86=0,0,IF(M86="",0,ROUND(L86*+M86,2)))</f>
        <v>0</v>
      </c>
    </row>
    <row r="87" spans="1:14" s="105" customFormat="1" ht="19.5" customHeight="1" x14ac:dyDescent="0.2">
      <c r="A87" s="99">
        <v>66</v>
      </c>
      <c r="B87" s="100" t="s">
        <v>258</v>
      </c>
      <c r="C87" s="101" t="s">
        <v>139</v>
      </c>
      <c r="D87" s="102" t="s">
        <v>246</v>
      </c>
      <c r="E87" s="101" t="s">
        <v>174</v>
      </c>
      <c r="F87" s="99" t="s">
        <v>14</v>
      </c>
      <c r="G87" s="101" t="s">
        <v>260</v>
      </c>
      <c r="H87" s="103">
        <v>20.5</v>
      </c>
      <c r="I87" s="99" t="s">
        <v>147</v>
      </c>
      <c r="J87" s="99">
        <v>1</v>
      </c>
      <c r="K87" s="41" t="str">
        <f t="shared" si="19"/>
        <v/>
      </c>
      <c r="L87" s="104">
        <f t="shared" si="20"/>
        <v>0</v>
      </c>
      <c r="M87" s="118"/>
      <c r="N87" s="114">
        <f t="shared" si="21"/>
        <v>0</v>
      </c>
    </row>
    <row r="88" spans="1:14" s="105" customFormat="1" ht="19.5" customHeight="1" x14ac:dyDescent="0.2">
      <c r="A88" s="99">
        <v>67</v>
      </c>
      <c r="B88" s="100" t="s">
        <v>258</v>
      </c>
      <c r="C88" s="101" t="s">
        <v>139</v>
      </c>
      <c r="D88" s="102" t="s">
        <v>247</v>
      </c>
      <c r="E88" s="101" t="s">
        <v>148</v>
      </c>
      <c r="F88" s="99" t="s">
        <v>15</v>
      </c>
      <c r="G88" s="101" t="s">
        <v>261</v>
      </c>
      <c r="H88" s="103">
        <v>11.4</v>
      </c>
      <c r="I88" s="99" t="s">
        <v>147</v>
      </c>
      <c r="J88" s="99">
        <v>1</v>
      </c>
      <c r="K88" s="41" t="str">
        <f t="shared" si="19"/>
        <v/>
      </c>
      <c r="L88" s="104">
        <f t="shared" si="20"/>
        <v>0</v>
      </c>
      <c r="M88" s="118"/>
      <c r="N88" s="114">
        <f t="shared" si="21"/>
        <v>0</v>
      </c>
    </row>
    <row r="89" spans="1:14" s="105" customFormat="1" ht="19.5" customHeight="1" x14ac:dyDescent="0.2">
      <c r="A89" s="99">
        <v>68</v>
      </c>
      <c r="B89" s="100" t="s">
        <v>258</v>
      </c>
      <c r="C89" s="101" t="s">
        <v>139</v>
      </c>
      <c r="D89" s="102" t="s">
        <v>248</v>
      </c>
      <c r="E89" s="101" t="s">
        <v>177</v>
      </c>
      <c r="F89" s="99" t="s">
        <v>16</v>
      </c>
      <c r="G89" s="101" t="s">
        <v>262</v>
      </c>
      <c r="H89" s="103">
        <v>9.6999999999999993</v>
      </c>
      <c r="I89" s="99" t="s">
        <v>147</v>
      </c>
      <c r="J89" s="99">
        <v>1</v>
      </c>
      <c r="K89" s="41" t="str">
        <f t="shared" si="19"/>
        <v/>
      </c>
      <c r="L89" s="104">
        <f t="shared" si="20"/>
        <v>0</v>
      </c>
      <c r="M89" s="118"/>
      <c r="N89" s="114">
        <f t="shared" si="21"/>
        <v>0</v>
      </c>
    </row>
    <row r="90" spans="1:14" s="105" customFormat="1" ht="19.5" customHeight="1" x14ac:dyDescent="0.2">
      <c r="A90" s="99">
        <v>69</v>
      </c>
      <c r="B90" s="100" t="s">
        <v>258</v>
      </c>
      <c r="C90" s="101" t="s">
        <v>139</v>
      </c>
      <c r="D90" s="102" t="s">
        <v>157</v>
      </c>
      <c r="E90" s="101" t="s">
        <v>149</v>
      </c>
      <c r="F90" s="99" t="s">
        <v>18</v>
      </c>
      <c r="G90" s="101" t="s">
        <v>261</v>
      </c>
      <c r="H90" s="103">
        <v>19.3</v>
      </c>
      <c r="I90" s="99" t="s">
        <v>147</v>
      </c>
      <c r="J90" s="99">
        <v>1</v>
      </c>
      <c r="K90" s="41" t="str">
        <f t="shared" si="19"/>
        <v/>
      </c>
      <c r="L90" s="104">
        <f t="shared" si="20"/>
        <v>0</v>
      </c>
      <c r="M90" s="118"/>
      <c r="N90" s="114">
        <f t="shared" si="21"/>
        <v>0</v>
      </c>
    </row>
    <row r="91" spans="1:14" s="105" customFormat="1" ht="19.5" customHeight="1" x14ac:dyDescent="0.2">
      <c r="A91" s="99">
        <v>70</v>
      </c>
      <c r="B91" s="100" t="s">
        <v>258</v>
      </c>
      <c r="C91" s="101" t="s">
        <v>139</v>
      </c>
      <c r="D91" s="102" t="s">
        <v>158</v>
      </c>
      <c r="E91" s="101" t="s">
        <v>249</v>
      </c>
      <c r="F91" s="99" t="s">
        <v>18</v>
      </c>
      <c r="G91" s="101" t="s">
        <v>261</v>
      </c>
      <c r="H91" s="103">
        <v>11.6</v>
      </c>
      <c r="I91" s="99" t="s">
        <v>147</v>
      </c>
      <c r="J91" s="99">
        <v>1</v>
      </c>
      <c r="K91" s="41" t="str">
        <f t="shared" si="19"/>
        <v/>
      </c>
      <c r="L91" s="104">
        <f t="shared" si="20"/>
        <v>0</v>
      </c>
      <c r="M91" s="118"/>
      <c r="N91" s="114">
        <f t="shared" si="21"/>
        <v>0</v>
      </c>
    </row>
    <row r="92" spans="1:14" s="105" customFormat="1" ht="19.5" customHeight="1" x14ac:dyDescent="0.2">
      <c r="A92" s="99">
        <v>71</v>
      </c>
      <c r="B92" s="100" t="s">
        <v>258</v>
      </c>
      <c r="C92" s="101" t="s">
        <v>139</v>
      </c>
      <c r="D92" s="102" t="s">
        <v>250</v>
      </c>
      <c r="E92" s="101" t="s">
        <v>217</v>
      </c>
      <c r="F92" s="99" t="s">
        <v>16</v>
      </c>
      <c r="G92" s="101" t="s">
        <v>262</v>
      </c>
      <c r="H92" s="103">
        <v>4.4000000000000004</v>
      </c>
      <c r="I92" s="99" t="s">
        <v>147</v>
      </c>
      <c r="J92" s="99">
        <v>1</v>
      </c>
      <c r="K92" s="41" t="str">
        <f t="shared" si="19"/>
        <v/>
      </c>
      <c r="L92" s="104">
        <f t="shared" si="20"/>
        <v>0</v>
      </c>
      <c r="M92" s="118"/>
      <c r="N92" s="114">
        <f t="shared" si="21"/>
        <v>0</v>
      </c>
    </row>
    <row r="93" spans="1:14" s="105" customFormat="1" ht="19.5" customHeight="1" x14ac:dyDescent="0.2">
      <c r="A93" s="99">
        <v>72</v>
      </c>
      <c r="B93" s="100" t="s">
        <v>258</v>
      </c>
      <c r="C93" s="101" t="s">
        <v>139</v>
      </c>
      <c r="D93" s="102" t="s">
        <v>251</v>
      </c>
      <c r="E93" s="101" t="s">
        <v>215</v>
      </c>
      <c r="F93" s="99" t="s">
        <v>16</v>
      </c>
      <c r="G93" s="101" t="s">
        <v>262</v>
      </c>
      <c r="H93" s="103">
        <v>4.4000000000000004</v>
      </c>
      <c r="I93" s="99" t="s">
        <v>147</v>
      </c>
      <c r="J93" s="99">
        <v>1</v>
      </c>
      <c r="K93" s="41" t="str">
        <f t="shared" si="19"/>
        <v/>
      </c>
      <c r="L93" s="104">
        <f t="shared" si="20"/>
        <v>0</v>
      </c>
      <c r="M93" s="118"/>
      <c r="N93" s="114">
        <f t="shared" si="21"/>
        <v>0</v>
      </c>
    </row>
    <row r="94" spans="1:14" s="105" customFormat="1" ht="19.5" customHeight="1" x14ac:dyDescent="0.2">
      <c r="A94" s="99">
        <v>73</v>
      </c>
      <c r="B94" s="100" t="s">
        <v>258</v>
      </c>
      <c r="C94" s="101" t="s">
        <v>139</v>
      </c>
      <c r="D94" s="102" t="s">
        <v>252</v>
      </c>
      <c r="E94" s="101" t="s">
        <v>253</v>
      </c>
      <c r="F94" s="99" t="s">
        <v>15</v>
      </c>
      <c r="G94" s="101" t="s">
        <v>262</v>
      </c>
      <c r="H94" s="103">
        <v>25.65</v>
      </c>
      <c r="I94" s="99" t="s">
        <v>147</v>
      </c>
      <c r="J94" s="99">
        <v>1</v>
      </c>
      <c r="K94" s="41" t="str">
        <f t="shared" si="19"/>
        <v/>
      </c>
      <c r="L94" s="104">
        <f t="shared" si="20"/>
        <v>0</v>
      </c>
      <c r="M94" s="118"/>
      <c r="N94" s="114">
        <f t="shared" si="21"/>
        <v>0</v>
      </c>
    </row>
    <row r="95" spans="1:14" s="105" customFormat="1" ht="19.5" customHeight="1" x14ac:dyDescent="0.2">
      <c r="A95" s="99">
        <v>74</v>
      </c>
      <c r="B95" s="100" t="s">
        <v>258</v>
      </c>
      <c r="C95" s="101" t="s">
        <v>139</v>
      </c>
      <c r="D95" s="102" t="s">
        <v>162</v>
      </c>
      <c r="E95" s="101" t="s">
        <v>271</v>
      </c>
      <c r="F95" s="99" t="s">
        <v>15</v>
      </c>
      <c r="G95" s="101" t="s">
        <v>261</v>
      </c>
      <c r="H95" s="103">
        <v>121.9</v>
      </c>
      <c r="I95" s="99" t="s">
        <v>147</v>
      </c>
      <c r="J95" s="99">
        <v>1</v>
      </c>
      <c r="K95" s="41" t="str">
        <f t="shared" si="19"/>
        <v/>
      </c>
      <c r="L95" s="104">
        <f t="shared" si="20"/>
        <v>0</v>
      </c>
      <c r="M95" s="118"/>
      <c r="N95" s="114">
        <f t="shared" si="21"/>
        <v>0</v>
      </c>
    </row>
    <row r="96" spans="1:14" s="105" customFormat="1" ht="19.5" customHeight="1" x14ac:dyDescent="0.2">
      <c r="A96" s="99">
        <v>75</v>
      </c>
      <c r="B96" s="100" t="s">
        <v>258</v>
      </c>
      <c r="C96" s="101" t="s">
        <v>139</v>
      </c>
      <c r="D96" s="102" t="s">
        <v>270</v>
      </c>
      <c r="E96" s="101" t="s">
        <v>254</v>
      </c>
      <c r="F96" s="99" t="s">
        <v>15</v>
      </c>
      <c r="G96" s="101" t="s">
        <v>261</v>
      </c>
      <c r="H96" s="103">
        <v>25.79</v>
      </c>
      <c r="I96" s="99" t="s">
        <v>147</v>
      </c>
      <c r="J96" s="99">
        <v>1</v>
      </c>
      <c r="K96" s="41" t="str">
        <f t="shared" si="19"/>
        <v/>
      </c>
      <c r="L96" s="104">
        <f t="shared" si="20"/>
        <v>0</v>
      </c>
      <c r="M96" s="118"/>
      <c r="N96" s="114">
        <f t="shared" si="21"/>
        <v>0</v>
      </c>
    </row>
    <row r="97" spans="1:14" s="105" customFormat="1" ht="19.5" customHeight="1" x14ac:dyDescent="0.2">
      <c r="A97" s="99">
        <v>76</v>
      </c>
      <c r="B97" s="100" t="s">
        <v>258</v>
      </c>
      <c r="C97" s="101" t="s">
        <v>139</v>
      </c>
      <c r="D97" s="102" t="s">
        <v>159</v>
      </c>
      <c r="E97" s="101" t="s">
        <v>255</v>
      </c>
      <c r="F97" s="99" t="s">
        <v>166</v>
      </c>
      <c r="G97" s="101" t="s">
        <v>261</v>
      </c>
      <c r="H97" s="103">
        <v>11.41</v>
      </c>
      <c r="I97" s="99" t="s">
        <v>166</v>
      </c>
      <c r="J97" s="99">
        <v>0</v>
      </c>
      <c r="K97" s="111"/>
      <c r="L97" s="104">
        <f t="shared" si="20"/>
        <v>0</v>
      </c>
      <c r="M97" s="111"/>
      <c r="N97" s="114">
        <f t="shared" si="21"/>
        <v>0</v>
      </c>
    </row>
    <row r="98" spans="1:14" s="105" customFormat="1" ht="19.5" customHeight="1" x14ac:dyDescent="0.2">
      <c r="A98" s="99">
        <v>77</v>
      </c>
      <c r="B98" s="100" t="s">
        <v>258</v>
      </c>
      <c r="C98" s="101" t="s">
        <v>139</v>
      </c>
      <c r="D98" s="102" t="s">
        <v>160</v>
      </c>
      <c r="E98" s="101" t="s">
        <v>256</v>
      </c>
      <c r="F98" s="99" t="s">
        <v>14</v>
      </c>
      <c r="G98" s="101" t="s">
        <v>260</v>
      </c>
      <c r="H98" s="103">
        <v>22.94</v>
      </c>
      <c r="I98" s="99" t="s">
        <v>147</v>
      </c>
      <c r="J98" s="99">
        <v>1</v>
      </c>
      <c r="K98" s="41" t="str">
        <f t="shared" si="19"/>
        <v/>
      </c>
      <c r="L98" s="104">
        <f t="shared" si="20"/>
        <v>0</v>
      </c>
      <c r="M98" s="118"/>
      <c r="N98" s="114">
        <f t="shared" si="21"/>
        <v>0</v>
      </c>
    </row>
    <row r="99" spans="1:14" s="105" customFormat="1" ht="19.5" customHeight="1" x14ac:dyDescent="0.2">
      <c r="A99" s="99">
        <v>78</v>
      </c>
      <c r="B99" s="100" t="s">
        <v>258</v>
      </c>
      <c r="C99" s="101" t="s">
        <v>139</v>
      </c>
      <c r="D99" s="102" t="s">
        <v>161</v>
      </c>
      <c r="E99" s="101" t="s">
        <v>257</v>
      </c>
      <c r="F99" s="99" t="s">
        <v>18</v>
      </c>
      <c r="G99" s="101" t="s">
        <v>261</v>
      </c>
      <c r="H99" s="103">
        <v>18.95</v>
      </c>
      <c r="I99" s="99" t="s">
        <v>147</v>
      </c>
      <c r="J99" s="99">
        <v>1</v>
      </c>
      <c r="K99" s="41" t="str">
        <f t="shared" si="19"/>
        <v/>
      </c>
      <c r="L99" s="104">
        <f t="shared" si="20"/>
        <v>0</v>
      </c>
      <c r="M99" s="118"/>
      <c r="N99" s="114">
        <f t="shared" si="21"/>
        <v>0</v>
      </c>
    </row>
    <row r="100" spans="1:14" s="89" customFormat="1" ht="19.5" customHeight="1" x14ac:dyDescent="0.2">
      <c r="A100" s="141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3"/>
    </row>
    <row r="101" spans="1:14" s="89" customFormat="1" ht="19.5" customHeight="1" x14ac:dyDescent="0.2">
      <c r="A101" s="124"/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6"/>
    </row>
    <row r="102" spans="1:14" s="89" customFormat="1" ht="19.5" customHeight="1" x14ac:dyDescent="0.2">
      <c r="A102" s="127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9"/>
    </row>
    <row r="103" spans="1:14" s="89" customFormat="1" ht="19.5" customHeight="1" x14ac:dyDescent="0.2">
      <c r="A103" s="130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2"/>
    </row>
    <row r="104" spans="1:14" s="89" customFormat="1" ht="19.5" customHeight="1" x14ac:dyDescent="0.2">
      <c r="I104" s="46"/>
      <c r="K104" s="46"/>
      <c r="M104" s="46"/>
    </row>
    <row r="105" spans="1:14" s="89" customFormat="1" ht="19.5" customHeight="1" x14ac:dyDescent="0.2">
      <c r="I105" s="46"/>
      <c r="K105" s="46"/>
      <c r="M105" s="46"/>
    </row>
    <row r="106" spans="1:14" s="89" customFormat="1" ht="19.5" customHeight="1" x14ac:dyDescent="0.2">
      <c r="I106" s="46"/>
      <c r="K106" s="46"/>
      <c r="M106" s="46"/>
    </row>
    <row r="107" spans="1:14" s="89" customFormat="1" ht="19.5" customHeight="1" x14ac:dyDescent="0.2">
      <c r="I107" s="46"/>
      <c r="K107" s="46"/>
      <c r="M107" s="46"/>
    </row>
    <row r="108" spans="1:14" s="89" customFormat="1" ht="19.5" customHeight="1" x14ac:dyDescent="0.2">
      <c r="I108" s="46"/>
      <c r="K108" s="46"/>
      <c r="M108" s="46"/>
    </row>
    <row r="109" spans="1:14" s="89" customFormat="1" ht="19.5" customHeight="1" x14ac:dyDescent="0.2">
      <c r="I109" s="46"/>
      <c r="K109" s="46"/>
      <c r="M109" s="46"/>
    </row>
    <row r="110" spans="1:14" s="89" customFormat="1" ht="19.5" customHeight="1" x14ac:dyDescent="0.2">
      <c r="I110" s="46"/>
      <c r="K110" s="46"/>
      <c r="M110" s="46"/>
    </row>
  </sheetData>
  <sheetProtection algorithmName="SHA-512" hashValue="vsNhDl8GsdVpvh/DljxEM8TuDh2LIvM9gbg5DuvO194xyw2mdokIacvfS4olDYwu2G0GIM1BhLUxkaEjPvT3Ag==" saltValue="F0N3KrZ1u6krEHsZ6XN7Sw==" spinCount="100000" sheet="1" selectLockedCells="1"/>
  <protectedRanges>
    <protectedRange sqref="M26 M31 M36 M40 M45 M49 M64 M97 K22:K99" name="Bereich2_1"/>
    <protectedRange sqref="M22:M25 M27:M30 M41:M44 M46:M48 M32:M35 M37:M39 M50:M63 M65:M96 M98:M99" name="Bereich3"/>
    <protectedRange sqref="K5:K13" name="Bereich1_2"/>
  </protectedRanges>
  <autoFilter ref="A21:N99" xr:uid="{00000000-0009-0000-0000-000002000000}"/>
  <customSheetViews>
    <customSheetView guid="{6CC7A391-729B-4BA8-A1B4-DFD123183A0C}" showGridLines="0" fitToPage="1">
      <selection activeCell="G13" sqref="G13:J13"/>
      <pageMargins left="0.7" right="0.7" top="0.78740157499999996" bottom="0.78740157499999996" header="0.3" footer="0.3"/>
      <pageSetup paperSize="9" scale="57" fitToHeight="0" orientation="landscape" r:id="rId1"/>
    </customSheetView>
  </customSheetViews>
  <mergeCells count="5">
    <mergeCell ref="A101:N103"/>
    <mergeCell ref="I18:K18"/>
    <mergeCell ref="F3:J3"/>
    <mergeCell ref="F4:J4"/>
    <mergeCell ref="A100:N100"/>
  </mergeCells>
  <phoneticPr fontId="12" type="noConversion"/>
  <conditionalFormatting sqref="K5">
    <cfRule type="cellIs" dxfId="7" priority="8" operator="greaterThan">
      <formula>$L$5</formula>
    </cfRule>
  </conditionalFormatting>
  <conditionalFormatting sqref="K6">
    <cfRule type="cellIs" dxfId="6" priority="7" operator="greaterThan">
      <formula>$L$6</formula>
    </cfRule>
  </conditionalFormatting>
  <conditionalFormatting sqref="K7">
    <cfRule type="cellIs" dxfId="5" priority="6" operator="greaterThan">
      <formula>$L$7</formula>
    </cfRule>
  </conditionalFormatting>
  <conditionalFormatting sqref="K8">
    <cfRule type="cellIs" dxfId="4" priority="5" operator="greaterThan">
      <formula>$L$8</formula>
    </cfRule>
  </conditionalFormatting>
  <conditionalFormatting sqref="K9">
    <cfRule type="cellIs" dxfId="3" priority="4" operator="greaterThan">
      <formula>$L$9</formula>
    </cfRule>
  </conditionalFormatting>
  <conditionalFormatting sqref="K10">
    <cfRule type="cellIs" dxfId="2" priority="3" operator="greaterThan">
      <formula>$L$10</formula>
    </cfRule>
  </conditionalFormatting>
  <conditionalFormatting sqref="K11">
    <cfRule type="cellIs" dxfId="1" priority="2" operator="greaterThan">
      <formula>$L$11</formula>
    </cfRule>
  </conditionalFormatting>
  <conditionalFormatting sqref="K12">
    <cfRule type="cellIs" dxfId="0" priority="1" operator="greaterThan">
      <formula>$L$12</formula>
    </cfRule>
  </conditionalFormatting>
  <pageMargins left="0.7" right="0.7" top="0.78740157499999996" bottom="0.78740157499999996" header="0.3" footer="0.3"/>
  <pageSetup paperSize="9" scale="57" fitToHeight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F71"/>
  <sheetViews>
    <sheetView showGridLines="0" topLeftCell="A40" zoomScaleNormal="100" workbookViewId="0">
      <selection activeCell="E50" sqref="E50:E61"/>
    </sheetView>
  </sheetViews>
  <sheetFormatPr baseColWidth="10" defaultRowHeight="14.25" x14ac:dyDescent="0.2"/>
  <cols>
    <col min="2" max="2" width="25.875" customWidth="1"/>
    <col min="3" max="3" width="13.75" customWidth="1"/>
    <col min="4" max="4" width="28.75" customWidth="1"/>
    <col min="5" max="5" width="12.75" customWidth="1"/>
    <col min="6" max="6" width="11.625" customWidth="1"/>
  </cols>
  <sheetData>
    <row r="1" spans="1:6" ht="49.35" customHeight="1" x14ac:dyDescent="0.2">
      <c r="A1" s="120" t="s">
        <v>267</v>
      </c>
      <c r="B1" s="1"/>
      <c r="C1" s="1"/>
      <c r="D1" s="1"/>
      <c r="E1" s="1"/>
      <c r="F1" s="1"/>
    </row>
    <row r="3" spans="1:6" ht="29.65" customHeight="1" thickBot="1" x14ac:dyDescent="0.25">
      <c r="A3" s="9" t="s">
        <v>131</v>
      </c>
      <c r="B3" s="9"/>
      <c r="C3" s="8"/>
    </row>
    <row r="4" spans="1:6" ht="18.600000000000001" customHeight="1" x14ac:dyDescent="0.2">
      <c r="A4" s="146" t="s">
        <v>124</v>
      </c>
      <c r="B4" s="147"/>
      <c r="C4" s="10"/>
    </row>
    <row r="5" spans="1:6" ht="18.600000000000001" customHeight="1" x14ac:dyDescent="0.2">
      <c r="A5" s="144" t="s">
        <v>125</v>
      </c>
      <c r="B5" s="145"/>
      <c r="C5" s="11"/>
    </row>
    <row r="6" spans="1:6" ht="18.600000000000001" customHeight="1" x14ac:dyDescent="0.2">
      <c r="A6" s="144" t="s">
        <v>126</v>
      </c>
      <c r="B6" s="145"/>
      <c r="C6" s="11"/>
    </row>
    <row r="7" spans="1:6" ht="18.600000000000001" customHeight="1" x14ac:dyDescent="0.2">
      <c r="A7" s="144" t="s">
        <v>127</v>
      </c>
      <c r="B7" s="145"/>
      <c r="C7" s="11"/>
    </row>
    <row r="8" spans="1:6" ht="18.600000000000001" customHeight="1" x14ac:dyDescent="0.2">
      <c r="A8" s="144" t="s">
        <v>128</v>
      </c>
      <c r="B8" s="145"/>
      <c r="C8" s="11"/>
    </row>
    <row r="9" spans="1:6" ht="18.600000000000001" customHeight="1" x14ac:dyDescent="0.2">
      <c r="A9" s="144" t="s">
        <v>129</v>
      </c>
      <c r="B9" s="145"/>
      <c r="C9" s="11"/>
    </row>
    <row r="10" spans="1:6" ht="18.600000000000001" customHeight="1" thickBot="1" x14ac:dyDescent="0.25">
      <c r="A10" s="150" t="s">
        <v>130</v>
      </c>
      <c r="B10" s="151"/>
      <c r="C10" s="12"/>
    </row>
    <row r="13" spans="1:6" ht="46.7" customHeight="1" x14ac:dyDescent="0.2">
      <c r="A13" s="7"/>
      <c r="B13" s="7"/>
      <c r="C13" s="7"/>
      <c r="D13" s="7"/>
      <c r="E13" s="7"/>
      <c r="F13" s="7"/>
    </row>
    <row r="14" spans="1:6" ht="18" customHeight="1" x14ac:dyDescent="0.2">
      <c r="A14" s="13" t="s">
        <v>135</v>
      </c>
      <c r="B14" s="35"/>
      <c r="C14" s="35"/>
      <c r="D14" s="36"/>
      <c r="E14" s="6" t="s">
        <v>39</v>
      </c>
      <c r="F14" s="6" t="s">
        <v>40</v>
      </c>
    </row>
    <row r="15" spans="1:6" ht="18" customHeight="1" x14ac:dyDescent="0.2">
      <c r="A15" s="14" t="s">
        <v>120</v>
      </c>
      <c r="B15" s="32" t="s">
        <v>41</v>
      </c>
      <c r="C15" s="34"/>
      <c r="D15" s="33"/>
      <c r="E15" s="23">
        <v>100</v>
      </c>
      <c r="F15" s="4"/>
    </row>
    <row r="16" spans="1:6" ht="18" customHeight="1" x14ac:dyDescent="0.2">
      <c r="A16" s="15" t="s">
        <v>42</v>
      </c>
      <c r="B16" s="152" t="s">
        <v>43</v>
      </c>
      <c r="C16" s="152"/>
      <c r="D16" s="152"/>
      <c r="E16" s="153"/>
      <c r="F16" s="153"/>
    </row>
    <row r="17" spans="1:6" ht="18" customHeight="1" x14ac:dyDescent="0.2">
      <c r="A17" s="16" t="s">
        <v>24</v>
      </c>
      <c r="B17" s="152" t="s">
        <v>44</v>
      </c>
      <c r="C17" s="152"/>
      <c r="D17" s="152"/>
      <c r="E17" s="152"/>
      <c r="F17" s="152"/>
    </row>
    <row r="18" spans="1:6" ht="18" customHeight="1" x14ac:dyDescent="0.2">
      <c r="A18" s="17" t="s">
        <v>25</v>
      </c>
      <c r="B18" s="154" t="s">
        <v>45</v>
      </c>
      <c r="C18" s="155"/>
      <c r="D18" s="156"/>
      <c r="E18" s="26"/>
      <c r="F18" s="24" t="str">
        <f t="shared" ref="F18:F24" si="0">IF(E18="","",ROUND(($F$15*E18)/100,2))</f>
        <v/>
      </c>
    </row>
    <row r="19" spans="1:6" ht="18" customHeight="1" x14ac:dyDescent="0.2">
      <c r="A19" s="17" t="s">
        <v>26</v>
      </c>
      <c r="B19" s="154" t="s">
        <v>46</v>
      </c>
      <c r="C19" s="155"/>
      <c r="D19" s="156"/>
      <c r="E19" s="26"/>
      <c r="F19" s="24" t="str">
        <f t="shared" si="0"/>
        <v/>
      </c>
    </row>
    <row r="20" spans="1:6" ht="18" customHeight="1" x14ac:dyDescent="0.2">
      <c r="A20" s="17" t="s">
        <v>47</v>
      </c>
      <c r="B20" s="154" t="s">
        <v>48</v>
      </c>
      <c r="C20" s="155"/>
      <c r="D20" s="156"/>
      <c r="E20" s="26"/>
      <c r="F20" s="24" t="str">
        <f t="shared" si="0"/>
        <v/>
      </c>
    </row>
    <row r="21" spans="1:6" ht="18" customHeight="1" x14ac:dyDescent="0.2">
      <c r="A21" s="17" t="s">
        <v>49</v>
      </c>
      <c r="B21" s="154" t="s">
        <v>50</v>
      </c>
      <c r="C21" s="155"/>
      <c r="D21" s="156"/>
      <c r="E21" s="26"/>
      <c r="F21" s="24" t="str">
        <f t="shared" si="0"/>
        <v/>
      </c>
    </row>
    <row r="22" spans="1:6" ht="18" customHeight="1" x14ac:dyDescent="0.2">
      <c r="A22" s="17" t="s">
        <v>51</v>
      </c>
      <c r="B22" s="154" t="s">
        <v>52</v>
      </c>
      <c r="C22" s="155"/>
      <c r="D22" s="156"/>
      <c r="E22" s="26"/>
      <c r="F22" s="24" t="str">
        <f t="shared" si="0"/>
        <v/>
      </c>
    </row>
    <row r="23" spans="1:6" ht="18" customHeight="1" x14ac:dyDescent="0.2">
      <c r="A23" s="17" t="s">
        <v>53</v>
      </c>
      <c r="B23" s="154" t="s">
        <v>54</v>
      </c>
      <c r="C23" s="155"/>
      <c r="D23" s="156"/>
      <c r="E23" s="26"/>
      <c r="F23" s="24" t="str">
        <f t="shared" si="0"/>
        <v/>
      </c>
    </row>
    <row r="24" spans="1:6" ht="18" customHeight="1" x14ac:dyDescent="0.2">
      <c r="A24" s="17" t="s">
        <v>55</v>
      </c>
      <c r="B24" s="154" t="s">
        <v>56</v>
      </c>
      <c r="C24" s="155"/>
      <c r="D24" s="156"/>
      <c r="E24" s="26"/>
      <c r="F24" s="24" t="str">
        <f t="shared" si="0"/>
        <v/>
      </c>
    </row>
    <row r="25" spans="1:6" ht="18" customHeight="1" x14ac:dyDescent="0.2">
      <c r="A25" s="18"/>
      <c r="B25" s="148" t="s">
        <v>57</v>
      </c>
      <c r="C25" s="148"/>
      <c r="D25" s="149"/>
      <c r="E25" s="27" t="str">
        <f>IF(SUM(E18:E24)=0,"",ROUND(SUM(E18:E24),2))</f>
        <v/>
      </c>
      <c r="F25" s="5" t="str">
        <f t="shared" ref="F25" si="1">IF(SUM(F18:F24)=0,"",ROUND(SUM(F18:F24),2))</f>
        <v/>
      </c>
    </row>
    <row r="26" spans="1:6" ht="18" customHeight="1" x14ac:dyDescent="0.2">
      <c r="A26" s="16" t="s">
        <v>28</v>
      </c>
      <c r="B26" s="152" t="s">
        <v>58</v>
      </c>
      <c r="C26" s="152"/>
      <c r="D26" s="152"/>
      <c r="E26" s="152"/>
      <c r="F26" s="152"/>
    </row>
    <row r="27" spans="1:6" ht="18" customHeight="1" x14ac:dyDescent="0.2">
      <c r="A27" s="19" t="s">
        <v>27</v>
      </c>
      <c r="B27" s="154" t="s">
        <v>59</v>
      </c>
      <c r="C27" s="155"/>
      <c r="D27" s="156"/>
      <c r="E27" s="26"/>
      <c r="F27" s="24" t="str">
        <f t="shared" ref="F27:F36" si="2">IF(E27="","",ROUND(($F$15*E27)/100,2))</f>
        <v/>
      </c>
    </row>
    <row r="28" spans="1:6" ht="18" customHeight="1" x14ac:dyDescent="0.2">
      <c r="A28" s="20"/>
      <c r="B28" s="154" t="s">
        <v>60</v>
      </c>
      <c r="C28" s="155"/>
      <c r="D28" s="156"/>
      <c r="E28" s="26"/>
      <c r="F28" s="24" t="str">
        <f t="shared" si="2"/>
        <v/>
      </c>
    </row>
    <row r="29" spans="1:6" ht="18" customHeight="1" x14ac:dyDescent="0.2">
      <c r="A29" s="19" t="s">
        <v>61</v>
      </c>
      <c r="B29" s="154" t="s">
        <v>62</v>
      </c>
      <c r="C29" s="155"/>
      <c r="D29" s="156"/>
      <c r="E29" s="26"/>
      <c r="F29" s="24" t="str">
        <f t="shared" si="2"/>
        <v/>
      </c>
    </row>
    <row r="30" spans="1:6" ht="18" customHeight="1" x14ac:dyDescent="0.2">
      <c r="A30" s="20"/>
      <c r="B30" s="154" t="s">
        <v>63</v>
      </c>
      <c r="C30" s="155"/>
      <c r="D30" s="156"/>
      <c r="E30" s="26"/>
      <c r="F30" s="24" t="str">
        <f t="shared" si="2"/>
        <v/>
      </c>
    </row>
    <row r="31" spans="1:6" ht="18" customHeight="1" x14ac:dyDescent="0.2">
      <c r="A31" s="19" t="s">
        <v>64</v>
      </c>
      <c r="B31" s="154" t="s">
        <v>65</v>
      </c>
      <c r="C31" s="155"/>
      <c r="D31" s="156"/>
      <c r="E31" s="26"/>
      <c r="F31" s="24" t="str">
        <f t="shared" si="2"/>
        <v/>
      </c>
    </row>
    <row r="32" spans="1:6" ht="18" customHeight="1" x14ac:dyDescent="0.2">
      <c r="A32" s="20"/>
      <c r="B32" s="154" t="s">
        <v>66</v>
      </c>
      <c r="C32" s="155"/>
      <c r="D32" s="156"/>
      <c r="E32" s="26"/>
      <c r="F32" s="24" t="str">
        <f t="shared" si="2"/>
        <v/>
      </c>
    </row>
    <row r="33" spans="1:6" ht="18" customHeight="1" x14ac:dyDescent="0.2">
      <c r="A33" s="19" t="s">
        <v>67</v>
      </c>
      <c r="B33" s="154" t="s">
        <v>68</v>
      </c>
      <c r="C33" s="155"/>
      <c r="D33" s="156"/>
      <c r="E33" s="26"/>
      <c r="F33" s="24" t="str">
        <f t="shared" si="2"/>
        <v/>
      </c>
    </row>
    <row r="34" spans="1:6" ht="18" customHeight="1" x14ac:dyDescent="0.2">
      <c r="A34" s="21"/>
      <c r="B34" s="154" t="s">
        <v>69</v>
      </c>
      <c r="C34" s="155"/>
      <c r="D34" s="156"/>
      <c r="E34" s="26"/>
      <c r="F34" s="24" t="str">
        <f t="shared" si="2"/>
        <v/>
      </c>
    </row>
    <row r="35" spans="1:6" ht="18" customHeight="1" x14ac:dyDescent="0.2">
      <c r="A35" s="19" t="s">
        <v>70</v>
      </c>
      <c r="B35" s="154" t="s">
        <v>71</v>
      </c>
      <c r="C35" s="155"/>
      <c r="D35" s="156"/>
      <c r="E35" s="26"/>
      <c r="F35" s="24" t="str">
        <f t="shared" si="2"/>
        <v/>
      </c>
    </row>
    <row r="36" spans="1:6" ht="18" customHeight="1" x14ac:dyDescent="0.2">
      <c r="A36" s="20"/>
      <c r="B36" s="154" t="s">
        <v>72</v>
      </c>
      <c r="C36" s="155"/>
      <c r="D36" s="156"/>
      <c r="E36" s="26"/>
      <c r="F36" s="24" t="str">
        <f t="shared" si="2"/>
        <v/>
      </c>
    </row>
    <row r="37" spans="1:6" ht="18" customHeight="1" x14ac:dyDescent="0.2">
      <c r="A37" s="18"/>
      <c r="B37" s="148" t="s">
        <v>73</v>
      </c>
      <c r="C37" s="148"/>
      <c r="D37" s="149"/>
      <c r="E37" s="27" t="str">
        <f>IF(SUM(E27:E36)=0,"",ROUND(SUM(E27:E36),2))</f>
        <v/>
      </c>
      <c r="F37" s="5" t="str">
        <f t="shared" ref="F37" si="3">IF(SUM(F27:F36)=0,"",ROUND(SUM(F27:F36),2))</f>
        <v/>
      </c>
    </row>
    <row r="38" spans="1:6" ht="18" customHeight="1" x14ac:dyDescent="0.2">
      <c r="A38" s="18"/>
      <c r="B38" s="148" t="s">
        <v>74</v>
      </c>
      <c r="C38" s="148"/>
      <c r="D38" s="149"/>
      <c r="E38" s="27" t="str">
        <f>IFERROR(ROUND(SUM(E25+E37),2),"")</f>
        <v/>
      </c>
      <c r="F38" s="5" t="str">
        <f t="shared" ref="F38" si="4">IFERROR(ROUND(SUM(F25+F37),2),"")</f>
        <v/>
      </c>
    </row>
    <row r="39" spans="1:6" ht="18" customHeight="1" x14ac:dyDescent="0.2">
      <c r="A39" s="16" t="s">
        <v>29</v>
      </c>
      <c r="B39" s="152" t="s">
        <v>75</v>
      </c>
      <c r="C39" s="152"/>
      <c r="D39" s="152"/>
      <c r="E39" s="152"/>
      <c r="F39" s="152"/>
    </row>
    <row r="40" spans="1:6" ht="18" customHeight="1" x14ac:dyDescent="0.2">
      <c r="A40" s="17" t="s">
        <v>76</v>
      </c>
      <c r="B40" s="154" t="s">
        <v>77</v>
      </c>
      <c r="C40" s="155"/>
      <c r="D40" s="156"/>
      <c r="E40" s="26"/>
      <c r="F40" s="24" t="str">
        <f t="shared" ref="F40:F41" si="5">IF(E40="","",ROUND(($F$15*E40)/100,2))</f>
        <v/>
      </c>
    </row>
    <row r="41" spans="1:6" ht="18" customHeight="1" x14ac:dyDescent="0.2">
      <c r="A41" s="17" t="s">
        <v>78</v>
      </c>
      <c r="B41" s="154" t="s">
        <v>79</v>
      </c>
      <c r="C41" s="155"/>
      <c r="D41" s="156"/>
      <c r="E41" s="26"/>
      <c r="F41" s="24" t="str">
        <f t="shared" si="5"/>
        <v/>
      </c>
    </row>
    <row r="42" spans="1:6" ht="18" customHeight="1" x14ac:dyDescent="0.2">
      <c r="A42" s="157" t="s">
        <v>123</v>
      </c>
      <c r="B42" s="148"/>
      <c r="C42" s="148"/>
      <c r="D42" s="149"/>
      <c r="E42" s="27" t="str">
        <f>IFERROR(ROUND(SUM(E38+E40+E41),2),"")</f>
        <v/>
      </c>
      <c r="F42" s="5" t="str">
        <f t="shared" ref="F42" si="6">IFERROR(ROUND(SUM(F38+F40+F41),2),"")</f>
        <v/>
      </c>
    </row>
    <row r="43" spans="1:6" ht="18" customHeight="1" x14ac:dyDescent="0.2">
      <c r="A43" s="15" t="s">
        <v>80</v>
      </c>
      <c r="B43" s="152" t="s">
        <v>81</v>
      </c>
      <c r="C43" s="152"/>
      <c r="D43" s="152"/>
      <c r="E43" s="153"/>
      <c r="F43" s="153"/>
    </row>
    <row r="44" spans="1:6" ht="18" customHeight="1" x14ac:dyDescent="0.2">
      <c r="A44" s="17" t="s">
        <v>82</v>
      </c>
      <c r="B44" s="154" t="s">
        <v>133</v>
      </c>
      <c r="C44" s="155"/>
      <c r="D44" s="156"/>
      <c r="E44" s="26"/>
      <c r="F44" s="24" t="str">
        <f t="shared" ref="F44:F47" si="7">IF(E44="","",ROUND(($F$15*E44)/100,2))</f>
        <v/>
      </c>
    </row>
    <row r="45" spans="1:6" ht="18" customHeight="1" x14ac:dyDescent="0.2">
      <c r="A45" s="17" t="s">
        <v>83</v>
      </c>
      <c r="B45" s="154" t="s">
        <v>84</v>
      </c>
      <c r="C45" s="155"/>
      <c r="D45" s="156"/>
      <c r="E45" s="26"/>
      <c r="F45" s="24" t="str">
        <f t="shared" si="7"/>
        <v/>
      </c>
    </row>
    <row r="46" spans="1:6" ht="18" customHeight="1" x14ac:dyDescent="0.2">
      <c r="A46" s="17" t="s">
        <v>85</v>
      </c>
      <c r="B46" s="154" t="s">
        <v>86</v>
      </c>
      <c r="C46" s="155"/>
      <c r="D46" s="156"/>
      <c r="E46" s="26"/>
      <c r="F46" s="24" t="str">
        <f t="shared" si="7"/>
        <v/>
      </c>
    </row>
    <row r="47" spans="1:6" ht="18" customHeight="1" x14ac:dyDescent="0.2">
      <c r="A47" s="17" t="s">
        <v>87</v>
      </c>
      <c r="B47" s="154" t="s">
        <v>88</v>
      </c>
      <c r="C47" s="155"/>
      <c r="D47" s="156"/>
      <c r="E47" s="26"/>
      <c r="F47" s="24" t="str">
        <f t="shared" si="7"/>
        <v/>
      </c>
    </row>
    <row r="48" spans="1:6" ht="18" customHeight="1" x14ac:dyDescent="0.2">
      <c r="A48" s="157" t="s">
        <v>122</v>
      </c>
      <c r="B48" s="148"/>
      <c r="C48" s="148"/>
      <c r="D48" s="149"/>
      <c r="E48" s="27" t="str">
        <f>IF(SUM(E44:E47)=0,"",ROUND(SUM(E44:E47),2))</f>
        <v/>
      </c>
      <c r="F48" s="5" t="str">
        <f t="shared" ref="F48" si="8">IF(SUM(F44:F47)=0,"",ROUND(SUM(F44:F47),2))</f>
        <v/>
      </c>
    </row>
    <row r="49" spans="1:6" ht="18" customHeight="1" x14ac:dyDescent="0.2">
      <c r="A49" s="15" t="s">
        <v>89</v>
      </c>
      <c r="B49" s="152" t="s">
        <v>90</v>
      </c>
      <c r="C49" s="152"/>
      <c r="D49" s="152"/>
      <c r="E49" s="153"/>
      <c r="F49" s="153"/>
    </row>
    <row r="50" spans="1:6" ht="18" customHeight="1" x14ac:dyDescent="0.2">
      <c r="A50" s="17" t="s">
        <v>91</v>
      </c>
      <c r="B50" s="154" t="s">
        <v>92</v>
      </c>
      <c r="C50" s="155"/>
      <c r="D50" s="156"/>
      <c r="E50" s="26"/>
      <c r="F50" s="24" t="str">
        <f t="shared" ref="F50:F64" si="9">IF(E50="","",ROUND(($F$15*E50)/100,2))</f>
        <v/>
      </c>
    </row>
    <row r="51" spans="1:6" ht="18" customHeight="1" x14ac:dyDescent="0.2">
      <c r="A51" s="17" t="s">
        <v>93</v>
      </c>
      <c r="B51" s="154" t="s">
        <v>94</v>
      </c>
      <c r="C51" s="155"/>
      <c r="D51" s="156"/>
      <c r="E51" s="26"/>
      <c r="F51" s="24" t="str">
        <f t="shared" si="9"/>
        <v/>
      </c>
    </row>
    <row r="52" spans="1:6" ht="18" customHeight="1" x14ac:dyDescent="0.2">
      <c r="A52" s="17" t="s">
        <v>95</v>
      </c>
      <c r="B52" s="154" t="s">
        <v>96</v>
      </c>
      <c r="C52" s="155"/>
      <c r="D52" s="156"/>
      <c r="E52" s="26"/>
      <c r="F52" s="24" t="str">
        <f t="shared" si="9"/>
        <v/>
      </c>
    </row>
    <row r="53" spans="1:6" ht="18" customHeight="1" x14ac:dyDescent="0.2">
      <c r="A53" s="17" t="s">
        <v>97</v>
      </c>
      <c r="B53" s="154" t="s">
        <v>98</v>
      </c>
      <c r="C53" s="155"/>
      <c r="D53" s="156"/>
      <c r="E53" s="26"/>
      <c r="F53" s="24" t="str">
        <f t="shared" si="9"/>
        <v/>
      </c>
    </row>
    <row r="54" spans="1:6" ht="18" customHeight="1" x14ac:dyDescent="0.2">
      <c r="A54" s="17" t="s">
        <v>99</v>
      </c>
      <c r="B54" s="154" t="s">
        <v>100</v>
      </c>
      <c r="C54" s="155"/>
      <c r="D54" s="156"/>
      <c r="E54" s="26"/>
      <c r="F54" s="24" t="str">
        <f t="shared" si="9"/>
        <v/>
      </c>
    </row>
    <row r="55" spans="1:6" ht="18" customHeight="1" x14ac:dyDescent="0.2">
      <c r="A55" s="17" t="s">
        <v>101</v>
      </c>
      <c r="B55" s="154" t="s">
        <v>102</v>
      </c>
      <c r="C55" s="155"/>
      <c r="D55" s="156"/>
      <c r="E55" s="26"/>
      <c r="F55" s="24" t="str">
        <f t="shared" si="9"/>
        <v/>
      </c>
    </row>
    <row r="56" spans="1:6" ht="18" customHeight="1" x14ac:dyDescent="0.2">
      <c r="A56" s="17" t="s">
        <v>103</v>
      </c>
      <c r="B56" s="154" t="s">
        <v>104</v>
      </c>
      <c r="C56" s="155"/>
      <c r="D56" s="156"/>
      <c r="E56" s="26"/>
      <c r="F56" s="24" t="str">
        <f t="shared" si="9"/>
        <v/>
      </c>
    </row>
    <row r="57" spans="1:6" ht="18" customHeight="1" x14ac:dyDescent="0.2">
      <c r="A57" s="17" t="s">
        <v>105</v>
      </c>
      <c r="B57" s="154" t="s">
        <v>106</v>
      </c>
      <c r="C57" s="155"/>
      <c r="D57" s="156"/>
      <c r="E57" s="26"/>
      <c r="F57" s="24" t="str">
        <f t="shared" si="9"/>
        <v/>
      </c>
    </row>
    <row r="58" spans="1:6" ht="18" customHeight="1" x14ac:dyDescent="0.2">
      <c r="A58" s="17" t="s">
        <v>107</v>
      </c>
      <c r="B58" s="154" t="s">
        <v>108</v>
      </c>
      <c r="C58" s="155"/>
      <c r="D58" s="156"/>
      <c r="E58" s="26"/>
      <c r="F58" s="24" t="str">
        <f t="shared" si="9"/>
        <v/>
      </c>
    </row>
    <row r="59" spans="1:6" ht="18" customHeight="1" x14ac:dyDescent="0.2">
      <c r="A59" s="17" t="s">
        <v>109</v>
      </c>
      <c r="B59" s="154" t="s">
        <v>110</v>
      </c>
      <c r="C59" s="155"/>
      <c r="D59" s="156"/>
      <c r="E59" s="26"/>
      <c r="F59" s="24" t="str">
        <f t="shared" si="9"/>
        <v/>
      </c>
    </row>
    <row r="60" spans="1:6" ht="18" customHeight="1" x14ac:dyDescent="0.2">
      <c r="A60" s="17" t="s">
        <v>111</v>
      </c>
      <c r="B60" s="154" t="s">
        <v>112</v>
      </c>
      <c r="C60" s="155"/>
      <c r="D60" s="156"/>
      <c r="E60" s="26"/>
      <c r="F60" s="24" t="str">
        <f t="shared" si="9"/>
        <v/>
      </c>
    </row>
    <row r="61" spans="1:6" ht="18" customHeight="1" x14ac:dyDescent="0.2">
      <c r="A61" s="17" t="s">
        <v>113</v>
      </c>
      <c r="B61" s="154" t="s">
        <v>114</v>
      </c>
      <c r="C61" s="155"/>
      <c r="D61" s="156"/>
      <c r="E61" s="26"/>
      <c r="F61" s="24" t="str">
        <f t="shared" si="9"/>
        <v/>
      </c>
    </row>
    <row r="62" spans="1:6" ht="18" customHeight="1" x14ac:dyDescent="0.2">
      <c r="A62" s="157" t="s">
        <v>121</v>
      </c>
      <c r="B62" s="148"/>
      <c r="C62" s="148"/>
      <c r="D62" s="149"/>
      <c r="E62" s="27" t="str">
        <f t="shared" ref="E62" si="10">IF(SUM(E50:E61)=0,"",ROUND(SUM(E50:E61),2))</f>
        <v/>
      </c>
      <c r="F62" s="5" t="str">
        <f t="shared" ref="F62" si="11">IF(SUM(F50:F61)=0,"",ROUND(SUM(F50:F61),2))</f>
        <v/>
      </c>
    </row>
    <row r="63" spans="1:6" ht="18" customHeight="1" x14ac:dyDescent="0.2">
      <c r="A63" s="15" t="s">
        <v>115</v>
      </c>
      <c r="B63" s="164" t="s">
        <v>132</v>
      </c>
      <c r="C63" s="165"/>
      <c r="D63" s="166"/>
      <c r="E63" s="28" t="str">
        <f>IFERROR(ROUND(SUM(E15+E42+E48+E62),2),"")</f>
        <v/>
      </c>
      <c r="F63" s="25" t="str">
        <f>IFERROR(ROUND(SUM(F15+F42+F48+F62),2),"")</f>
        <v/>
      </c>
    </row>
    <row r="64" spans="1:6" ht="18" customHeight="1" x14ac:dyDescent="0.2">
      <c r="A64" s="15" t="s">
        <v>116</v>
      </c>
      <c r="B64" s="164" t="s">
        <v>117</v>
      </c>
      <c r="C64" s="165"/>
      <c r="D64" s="166"/>
      <c r="E64" s="26"/>
      <c r="F64" s="24" t="str">
        <f t="shared" si="9"/>
        <v/>
      </c>
    </row>
    <row r="65" spans="1:6" ht="18" customHeight="1" x14ac:dyDescent="0.2">
      <c r="A65" s="15" t="s">
        <v>118</v>
      </c>
      <c r="B65" s="164" t="s">
        <v>119</v>
      </c>
      <c r="C65" s="165"/>
      <c r="D65" s="166"/>
      <c r="E65" s="26"/>
      <c r="F65" s="24" t="str">
        <f>IF(E65="","",ROUND((F63*E65)/100,2))</f>
        <v/>
      </c>
    </row>
    <row r="66" spans="1:6" ht="33.950000000000003" customHeight="1" thickBot="1" x14ac:dyDescent="0.25">
      <c r="A66" s="167" t="s">
        <v>138</v>
      </c>
      <c r="B66" s="168"/>
      <c r="C66" s="168"/>
      <c r="D66" s="169"/>
      <c r="E66" s="37" t="str">
        <f>IFERROR(ROUND(SUM((F66*100)/F15),2),"")</f>
        <v/>
      </c>
      <c r="F66" s="38" t="str">
        <f>IF(SUM(F63:F65)=0,"",(ROUND(SUM(F63:F65),2)))</f>
        <v/>
      </c>
    </row>
    <row r="67" spans="1:6" ht="30.95" customHeight="1" thickBot="1" x14ac:dyDescent="0.25">
      <c r="A67" s="170" t="s">
        <v>134</v>
      </c>
      <c r="B67" s="171"/>
      <c r="C67" s="171"/>
      <c r="D67" s="172"/>
      <c r="E67" s="29" t="str">
        <f>IF(E66="","",ROUND((E66-E15),2))</f>
        <v/>
      </c>
      <c r="F67" s="22" t="str">
        <f>IF(F66="","",ROUND((F66-F15),2))</f>
        <v/>
      </c>
    </row>
    <row r="68" spans="1:6" ht="15.4" customHeight="1" x14ac:dyDescent="0.2">
      <c r="A68" s="158" t="s">
        <v>136</v>
      </c>
      <c r="B68" s="159"/>
      <c r="C68" s="159"/>
      <c r="D68" s="160"/>
      <c r="E68" s="30" t="str">
        <f>IFERROR(ROUND(SUM(((E15+E42+E44)*100)/E66),2),"")</f>
        <v/>
      </c>
      <c r="F68" s="31"/>
    </row>
    <row r="69" spans="1:6" ht="42" customHeight="1" x14ac:dyDescent="0.2">
      <c r="A69" s="161"/>
      <c r="B69" s="162"/>
      <c r="C69" s="162"/>
      <c r="D69" s="162"/>
      <c r="E69" s="162"/>
      <c r="F69" s="162"/>
    </row>
    <row r="70" spans="1:6" x14ac:dyDescent="0.2">
      <c r="A70" s="163"/>
      <c r="B70" s="163"/>
      <c r="C70" s="163"/>
      <c r="D70" s="163"/>
      <c r="E70" s="163"/>
      <c r="F70" s="163"/>
    </row>
    <row r="71" spans="1:6" ht="14.1" customHeight="1" x14ac:dyDescent="0.2"/>
  </sheetData>
  <sheetProtection algorithmName="SHA-512" hashValue="6ol1kmg59/SPb+vs6HKtez4cZ28e1H8wfzOv8bI6kOPtBWS9WID7oVYX5E1YTQHkW8NpbVFwiXmuis/W+Ec2wA==" saltValue="c+TD5wsv2Kmoi0QA1D2ZFQ==" spinCount="100000" sheet="1" selectLockedCells="1"/>
  <protectedRanges>
    <protectedRange algorithmName="SHA-512" hashValue="/yqabsyT7R8XO5XEKszmW/CSDfeEtrBSAVFCfEYoSTeqAwkvHlD4ZQSy/OjOktFVWyf6dc5aNrCURhN7fkopVw==" saltValue="lKIMVGpTNhwzYvcADfHOtg==" spinCount="100000" sqref="C4:C10 F15 E18:E24 E27:E36 E40:E41 E44:E47 E50:E61 E64:E65" name="Bereich7"/>
    <protectedRange sqref="F15" name="Bereich1"/>
    <protectedRange sqref="F50:F61 F64:F65 E37:F37 F40:F41 F27:F36 F44:F47 E18:F25" name="Bereich2"/>
    <protectedRange sqref="E27:E36 E38:F38" name="Bereich3"/>
    <protectedRange sqref="E40:E41 E42:F42" name="Bereich4"/>
    <protectedRange sqref="E44:E47 E48:F48" name="Bereich5"/>
    <protectedRange sqref="E66:F67 E50:E65 F62:F63 E68" name="Bereich6"/>
  </protectedRanges>
  <customSheetViews>
    <customSheetView guid="{6CC7A391-729B-4BA8-A1B4-DFD123183A0C}" showGridLines="0">
      <selection activeCell="C9" sqref="C9"/>
      <pageMargins left="0.7" right="0.7" top="0.78740157499999996" bottom="0.78740157499999996" header="0.3" footer="0.3"/>
    </customSheetView>
  </customSheetViews>
  <mergeCells count="62">
    <mergeCell ref="A68:D68"/>
    <mergeCell ref="A69:F69"/>
    <mergeCell ref="A70:F70"/>
    <mergeCell ref="A62:D62"/>
    <mergeCell ref="B63:D63"/>
    <mergeCell ref="B64:D64"/>
    <mergeCell ref="B65:D65"/>
    <mergeCell ref="A66:D66"/>
    <mergeCell ref="A67:D67"/>
    <mergeCell ref="B61:D61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49:F49"/>
    <mergeCell ref="B38:D38"/>
    <mergeCell ref="B39:F39"/>
    <mergeCell ref="B40:D40"/>
    <mergeCell ref="B41:D41"/>
    <mergeCell ref="A42:D42"/>
    <mergeCell ref="B43:F43"/>
    <mergeCell ref="B44:D44"/>
    <mergeCell ref="B45:D45"/>
    <mergeCell ref="B46:D46"/>
    <mergeCell ref="B47:D47"/>
    <mergeCell ref="A48:D48"/>
    <mergeCell ref="B37:D37"/>
    <mergeCell ref="B26:F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25:D25"/>
    <mergeCell ref="A10:B10"/>
    <mergeCell ref="B16:F16"/>
    <mergeCell ref="B17:F17"/>
    <mergeCell ref="B18:D18"/>
    <mergeCell ref="B19:D19"/>
    <mergeCell ref="B20:D20"/>
    <mergeCell ref="B21:D21"/>
    <mergeCell ref="B22:D22"/>
    <mergeCell ref="B23:D23"/>
    <mergeCell ref="B24:D24"/>
    <mergeCell ref="A9:B9"/>
    <mergeCell ref="A4:B4"/>
    <mergeCell ref="A5:B5"/>
    <mergeCell ref="A6:B6"/>
    <mergeCell ref="A7:B7"/>
    <mergeCell ref="A8:B8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F71"/>
  <sheetViews>
    <sheetView showGridLines="0" topLeftCell="A43" zoomScaleNormal="100" workbookViewId="0">
      <selection activeCell="E64" sqref="E64:E65"/>
    </sheetView>
  </sheetViews>
  <sheetFormatPr baseColWidth="10" defaultRowHeight="14.25" x14ac:dyDescent="0.2"/>
  <cols>
    <col min="2" max="2" width="25.875" customWidth="1"/>
    <col min="3" max="3" width="13.75" customWidth="1"/>
    <col min="4" max="4" width="28.75" customWidth="1"/>
    <col min="5" max="5" width="12.75" customWidth="1"/>
    <col min="6" max="6" width="11.625" customWidth="1"/>
  </cols>
  <sheetData>
    <row r="1" spans="1:6" ht="49.35" customHeight="1" x14ac:dyDescent="0.2">
      <c r="A1" s="40" t="s">
        <v>268</v>
      </c>
      <c r="B1" s="1"/>
      <c r="C1" s="1"/>
      <c r="D1" s="1"/>
      <c r="E1" s="1"/>
      <c r="F1" s="1"/>
    </row>
    <row r="3" spans="1:6" ht="29.65" customHeight="1" thickBot="1" x14ac:dyDescent="0.25">
      <c r="A3" s="9" t="s">
        <v>131</v>
      </c>
      <c r="B3" s="9"/>
      <c r="C3" s="8"/>
    </row>
    <row r="4" spans="1:6" ht="18.600000000000001" customHeight="1" x14ac:dyDescent="0.2">
      <c r="A4" s="146" t="s">
        <v>124</v>
      </c>
      <c r="B4" s="147"/>
      <c r="C4" s="10"/>
    </row>
    <row r="5" spans="1:6" ht="18.600000000000001" customHeight="1" x14ac:dyDescent="0.2">
      <c r="A5" s="144" t="s">
        <v>125</v>
      </c>
      <c r="B5" s="145"/>
      <c r="C5" s="11"/>
    </row>
    <row r="6" spans="1:6" ht="18.600000000000001" customHeight="1" x14ac:dyDescent="0.2">
      <c r="A6" s="144" t="s">
        <v>126</v>
      </c>
      <c r="B6" s="145"/>
      <c r="C6" s="11"/>
    </row>
    <row r="7" spans="1:6" ht="18.600000000000001" customHeight="1" x14ac:dyDescent="0.2">
      <c r="A7" s="144" t="s">
        <v>127</v>
      </c>
      <c r="B7" s="145"/>
      <c r="C7" s="11"/>
    </row>
    <row r="8" spans="1:6" ht="18.600000000000001" customHeight="1" x14ac:dyDescent="0.2">
      <c r="A8" s="144" t="s">
        <v>128</v>
      </c>
      <c r="B8" s="145"/>
      <c r="C8" s="11"/>
    </row>
    <row r="9" spans="1:6" ht="18.600000000000001" customHeight="1" x14ac:dyDescent="0.2">
      <c r="A9" s="144" t="s">
        <v>129</v>
      </c>
      <c r="B9" s="145"/>
      <c r="C9" s="11"/>
    </row>
    <row r="10" spans="1:6" ht="18.600000000000001" customHeight="1" thickBot="1" x14ac:dyDescent="0.25">
      <c r="A10" s="150" t="s">
        <v>130</v>
      </c>
      <c r="B10" s="151"/>
      <c r="C10" s="12"/>
    </row>
    <row r="13" spans="1:6" ht="46.7" customHeight="1" x14ac:dyDescent="0.2">
      <c r="A13" s="7"/>
      <c r="B13" s="7"/>
      <c r="C13" s="7"/>
      <c r="D13" s="7"/>
      <c r="E13" s="7"/>
      <c r="F13" s="7"/>
    </row>
    <row r="14" spans="1:6" ht="18" customHeight="1" x14ac:dyDescent="0.2">
      <c r="A14" s="13" t="s">
        <v>135</v>
      </c>
      <c r="B14" s="35"/>
      <c r="C14" s="35"/>
      <c r="D14" s="36"/>
      <c r="E14" s="6" t="s">
        <v>39</v>
      </c>
      <c r="F14" s="6" t="s">
        <v>40</v>
      </c>
    </row>
    <row r="15" spans="1:6" ht="18" customHeight="1" x14ac:dyDescent="0.2">
      <c r="A15" s="14" t="s">
        <v>120</v>
      </c>
      <c r="B15" s="32" t="s">
        <v>41</v>
      </c>
      <c r="C15" s="34"/>
      <c r="D15" s="33"/>
      <c r="E15" s="23">
        <v>100</v>
      </c>
      <c r="F15" s="4"/>
    </row>
    <row r="16" spans="1:6" ht="18" customHeight="1" x14ac:dyDescent="0.2">
      <c r="A16" s="15" t="s">
        <v>42</v>
      </c>
      <c r="B16" s="152" t="s">
        <v>43</v>
      </c>
      <c r="C16" s="152"/>
      <c r="D16" s="152"/>
      <c r="E16" s="153"/>
      <c r="F16" s="153"/>
    </row>
    <row r="17" spans="1:6" ht="18" customHeight="1" x14ac:dyDescent="0.2">
      <c r="A17" s="16" t="s">
        <v>24</v>
      </c>
      <c r="B17" s="152" t="s">
        <v>44</v>
      </c>
      <c r="C17" s="152"/>
      <c r="D17" s="152"/>
      <c r="E17" s="152"/>
      <c r="F17" s="152"/>
    </row>
    <row r="18" spans="1:6" ht="18" customHeight="1" x14ac:dyDescent="0.2">
      <c r="A18" s="17" t="s">
        <v>25</v>
      </c>
      <c r="B18" s="154" t="s">
        <v>45</v>
      </c>
      <c r="C18" s="155"/>
      <c r="D18" s="156"/>
      <c r="E18" s="26"/>
      <c r="F18" s="24" t="str">
        <f t="shared" ref="F18:F24" si="0">IF(E18="","",ROUND(($F$15*E18)/100,2))</f>
        <v/>
      </c>
    </row>
    <row r="19" spans="1:6" ht="18" customHeight="1" x14ac:dyDescent="0.2">
      <c r="A19" s="17" t="s">
        <v>26</v>
      </c>
      <c r="B19" s="154" t="s">
        <v>46</v>
      </c>
      <c r="C19" s="155"/>
      <c r="D19" s="156"/>
      <c r="E19" s="26"/>
      <c r="F19" s="24" t="str">
        <f t="shared" si="0"/>
        <v/>
      </c>
    </row>
    <row r="20" spans="1:6" ht="18" customHeight="1" x14ac:dyDescent="0.2">
      <c r="A20" s="17" t="s">
        <v>47</v>
      </c>
      <c r="B20" s="154" t="s">
        <v>48</v>
      </c>
      <c r="C20" s="155"/>
      <c r="D20" s="156"/>
      <c r="E20" s="26"/>
      <c r="F20" s="24" t="str">
        <f t="shared" si="0"/>
        <v/>
      </c>
    </row>
    <row r="21" spans="1:6" ht="18" customHeight="1" x14ac:dyDescent="0.2">
      <c r="A21" s="17" t="s">
        <v>49</v>
      </c>
      <c r="B21" s="154" t="s">
        <v>50</v>
      </c>
      <c r="C21" s="155"/>
      <c r="D21" s="156"/>
      <c r="E21" s="26"/>
      <c r="F21" s="24" t="str">
        <f t="shared" si="0"/>
        <v/>
      </c>
    </row>
    <row r="22" spans="1:6" ht="18" customHeight="1" x14ac:dyDescent="0.2">
      <c r="A22" s="17" t="s">
        <v>51</v>
      </c>
      <c r="B22" s="154" t="s">
        <v>52</v>
      </c>
      <c r="C22" s="155"/>
      <c r="D22" s="156"/>
      <c r="E22" s="26"/>
      <c r="F22" s="24" t="str">
        <f t="shared" si="0"/>
        <v/>
      </c>
    </row>
    <row r="23" spans="1:6" ht="18" customHeight="1" x14ac:dyDescent="0.2">
      <c r="A23" s="17" t="s">
        <v>53</v>
      </c>
      <c r="B23" s="154" t="s">
        <v>54</v>
      </c>
      <c r="C23" s="155"/>
      <c r="D23" s="156"/>
      <c r="E23" s="26"/>
      <c r="F23" s="24" t="str">
        <f t="shared" si="0"/>
        <v/>
      </c>
    </row>
    <row r="24" spans="1:6" ht="18" customHeight="1" x14ac:dyDescent="0.2">
      <c r="A24" s="17" t="s">
        <v>55</v>
      </c>
      <c r="B24" s="154" t="s">
        <v>56</v>
      </c>
      <c r="C24" s="155"/>
      <c r="D24" s="156"/>
      <c r="E24" s="26"/>
      <c r="F24" s="24" t="str">
        <f t="shared" si="0"/>
        <v/>
      </c>
    </row>
    <row r="25" spans="1:6" ht="18" customHeight="1" x14ac:dyDescent="0.2">
      <c r="A25" s="18"/>
      <c r="B25" s="148" t="s">
        <v>57</v>
      </c>
      <c r="C25" s="148"/>
      <c r="D25" s="149"/>
      <c r="E25" s="27" t="str">
        <f>IF(SUM(E18:E24)=0,"",ROUND(SUM(E18:E24),2))</f>
        <v/>
      </c>
      <c r="F25" s="5" t="str">
        <f t="shared" ref="F25" si="1">IF(SUM(F18:F24)=0,"",ROUND(SUM(F18:F24),2))</f>
        <v/>
      </c>
    </row>
    <row r="26" spans="1:6" ht="18" customHeight="1" x14ac:dyDescent="0.2">
      <c r="A26" s="16" t="s">
        <v>28</v>
      </c>
      <c r="B26" s="152" t="s">
        <v>58</v>
      </c>
      <c r="C26" s="152"/>
      <c r="D26" s="152"/>
      <c r="E26" s="152"/>
      <c r="F26" s="152"/>
    </row>
    <row r="27" spans="1:6" ht="18" customHeight="1" x14ac:dyDescent="0.2">
      <c r="A27" s="19" t="s">
        <v>27</v>
      </c>
      <c r="B27" s="154" t="s">
        <v>59</v>
      </c>
      <c r="C27" s="155"/>
      <c r="D27" s="156"/>
      <c r="E27" s="26"/>
      <c r="F27" s="24" t="str">
        <f t="shared" ref="F27:F36" si="2">IF(E27="","",ROUND(($F$15*E27)/100,2))</f>
        <v/>
      </c>
    </row>
    <row r="28" spans="1:6" ht="18" customHeight="1" x14ac:dyDescent="0.2">
      <c r="A28" s="20"/>
      <c r="B28" s="154" t="s">
        <v>60</v>
      </c>
      <c r="C28" s="155"/>
      <c r="D28" s="156"/>
      <c r="E28" s="26"/>
      <c r="F28" s="24" t="str">
        <f t="shared" si="2"/>
        <v/>
      </c>
    </row>
    <row r="29" spans="1:6" ht="18" customHeight="1" x14ac:dyDescent="0.2">
      <c r="A29" s="19" t="s">
        <v>61</v>
      </c>
      <c r="B29" s="154" t="s">
        <v>62</v>
      </c>
      <c r="C29" s="155"/>
      <c r="D29" s="156"/>
      <c r="E29" s="26"/>
      <c r="F29" s="24" t="str">
        <f t="shared" si="2"/>
        <v/>
      </c>
    </row>
    <row r="30" spans="1:6" ht="18" customHeight="1" x14ac:dyDescent="0.2">
      <c r="A30" s="20"/>
      <c r="B30" s="154" t="s">
        <v>63</v>
      </c>
      <c r="C30" s="155"/>
      <c r="D30" s="156"/>
      <c r="E30" s="26"/>
      <c r="F30" s="24" t="str">
        <f t="shared" si="2"/>
        <v/>
      </c>
    </row>
    <row r="31" spans="1:6" ht="18" customHeight="1" x14ac:dyDescent="0.2">
      <c r="A31" s="19" t="s">
        <v>64</v>
      </c>
      <c r="B31" s="154" t="s">
        <v>65</v>
      </c>
      <c r="C31" s="155"/>
      <c r="D31" s="156"/>
      <c r="E31" s="26"/>
      <c r="F31" s="24" t="str">
        <f t="shared" si="2"/>
        <v/>
      </c>
    </row>
    <row r="32" spans="1:6" ht="18" customHeight="1" x14ac:dyDescent="0.2">
      <c r="A32" s="20"/>
      <c r="B32" s="154" t="s">
        <v>66</v>
      </c>
      <c r="C32" s="155"/>
      <c r="D32" s="156"/>
      <c r="E32" s="26"/>
      <c r="F32" s="24" t="str">
        <f t="shared" si="2"/>
        <v/>
      </c>
    </row>
    <row r="33" spans="1:6" ht="18" customHeight="1" x14ac:dyDescent="0.2">
      <c r="A33" s="19" t="s">
        <v>67</v>
      </c>
      <c r="B33" s="154" t="s">
        <v>68</v>
      </c>
      <c r="C33" s="155"/>
      <c r="D33" s="156"/>
      <c r="E33" s="26"/>
      <c r="F33" s="24" t="str">
        <f t="shared" si="2"/>
        <v/>
      </c>
    </row>
    <row r="34" spans="1:6" ht="18" customHeight="1" x14ac:dyDescent="0.2">
      <c r="A34" s="21"/>
      <c r="B34" s="154" t="s">
        <v>69</v>
      </c>
      <c r="C34" s="155"/>
      <c r="D34" s="156"/>
      <c r="E34" s="26"/>
      <c r="F34" s="24" t="str">
        <f t="shared" si="2"/>
        <v/>
      </c>
    </row>
    <row r="35" spans="1:6" ht="18" customHeight="1" x14ac:dyDescent="0.2">
      <c r="A35" s="19" t="s">
        <v>70</v>
      </c>
      <c r="B35" s="154" t="s">
        <v>71</v>
      </c>
      <c r="C35" s="155"/>
      <c r="D35" s="156"/>
      <c r="E35" s="26"/>
      <c r="F35" s="24" t="str">
        <f t="shared" si="2"/>
        <v/>
      </c>
    </row>
    <row r="36" spans="1:6" ht="18" customHeight="1" x14ac:dyDescent="0.2">
      <c r="A36" s="20"/>
      <c r="B36" s="154" t="s">
        <v>72</v>
      </c>
      <c r="C36" s="155"/>
      <c r="D36" s="156"/>
      <c r="E36" s="26"/>
      <c r="F36" s="24" t="str">
        <f t="shared" si="2"/>
        <v/>
      </c>
    </row>
    <row r="37" spans="1:6" ht="18" customHeight="1" x14ac:dyDescent="0.2">
      <c r="A37" s="18"/>
      <c r="B37" s="148" t="s">
        <v>73</v>
      </c>
      <c r="C37" s="148"/>
      <c r="D37" s="149"/>
      <c r="E37" s="27" t="str">
        <f>IF(SUM(E27:E36)=0,"",ROUND(SUM(E27:E36),2))</f>
        <v/>
      </c>
      <c r="F37" s="5" t="str">
        <f t="shared" ref="F37" si="3">IF(SUM(F27:F36)=0,"",ROUND(SUM(F27:F36),2))</f>
        <v/>
      </c>
    </row>
    <row r="38" spans="1:6" ht="18" customHeight="1" x14ac:dyDescent="0.2">
      <c r="A38" s="18"/>
      <c r="B38" s="148" t="s">
        <v>74</v>
      </c>
      <c r="C38" s="148"/>
      <c r="D38" s="149"/>
      <c r="E38" s="27" t="str">
        <f>IFERROR(ROUND(SUM(E25+E37),2),"")</f>
        <v/>
      </c>
      <c r="F38" s="5" t="str">
        <f t="shared" ref="F38" si="4">IFERROR(ROUND(SUM(F25+F37),2),"")</f>
        <v/>
      </c>
    </row>
    <row r="39" spans="1:6" ht="18" customHeight="1" x14ac:dyDescent="0.2">
      <c r="A39" s="16" t="s">
        <v>29</v>
      </c>
      <c r="B39" s="152" t="s">
        <v>75</v>
      </c>
      <c r="C39" s="152"/>
      <c r="D39" s="152"/>
      <c r="E39" s="152"/>
      <c r="F39" s="152"/>
    </row>
    <row r="40" spans="1:6" ht="18" customHeight="1" x14ac:dyDescent="0.2">
      <c r="A40" s="17" t="s">
        <v>76</v>
      </c>
      <c r="B40" s="154" t="s">
        <v>77</v>
      </c>
      <c r="C40" s="155"/>
      <c r="D40" s="156"/>
      <c r="E40" s="26"/>
      <c r="F40" s="24" t="str">
        <f t="shared" ref="F40:F41" si="5">IF(E40="","",ROUND(($F$15*E40)/100,2))</f>
        <v/>
      </c>
    </row>
    <row r="41" spans="1:6" ht="18" customHeight="1" x14ac:dyDescent="0.2">
      <c r="A41" s="17" t="s">
        <v>78</v>
      </c>
      <c r="B41" s="154" t="s">
        <v>79</v>
      </c>
      <c r="C41" s="155"/>
      <c r="D41" s="156"/>
      <c r="E41" s="26"/>
      <c r="F41" s="24" t="str">
        <f t="shared" si="5"/>
        <v/>
      </c>
    </row>
    <row r="42" spans="1:6" ht="18" customHeight="1" x14ac:dyDescent="0.2">
      <c r="A42" s="157" t="s">
        <v>123</v>
      </c>
      <c r="B42" s="148"/>
      <c r="C42" s="148"/>
      <c r="D42" s="149"/>
      <c r="E42" s="27" t="str">
        <f>IFERROR(ROUND(SUM(E38+E40+E41),2),"")</f>
        <v/>
      </c>
      <c r="F42" s="5" t="str">
        <f t="shared" ref="F42" si="6">IFERROR(ROUND(SUM(F38+F40+F41),2),"")</f>
        <v/>
      </c>
    </row>
    <row r="43" spans="1:6" ht="18" customHeight="1" x14ac:dyDescent="0.2">
      <c r="A43" s="15" t="s">
        <v>80</v>
      </c>
      <c r="B43" s="152" t="s">
        <v>81</v>
      </c>
      <c r="C43" s="152"/>
      <c r="D43" s="152"/>
      <c r="E43" s="153"/>
      <c r="F43" s="153"/>
    </row>
    <row r="44" spans="1:6" ht="18" customHeight="1" x14ac:dyDescent="0.2">
      <c r="A44" s="17" t="s">
        <v>82</v>
      </c>
      <c r="B44" s="154" t="s">
        <v>133</v>
      </c>
      <c r="C44" s="155"/>
      <c r="D44" s="156"/>
      <c r="E44" s="26"/>
      <c r="F44" s="24" t="str">
        <f t="shared" ref="F44:F47" si="7">IF(E44="","",ROUND(($F$15*E44)/100,2))</f>
        <v/>
      </c>
    </row>
    <row r="45" spans="1:6" ht="18" customHeight="1" x14ac:dyDescent="0.2">
      <c r="A45" s="17" t="s">
        <v>83</v>
      </c>
      <c r="B45" s="154" t="s">
        <v>84</v>
      </c>
      <c r="C45" s="155"/>
      <c r="D45" s="156"/>
      <c r="E45" s="26"/>
      <c r="F45" s="24" t="str">
        <f t="shared" si="7"/>
        <v/>
      </c>
    </row>
    <row r="46" spans="1:6" ht="18" customHeight="1" x14ac:dyDescent="0.2">
      <c r="A46" s="17" t="s">
        <v>85</v>
      </c>
      <c r="B46" s="154" t="s">
        <v>86</v>
      </c>
      <c r="C46" s="155"/>
      <c r="D46" s="156"/>
      <c r="E46" s="26"/>
      <c r="F46" s="24" t="str">
        <f t="shared" si="7"/>
        <v/>
      </c>
    </row>
    <row r="47" spans="1:6" ht="18" customHeight="1" x14ac:dyDescent="0.2">
      <c r="A47" s="17" t="s">
        <v>87</v>
      </c>
      <c r="B47" s="154" t="s">
        <v>88</v>
      </c>
      <c r="C47" s="155"/>
      <c r="D47" s="156"/>
      <c r="E47" s="26"/>
      <c r="F47" s="24" t="str">
        <f t="shared" si="7"/>
        <v/>
      </c>
    </row>
    <row r="48" spans="1:6" ht="18" customHeight="1" x14ac:dyDescent="0.2">
      <c r="A48" s="157" t="s">
        <v>122</v>
      </c>
      <c r="B48" s="148"/>
      <c r="C48" s="148"/>
      <c r="D48" s="149"/>
      <c r="E48" s="27" t="str">
        <f>IF(SUM(E44:E47)=0,"",ROUND(SUM(E44:E47),2))</f>
        <v/>
      </c>
      <c r="F48" s="5" t="str">
        <f t="shared" ref="F48" si="8">IF(SUM(F44:F47)=0,"",ROUND(SUM(F44:F47),2))</f>
        <v/>
      </c>
    </row>
    <row r="49" spans="1:6" ht="18" customHeight="1" x14ac:dyDescent="0.2">
      <c r="A49" s="15" t="s">
        <v>89</v>
      </c>
      <c r="B49" s="152" t="s">
        <v>90</v>
      </c>
      <c r="C49" s="152"/>
      <c r="D49" s="152"/>
      <c r="E49" s="153"/>
      <c r="F49" s="153"/>
    </row>
    <row r="50" spans="1:6" ht="18" customHeight="1" x14ac:dyDescent="0.2">
      <c r="A50" s="17" t="s">
        <v>91</v>
      </c>
      <c r="B50" s="154" t="s">
        <v>92</v>
      </c>
      <c r="C50" s="155"/>
      <c r="D50" s="156"/>
      <c r="E50" s="26"/>
      <c r="F50" s="24" t="str">
        <f t="shared" ref="F50:F64" si="9">IF(E50="","",ROUND(($F$15*E50)/100,2))</f>
        <v/>
      </c>
    </row>
    <row r="51" spans="1:6" ht="18" customHeight="1" x14ac:dyDescent="0.2">
      <c r="A51" s="17" t="s">
        <v>93</v>
      </c>
      <c r="B51" s="154" t="s">
        <v>94</v>
      </c>
      <c r="C51" s="155"/>
      <c r="D51" s="156"/>
      <c r="E51" s="26"/>
      <c r="F51" s="24" t="str">
        <f t="shared" si="9"/>
        <v/>
      </c>
    </row>
    <row r="52" spans="1:6" ht="18" customHeight="1" x14ac:dyDescent="0.2">
      <c r="A52" s="17" t="s">
        <v>95</v>
      </c>
      <c r="B52" s="154" t="s">
        <v>96</v>
      </c>
      <c r="C52" s="155"/>
      <c r="D52" s="156"/>
      <c r="E52" s="26"/>
      <c r="F52" s="24" t="str">
        <f t="shared" si="9"/>
        <v/>
      </c>
    </row>
    <row r="53" spans="1:6" ht="18" customHeight="1" x14ac:dyDescent="0.2">
      <c r="A53" s="17" t="s">
        <v>97</v>
      </c>
      <c r="B53" s="154" t="s">
        <v>98</v>
      </c>
      <c r="C53" s="155"/>
      <c r="D53" s="156"/>
      <c r="E53" s="26"/>
      <c r="F53" s="24" t="str">
        <f t="shared" si="9"/>
        <v/>
      </c>
    </row>
    <row r="54" spans="1:6" ht="18" customHeight="1" x14ac:dyDescent="0.2">
      <c r="A54" s="17" t="s">
        <v>99</v>
      </c>
      <c r="B54" s="154" t="s">
        <v>100</v>
      </c>
      <c r="C54" s="155"/>
      <c r="D54" s="156"/>
      <c r="E54" s="26"/>
      <c r="F54" s="24" t="str">
        <f t="shared" si="9"/>
        <v/>
      </c>
    </row>
    <row r="55" spans="1:6" ht="18" customHeight="1" x14ac:dyDescent="0.2">
      <c r="A55" s="17" t="s">
        <v>101</v>
      </c>
      <c r="B55" s="154" t="s">
        <v>102</v>
      </c>
      <c r="C55" s="155"/>
      <c r="D55" s="156"/>
      <c r="E55" s="26"/>
      <c r="F55" s="24" t="str">
        <f t="shared" si="9"/>
        <v/>
      </c>
    </row>
    <row r="56" spans="1:6" ht="18" customHeight="1" x14ac:dyDescent="0.2">
      <c r="A56" s="17" t="s">
        <v>103</v>
      </c>
      <c r="B56" s="154" t="s">
        <v>104</v>
      </c>
      <c r="C56" s="155"/>
      <c r="D56" s="156"/>
      <c r="E56" s="26"/>
      <c r="F56" s="24" t="str">
        <f t="shared" si="9"/>
        <v/>
      </c>
    </row>
    <row r="57" spans="1:6" ht="18" customHeight="1" x14ac:dyDescent="0.2">
      <c r="A57" s="17" t="s">
        <v>105</v>
      </c>
      <c r="B57" s="154" t="s">
        <v>106</v>
      </c>
      <c r="C57" s="155"/>
      <c r="D57" s="156"/>
      <c r="E57" s="26"/>
      <c r="F57" s="24" t="str">
        <f t="shared" si="9"/>
        <v/>
      </c>
    </row>
    <row r="58" spans="1:6" ht="18" customHeight="1" x14ac:dyDescent="0.2">
      <c r="A58" s="17" t="s">
        <v>107</v>
      </c>
      <c r="B58" s="154" t="s">
        <v>108</v>
      </c>
      <c r="C58" s="155"/>
      <c r="D58" s="156"/>
      <c r="E58" s="26"/>
      <c r="F58" s="24" t="str">
        <f t="shared" si="9"/>
        <v/>
      </c>
    </row>
    <row r="59" spans="1:6" ht="18" customHeight="1" x14ac:dyDescent="0.2">
      <c r="A59" s="17" t="s">
        <v>109</v>
      </c>
      <c r="B59" s="154" t="s">
        <v>110</v>
      </c>
      <c r="C59" s="155"/>
      <c r="D59" s="156"/>
      <c r="E59" s="26"/>
      <c r="F59" s="24" t="str">
        <f t="shared" si="9"/>
        <v/>
      </c>
    </row>
    <row r="60" spans="1:6" ht="18" customHeight="1" x14ac:dyDescent="0.2">
      <c r="A60" s="17" t="s">
        <v>111</v>
      </c>
      <c r="B60" s="154" t="s">
        <v>112</v>
      </c>
      <c r="C60" s="155"/>
      <c r="D60" s="156"/>
      <c r="E60" s="26"/>
      <c r="F60" s="24" t="str">
        <f t="shared" si="9"/>
        <v/>
      </c>
    </row>
    <row r="61" spans="1:6" ht="18" customHeight="1" x14ac:dyDescent="0.2">
      <c r="A61" s="17" t="s">
        <v>113</v>
      </c>
      <c r="B61" s="154" t="s">
        <v>114</v>
      </c>
      <c r="C61" s="155"/>
      <c r="D61" s="156"/>
      <c r="E61" s="26"/>
      <c r="F61" s="24" t="str">
        <f t="shared" si="9"/>
        <v/>
      </c>
    </row>
    <row r="62" spans="1:6" ht="18" customHeight="1" x14ac:dyDescent="0.2">
      <c r="A62" s="157" t="s">
        <v>121</v>
      </c>
      <c r="B62" s="148"/>
      <c r="C62" s="148"/>
      <c r="D62" s="149"/>
      <c r="E62" s="27" t="str">
        <f t="shared" ref="E62" si="10">IF(SUM(E50:E61)=0,"",ROUND(SUM(E50:E61),2))</f>
        <v/>
      </c>
      <c r="F62" s="5" t="str">
        <f t="shared" ref="F62" si="11">IF(SUM(F50:F61)=0,"",ROUND(SUM(F50:F61),2))</f>
        <v/>
      </c>
    </row>
    <row r="63" spans="1:6" ht="18" customHeight="1" x14ac:dyDescent="0.2">
      <c r="A63" s="15" t="s">
        <v>115</v>
      </c>
      <c r="B63" s="164" t="s">
        <v>132</v>
      </c>
      <c r="C63" s="165"/>
      <c r="D63" s="166"/>
      <c r="E63" s="28" t="str">
        <f>IFERROR(ROUND(SUM(E15+E42+E48+E62),2),"")</f>
        <v/>
      </c>
      <c r="F63" s="25" t="str">
        <f>IFERROR(ROUND(SUM(F15+F42+F48+F62),2),"")</f>
        <v/>
      </c>
    </row>
    <row r="64" spans="1:6" ht="18" customHeight="1" x14ac:dyDescent="0.2">
      <c r="A64" s="15" t="s">
        <v>116</v>
      </c>
      <c r="B64" s="164" t="s">
        <v>117</v>
      </c>
      <c r="C64" s="165"/>
      <c r="D64" s="166"/>
      <c r="E64" s="26"/>
      <c r="F64" s="24" t="str">
        <f t="shared" si="9"/>
        <v/>
      </c>
    </row>
    <row r="65" spans="1:6" ht="18" customHeight="1" x14ac:dyDescent="0.2">
      <c r="A65" s="15" t="s">
        <v>118</v>
      </c>
      <c r="B65" s="164" t="s">
        <v>119</v>
      </c>
      <c r="C65" s="165"/>
      <c r="D65" s="166"/>
      <c r="E65" s="26"/>
      <c r="F65" s="24" t="str">
        <f>IF(E65="","",ROUND((F63*E65)/100,2))</f>
        <v/>
      </c>
    </row>
    <row r="66" spans="1:6" ht="33.950000000000003" customHeight="1" thickBot="1" x14ac:dyDescent="0.25">
      <c r="A66" s="167" t="s">
        <v>138</v>
      </c>
      <c r="B66" s="168"/>
      <c r="C66" s="168"/>
      <c r="D66" s="169"/>
      <c r="E66" s="37" t="str">
        <f>IFERROR(ROUND(SUM((F66*100)/F15),2),"")</f>
        <v/>
      </c>
      <c r="F66" s="38" t="str">
        <f>IF(SUM(F63:F65)=0,"",(ROUND(SUM(F63:F65),2)))</f>
        <v/>
      </c>
    </row>
    <row r="67" spans="1:6" ht="30.95" customHeight="1" thickBot="1" x14ac:dyDescent="0.25">
      <c r="A67" s="170" t="s">
        <v>134</v>
      </c>
      <c r="B67" s="171"/>
      <c r="C67" s="171"/>
      <c r="D67" s="172"/>
      <c r="E67" s="29" t="str">
        <f>IF(E66="","",ROUND((E66-E15),2))</f>
        <v/>
      </c>
      <c r="F67" s="22" t="str">
        <f>IF(F66="","",ROUND((F66-F15),2))</f>
        <v/>
      </c>
    </row>
    <row r="68" spans="1:6" ht="15.4" customHeight="1" x14ac:dyDescent="0.2">
      <c r="A68" s="158" t="s">
        <v>136</v>
      </c>
      <c r="B68" s="159"/>
      <c r="C68" s="159"/>
      <c r="D68" s="160"/>
      <c r="E68" s="30" t="str">
        <f>IFERROR(ROUND(SUM(((E15+E42+E44)*100)/E66),2),"")</f>
        <v/>
      </c>
      <c r="F68" s="31"/>
    </row>
    <row r="69" spans="1:6" ht="42" customHeight="1" x14ac:dyDescent="0.2">
      <c r="A69" s="161"/>
      <c r="B69" s="162"/>
      <c r="C69" s="162"/>
      <c r="D69" s="162"/>
      <c r="E69" s="162"/>
      <c r="F69" s="162"/>
    </row>
    <row r="70" spans="1:6" x14ac:dyDescent="0.2">
      <c r="A70" s="163"/>
      <c r="B70" s="163"/>
      <c r="C70" s="163"/>
      <c r="D70" s="163"/>
      <c r="E70" s="163"/>
      <c r="F70" s="163"/>
    </row>
    <row r="71" spans="1:6" ht="14.1" customHeight="1" x14ac:dyDescent="0.2"/>
  </sheetData>
  <sheetProtection algorithmName="SHA-512" hashValue="A+n//j+NLOrkr+3wFSeeC+nBmVgM7ZDqj+8JMaPbaUIfJekIw3lT6j55+O1fwlXU74EYUJFjhwaf/fnpq62iCg==" saltValue="gZoC5ajWqEDkqL3kPYVvGw==" spinCount="100000" sheet="1" selectLockedCells="1"/>
  <protectedRanges>
    <protectedRange algorithmName="SHA-512" hashValue="/yqabsyT7R8XO5XEKszmW/CSDfeEtrBSAVFCfEYoSTeqAwkvHlD4ZQSy/OjOktFVWyf6dc5aNrCURhN7fkopVw==" saltValue="lKIMVGpTNhwzYvcADfHOtg==" spinCount="100000" sqref="C4:C10 F15 E18:E24 E27:E36 E40:E41 E44:E47 E50:E61 E64:E65" name="Bereich7"/>
    <protectedRange sqref="F15" name="Bereich1"/>
    <protectedRange sqref="F50:F61 F64:F65 E37:F37 F40:F41 F27:F36 F44:F47 E18:F25" name="Bereich2"/>
    <protectedRange sqref="E27:E36 E38:F38" name="Bereich3"/>
    <protectedRange sqref="E40:E41 E42:F42" name="Bereich4"/>
    <protectedRange sqref="E44:E47 E48:F48" name="Bereich5"/>
    <protectedRange sqref="E66:F67 E50:E65 F62:F63 E68" name="Bereich6"/>
  </protectedRanges>
  <mergeCells count="62">
    <mergeCell ref="A9:B9"/>
    <mergeCell ref="A4:B4"/>
    <mergeCell ref="A5:B5"/>
    <mergeCell ref="A6:B6"/>
    <mergeCell ref="A7:B7"/>
    <mergeCell ref="A8:B8"/>
    <mergeCell ref="B26:F26"/>
    <mergeCell ref="A10:B10"/>
    <mergeCell ref="B16:F16"/>
    <mergeCell ref="B17:F17"/>
    <mergeCell ref="B18:D18"/>
    <mergeCell ref="B19:D19"/>
    <mergeCell ref="B20:D20"/>
    <mergeCell ref="B21:D21"/>
    <mergeCell ref="B22:D22"/>
    <mergeCell ref="B23:D23"/>
    <mergeCell ref="B24:D24"/>
    <mergeCell ref="B25:D25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50:D50"/>
    <mergeCell ref="B39:F39"/>
    <mergeCell ref="B40:D40"/>
    <mergeCell ref="B41:D41"/>
    <mergeCell ref="A42:D42"/>
    <mergeCell ref="B43:F43"/>
    <mergeCell ref="B44:D44"/>
    <mergeCell ref="B45:D45"/>
    <mergeCell ref="B46:D46"/>
    <mergeCell ref="B47:D47"/>
    <mergeCell ref="A48:D48"/>
    <mergeCell ref="B49:F49"/>
    <mergeCell ref="A62:D62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A69:F69"/>
    <mergeCell ref="A70:F70"/>
    <mergeCell ref="B63:D63"/>
    <mergeCell ref="B64:D64"/>
    <mergeCell ref="B65:D65"/>
    <mergeCell ref="A66:D66"/>
    <mergeCell ref="A67:D67"/>
    <mergeCell ref="A68:D68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F71"/>
  <sheetViews>
    <sheetView showGridLines="0" topLeftCell="A9" zoomScaleNormal="100" workbookViewId="0">
      <selection activeCell="F15" sqref="F15"/>
    </sheetView>
  </sheetViews>
  <sheetFormatPr baseColWidth="10" defaultRowHeight="14.25" x14ac:dyDescent="0.2"/>
  <cols>
    <col min="2" max="2" width="25.875" customWidth="1"/>
    <col min="3" max="3" width="13.75" customWidth="1"/>
    <col min="4" max="4" width="28.75" customWidth="1"/>
    <col min="5" max="5" width="12.75" customWidth="1"/>
    <col min="6" max="6" width="11.625" customWidth="1"/>
  </cols>
  <sheetData>
    <row r="1" spans="1:6" ht="49.35" customHeight="1" x14ac:dyDescent="0.2">
      <c r="A1" s="40" t="s">
        <v>269</v>
      </c>
      <c r="B1" s="1"/>
      <c r="C1" s="1"/>
      <c r="D1" s="1"/>
      <c r="E1" s="1"/>
      <c r="F1" s="1"/>
    </row>
    <row r="3" spans="1:6" ht="29.65" customHeight="1" thickBot="1" x14ac:dyDescent="0.25">
      <c r="A3" s="9" t="s">
        <v>131</v>
      </c>
      <c r="B3" s="9"/>
      <c r="C3" s="8"/>
    </row>
    <row r="4" spans="1:6" ht="18.600000000000001" customHeight="1" x14ac:dyDescent="0.2">
      <c r="A4" s="146" t="s">
        <v>124</v>
      </c>
      <c r="B4" s="147"/>
      <c r="C4" s="10"/>
    </row>
    <row r="5" spans="1:6" ht="18.600000000000001" customHeight="1" x14ac:dyDescent="0.2">
      <c r="A5" s="144" t="s">
        <v>125</v>
      </c>
      <c r="B5" s="145"/>
      <c r="C5" s="11"/>
    </row>
    <row r="6" spans="1:6" ht="18.600000000000001" customHeight="1" x14ac:dyDescent="0.2">
      <c r="A6" s="144" t="s">
        <v>126</v>
      </c>
      <c r="B6" s="145"/>
      <c r="C6" s="11"/>
    </row>
    <row r="7" spans="1:6" ht="18.600000000000001" customHeight="1" x14ac:dyDescent="0.2">
      <c r="A7" s="144" t="s">
        <v>127</v>
      </c>
      <c r="B7" s="145"/>
      <c r="C7" s="11"/>
    </row>
    <row r="8" spans="1:6" ht="18.600000000000001" customHeight="1" x14ac:dyDescent="0.2">
      <c r="A8" s="144" t="s">
        <v>128</v>
      </c>
      <c r="B8" s="145"/>
      <c r="C8" s="11"/>
    </row>
    <row r="9" spans="1:6" ht="18.600000000000001" customHeight="1" x14ac:dyDescent="0.2">
      <c r="A9" s="144" t="s">
        <v>129</v>
      </c>
      <c r="B9" s="145"/>
      <c r="C9" s="11"/>
    </row>
    <row r="10" spans="1:6" ht="18.600000000000001" customHeight="1" thickBot="1" x14ac:dyDescent="0.25">
      <c r="A10" s="150" t="s">
        <v>130</v>
      </c>
      <c r="B10" s="151"/>
      <c r="C10" s="12"/>
    </row>
    <row r="13" spans="1:6" ht="46.7" customHeight="1" x14ac:dyDescent="0.2">
      <c r="A13" s="7"/>
      <c r="B13" s="7"/>
      <c r="C13" s="7"/>
      <c r="D13" s="7"/>
      <c r="E13" s="7"/>
      <c r="F13" s="7"/>
    </row>
    <row r="14" spans="1:6" ht="18" customHeight="1" x14ac:dyDescent="0.2">
      <c r="A14" s="13" t="s">
        <v>135</v>
      </c>
      <c r="B14" s="35"/>
      <c r="C14" s="35"/>
      <c r="D14" s="36"/>
      <c r="E14" s="6" t="s">
        <v>39</v>
      </c>
      <c r="F14" s="6" t="s">
        <v>40</v>
      </c>
    </row>
    <row r="15" spans="1:6" ht="18" customHeight="1" x14ac:dyDescent="0.2">
      <c r="A15" s="14" t="s">
        <v>120</v>
      </c>
      <c r="B15" s="32" t="s">
        <v>41</v>
      </c>
      <c r="C15" s="34"/>
      <c r="D15" s="33"/>
      <c r="E15" s="23">
        <v>100</v>
      </c>
      <c r="F15" s="4"/>
    </row>
    <row r="16" spans="1:6" ht="18" customHeight="1" x14ac:dyDescent="0.2">
      <c r="A16" s="15" t="s">
        <v>42</v>
      </c>
      <c r="B16" s="152" t="s">
        <v>43</v>
      </c>
      <c r="C16" s="152"/>
      <c r="D16" s="152"/>
      <c r="E16" s="153"/>
      <c r="F16" s="153"/>
    </row>
    <row r="17" spans="1:6" ht="18" customHeight="1" x14ac:dyDescent="0.2">
      <c r="A17" s="16" t="s">
        <v>24</v>
      </c>
      <c r="B17" s="152" t="s">
        <v>44</v>
      </c>
      <c r="C17" s="152"/>
      <c r="D17" s="152"/>
      <c r="E17" s="152"/>
      <c r="F17" s="152"/>
    </row>
    <row r="18" spans="1:6" ht="18" customHeight="1" x14ac:dyDescent="0.2">
      <c r="A18" s="17" t="s">
        <v>25</v>
      </c>
      <c r="B18" s="154" t="s">
        <v>45</v>
      </c>
      <c r="C18" s="155"/>
      <c r="D18" s="156"/>
      <c r="E18" s="26"/>
      <c r="F18" s="24" t="str">
        <f t="shared" ref="F18:F24" si="0">IF(E18="","",ROUND(($F$15*E18)/100,2))</f>
        <v/>
      </c>
    </row>
    <row r="19" spans="1:6" ht="18" customHeight="1" x14ac:dyDescent="0.2">
      <c r="A19" s="17" t="s">
        <v>26</v>
      </c>
      <c r="B19" s="154" t="s">
        <v>46</v>
      </c>
      <c r="C19" s="155"/>
      <c r="D19" s="156"/>
      <c r="E19" s="26"/>
      <c r="F19" s="24" t="str">
        <f t="shared" si="0"/>
        <v/>
      </c>
    </row>
    <row r="20" spans="1:6" ht="18" customHeight="1" x14ac:dyDescent="0.2">
      <c r="A20" s="17" t="s">
        <v>47</v>
      </c>
      <c r="B20" s="154" t="s">
        <v>48</v>
      </c>
      <c r="C20" s="155"/>
      <c r="D20" s="156"/>
      <c r="E20" s="26"/>
      <c r="F20" s="24" t="str">
        <f t="shared" si="0"/>
        <v/>
      </c>
    </row>
    <row r="21" spans="1:6" ht="18" customHeight="1" x14ac:dyDescent="0.2">
      <c r="A21" s="17" t="s">
        <v>49</v>
      </c>
      <c r="B21" s="154" t="s">
        <v>50</v>
      </c>
      <c r="C21" s="155"/>
      <c r="D21" s="156"/>
      <c r="E21" s="26"/>
      <c r="F21" s="24" t="str">
        <f t="shared" si="0"/>
        <v/>
      </c>
    </row>
    <row r="22" spans="1:6" ht="18" customHeight="1" x14ac:dyDescent="0.2">
      <c r="A22" s="17" t="s">
        <v>51</v>
      </c>
      <c r="B22" s="154" t="s">
        <v>52</v>
      </c>
      <c r="C22" s="155"/>
      <c r="D22" s="156"/>
      <c r="E22" s="26"/>
      <c r="F22" s="24" t="str">
        <f t="shared" si="0"/>
        <v/>
      </c>
    </row>
    <row r="23" spans="1:6" ht="18" customHeight="1" x14ac:dyDescent="0.2">
      <c r="A23" s="17" t="s">
        <v>53</v>
      </c>
      <c r="B23" s="154" t="s">
        <v>54</v>
      </c>
      <c r="C23" s="155"/>
      <c r="D23" s="156"/>
      <c r="E23" s="26"/>
      <c r="F23" s="24" t="str">
        <f t="shared" si="0"/>
        <v/>
      </c>
    </row>
    <row r="24" spans="1:6" ht="18" customHeight="1" x14ac:dyDescent="0.2">
      <c r="A24" s="17" t="s">
        <v>55</v>
      </c>
      <c r="B24" s="154" t="s">
        <v>56</v>
      </c>
      <c r="C24" s="155"/>
      <c r="D24" s="156"/>
      <c r="E24" s="26"/>
      <c r="F24" s="24" t="str">
        <f t="shared" si="0"/>
        <v/>
      </c>
    </row>
    <row r="25" spans="1:6" ht="18" customHeight="1" x14ac:dyDescent="0.2">
      <c r="A25" s="18"/>
      <c r="B25" s="148" t="s">
        <v>57</v>
      </c>
      <c r="C25" s="148"/>
      <c r="D25" s="149"/>
      <c r="E25" s="27" t="str">
        <f>IF(SUM(E18:E24)=0,"",ROUND(SUM(E18:E24),2))</f>
        <v/>
      </c>
      <c r="F25" s="5" t="str">
        <f t="shared" ref="F25" si="1">IF(SUM(F18:F24)=0,"",ROUND(SUM(F18:F24),2))</f>
        <v/>
      </c>
    </row>
    <row r="26" spans="1:6" ht="18" customHeight="1" x14ac:dyDescent="0.2">
      <c r="A26" s="16" t="s">
        <v>28</v>
      </c>
      <c r="B26" s="152" t="s">
        <v>58</v>
      </c>
      <c r="C26" s="152"/>
      <c r="D26" s="152"/>
      <c r="E26" s="152"/>
      <c r="F26" s="152"/>
    </row>
    <row r="27" spans="1:6" ht="18" customHeight="1" x14ac:dyDescent="0.2">
      <c r="A27" s="19" t="s">
        <v>27</v>
      </c>
      <c r="B27" s="154" t="s">
        <v>59</v>
      </c>
      <c r="C27" s="155"/>
      <c r="D27" s="156"/>
      <c r="E27" s="26"/>
      <c r="F27" s="24" t="str">
        <f t="shared" ref="F27:F36" si="2">IF(E27="","",ROUND(($F$15*E27)/100,2))</f>
        <v/>
      </c>
    </row>
    <row r="28" spans="1:6" ht="18" customHeight="1" x14ac:dyDescent="0.2">
      <c r="A28" s="20"/>
      <c r="B28" s="154" t="s">
        <v>60</v>
      </c>
      <c r="C28" s="155"/>
      <c r="D28" s="156"/>
      <c r="E28" s="26"/>
      <c r="F28" s="24" t="str">
        <f t="shared" si="2"/>
        <v/>
      </c>
    </row>
    <row r="29" spans="1:6" ht="18" customHeight="1" x14ac:dyDescent="0.2">
      <c r="A29" s="19" t="s">
        <v>61</v>
      </c>
      <c r="B29" s="154" t="s">
        <v>62</v>
      </c>
      <c r="C29" s="155"/>
      <c r="D29" s="156"/>
      <c r="E29" s="26"/>
      <c r="F29" s="24" t="str">
        <f t="shared" si="2"/>
        <v/>
      </c>
    </row>
    <row r="30" spans="1:6" ht="18" customHeight="1" x14ac:dyDescent="0.2">
      <c r="A30" s="20"/>
      <c r="B30" s="154" t="s">
        <v>63</v>
      </c>
      <c r="C30" s="155"/>
      <c r="D30" s="156"/>
      <c r="E30" s="26"/>
      <c r="F30" s="24" t="str">
        <f t="shared" si="2"/>
        <v/>
      </c>
    </row>
    <row r="31" spans="1:6" ht="18" customHeight="1" x14ac:dyDescent="0.2">
      <c r="A31" s="19" t="s">
        <v>64</v>
      </c>
      <c r="B31" s="154" t="s">
        <v>65</v>
      </c>
      <c r="C31" s="155"/>
      <c r="D31" s="156"/>
      <c r="E31" s="26"/>
      <c r="F31" s="24" t="str">
        <f t="shared" si="2"/>
        <v/>
      </c>
    </row>
    <row r="32" spans="1:6" ht="18" customHeight="1" x14ac:dyDescent="0.2">
      <c r="A32" s="20"/>
      <c r="B32" s="154" t="s">
        <v>66</v>
      </c>
      <c r="C32" s="155"/>
      <c r="D32" s="156"/>
      <c r="E32" s="26"/>
      <c r="F32" s="24" t="str">
        <f t="shared" si="2"/>
        <v/>
      </c>
    </row>
    <row r="33" spans="1:6" ht="18" customHeight="1" x14ac:dyDescent="0.2">
      <c r="A33" s="19" t="s">
        <v>67</v>
      </c>
      <c r="B33" s="154" t="s">
        <v>68</v>
      </c>
      <c r="C33" s="155"/>
      <c r="D33" s="156"/>
      <c r="E33" s="26"/>
      <c r="F33" s="24" t="str">
        <f t="shared" si="2"/>
        <v/>
      </c>
    </row>
    <row r="34" spans="1:6" ht="18" customHeight="1" x14ac:dyDescent="0.2">
      <c r="A34" s="21"/>
      <c r="B34" s="154" t="s">
        <v>69</v>
      </c>
      <c r="C34" s="155"/>
      <c r="D34" s="156"/>
      <c r="E34" s="26"/>
      <c r="F34" s="24" t="str">
        <f t="shared" si="2"/>
        <v/>
      </c>
    </row>
    <row r="35" spans="1:6" ht="18" customHeight="1" x14ac:dyDescent="0.2">
      <c r="A35" s="19" t="s">
        <v>70</v>
      </c>
      <c r="B35" s="154" t="s">
        <v>71</v>
      </c>
      <c r="C35" s="155"/>
      <c r="D35" s="156"/>
      <c r="E35" s="26"/>
      <c r="F35" s="24" t="str">
        <f t="shared" si="2"/>
        <v/>
      </c>
    </row>
    <row r="36" spans="1:6" ht="18" customHeight="1" x14ac:dyDescent="0.2">
      <c r="A36" s="20"/>
      <c r="B36" s="154" t="s">
        <v>72</v>
      </c>
      <c r="C36" s="155"/>
      <c r="D36" s="156"/>
      <c r="E36" s="26"/>
      <c r="F36" s="24" t="str">
        <f t="shared" si="2"/>
        <v/>
      </c>
    </row>
    <row r="37" spans="1:6" ht="18" customHeight="1" x14ac:dyDescent="0.2">
      <c r="A37" s="18"/>
      <c r="B37" s="148" t="s">
        <v>73</v>
      </c>
      <c r="C37" s="148"/>
      <c r="D37" s="149"/>
      <c r="E37" s="27" t="str">
        <f>IF(SUM(E27:E36)=0,"",ROUND(SUM(E27:E36),2))</f>
        <v/>
      </c>
      <c r="F37" s="5" t="str">
        <f t="shared" ref="F37" si="3">IF(SUM(F27:F36)=0,"",ROUND(SUM(F27:F36),2))</f>
        <v/>
      </c>
    </row>
    <row r="38" spans="1:6" ht="18" customHeight="1" x14ac:dyDescent="0.2">
      <c r="A38" s="18"/>
      <c r="B38" s="148" t="s">
        <v>74</v>
      </c>
      <c r="C38" s="148"/>
      <c r="D38" s="149"/>
      <c r="E38" s="27" t="str">
        <f>IFERROR(ROUND(SUM(E25+E37),2),"")</f>
        <v/>
      </c>
      <c r="F38" s="5" t="str">
        <f t="shared" ref="F38" si="4">IFERROR(ROUND(SUM(F25+F37),2),"")</f>
        <v/>
      </c>
    </row>
    <row r="39" spans="1:6" ht="18" customHeight="1" x14ac:dyDescent="0.2">
      <c r="A39" s="16" t="s">
        <v>29</v>
      </c>
      <c r="B39" s="152" t="s">
        <v>75</v>
      </c>
      <c r="C39" s="152"/>
      <c r="D39" s="152"/>
      <c r="E39" s="152"/>
      <c r="F39" s="152"/>
    </row>
    <row r="40" spans="1:6" ht="18" customHeight="1" x14ac:dyDescent="0.2">
      <c r="A40" s="17" t="s">
        <v>76</v>
      </c>
      <c r="B40" s="154" t="s">
        <v>77</v>
      </c>
      <c r="C40" s="155"/>
      <c r="D40" s="156"/>
      <c r="E40" s="26"/>
      <c r="F40" s="24" t="str">
        <f t="shared" ref="F40:F41" si="5">IF(E40="","",ROUND(($F$15*E40)/100,2))</f>
        <v/>
      </c>
    </row>
    <row r="41" spans="1:6" ht="18" customHeight="1" x14ac:dyDescent="0.2">
      <c r="A41" s="17" t="s">
        <v>78</v>
      </c>
      <c r="B41" s="154" t="s">
        <v>79</v>
      </c>
      <c r="C41" s="155"/>
      <c r="D41" s="156"/>
      <c r="E41" s="26"/>
      <c r="F41" s="24" t="str">
        <f t="shared" si="5"/>
        <v/>
      </c>
    </row>
    <row r="42" spans="1:6" ht="18" customHeight="1" x14ac:dyDescent="0.2">
      <c r="A42" s="157" t="s">
        <v>123</v>
      </c>
      <c r="B42" s="148"/>
      <c r="C42" s="148"/>
      <c r="D42" s="149"/>
      <c r="E42" s="27" t="str">
        <f>IFERROR(ROUND(SUM(E38+E40+E41),2),"")</f>
        <v/>
      </c>
      <c r="F42" s="5" t="str">
        <f t="shared" ref="F42" si="6">IFERROR(ROUND(SUM(F38+F40+F41),2),"")</f>
        <v/>
      </c>
    </row>
    <row r="43" spans="1:6" ht="18" customHeight="1" x14ac:dyDescent="0.2">
      <c r="A43" s="15" t="s">
        <v>80</v>
      </c>
      <c r="B43" s="152" t="s">
        <v>81</v>
      </c>
      <c r="C43" s="152"/>
      <c r="D43" s="152"/>
      <c r="E43" s="153"/>
      <c r="F43" s="153"/>
    </row>
    <row r="44" spans="1:6" ht="18" customHeight="1" x14ac:dyDescent="0.2">
      <c r="A44" s="17" t="s">
        <v>82</v>
      </c>
      <c r="B44" s="154" t="s">
        <v>133</v>
      </c>
      <c r="C44" s="155"/>
      <c r="D44" s="156"/>
      <c r="E44" s="26"/>
      <c r="F44" s="24" t="str">
        <f t="shared" ref="F44:F47" si="7">IF(E44="","",ROUND(($F$15*E44)/100,2))</f>
        <v/>
      </c>
    </row>
    <row r="45" spans="1:6" ht="18" customHeight="1" x14ac:dyDescent="0.2">
      <c r="A45" s="17" t="s">
        <v>83</v>
      </c>
      <c r="B45" s="154" t="s">
        <v>84</v>
      </c>
      <c r="C45" s="155"/>
      <c r="D45" s="156"/>
      <c r="E45" s="26"/>
      <c r="F45" s="24" t="str">
        <f t="shared" si="7"/>
        <v/>
      </c>
    </row>
    <row r="46" spans="1:6" ht="18" customHeight="1" x14ac:dyDescent="0.2">
      <c r="A46" s="17" t="s">
        <v>85</v>
      </c>
      <c r="B46" s="154" t="s">
        <v>86</v>
      </c>
      <c r="C46" s="155"/>
      <c r="D46" s="156"/>
      <c r="E46" s="26"/>
      <c r="F46" s="24" t="str">
        <f t="shared" si="7"/>
        <v/>
      </c>
    </row>
    <row r="47" spans="1:6" ht="18" customHeight="1" x14ac:dyDescent="0.2">
      <c r="A47" s="17" t="s">
        <v>87</v>
      </c>
      <c r="B47" s="154" t="s">
        <v>88</v>
      </c>
      <c r="C47" s="155"/>
      <c r="D47" s="156"/>
      <c r="E47" s="26"/>
      <c r="F47" s="24" t="str">
        <f t="shared" si="7"/>
        <v/>
      </c>
    </row>
    <row r="48" spans="1:6" ht="18" customHeight="1" x14ac:dyDescent="0.2">
      <c r="A48" s="157" t="s">
        <v>122</v>
      </c>
      <c r="B48" s="148"/>
      <c r="C48" s="148"/>
      <c r="D48" s="149"/>
      <c r="E48" s="27" t="str">
        <f>IF(SUM(E44:E47)=0,"",ROUND(SUM(E44:E47),2))</f>
        <v/>
      </c>
      <c r="F48" s="5" t="str">
        <f t="shared" ref="F48" si="8">IF(SUM(F44:F47)=0,"",ROUND(SUM(F44:F47),2))</f>
        <v/>
      </c>
    </row>
    <row r="49" spans="1:6" ht="18" customHeight="1" x14ac:dyDescent="0.2">
      <c r="A49" s="15" t="s">
        <v>89</v>
      </c>
      <c r="B49" s="152" t="s">
        <v>90</v>
      </c>
      <c r="C49" s="152"/>
      <c r="D49" s="152"/>
      <c r="E49" s="153"/>
      <c r="F49" s="153"/>
    </row>
    <row r="50" spans="1:6" ht="18" customHeight="1" x14ac:dyDescent="0.2">
      <c r="A50" s="17" t="s">
        <v>91</v>
      </c>
      <c r="B50" s="154" t="s">
        <v>92</v>
      </c>
      <c r="C50" s="155"/>
      <c r="D50" s="156"/>
      <c r="E50" s="26"/>
      <c r="F50" s="24" t="str">
        <f t="shared" ref="F50:F64" si="9">IF(E50="","",ROUND(($F$15*E50)/100,2))</f>
        <v/>
      </c>
    </row>
    <row r="51" spans="1:6" ht="18" customHeight="1" x14ac:dyDescent="0.2">
      <c r="A51" s="17" t="s">
        <v>93</v>
      </c>
      <c r="B51" s="154" t="s">
        <v>94</v>
      </c>
      <c r="C51" s="155"/>
      <c r="D51" s="156"/>
      <c r="E51" s="26"/>
      <c r="F51" s="24" t="str">
        <f t="shared" si="9"/>
        <v/>
      </c>
    </row>
    <row r="52" spans="1:6" ht="18" customHeight="1" x14ac:dyDescent="0.2">
      <c r="A52" s="17" t="s">
        <v>95</v>
      </c>
      <c r="B52" s="154" t="s">
        <v>96</v>
      </c>
      <c r="C52" s="155"/>
      <c r="D52" s="156"/>
      <c r="E52" s="26"/>
      <c r="F52" s="24" t="str">
        <f t="shared" si="9"/>
        <v/>
      </c>
    </row>
    <row r="53" spans="1:6" ht="18" customHeight="1" x14ac:dyDescent="0.2">
      <c r="A53" s="17" t="s">
        <v>97</v>
      </c>
      <c r="B53" s="154" t="s">
        <v>98</v>
      </c>
      <c r="C53" s="155"/>
      <c r="D53" s="156"/>
      <c r="E53" s="26"/>
      <c r="F53" s="24" t="str">
        <f t="shared" si="9"/>
        <v/>
      </c>
    </row>
    <row r="54" spans="1:6" ht="18" customHeight="1" x14ac:dyDescent="0.2">
      <c r="A54" s="17" t="s">
        <v>99</v>
      </c>
      <c r="B54" s="154" t="s">
        <v>100</v>
      </c>
      <c r="C54" s="155"/>
      <c r="D54" s="156"/>
      <c r="E54" s="26"/>
      <c r="F54" s="24" t="str">
        <f t="shared" si="9"/>
        <v/>
      </c>
    </row>
    <row r="55" spans="1:6" ht="18" customHeight="1" x14ac:dyDescent="0.2">
      <c r="A55" s="17" t="s">
        <v>101</v>
      </c>
      <c r="B55" s="154" t="s">
        <v>102</v>
      </c>
      <c r="C55" s="155"/>
      <c r="D55" s="156"/>
      <c r="E55" s="26"/>
      <c r="F55" s="24" t="str">
        <f t="shared" si="9"/>
        <v/>
      </c>
    </row>
    <row r="56" spans="1:6" ht="18" customHeight="1" x14ac:dyDescent="0.2">
      <c r="A56" s="17" t="s">
        <v>103</v>
      </c>
      <c r="B56" s="154" t="s">
        <v>104</v>
      </c>
      <c r="C56" s="155"/>
      <c r="D56" s="156"/>
      <c r="E56" s="26"/>
      <c r="F56" s="24" t="str">
        <f t="shared" si="9"/>
        <v/>
      </c>
    </row>
    <row r="57" spans="1:6" ht="18" customHeight="1" x14ac:dyDescent="0.2">
      <c r="A57" s="17" t="s">
        <v>105</v>
      </c>
      <c r="B57" s="154" t="s">
        <v>106</v>
      </c>
      <c r="C57" s="155"/>
      <c r="D57" s="156"/>
      <c r="E57" s="26"/>
      <c r="F57" s="24" t="str">
        <f t="shared" si="9"/>
        <v/>
      </c>
    </row>
    <row r="58" spans="1:6" ht="18" customHeight="1" x14ac:dyDescent="0.2">
      <c r="A58" s="17" t="s">
        <v>107</v>
      </c>
      <c r="B58" s="154" t="s">
        <v>108</v>
      </c>
      <c r="C58" s="155"/>
      <c r="D58" s="156"/>
      <c r="E58" s="26"/>
      <c r="F58" s="24" t="str">
        <f t="shared" si="9"/>
        <v/>
      </c>
    </row>
    <row r="59" spans="1:6" ht="18" customHeight="1" x14ac:dyDescent="0.2">
      <c r="A59" s="17" t="s">
        <v>109</v>
      </c>
      <c r="B59" s="154" t="s">
        <v>110</v>
      </c>
      <c r="C59" s="155"/>
      <c r="D59" s="156"/>
      <c r="E59" s="26"/>
      <c r="F59" s="24" t="str">
        <f t="shared" si="9"/>
        <v/>
      </c>
    </row>
    <row r="60" spans="1:6" ht="18" customHeight="1" x14ac:dyDescent="0.2">
      <c r="A60" s="17" t="s">
        <v>111</v>
      </c>
      <c r="B60" s="154" t="s">
        <v>112</v>
      </c>
      <c r="C60" s="155"/>
      <c r="D60" s="156"/>
      <c r="E60" s="26"/>
      <c r="F60" s="24" t="str">
        <f t="shared" si="9"/>
        <v/>
      </c>
    </row>
    <row r="61" spans="1:6" ht="18" customHeight="1" x14ac:dyDescent="0.2">
      <c r="A61" s="17" t="s">
        <v>113</v>
      </c>
      <c r="B61" s="154" t="s">
        <v>114</v>
      </c>
      <c r="C61" s="155"/>
      <c r="D61" s="156"/>
      <c r="E61" s="26"/>
      <c r="F61" s="24" t="str">
        <f t="shared" si="9"/>
        <v/>
      </c>
    </row>
    <row r="62" spans="1:6" ht="18" customHeight="1" x14ac:dyDescent="0.2">
      <c r="A62" s="157" t="s">
        <v>121</v>
      </c>
      <c r="B62" s="148"/>
      <c r="C62" s="148"/>
      <c r="D62" s="149"/>
      <c r="E62" s="27" t="str">
        <f t="shared" ref="E62" si="10">IF(SUM(E50:E61)=0,"",ROUND(SUM(E50:E61),2))</f>
        <v/>
      </c>
      <c r="F62" s="5" t="str">
        <f t="shared" ref="F62" si="11">IF(SUM(F50:F61)=0,"",ROUND(SUM(F50:F61),2))</f>
        <v/>
      </c>
    </row>
    <row r="63" spans="1:6" ht="18" customHeight="1" x14ac:dyDescent="0.2">
      <c r="A63" s="15" t="s">
        <v>115</v>
      </c>
      <c r="B63" s="164" t="s">
        <v>132</v>
      </c>
      <c r="C63" s="165"/>
      <c r="D63" s="166"/>
      <c r="E63" s="28" t="str">
        <f>IFERROR(ROUND(SUM(E15+E42+E48+E62),2),"")</f>
        <v/>
      </c>
      <c r="F63" s="25" t="str">
        <f>IFERROR(ROUND(SUM(F15+F42+F48+F62),2),"")</f>
        <v/>
      </c>
    </row>
    <row r="64" spans="1:6" ht="18" customHeight="1" x14ac:dyDescent="0.2">
      <c r="A64" s="15" t="s">
        <v>116</v>
      </c>
      <c r="B64" s="164" t="s">
        <v>117</v>
      </c>
      <c r="C64" s="165"/>
      <c r="D64" s="166"/>
      <c r="E64" s="26"/>
      <c r="F64" s="24" t="str">
        <f t="shared" si="9"/>
        <v/>
      </c>
    </row>
    <row r="65" spans="1:6" ht="18" customHeight="1" x14ac:dyDescent="0.2">
      <c r="A65" s="15" t="s">
        <v>118</v>
      </c>
      <c r="B65" s="164" t="s">
        <v>119</v>
      </c>
      <c r="C65" s="165"/>
      <c r="D65" s="166"/>
      <c r="E65" s="26"/>
      <c r="F65" s="24" t="str">
        <f>IF(E65="","",ROUND((F63*E65)/100,2))</f>
        <v/>
      </c>
    </row>
    <row r="66" spans="1:6" ht="33.950000000000003" customHeight="1" thickBot="1" x14ac:dyDescent="0.25">
      <c r="A66" s="167" t="s">
        <v>137</v>
      </c>
      <c r="B66" s="168"/>
      <c r="C66" s="168"/>
      <c r="D66" s="169"/>
      <c r="E66" s="37" t="str">
        <f>IFERROR(ROUND(SUM((F66*100)/F15),2),"")</f>
        <v/>
      </c>
      <c r="F66" s="38" t="str">
        <f>IF(SUM(F63:F65)=0,"",(ROUND(SUM(F63:F65),2)))</f>
        <v/>
      </c>
    </row>
    <row r="67" spans="1:6" ht="30.95" customHeight="1" thickBot="1" x14ac:dyDescent="0.25">
      <c r="A67" s="170" t="s">
        <v>134</v>
      </c>
      <c r="B67" s="171"/>
      <c r="C67" s="171"/>
      <c r="D67" s="172"/>
      <c r="E67" s="29" t="str">
        <f>IF(E66="","",ROUND((E66-E15),2))</f>
        <v/>
      </c>
      <c r="F67" s="22" t="str">
        <f>IF(F66="","",ROUND((F66-F15),2))</f>
        <v/>
      </c>
    </row>
    <row r="68" spans="1:6" ht="15.4" customHeight="1" x14ac:dyDescent="0.2">
      <c r="A68" s="158" t="s">
        <v>136</v>
      </c>
      <c r="B68" s="159"/>
      <c r="C68" s="159"/>
      <c r="D68" s="160"/>
      <c r="E68" s="30" t="str">
        <f>IFERROR(ROUND(SUM(((E15+E42+E44)*100)/E66),2),"")</f>
        <v/>
      </c>
      <c r="F68" s="31"/>
    </row>
    <row r="69" spans="1:6" ht="42" customHeight="1" x14ac:dyDescent="0.2">
      <c r="A69" s="161"/>
      <c r="B69" s="162"/>
      <c r="C69" s="162"/>
      <c r="D69" s="162"/>
      <c r="E69" s="162"/>
      <c r="F69" s="162"/>
    </row>
    <row r="70" spans="1:6" x14ac:dyDescent="0.2">
      <c r="A70" s="163"/>
      <c r="B70" s="163"/>
      <c r="C70" s="163"/>
      <c r="D70" s="163"/>
      <c r="E70" s="163"/>
      <c r="F70" s="163"/>
    </row>
    <row r="71" spans="1:6" ht="14.1" customHeight="1" x14ac:dyDescent="0.2"/>
  </sheetData>
  <sheetProtection algorithmName="SHA-512" hashValue="AlFmTKV074YNqBSSMm/rnbszDF0KmHJxO/yXTVOBDetIuxbSqBDPQzQL+K/1Ehanh6K8fHZyeVNOIXcJ8AI1rQ==" saltValue="hCLziEThnkmQEo14JFwfAQ==" spinCount="100000" sheet="1" selectLockedCells="1"/>
  <protectedRanges>
    <protectedRange algorithmName="SHA-512" hashValue="WBmtIc1jxr7NctHShhRYOdfnMRLJsIe6AIE5eX2M2HZDcloe662oHwwoHDV3us/flMsGlfaey+el7VOr+xlmAw==" saltValue="w4aa3QSMbQjGUIQe4qzLTw==" spinCount="100000" sqref="C4:C10 F15 E18:E24 E27:E36 E40:E41 E44:E47 E50:E61 E64:E65" name="Bereich7"/>
    <protectedRange sqref="F15" name="Bereich1"/>
    <protectedRange sqref="F50:F61 F64:F65 E37:F37 F40:F41 F27:F36 F44:F47 E18:F25" name="Bereich2"/>
    <protectedRange sqref="E27:E36 E38:F38" name="Bereich3"/>
    <protectedRange sqref="E40:E41 E42:F42" name="Bereich4"/>
    <protectedRange sqref="E44:E47 E48:F48" name="Bereich5"/>
    <protectedRange sqref="E66:F67 E50:E65 F62:F63 E68" name="Bereich6"/>
  </protectedRanges>
  <customSheetViews>
    <customSheetView guid="{6CC7A391-729B-4BA8-A1B4-DFD123183A0C}" showGridLines="0">
      <selection activeCell="C7" sqref="C7"/>
      <pageMargins left="0.7" right="0.7" top="0.78740157499999996" bottom="0.78740157499999996" header="0.3" footer="0.3"/>
    </customSheetView>
  </customSheetViews>
  <mergeCells count="62">
    <mergeCell ref="A9:B9"/>
    <mergeCell ref="A4:B4"/>
    <mergeCell ref="A5:B5"/>
    <mergeCell ref="A6:B6"/>
    <mergeCell ref="A7:B7"/>
    <mergeCell ref="A8:B8"/>
    <mergeCell ref="B26:F26"/>
    <mergeCell ref="A10:B10"/>
    <mergeCell ref="B16:F16"/>
    <mergeCell ref="B17:F17"/>
    <mergeCell ref="B18:D18"/>
    <mergeCell ref="B19:D19"/>
    <mergeCell ref="B20:D20"/>
    <mergeCell ref="B21:D21"/>
    <mergeCell ref="B22:D22"/>
    <mergeCell ref="B23:D23"/>
    <mergeCell ref="B24:D24"/>
    <mergeCell ref="B25:D25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50:D50"/>
    <mergeCell ref="B39:F39"/>
    <mergeCell ref="B40:D40"/>
    <mergeCell ref="B41:D41"/>
    <mergeCell ref="A42:D42"/>
    <mergeCell ref="B43:F43"/>
    <mergeCell ref="B44:D44"/>
    <mergeCell ref="B45:D45"/>
    <mergeCell ref="B46:D46"/>
    <mergeCell ref="B47:D47"/>
    <mergeCell ref="A48:D48"/>
    <mergeCell ref="B49:F49"/>
    <mergeCell ref="A62:D62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A69:F69"/>
    <mergeCell ref="A70:F70"/>
    <mergeCell ref="B63:D63"/>
    <mergeCell ref="B64:D64"/>
    <mergeCell ref="B65:D65"/>
    <mergeCell ref="A66:D66"/>
    <mergeCell ref="A67:D67"/>
    <mergeCell ref="A68:D68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 Preisblatt UHR</vt:lpstr>
      <vt:lpstr> Preisblatt IR</vt:lpstr>
      <vt:lpstr> Preisblatt GR</vt:lpstr>
      <vt:lpstr>Kalkulation SVS (UHR)</vt:lpstr>
      <vt:lpstr>Kalkulation SVS (IR)</vt:lpstr>
      <vt:lpstr>Kalkulation SVS (GR)</vt:lpstr>
      <vt:lpstr>' Preisblatt GR'!Print_Area</vt:lpstr>
      <vt:lpstr>' Preisblatt IR'!Print_Area</vt:lpstr>
      <vt:lpstr>' Preisblatt UHR'!Print_Area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Reinigungsleistungen Kindertagesstätte "Waldkita" Pätz</dc:title>
  <dc:creator>Dirk A. Franken</dc:creator>
  <cp:lastModifiedBy>Abraham,Steven</cp:lastModifiedBy>
  <cp:lastPrinted>2023-06-14T08:11:55Z</cp:lastPrinted>
  <dcterms:created xsi:type="dcterms:W3CDTF">2022-04-12T14:17:00Z</dcterms:created>
  <dcterms:modified xsi:type="dcterms:W3CDTF">2026-05-06T13:09:54Z</dcterms:modified>
</cp:coreProperties>
</file>