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R\GBBM\5BBL\05_DRI\SBG_JAM\P.0.420266 Bildungszentrum Gedenkort Jamlitz\06 FBT\02 Tragwerksplanung\Entwurf Vergabeunterlagen\"/>
    </mc:Choice>
  </mc:AlternateContent>
  <xr:revisionPtr revIDLastSave="0" documentId="13_ncr:1_{5FFE0CC6-75DD-4FE6-A9D1-D39AE27B153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uschlagsmatrix" sheetId="7" r:id="rId1"/>
    <sheet name="Bewertung Angebote" sheetId="11" r:id="rId2"/>
  </sheets>
  <definedNames>
    <definedName name="_xlnm.Print_Titles" localSheetId="0">Zuschlagsmatrix!$1:$1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7" l="1"/>
  <c r="M102" i="7"/>
  <c r="J102" i="7"/>
  <c r="N72" i="7" l="1"/>
  <c r="U72" i="7"/>
  <c r="Q13" i="11" l="1"/>
  <c r="Q12" i="11" s="1"/>
  <c r="AT60" i="7"/>
  <c r="AS58" i="7"/>
  <c r="AN62" i="7" s="1"/>
  <c r="AS62" i="7" l="1"/>
  <c r="R35" i="11"/>
  <c r="R36" i="11"/>
  <c r="R37" i="11"/>
  <c r="R38" i="11"/>
  <c r="R39" i="11"/>
  <c r="R40" i="11"/>
  <c r="R41" i="11"/>
  <c r="R42" i="11"/>
  <c r="R43" i="11"/>
  <c r="R34" i="11"/>
  <c r="R25" i="11"/>
  <c r="R26" i="11"/>
  <c r="R27" i="11"/>
  <c r="R28" i="11"/>
  <c r="R29" i="11"/>
  <c r="R30" i="11"/>
  <c r="R31" i="11"/>
  <c r="R32" i="11"/>
  <c r="R33" i="11"/>
  <c r="R24" i="11"/>
  <c r="Q9" i="11"/>
  <c r="X33" i="11" l="1"/>
  <c r="Z33" i="11"/>
  <c r="AB33" i="11"/>
  <c r="Y33" i="11"/>
  <c r="AA33" i="11"/>
  <c r="AC33" i="11"/>
  <c r="W33" i="11"/>
  <c r="X31" i="11"/>
  <c r="Z31" i="11"/>
  <c r="AB31" i="11"/>
  <c r="Y31" i="11"/>
  <c r="AA31" i="11"/>
  <c r="AC31" i="11"/>
  <c r="W31" i="11"/>
  <c r="X29" i="11"/>
  <c r="Z29" i="11"/>
  <c r="AB29" i="11"/>
  <c r="Y29" i="11"/>
  <c r="AA29" i="11"/>
  <c r="AC29" i="11"/>
  <c r="W29" i="11"/>
  <c r="X27" i="11"/>
  <c r="Z27" i="11"/>
  <c r="AB27" i="11"/>
  <c r="Y27" i="11"/>
  <c r="AA27" i="11"/>
  <c r="AC27" i="11"/>
  <c r="W27" i="11"/>
  <c r="X25" i="11"/>
  <c r="Z25" i="11"/>
  <c r="AB25" i="11"/>
  <c r="Y25" i="11"/>
  <c r="AA25" i="11"/>
  <c r="AC25" i="11"/>
  <c r="W25" i="11"/>
  <c r="X43" i="11"/>
  <c r="AB43" i="11"/>
  <c r="Y43" i="11"/>
  <c r="AA43" i="11"/>
  <c r="AC43" i="11"/>
  <c r="Z43" i="11"/>
  <c r="W43" i="11"/>
  <c r="Z41" i="11"/>
  <c r="Y41" i="11"/>
  <c r="AA41" i="11"/>
  <c r="AC41" i="11"/>
  <c r="X41" i="11"/>
  <c r="AB41" i="11"/>
  <c r="W41" i="11"/>
  <c r="X39" i="11"/>
  <c r="Y39" i="11"/>
  <c r="AA39" i="11"/>
  <c r="AC39" i="11"/>
  <c r="Z39" i="11"/>
  <c r="AB39" i="11"/>
  <c r="W39" i="11"/>
  <c r="Z37" i="11"/>
  <c r="Y37" i="11"/>
  <c r="AA37" i="11"/>
  <c r="AC37" i="11"/>
  <c r="X37" i="11"/>
  <c r="AB37" i="11"/>
  <c r="W37" i="11"/>
  <c r="Z35" i="11"/>
  <c r="Y35" i="11"/>
  <c r="AA35" i="11"/>
  <c r="AC35" i="11"/>
  <c r="X35" i="11"/>
  <c r="AB35" i="11"/>
  <c r="W35" i="11"/>
  <c r="X24" i="11"/>
  <c r="Z24" i="11"/>
  <c r="AB24" i="11"/>
  <c r="Y24" i="11"/>
  <c r="AA24" i="11"/>
  <c r="AC24" i="11"/>
  <c r="W24" i="11"/>
  <c r="X32" i="11"/>
  <c r="Z32" i="11"/>
  <c r="AB32" i="11"/>
  <c r="Y32" i="11"/>
  <c r="AA32" i="11"/>
  <c r="AC32" i="11"/>
  <c r="W32" i="11"/>
  <c r="X30" i="11"/>
  <c r="Z30" i="11"/>
  <c r="AB30" i="11"/>
  <c r="Y30" i="11"/>
  <c r="AA30" i="11"/>
  <c r="AC30" i="11"/>
  <c r="W30" i="11"/>
  <c r="X28" i="11"/>
  <c r="Z28" i="11"/>
  <c r="AB28" i="11"/>
  <c r="Y28" i="11"/>
  <c r="AA28" i="11"/>
  <c r="AC28" i="11"/>
  <c r="W28" i="11"/>
  <c r="X26" i="11"/>
  <c r="Z26" i="11"/>
  <c r="AB26" i="11"/>
  <c r="Y26" i="11"/>
  <c r="AA26" i="11"/>
  <c r="AC26" i="11"/>
  <c r="W26" i="11"/>
  <c r="X34" i="11"/>
  <c r="Z34" i="11"/>
  <c r="AB34" i="11"/>
  <c r="Y34" i="11"/>
  <c r="AA34" i="11"/>
  <c r="AC34" i="11"/>
  <c r="W34" i="11"/>
  <c r="Z42" i="11"/>
  <c r="Y42" i="11"/>
  <c r="AA42" i="11"/>
  <c r="AC42" i="11"/>
  <c r="W42" i="11"/>
  <c r="X42" i="11"/>
  <c r="AB42" i="11"/>
  <c r="X40" i="11"/>
  <c r="AB40" i="11"/>
  <c r="Y40" i="11"/>
  <c r="AA40" i="11"/>
  <c r="AC40" i="11"/>
  <c r="W40" i="11"/>
  <c r="Z40" i="11"/>
  <c r="Z38" i="11"/>
  <c r="Y38" i="11"/>
  <c r="AA38" i="11"/>
  <c r="AC38" i="11"/>
  <c r="W38" i="11"/>
  <c r="X38" i="11"/>
  <c r="AB38" i="11"/>
  <c r="X36" i="11"/>
  <c r="AB36" i="11"/>
  <c r="Y36" i="11"/>
  <c r="AA36" i="11"/>
  <c r="AC36" i="11"/>
  <c r="W36" i="11"/>
  <c r="Z36" i="11"/>
  <c r="Q43" i="11"/>
  <c r="Q42" i="11"/>
  <c r="Q41" i="11"/>
  <c r="Q14" i="11" l="1"/>
  <c r="Q17" i="11" s="1"/>
  <c r="AF14" i="11"/>
  <c r="AA44" i="11" s="1"/>
  <c r="AA45" i="11" s="1"/>
  <c r="AF15" i="11"/>
  <c r="AB44" i="11" s="1"/>
  <c r="AB45" i="11" s="1"/>
  <c r="AF16" i="11"/>
  <c r="AC44" i="11" s="1"/>
  <c r="AC45" i="11" s="1"/>
  <c r="Q28" i="11" l="1"/>
  <c r="Q27" i="11"/>
  <c r="Q26" i="11"/>
  <c r="Q25" i="11"/>
  <c r="Q40" i="11"/>
  <c r="Q38" i="11"/>
  <c r="Q37" i="11"/>
  <c r="Q36" i="11"/>
  <c r="Q35" i="11"/>
  <c r="Q33" i="11"/>
  <c r="Q32" i="11"/>
  <c r="Q31" i="11"/>
  <c r="Q30" i="11"/>
  <c r="Q39" i="11"/>
  <c r="Q34" i="11"/>
  <c r="Q29" i="11"/>
  <c r="Q24" i="11"/>
  <c r="M75" i="7"/>
  <c r="R1" i="11"/>
  <c r="Q7" i="11"/>
  <c r="Q6" i="11"/>
  <c r="AF12" i="11" s="1"/>
  <c r="Y44" i="11" s="1"/>
  <c r="Q44" i="11" l="1"/>
  <c r="AF10" i="11"/>
  <c r="W44" i="11" s="1"/>
  <c r="W45" i="11" s="1"/>
  <c r="Y10" i="11"/>
  <c r="M26" i="11"/>
  <c r="M28" i="11"/>
  <c r="M30" i="11"/>
  <c r="M32" i="11"/>
  <c r="M34" i="11"/>
  <c r="M36" i="11"/>
  <c r="M38" i="11"/>
  <c r="M40" i="11"/>
  <c r="M42" i="11"/>
  <c r="M24" i="11"/>
  <c r="M25" i="11"/>
  <c r="M27" i="11"/>
  <c r="M29" i="11"/>
  <c r="M31" i="11"/>
  <c r="M33" i="11"/>
  <c r="M35" i="11"/>
  <c r="M37" i="11"/>
  <c r="M39" i="11"/>
  <c r="M41" i="11"/>
  <c r="M43" i="11"/>
  <c r="Y45" i="11" l="1"/>
  <c r="AF13" i="11"/>
  <c r="Z44" i="11" s="1"/>
  <c r="Z45" i="11" s="1"/>
  <c r="AF11" i="11"/>
  <c r="X44" i="11" s="1"/>
  <c r="X45" i="11" s="1"/>
  <c r="V75" i="7"/>
  <c r="K64" i="7"/>
  <c r="H64" i="7"/>
  <c r="AT56" i="7"/>
  <c r="AT54" i="7"/>
  <c r="AT52" i="7"/>
  <c r="AT50" i="7"/>
  <c r="AT48" i="7"/>
  <c r="AT44" i="7"/>
  <c r="AT42" i="7"/>
  <c r="AT40" i="7"/>
  <c r="AT38" i="7"/>
  <c r="AT36" i="7"/>
  <c r="AT29" i="7"/>
  <c r="AT27" i="7"/>
  <c r="AT25" i="7"/>
  <c r="AT23" i="7"/>
  <c r="AT21" i="7"/>
  <c r="AT17" i="7"/>
  <c r="AT15" i="7"/>
  <c r="AT13" i="7"/>
  <c r="AT11" i="7"/>
  <c r="AF62" i="7" l="1"/>
  <c r="AT9" i="7"/>
  <c r="AT58" i="7" s="1"/>
  <c r="AT62" i="7" s="1"/>
  <c r="Y12" i="11" l="1"/>
  <c r="AG12" i="11" s="1"/>
  <c r="Y16" i="11"/>
  <c r="AG16" i="11" s="1"/>
  <c r="Y15" i="11"/>
  <c r="AG15" i="11" s="1"/>
  <c r="Y14" i="11"/>
  <c r="AG14" i="11" s="1"/>
  <c r="Y13" i="11"/>
  <c r="AG13" i="11" s="1"/>
  <c r="Y11" i="11"/>
  <c r="Q23" i="11"/>
  <c r="Q8" i="11"/>
  <c r="AG10" i="11"/>
  <c r="AG11" i="11" l="1"/>
  <c r="AA15" i="11"/>
  <c r="AA11" i="11"/>
  <c r="AA13" i="11"/>
  <c r="AA16" i="11"/>
  <c r="AA14" i="11"/>
  <c r="Q10" i="11"/>
  <c r="AA12" i="11"/>
  <c r="AA10" i="11"/>
  <c r="AH13" i="11" l="1"/>
  <c r="AH15" i="11"/>
  <c r="AH12" i="11"/>
  <c r="AH16" i="11"/>
  <c r="AH10" i="11"/>
  <c r="AH11" i="11"/>
  <c r="AH14" i="11"/>
</calcChain>
</file>

<file path=xl/sharedStrings.xml><?xml version="1.0" encoding="utf-8"?>
<sst xmlns="http://schemas.openxmlformats.org/spreadsheetml/2006/main" count="191" uniqueCount="122">
  <si>
    <t xml:space="preserve">Gesamt-Honorar in Euro netto entsprechend  den Angaben im Honorarblatt </t>
  </si>
  <si>
    <t>Summe</t>
  </si>
  <si>
    <t>maximal zu erreichende Punktzahl nach Wichtung</t>
  </si>
  <si>
    <t>1. Kriterienebene</t>
  </si>
  <si>
    <t>2. Kriterienebene</t>
  </si>
  <si>
    <t>3. Kriterienebene</t>
  </si>
  <si>
    <t>Gesamt-
Gewicht</t>
  </si>
  <si>
    <t xml:space="preserve">Das Honorarangebot wird mit maximal </t>
  </si>
  <si>
    <t xml:space="preserve">Punkten bewertet. </t>
  </si>
  <si>
    <t>Punkte erhält das Angebot mit dem niedrigsten Preis.</t>
  </si>
  <si>
    <t xml:space="preserve">-fachen oder mehr als dem </t>
  </si>
  <si>
    <t xml:space="preserve">Der Punktevergabe </t>
  </si>
  <si>
    <t xml:space="preserve">-fachen des niedrigsten Preises. Die Punktzahl errechnet sich im Übrigen dann wie folgt: </t>
  </si>
  <si>
    <t>Punkte</t>
  </si>
  <si>
    <t>=</t>
  </si>
  <si>
    <t>mit geringen Einschränkungen erfüllt bzw. in einzelnen Punkten nicht zufriedenstellend dargestellt</t>
  </si>
  <si>
    <t>nicht zufriedenstellend erfüllt bzw. dargestellt</t>
  </si>
  <si>
    <t>nur teilweise erfüllt bzw. dargestellt</t>
  </si>
  <si>
    <t>Punkt</t>
  </si>
  <si>
    <t>erfüllt bzw. überzeugend dargestellt</t>
  </si>
  <si>
    <t>in besonderer Weise erfüllt bzw. dargestellt</t>
  </si>
  <si>
    <t>in sehr schlüssiger und herausragender Weise erfüllt bzw. dargestellt</t>
  </si>
  <si>
    <t>Bei gleichem Preis und höchster Punktzahl entscheidet das Los über den Zuschlag.</t>
  </si>
  <si>
    <t>Punkte liegt folgende Einschätzung des Einzelkriteriums bei den Qualitätskriterien zugrunde</t>
  </si>
  <si>
    <t>bis</t>
  </si>
  <si>
    <t xml:space="preserve">zu vergebende Punkte 
von bis
</t>
  </si>
  <si>
    <t>in grün entsprechende Werte eintragen</t>
  </si>
  <si>
    <t xml:space="preserve">Bei gleicher höchster Punktzahl erhält der Bieter mit dem geringeren Honorar den Zuschlag. </t>
  </si>
  <si>
    <t>Der Angebotspreis wird mittels variabler Linearer Interpolation in Preispunkte umgewandelt.</t>
  </si>
  <si>
    <t xml:space="preserve">Der Bieter mit der höchsten Punktzahl als Summe der gewichteten Leistungspunkte und der gewichteten Preispunkte erhält den Zuschlag. </t>
  </si>
  <si>
    <t>Gewichtung Leistung:</t>
  </si>
  <si>
    <t>Nachkommastellen:</t>
  </si>
  <si>
    <t>Rangfolge</t>
  </si>
  <si>
    <t>Leistungspunkte nach Wichtung</t>
  </si>
  <si>
    <t>Maximale Preispunkte nach Wichtung:</t>
  </si>
  <si>
    <t>Bewertung der Angebote</t>
  </si>
  <si>
    <t>Angebot
Nr.</t>
  </si>
  <si>
    <t xml:space="preserve">VG-Nr.: </t>
  </si>
  <si>
    <t>Mindest-Leistungspunktzahl nach Wichtung:</t>
  </si>
  <si>
    <t>Gesamt-
Punktzahl</t>
  </si>
  <si>
    <t>Wichtung</t>
  </si>
  <si>
    <t xml:space="preserve">Nr. </t>
  </si>
  <si>
    <t>Eckpunkte der Zuschlagsmatrix</t>
  </si>
  <si>
    <t>Bewertung fiktiver oder realer Angebote nach Einzel-Qualitätskriterium</t>
  </si>
  <si>
    <t>für Bieter Nr.:</t>
  </si>
  <si>
    <t>erreichte Leistungspunktzahl  vor Wichtung je Kriterium</t>
  </si>
  <si>
    <t xml:space="preserve"> x =</t>
  </si>
  <si>
    <t xml:space="preserve">Es werden folgende Mindestleistungspunkte vorgegeben: </t>
  </si>
  <si>
    <r>
      <t>Maximale Leistungspunktzahl nach Wichtung (</t>
    </r>
    <r>
      <rPr>
        <b/>
        <sz val="11"/>
        <color rgb="FFFF0000"/>
        <rFont val="Arial Narrow"/>
        <family val="2"/>
      </rPr>
      <t>Max-Wert</t>
    </r>
    <r>
      <rPr>
        <sz val="11"/>
        <color theme="1"/>
        <rFont val="Arial Narrow"/>
        <family val="2"/>
      </rPr>
      <t>):</t>
    </r>
  </si>
  <si>
    <t>günstigster Angebotspreis in Euro:</t>
  </si>
  <si>
    <t xml:space="preserve">fiktiver Angebotspreis: x-fach vom günstigsten A-Preis                                          </t>
  </si>
  <si>
    <t>Ermittlung der Rangfolge der Angebote</t>
  </si>
  <si>
    <t xml:space="preserve">1.d) </t>
  </si>
  <si>
    <t>1.e)</t>
  </si>
  <si>
    <t xml:space="preserve">2.d) </t>
  </si>
  <si>
    <t>2.e)</t>
  </si>
  <si>
    <t>3.)</t>
  </si>
  <si>
    <t>4.)</t>
  </si>
  <si>
    <t>A - Qualitative Zuschlagskriterien</t>
  </si>
  <si>
    <t>B - Angebotspreis</t>
  </si>
  <si>
    <t xml:space="preserve">1.) </t>
  </si>
  <si>
    <t xml:space="preserve">2.) </t>
  </si>
  <si>
    <t>3.a)</t>
  </si>
  <si>
    <t>3.b)</t>
  </si>
  <si>
    <t>3.c)</t>
  </si>
  <si>
    <t>3.d)</t>
  </si>
  <si>
    <t>4.d)</t>
  </si>
  <si>
    <t>3.e)</t>
  </si>
  <si>
    <t>4.a)</t>
  </si>
  <si>
    <t>4.b)</t>
  </si>
  <si>
    <t>4.c)</t>
  </si>
  <si>
    <t>4.e)</t>
  </si>
  <si>
    <t xml:space="preserve">1.a) </t>
  </si>
  <si>
    <t xml:space="preserve">1.b) </t>
  </si>
  <si>
    <t xml:space="preserve">1.c) </t>
  </si>
  <si>
    <t xml:space="preserve">2.a) </t>
  </si>
  <si>
    <t xml:space="preserve">2.b) </t>
  </si>
  <si>
    <t xml:space="preserve">2.c) </t>
  </si>
  <si>
    <t>1.a)</t>
  </si>
  <si>
    <t>1.b)</t>
  </si>
  <si>
    <t>1.c)</t>
  </si>
  <si>
    <t>1.d)</t>
  </si>
  <si>
    <t>2.a)</t>
  </si>
  <si>
    <t>2.b)</t>
  </si>
  <si>
    <t>2.c)</t>
  </si>
  <si>
    <t>2.d)</t>
  </si>
  <si>
    <t>Qual.- Kriterium</t>
  </si>
  <si>
    <r>
      <t>maximale Punktzahl (</t>
    </r>
    <r>
      <rPr>
        <b/>
        <sz val="11"/>
        <color rgb="FFFF0000"/>
        <rFont val="Arial Narrow"/>
        <family val="2"/>
      </rPr>
      <t>Max-Punkt</t>
    </r>
    <r>
      <rPr>
        <sz val="11"/>
        <color theme="1"/>
        <rFont val="Arial Narrow"/>
        <family val="2"/>
      </rPr>
      <t>):</t>
    </r>
  </si>
  <si>
    <t>minimale Punktzahl:</t>
  </si>
  <si>
    <t>Gewichtung Angebotspreis:</t>
  </si>
  <si>
    <t>Zuschlagsmatrix</t>
  </si>
  <si>
    <r>
      <t xml:space="preserve">Angebotspreis
</t>
    </r>
    <r>
      <rPr>
        <sz val="8"/>
        <color theme="1"/>
        <rFont val="Arial Narrow"/>
        <family val="2"/>
      </rPr>
      <t>keine "0" eintragen</t>
    </r>
  </si>
  <si>
    <r>
      <t xml:space="preserve">Mindestleistungspunkte </t>
    </r>
    <r>
      <rPr>
        <b/>
        <sz val="11"/>
        <color theme="1"/>
        <rFont val="Arial Narrow"/>
        <family val="2"/>
      </rPr>
      <t>nach Wichtung</t>
    </r>
    <r>
      <rPr>
        <sz val="11"/>
        <color theme="1"/>
        <rFont val="Arial Narrow"/>
        <family val="2"/>
      </rPr>
      <t xml:space="preserve"> als Gesamtvorgabe:</t>
    </r>
  </si>
  <si>
    <t>oder/und</t>
  </si>
  <si>
    <r>
      <t xml:space="preserve">Mindestleistungspunkte </t>
    </r>
    <r>
      <rPr>
        <b/>
        <sz val="11"/>
        <color theme="1"/>
        <rFont val="Arial Narrow"/>
        <family val="2"/>
      </rPr>
      <t>vor Wichtung</t>
    </r>
    <r>
      <rPr>
        <sz val="11"/>
        <color theme="1"/>
        <rFont val="Arial Narrow"/>
        <family val="2"/>
      </rPr>
      <t xml:space="preserve"> bei Einzelkriterien:</t>
    </r>
  </si>
  <si>
    <t>Kriterium</t>
  </si>
  <si>
    <t>Mindest-L.-Punkte bei Einzelkriterium</t>
  </si>
  <si>
    <t>Bei Unterschreiten der Mindestleistungspunkte auch bei nur einem genannten Einzelkriterium muss das Angebot von der weiteren Wertung ausgeschlossen werden.</t>
  </si>
  <si>
    <t>Dieser Faktor ist je nach vernünftigerweise zu erwartender Preisspreizung festzulegen.</t>
  </si>
  <si>
    <t>A - Qualitative Zuschlagskriterien (Summe)</t>
  </si>
  <si>
    <t>Qualität der Projektorganisation</t>
  </si>
  <si>
    <t>Sicherstellung der Präsenz vor Ort</t>
  </si>
  <si>
    <t>Projektbezogene Herangehensweise</t>
  </si>
  <si>
    <t>erreichte Punktzahl  nach Wichtung je Kriterium</t>
  </si>
  <si>
    <t xml:space="preserve">fiktiver höchster Angebotspreis in Euro: 
                                  </t>
  </si>
  <si>
    <t>Preis-
Punkte</t>
  </si>
  <si>
    <t>Honorar-P.</t>
  </si>
  <si>
    <t xml:space="preserve">Punkte erhalten Angebote mit dem </t>
  </si>
  <si>
    <t xml:space="preserve">Die Bewertung der Angebote erfolgt durch ein Bewertungsgremium. Das Bewertungsgremium besteht aus drei Mitgliedern. Jedes Mitglied bewertet zunächst einzeln das jeweilige </t>
  </si>
  <si>
    <t xml:space="preserve">Qualitätskriterium. In einer anschließenden Zusammenkunft des Gremiums werden die Einzelbewertungen erörtert und das Bewertungsgremium legt gemeinsam eine abschließende </t>
  </si>
  <si>
    <t xml:space="preserve">Punktbewertung zwischen </t>
  </si>
  <si>
    <t xml:space="preserve">und </t>
  </si>
  <si>
    <t xml:space="preserve">Punkten für jedes Einzelkriterium fest. Dieser Punktwert wird mit der jeweiligen Wichtung multipliziert. Alle so gewichteten Leistungspunkte </t>
  </si>
  <si>
    <t>werden addiert und ergeben die Summe der gewichteten Leistungspunkte.</t>
  </si>
  <si>
    <r>
      <t xml:space="preserve">Punkte für Honorar-Angebot = maximale Punktzahl </t>
    </r>
    <r>
      <rPr>
        <b/>
        <sz val="11"/>
        <color theme="1"/>
        <rFont val="Arial Narrow"/>
        <family val="2"/>
      </rPr>
      <t>+</t>
    </r>
    <r>
      <rPr>
        <sz val="11"/>
        <color theme="1"/>
        <rFont val="Arial Narrow"/>
        <family val="2"/>
      </rPr>
      <t xml:space="preserve"> (minimale Punktzahl </t>
    </r>
    <r>
      <rPr>
        <b/>
        <sz val="11"/>
        <color theme="1"/>
        <rFont val="Arial Narrow"/>
        <family val="2"/>
      </rPr>
      <t>-</t>
    </r>
    <r>
      <rPr>
        <sz val="11"/>
        <color theme="1"/>
        <rFont val="Arial Narrow"/>
        <family val="2"/>
      </rPr>
      <t xml:space="preserve"> maximale Punktzahl) </t>
    </r>
    <r>
      <rPr>
        <i/>
        <sz val="11"/>
        <color theme="1"/>
        <rFont val="Arial Narrow"/>
        <family val="2"/>
      </rPr>
      <t>/</t>
    </r>
    <r>
      <rPr>
        <sz val="11"/>
        <color theme="1"/>
        <rFont val="Arial Narrow"/>
        <family val="2"/>
      </rPr>
      <t xml:space="preserve"> (niedrigster Preis </t>
    </r>
    <r>
      <rPr>
        <b/>
        <sz val="11"/>
        <color theme="1"/>
        <rFont val="Arial Narrow"/>
        <family val="2"/>
      </rPr>
      <t>x</t>
    </r>
    <r>
      <rPr>
        <sz val="11"/>
        <color theme="1"/>
        <rFont val="Arial Narrow"/>
        <family val="2"/>
      </rPr>
      <t xml:space="preserve"> x-fach vom niedrigsten Preis - niedrigster Preis) </t>
    </r>
    <r>
      <rPr>
        <b/>
        <sz val="11"/>
        <color theme="1"/>
        <rFont val="Arial Narrow"/>
        <family val="2"/>
      </rPr>
      <t>x</t>
    </r>
    <r>
      <rPr>
        <sz val="11"/>
        <color theme="1"/>
        <rFont val="Arial Narrow"/>
        <family val="2"/>
      </rPr>
      <t xml:space="preserve"> (Preis Angebot </t>
    </r>
    <r>
      <rPr>
        <b/>
        <sz val="11"/>
        <color theme="1"/>
        <rFont val="Arial Narrow"/>
        <family val="2"/>
      </rPr>
      <t>-</t>
    </r>
    <r>
      <rPr>
        <sz val="11"/>
        <color theme="1"/>
        <rFont val="Arial Narrow"/>
        <family val="2"/>
      </rPr>
      <t xml:space="preserve"> niedrigster Preis).
</t>
    </r>
  </si>
  <si>
    <t xml:space="preserve">Es gelten die üblichen Rechenregeln: Klammer- vor Punkt- vor Strichrechnung. Das Ergebnis wird kaufmännisch auf 2 Kommastellen gerundet und anschließend mit der Wichtung multipliziert. Somit erhält man die gewichteten Preispunkte.
</t>
  </si>
  <si>
    <t>Qualifikation und Erfahrung des für die Leistungserbringung vorgesehenen Personals,Vorstellung Projektleiter und Stellvertreter</t>
  </si>
  <si>
    <t>Darstellung der Projektorganisation und der Aufgabenverteilung im Team einschl. Vertretungsmanagement</t>
  </si>
  <si>
    <r>
      <rPr>
        <u/>
        <sz val="11"/>
        <color theme="1"/>
        <rFont val="Arial Narrow"/>
        <family val="2"/>
      </rPr>
      <t xml:space="preserve">Beispiel: </t>
    </r>
    <r>
      <rPr>
        <sz val="11"/>
        <color theme="1"/>
        <rFont val="Arial Narrow"/>
        <family val="2"/>
      </rPr>
      <t xml:space="preserve">
Maximale Punktzahl: 5
Minimale Punktzahl: 0
Niedrigster Preis: 800.000
Höchster fiktiver Preis: 2,0-fach vom niedrigsten Preis
Preis Angebot: 900.000
Punkte für Honorar-Angebot = 5 +</t>
    </r>
    <r>
      <rPr>
        <sz val="11"/>
        <color rgb="FFFFC000"/>
        <rFont val="Arial Narrow"/>
        <family val="2"/>
      </rPr>
      <t xml:space="preserve"> (0 – 5) </t>
    </r>
    <r>
      <rPr>
        <sz val="11"/>
        <color theme="1"/>
        <rFont val="Arial Narrow"/>
        <family val="2"/>
      </rPr>
      <t>/</t>
    </r>
    <r>
      <rPr>
        <sz val="11"/>
        <color rgb="FF0070C0"/>
        <rFont val="Arial Narrow"/>
        <family val="2"/>
      </rPr>
      <t xml:space="preserve"> (800.000 x 2,0 – 800.000)</t>
    </r>
    <r>
      <rPr>
        <sz val="11"/>
        <color theme="1"/>
        <rFont val="Arial Narrow"/>
        <family val="2"/>
      </rPr>
      <t xml:space="preserve"> x </t>
    </r>
    <r>
      <rPr>
        <sz val="11"/>
        <color rgb="FF00B050"/>
        <rFont val="Arial Narrow"/>
        <family val="2"/>
      </rPr>
      <t>(900.000 – 800.000)</t>
    </r>
  </si>
  <si>
    <r>
      <t xml:space="preserve">a.) Klammerrechnung
</t>
    </r>
    <r>
      <rPr>
        <sz val="11"/>
        <color rgb="FFFFC000"/>
        <rFont val="Arial Narrow"/>
        <family val="2"/>
      </rPr>
      <t>0 – 5 = -5</t>
    </r>
    <r>
      <rPr>
        <sz val="11"/>
        <color theme="1"/>
        <rFont val="Arial Narrow"/>
        <family val="2"/>
      </rPr>
      <t xml:space="preserve">
</t>
    </r>
    <r>
      <rPr>
        <sz val="11"/>
        <color rgb="FF0070C0"/>
        <rFont val="Arial Narrow"/>
        <family val="2"/>
      </rPr>
      <t>800.000 x 2,0 – 800.000 = 800.000</t>
    </r>
    <r>
      <rPr>
        <sz val="11"/>
        <color theme="1"/>
        <rFont val="Arial Narrow"/>
        <family val="2"/>
      </rPr>
      <t xml:space="preserve">
</t>
    </r>
    <r>
      <rPr>
        <sz val="11"/>
        <color rgb="FF00B050"/>
        <rFont val="Arial Narrow"/>
        <family val="2"/>
      </rPr>
      <t>900.000 – 800.000 = 100.000</t>
    </r>
    <r>
      <rPr>
        <sz val="11"/>
        <color theme="1"/>
        <rFont val="Arial Narrow"/>
        <family val="2"/>
      </rPr>
      <t xml:space="preserve">
b.) Punktrechnung
</t>
    </r>
    <r>
      <rPr>
        <sz val="11"/>
        <color rgb="FFFFC000"/>
        <rFont val="Arial Narrow"/>
        <family val="2"/>
      </rPr>
      <t>-5</t>
    </r>
    <r>
      <rPr>
        <sz val="11"/>
        <color theme="1"/>
        <rFont val="Arial Narrow"/>
        <family val="2"/>
      </rPr>
      <t xml:space="preserve"> / </t>
    </r>
    <r>
      <rPr>
        <sz val="11"/>
        <color rgb="FF0070C0"/>
        <rFont val="Arial Narrow"/>
        <family val="2"/>
      </rPr>
      <t>800.000</t>
    </r>
    <r>
      <rPr>
        <sz val="11"/>
        <color theme="1"/>
        <rFont val="Arial Narrow"/>
        <family val="2"/>
      </rPr>
      <t xml:space="preserve"> x </t>
    </r>
    <r>
      <rPr>
        <sz val="11"/>
        <color rgb="FF00B050"/>
        <rFont val="Arial Narrow"/>
        <family val="2"/>
      </rPr>
      <t>100.000</t>
    </r>
    <r>
      <rPr>
        <sz val="11"/>
        <color theme="1"/>
        <rFont val="Arial Narrow"/>
        <family val="2"/>
      </rPr>
      <t xml:space="preserve"> = </t>
    </r>
    <r>
      <rPr>
        <sz val="11"/>
        <color rgb="FF7030A0"/>
        <rFont val="Arial Narrow"/>
        <family val="2"/>
      </rPr>
      <t>-0,625</t>
    </r>
    <r>
      <rPr>
        <sz val="11"/>
        <color theme="1"/>
        <rFont val="Arial Narrow"/>
        <family val="2"/>
      </rPr>
      <t xml:space="preserve">
c.) Strichrechnung
5 + </t>
    </r>
    <r>
      <rPr>
        <sz val="11"/>
        <color rgb="FF7030A0"/>
        <rFont val="Arial Narrow"/>
        <family val="2"/>
      </rPr>
      <t>-0,625</t>
    </r>
    <r>
      <rPr>
        <sz val="11"/>
        <color theme="1"/>
        <rFont val="Arial Narrow"/>
        <family val="2"/>
      </rPr>
      <t xml:space="preserve"> = </t>
    </r>
    <r>
      <rPr>
        <b/>
        <u/>
        <sz val="11"/>
        <color theme="1"/>
        <rFont val="Arial Narrow"/>
        <family val="2"/>
      </rPr>
      <t>4,38</t>
    </r>
    <r>
      <rPr>
        <sz val="11"/>
        <color theme="1"/>
        <rFont val="Arial Narrow"/>
        <family val="2"/>
      </rPr>
      <t xml:space="preserve"> Punkte für Honorar</t>
    </r>
  </si>
  <si>
    <t>260137</t>
  </si>
  <si>
    <t>Beispielhafte Projektunterlage aus der Genehmigungs- und Ausführungsplanung vergleichbarer Projekte, insbesondere im Bestandsbau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</si>
</sst>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FF0000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sz val="8"/>
      <color theme="1"/>
      <name val="Arial Narrow"/>
      <family val="2"/>
    </font>
    <font>
      <sz val="10.75"/>
      <color theme="1"/>
      <name val="Arial Narrow"/>
      <family val="2"/>
    </font>
    <font>
      <sz val="7"/>
      <color theme="1"/>
      <name val="Arial Narrow"/>
      <family val="2"/>
    </font>
    <font>
      <i/>
      <sz val="11"/>
      <color theme="1"/>
      <name val="Arial Narrow"/>
      <family val="2"/>
    </font>
    <font>
      <u/>
      <sz val="11"/>
      <color theme="1"/>
      <name val="Arial Narrow"/>
      <family val="2"/>
    </font>
    <font>
      <sz val="11"/>
      <color rgb="FFFFC000"/>
      <name val="Arial Narrow"/>
      <family val="2"/>
    </font>
    <font>
      <sz val="11"/>
      <color rgb="FF0070C0"/>
      <name val="Arial Narrow"/>
      <family val="2"/>
    </font>
    <font>
      <sz val="11"/>
      <color rgb="FF00B050"/>
      <name val="Arial Narrow"/>
      <family val="2"/>
    </font>
    <font>
      <sz val="11"/>
      <color rgb="FF7030A0"/>
      <name val="Arial Narrow"/>
      <family val="2"/>
    </font>
    <font>
      <b/>
      <u/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 applyFill="1" applyBorder="1"/>
    <xf numFmtId="3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quotePrefix="1" applyFont="1" applyFill="1" applyBorder="1"/>
    <xf numFmtId="0" fontId="2" fillId="0" borderId="2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0" xfId="0" applyFont="1" applyAlignment="1">
      <alignment wrapText="1"/>
    </xf>
    <xf numFmtId="0" fontId="1" fillId="0" borderId="20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Alignment="1"/>
    <xf numFmtId="0" fontId="2" fillId="0" borderId="9" xfId="0" applyFont="1" applyBorder="1"/>
    <xf numFmtId="0" fontId="2" fillId="0" borderId="10" xfId="0" applyFont="1" applyBorder="1"/>
    <xf numFmtId="0" fontId="1" fillId="0" borderId="0" xfId="0" quotePrefix="1" applyFont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/>
    <xf numFmtId="0" fontId="4" fillId="0" borderId="27" xfId="0" applyFont="1" applyBorder="1" applyAlignment="1">
      <alignment horizontal="left" wrapText="1"/>
    </xf>
    <xf numFmtId="0" fontId="1" fillId="0" borderId="17" xfId="0" applyFont="1" applyBorder="1"/>
    <xf numFmtId="0" fontId="1" fillId="0" borderId="39" xfId="0" applyFont="1" applyBorder="1"/>
    <xf numFmtId="0" fontId="3" fillId="0" borderId="5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2" fontId="1" fillId="0" borderId="0" xfId="0" applyNumberFormat="1" applyFont="1"/>
    <xf numFmtId="0" fontId="2" fillId="0" borderId="9" xfId="0" applyFont="1" applyBorder="1" applyAlignment="1"/>
    <xf numFmtId="0" fontId="2" fillId="0" borderId="5" xfId="0" applyFont="1" applyBorder="1" applyAlignment="1"/>
    <xf numFmtId="0" fontId="1" fillId="0" borderId="0" xfId="0" applyFont="1" applyProtection="1"/>
    <xf numFmtId="0" fontId="2" fillId="0" borderId="51" xfId="0" applyFont="1" applyBorder="1" applyAlignment="1" applyProtection="1"/>
    <xf numFmtId="0" fontId="1" fillId="0" borderId="46" xfId="0" applyFont="1" applyBorder="1" applyAlignment="1" applyProtection="1">
      <alignment horizontal="left"/>
    </xf>
    <xf numFmtId="0" fontId="1" fillId="0" borderId="48" xfId="0" applyFont="1" applyBorder="1" applyAlignment="1" applyProtection="1">
      <alignment horizontal="left"/>
    </xf>
    <xf numFmtId="0" fontId="1" fillId="0" borderId="0" xfId="0" applyFont="1" applyBorder="1" applyProtection="1"/>
    <xf numFmtId="2" fontId="1" fillId="0" borderId="0" xfId="0" applyNumberFormat="1" applyFont="1" applyBorder="1" applyAlignment="1" applyProtection="1">
      <alignment wrapText="1"/>
    </xf>
    <xf numFmtId="0" fontId="1" fillId="0" borderId="0" xfId="0" applyFont="1" applyBorder="1" applyAlignment="1" applyProtection="1">
      <alignment vertical="center" wrapText="1"/>
    </xf>
    <xf numFmtId="0" fontId="1" fillId="0" borderId="2" xfId="0" applyFont="1" applyBorder="1" applyProtection="1"/>
    <xf numFmtId="0" fontId="1" fillId="0" borderId="20" xfId="0" applyFont="1" applyBorder="1" applyProtection="1"/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4" fontId="2" fillId="0" borderId="45" xfId="0" applyNumberFormat="1" applyFont="1" applyBorder="1" applyAlignment="1" applyProtection="1">
      <alignment horizontal="right"/>
      <protection hidden="1"/>
    </xf>
    <xf numFmtId="0" fontId="2" fillId="0" borderId="0" xfId="0" applyFont="1" applyBorder="1" applyAlignment="1">
      <alignment horizontal="center"/>
    </xf>
    <xf numFmtId="0" fontId="1" fillId="0" borderId="17" xfId="0" applyFont="1" applyBorder="1" applyProtection="1"/>
    <xf numFmtId="0" fontId="1" fillId="0" borderId="16" xfId="0" applyFont="1" applyBorder="1" applyProtection="1"/>
    <xf numFmtId="0" fontId="1" fillId="0" borderId="55" xfId="0" applyFont="1" applyBorder="1" applyProtection="1"/>
    <xf numFmtId="0" fontId="1" fillId="0" borderId="46" xfId="0" applyFont="1" applyBorder="1" applyProtection="1"/>
    <xf numFmtId="0" fontId="1" fillId="0" borderId="58" xfId="0" applyFont="1" applyBorder="1" applyProtection="1"/>
    <xf numFmtId="0" fontId="1" fillId="0" borderId="59" xfId="0" applyFont="1" applyBorder="1" applyProtection="1"/>
    <xf numFmtId="0" fontId="1" fillId="0" borderId="1" xfId="0" applyFont="1" applyBorder="1" applyProtection="1"/>
    <xf numFmtId="0" fontId="1" fillId="0" borderId="15" xfId="0" applyFont="1" applyBorder="1" applyAlignment="1" applyProtection="1">
      <alignment horizontal="center"/>
    </xf>
    <xf numFmtId="0" fontId="1" fillId="0" borderId="56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7" fillId="0" borderId="0" xfId="0" applyFont="1" applyProtection="1"/>
    <xf numFmtId="0" fontId="1" fillId="0" borderId="19" xfId="0" applyFont="1" applyBorder="1" applyProtection="1"/>
    <xf numFmtId="0" fontId="1" fillId="5" borderId="6" xfId="0" applyFont="1" applyFill="1" applyBorder="1" applyProtection="1"/>
    <xf numFmtId="0" fontId="1" fillId="5" borderId="7" xfId="0" applyFont="1" applyFill="1" applyBorder="1" applyProtection="1"/>
    <xf numFmtId="0" fontId="1" fillId="5" borderId="61" xfId="0" applyFont="1" applyFill="1" applyBorder="1" applyProtection="1"/>
    <xf numFmtId="0" fontId="1" fillId="5" borderId="62" xfId="0" applyFont="1" applyFill="1" applyBorder="1" applyProtection="1"/>
    <xf numFmtId="0" fontId="1" fillId="5" borderId="25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2" fillId="0" borderId="0" xfId="0" applyFont="1" applyBorder="1" applyProtection="1"/>
    <xf numFmtId="0" fontId="1" fillId="0" borderId="63" xfId="0" applyFont="1" applyBorder="1" applyProtection="1"/>
    <xf numFmtId="0" fontId="1" fillId="0" borderId="64" xfId="0" applyFont="1" applyBorder="1" applyProtection="1"/>
    <xf numFmtId="0" fontId="1" fillId="0" borderId="65" xfId="0" applyFont="1" applyBorder="1" applyProtection="1"/>
    <xf numFmtId="0" fontId="1" fillId="0" borderId="66" xfId="0" applyFont="1" applyBorder="1" applyProtection="1"/>
    <xf numFmtId="0" fontId="1" fillId="0" borderId="67" xfId="0" applyFont="1" applyBorder="1" applyProtection="1"/>
    <xf numFmtId="0" fontId="1" fillId="0" borderId="67" xfId="0" applyFont="1" applyBorder="1" applyAlignment="1" applyProtection="1">
      <alignment wrapText="1"/>
    </xf>
    <xf numFmtId="0" fontId="1" fillId="0" borderId="68" xfId="0" applyFont="1" applyBorder="1" applyProtection="1"/>
    <xf numFmtId="0" fontId="1" fillId="0" borderId="69" xfId="0" applyFont="1" applyBorder="1" applyProtection="1"/>
    <xf numFmtId="0" fontId="1" fillId="0" borderId="70" xfId="0" applyFont="1" applyBorder="1" applyProtection="1"/>
    <xf numFmtId="0" fontId="1" fillId="0" borderId="71" xfId="0" applyFont="1" applyBorder="1" applyProtection="1"/>
    <xf numFmtId="0" fontId="4" fillId="0" borderId="3" xfId="0" applyFont="1" applyFill="1" applyBorder="1" applyAlignment="1">
      <alignment horizontal="center"/>
    </xf>
    <xf numFmtId="0" fontId="1" fillId="4" borderId="52" xfId="0" applyFont="1" applyFill="1" applyBorder="1" applyAlignment="1" applyProtection="1">
      <alignment horizontal="center"/>
    </xf>
    <xf numFmtId="0" fontId="9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10" fillId="0" borderId="26" xfId="0" applyFont="1" applyBorder="1"/>
    <xf numFmtId="4" fontId="8" fillId="0" borderId="29" xfId="0" applyNumberFormat="1" applyFont="1" applyBorder="1" applyAlignment="1">
      <alignment horizontal="right"/>
    </xf>
    <xf numFmtId="4" fontId="8" fillId="0" borderId="32" xfId="0" applyNumberFormat="1" applyFont="1" applyBorder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8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1" fillId="0" borderId="26" xfId="0" applyFont="1" applyBorder="1"/>
    <xf numFmtId="4" fontId="11" fillId="0" borderId="29" xfId="0" applyNumberFormat="1" applyFont="1" applyBorder="1" applyAlignment="1">
      <alignment horizontal="right"/>
    </xf>
    <xf numFmtId="4" fontId="11" fillId="0" borderId="32" xfId="0" applyNumberFormat="1" applyFont="1" applyBorder="1" applyAlignment="1">
      <alignment horizontal="right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9" fillId="0" borderId="14" xfId="0" applyFont="1" applyBorder="1"/>
    <xf numFmtId="0" fontId="9" fillId="0" borderId="13" xfId="0" applyFont="1" applyBorder="1"/>
    <xf numFmtId="0" fontId="9" fillId="0" borderId="12" xfId="0" applyFont="1" applyBorder="1"/>
    <xf numFmtId="0" fontId="8" fillId="0" borderId="13" xfId="0" applyFont="1" applyBorder="1" applyAlignment="1">
      <alignment horizontal="left" vertical="top" wrapText="1"/>
    </xf>
    <xf numFmtId="0" fontId="1" fillId="0" borderId="0" xfId="0" applyFont="1" applyFill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72" xfId="0" applyFont="1" applyBorder="1" applyAlignment="1">
      <alignment wrapText="1"/>
    </xf>
    <xf numFmtId="0" fontId="4" fillId="0" borderId="29" xfId="0" applyFont="1" applyBorder="1" applyAlignment="1">
      <alignment wrapText="1"/>
    </xf>
    <xf numFmtId="0" fontId="8" fillId="0" borderId="19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/>
    </xf>
    <xf numFmtId="0" fontId="8" fillId="0" borderId="19" xfId="0" applyFont="1" applyFill="1" applyBorder="1" applyAlignment="1">
      <alignment vertical="top" wrapText="1"/>
    </xf>
    <xf numFmtId="0" fontId="1" fillId="0" borderId="12" xfId="0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center"/>
      <protection hidden="1"/>
    </xf>
    <xf numFmtId="0" fontId="4" fillId="0" borderId="23" xfId="0" applyFont="1" applyBorder="1" applyAlignment="1" applyProtection="1">
      <alignment horizontal="left" wrapText="1"/>
      <protection hidden="1"/>
    </xf>
    <xf numFmtId="2" fontId="4" fillId="0" borderId="5" xfId="0" applyNumberFormat="1" applyFont="1" applyBorder="1" applyAlignment="1" applyProtection="1">
      <alignment horizontal="right"/>
      <protection hidden="1"/>
    </xf>
    <xf numFmtId="2" fontId="4" fillId="0" borderId="12" xfId="0" applyNumberFormat="1" applyFont="1" applyBorder="1" applyAlignment="1" applyProtection="1">
      <alignment horizontal="right"/>
      <protection hidden="1"/>
    </xf>
    <xf numFmtId="2" fontId="4" fillId="0" borderId="12" xfId="0" applyNumberFormat="1" applyFont="1" applyBorder="1" applyAlignment="1" applyProtection="1">
      <alignment horizontal="center" vertical="center"/>
      <protection hidden="1"/>
    </xf>
    <xf numFmtId="4" fontId="11" fillId="0" borderId="29" xfId="0" applyNumberFormat="1" applyFont="1" applyBorder="1" applyAlignment="1" applyProtection="1">
      <alignment horizontal="right"/>
      <protection hidden="1"/>
    </xf>
    <xf numFmtId="4" fontId="11" fillId="0" borderId="32" xfId="0" applyNumberFormat="1" applyFont="1" applyBorder="1" applyAlignment="1" applyProtection="1">
      <alignment horizontal="right"/>
      <protection hidden="1"/>
    </xf>
    <xf numFmtId="0" fontId="11" fillId="0" borderId="0" xfId="0" applyFont="1" applyBorder="1" applyAlignment="1" applyProtection="1">
      <alignment wrapText="1"/>
      <protection hidden="1"/>
    </xf>
    <xf numFmtId="0" fontId="8" fillId="0" borderId="0" xfId="0" applyFont="1" applyBorder="1" applyProtection="1">
      <protection hidden="1"/>
    </xf>
    <xf numFmtId="0" fontId="11" fillId="0" borderId="0" xfId="0" applyFont="1" applyBorder="1" applyProtection="1">
      <protection hidden="1"/>
    </xf>
    <xf numFmtId="0" fontId="11" fillId="0" borderId="26" xfId="0" applyFont="1" applyBorder="1" applyProtection="1">
      <protection hidden="1"/>
    </xf>
    <xf numFmtId="0" fontId="8" fillId="0" borderId="13" xfId="0" applyFont="1" applyBorder="1" applyAlignment="1" applyProtection="1">
      <alignment horizontal="left" vertical="top" wrapText="1"/>
      <protection hidden="1"/>
    </xf>
    <xf numFmtId="0" fontId="8" fillId="0" borderId="34" xfId="0" applyFont="1" applyBorder="1" applyAlignment="1" applyProtection="1">
      <alignment horizontal="left" vertical="top" wrapText="1"/>
      <protection hidden="1"/>
    </xf>
    <xf numFmtId="4" fontId="1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10" xfId="0" applyFont="1" applyBorder="1" applyProtection="1">
      <protection hidden="1"/>
    </xf>
    <xf numFmtId="2" fontId="1" fillId="0" borderId="21" xfId="0" applyNumberFormat="1" applyFont="1" applyFill="1" applyBorder="1" applyAlignment="1" applyProtection="1">
      <alignment horizontal="center" wrapText="1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4" fontId="1" fillId="4" borderId="53" xfId="0" applyNumberFormat="1" applyFont="1" applyFill="1" applyBorder="1" applyAlignment="1" applyProtection="1">
      <alignment horizontal="center"/>
      <protection hidden="1"/>
    </xf>
    <xf numFmtId="4" fontId="5" fillId="0" borderId="60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Protection="1">
      <protection hidden="1"/>
    </xf>
    <xf numFmtId="0" fontId="1" fillId="0" borderId="8" xfId="0" applyFont="1" applyBorder="1" applyProtection="1">
      <protection hidden="1"/>
    </xf>
    <xf numFmtId="49" fontId="2" fillId="0" borderId="22" xfId="0" applyNumberFormat="1" applyFont="1" applyFill="1" applyBorder="1" applyAlignment="1" applyProtection="1">
      <alignment horizontal="center"/>
    </xf>
    <xf numFmtId="0" fontId="1" fillId="6" borderId="45" xfId="0" applyFont="1" applyFill="1" applyBorder="1" applyAlignment="1" applyProtection="1">
      <alignment horizontal="right"/>
      <protection hidden="1"/>
    </xf>
    <xf numFmtId="0" fontId="1" fillId="0" borderId="45" xfId="0" applyFont="1" applyFill="1" applyBorder="1" applyAlignment="1" applyProtection="1">
      <alignment horizontal="right"/>
      <protection hidden="1"/>
    </xf>
    <xf numFmtId="4" fontId="1" fillId="0" borderId="45" xfId="0" applyNumberFormat="1" applyFont="1" applyFill="1" applyBorder="1" applyAlignment="1" applyProtection="1">
      <alignment horizontal="right" vertical="center"/>
      <protection hidden="1"/>
    </xf>
    <xf numFmtId="2" fontId="1" fillId="0" borderId="45" xfId="0" applyNumberFormat="1" applyFont="1" applyFill="1" applyBorder="1" applyAlignment="1" applyProtection="1">
      <alignment horizontal="right" vertical="center"/>
      <protection hidden="1"/>
    </xf>
    <xf numFmtId="0" fontId="1" fillId="0" borderId="45" xfId="0" applyFont="1" applyBorder="1" applyAlignment="1" applyProtection="1">
      <alignment horizontal="right" vertical="center"/>
      <protection hidden="1"/>
    </xf>
    <xf numFmtId="4" fontId="1" fillId="4" borderId="45" xfId="0" applyNumberFormat="1" applyFont="1" applyFill="1" applyBorder="1" applyAlignment="1" applyProtection="1">
      <alignment horizontal="right" vertical="center"/>
      <protection hidden="1"/>
    </xf>
    <xf numFmtId="0" fontId="6" fillId="0" borderId="0" xfId="0" applyFont="1" applyFill="1"/>
    <xf numFmtId="49" fontId="2" fillId="2" borderId="22" xfId="0" applyNumberFormat="1" applyFont="1" applyFill="1" applyBorder="1" applyAlignment="1" applyProtection="1">
      <alignment horizontal="right"/>
      <protection locked="0"/>
    </xf>
    <xf numFmtId="0" fontId="5" fillId="0" borderId="10" xfId="0" applyFont="1" applyBorder="1" applyProtection="1">
      <protection hidden="1"/>
    </xf>
    <xf numFmtId="0" fontId="1" fillId="0" borderId="0" xfId="0" applyFont="1"/>
    <xf numFmtId="4" fontId="1" fillId="0" borderId="0" xfId="0" applyNumberFormat="1" applyFont="1" applyFill="1" applyBorder="1"/>
    <xf numFmtId="0" fontId="1" fillId="0" borderId="0" xfId="0" quotePrefix="1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1" fillId="0" borderId="45" xfId="0" applyFont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hidden="1"/>
    </xf>
    <xf numFmtId="0" fontId="1" fillId="0" borderId="0" xfId="0" applyFont="1" applyFill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2" xfId="0" applyFont="1" applyBorder="1" applyProtection="1">
      <protection hidden="1"/>
    </xf>
    <xf numFmtId="0" fontId="0" fillId="0" borderId="20" xfId="0" applyBorder="1" applyProtection="1">
      <protection hidden="1"/>
    </xf>
    <xf numFmtId="0" fontId="1" fillId="0" borderId="73" xfId="0" applyFont="1" applyBorder="1" applyAlignment="1" applyProtection="1">
      <alignment horizontal="center"/>
      <protection hidden="1"/>
    </xf>
    <xf numFmtId="0" fontId="1" fillId="0" borderId="4" xfId="0" applyFont="1" applyBorder="1" applyProtection="1">
      <protection hidden="1"/>
    </xf>
    <xf numFmtId="0" fontId="0" fillId="0" borderId="0" xfId="0" applyBorder="1" applyProtection="1">
      <protection hidden="1"/>
    </xf>
    <xf numFmtId="0" fontId="1" fillId="0" borderId="6" xfId="0" applyFont="1" applyBorder="1" applyProtection="1">
      <protection hidden="1"/>
    </xf>
    <xf numFmtId="0" fontId="0" fillId="0" borderId="7" xfId="0" applyBorder="1" applyProtection="1">
      <protection hidden="1"/>
    </xf>
    <xf numFmtId="0" fontId="1" fillId="0" borderId="76" xfId="0" applyFont="1" applyBorder="1" applyAlignment="1" applyProtection="1">
      <alignment horizontal="center"/>
      <protection hidden="1"/>
    </xf>
    <xf numFmtId="4" fontId="1" fillId="7" borderId="45" xfId="0" applyNumberFormat="1" applyFont="1" applyFill="1" applyBorder="1" applyAlignment="1" applyProtection="1">
      <alignment horizontal="right" vertical="center"/>
      <protection hidden="1"/>
    </xf>
    <xf numFmtId="4" fontId="1" fillId="0" borderId="54" xfId="0" applyNumberFormat="1" applyFont="1" applyFill="1" applyBorder="1" applyAlignment="1" applyProtection="1">
      <alignment horizontal="center"/>
      <protection hidden="1"/>
    </xf>
    <xf numFmtId="4" fontId="1" fillId="0" borderId="57" xfId="0" applyNumberFormat="1" applyFont="1" applyFill="1" applyBorder="1" applyAlignment="1" applyProtection="1">
      <alignment horizontal="center"/>
      <protection hidden="1"/>
    </xf>
    <xf numFmtId="0" fontId="1" fillId="2" borderId="50" xfId="0" applyFont="1" applyFill="1" applyBorder="1" applyProtection="1">
      <protection locked="0"/>
    </xf>
    <xf numFmtId="0" fontId="1" fillId="2" borderId="24" xfId="0" applyFont="1" applyFill="1" applyBorder="1" applyProtection="1"/>
    <xf numFmtId="4" fontId="2" fillId="0" borderId="40" xfId="0" applyNumberFormat="1" applyFont="1" applyBorder="1" applyAlignment="1" applyProtection="1">
      <alignment horizontal="center"/>
      <protection hidden="1"/>
    </xf>
    <xf numFmtId="0" fontId="1" fillId="0" borderId="47" xfId="0" applyFont="1" applyBorder="1" applyAlignment="1" applyProtection="1">
      <alignment horizontal="left" vertical="center"/>
    </xf>
    <xf numFmtId="0" fontId="1" fillId="0" borderId="46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5" borderId="82" xfId="0" applyFont="1" applyFill="1" applyBorder="1" applyProtection="1">
      <protection hidden="1"/>
    </xf>
    <xf numFmtId="0" fontId="1" fillId="5" borderId="22" xfId="0" applyFont="1" applyFill="1" applyBorder="1" applyProtection="1">
      <protection hidden="1"/>
    </xf>
    <xf numFmtId="0" fontId="1" fillId="0" borderId="50" xfId="0" applyFont="1" applyFill="1" applyBorder="1" applyProtection="1">
      <protection hidden="1"/>
    </xf>
    <xf numFmtId="0" fontId="1" fillId="0" borderId="30" xfId="0" applyFont="1" applyFill="1" applyBorder="1" applyProtection="1">
      <protection hidden="1"/>
    </xf>
    <xf numFmtId="4" fontId="1" fillId="0" borderId="49" xfId="0" applyNumberFormat="1" applyFont="1" applyBorder="1" applyProtection="1">
      <protection hidden="1"/>
    </xf>
    <xf numFmtId="4" fontId="1" fillId="0" borderId="38" xfId="0" applyNumberFormat="1" applyFont="1" applyBorder="1" applyProtection="1">
      <protection hidden="1"/>
    </xf>
    <xf numFmtId="4" fontId="1" fillId="0" borderId="50" xfId="0" applyNumberFormat="1" applyFont="1" applyFill="1" applyBorder="1" applyAlignment="1" applyProtection="1">
      <protection hidden="1"/>
    </xf>
    <xf numFmtId="0" fontId="1" fillId="0" borderId="48" xfId="0" applyFont="1" applyBorder="1" applyProtection="1"/>
    <xf numFmtId="0" fontId="1" fillId="0" borderId="0" xfId="0" applyFont="1" applyBorder="1" applyAlignment="1" applyProtection="1">
      <alignment vertical="center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1" fillId="0" borderId="0" xfId="0" applyFont="1" applyBorder="1" applyAlignment="1" applyProtection="1">
      <protection hidden="1"/>
    </xf>
    <xf numFmtId="0" fontId="3" fillId="0" borderId="0" xfId="0" applyFont="1" applyFill="1" applyBorder="1" applyProtection="1">
      <protection hidden="1"/>
    </xf>
    <xf numFmtId="0" fontId="1" fillId="5" borderId="51" xfId="0" applyFont="1" applyFill="1" applyBorder="1" applyProtection="1">
      <protection hidden="1"/>
    </xf>
    <xf numFmtId="0" fontId="1" fillId="0" borderId="83" xfId="0" applyFont="1" applyFill="1" applyBorder="1" applyProtection="1">
      <protection hidden="1"/>
    </xf>
    <xf numFmtId="4" fontId="1" fillId="0" borderId="84" xfId="0" applyNumberFormat="1" applyFont="1" applyBorder="1" applyProtection="1">
      <protection hidden="1"/>
    </xf>
    <xf numFmtId="0" fontId="1" fillId="0" borderId="67" xfId="0" applyFont="1" applyFill="1" applyBorder="1" applyProtection="1"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</xf>
    <xf numFmtId="2" fontId="1" fillId="0" borderId="54" xfId="0" applyNumberFormat="1" applyFont="1" applyBorder="1" applyProtection="1">
      <protection hidden="1"/>
    </xf>
    <xf numFmtId="2" fontId="1" fillId="0" borderId="57" xfId="0" applyNumberFormat="1" applyFont="1" applyBorder="1" applyProtection="1">
      <protection hidden="1"/>
    </xf>
    <xf numFmtId="0" fontId="1" fillId="0" borderId="60" xfId="0" applyFont="1" applyBorder="1" applyProtection="1">
      <protection hidden="1"/>
    </xf>
    <xf numFmtId="0" fontId="1" fillId="0" borderId="67" xfId="0" applyFont="1" applyBorder="1" applyProtection="1">
      <protection hidden="1"/>
    </xf>
    <xf numFmtId="4" fontId="12" fillId="0" borderId="51" xfId="0" applyNumberFormat="1" applyFont="1" applyBorder="1" applyAlignment="1" applyProtection="1">
      <alignment horizontal="right"/>
      <protection hidden="1"/>
    </xf>
    <xf numFmtId="4" fontId="12" fillId="0" borderId="82" xfId="0" applyNumberFormat="1" applyFont="1" applyBorder="1" applyAlignment="1" applyProtection="1">
      <alignment horizontal="right"/>
      <protection hidden="1"/>
    </xf>
    <xf numFmtId="4" fontId="12" fillId="0" borderId="22" xfId="0" applyNumberFormat="1" applyFont="1" applyBorder="1" applyAlignment="1" applyProtection="1">
      <alignment horizontal="right"/>
      <protection hidden="1"/>
    </xf>
    <xf numFmtId="0" fontId="1" fillId="0" borderId="47" xfId="0" applyFont="1" applyBorder="1" applyProtection="1"/>
    <xf numFmtId="0" fontId="1" fillId="0" borderId="36" xfId="0" applyFont="1" applyBorder="1" applyAlignment="1" applyProtection="1">
      <alignment horizontal="right" vertical="center"/>
    </xf>
    <xf numFmtId="0" fontId="1" fillId="0" borderId="31" xfId="0" applyFont="1" applyBorder="1" applyAlignment="1" applyProtection="1">
      <alignment vertical="center"/>
    </xf>
    <xf numFmtId="0" fontId="1" fillId="0" borderId="13" xfId="0" applyFont="1" applyBorder="1" applyProtection="1"/>
    <xf numFmtId="0" fontId="1" fillId="0" borderId="34" xfId="0" applyFont="1" applyBorder="1" applyProtection="1"/>
    <xf numFmtId="0" fontId="2" fillId="2" borderId="0" xfId="0" applyFont="1" applyFill="1" applyBorder="1" applyAlignment="1" applyProtection="1"/>
    <xf numFmtId="0" fontId="1" fillId="2" borderId="0" xfId="0" applyFont="1" applyFill="1" applyProtection="1"/>
    <xf numFmtId="0" fontId="1" fillId="5" borderId="45" xfId="0" applyFont="1" applyFill="1" applyBorder="1" applyAlignment="1" applyProtection="1">
      <alignment horizontal="center"/>
    </xf>
    <xf numFmtId="0" fontId="1" fillId="0" borderId="26" xfId="0" applyFont="1" applyBorder="1" applyAlignment="1" applyProtection="1">
      <alignment vertical="top" wrapText="1"/>
    </xf>
    <xf numFmtId="0" fontId="1" fillId="0" borderId="26" xfId="0" applyFont="1" applyFill="1" applyBorder="1" applyAlignment="1" applyProtection="1">
      <alignment vertical="top" wrapText="1"/>
    </xf>
    <xf numFmtId="0" fontId="1" fillId="0" borderId="0" xfId="0" applyFont="1" applyFill="1" applyBorder="1" applyProtection="1"/>
    <xf numFmtId="0" fontId="1" fillId="0" borderId="26" xfId="0" applyFont="1" applyFill="1" applyBorder="1" applyAlignment="1" applyProtection="1"/>
    <xf numFmtId="0" fontId="1" fillId="0" borderId="7" xfId="0" applyFont="1" applyFill="1" applyBorder="1" applyProtection="1"/>
    <xf numFmtId="2" fontId="1" fillId="0" borderId="47" xfId="0" applyNumberFormat="1" applyFont="1" applyBorder="1" applyAlignment="1" applyProtection="1">
      <alignment horizontal="right"/>
      <protection hidden="1"/>
    </xf>
    <xf numFmtId="2" fontId="1" fillId="2" borderId="49" xfId="0" applyNumberFormat="1" applyFont="1" applyFill="1" applyBorder="1" applyAlignment="1" applyProtection="1">
      <alignment horizontal="right" vertical="center"/>
      <protection locked="0"/>
    </xf>
    <xf numFmtId="0" fontId="1" fillId="0" borderId="86" xfId="0" applyFont="1" applyFill="1" applyBorder="1" applyProtection="1">
      <protection hidden="1"/>
    </xf>
    <xf numFmtId="0" fontId="1" fillId="0" borderId="73" xfId="0" applyFont="1" applyFill="1" applyBorder="1" applyProtection="1">
      <protection hidden="1"/>
    </xf>
    <xf numFmtId="0" fontId="1" fillId="0" borderId="87" xfId="0" applyFont="1" applyBorder="1" applyAlignment="1" applyProtection="1">
      <alignment horizontal="left"/>
      <protection hidden="1"/>
    </xf>
    <xf numFmtId="0" fontId="1" fillId="0" borderId="88" xfId="0" applyFont="1" applyBorder="1" applyAlignment="1" applyProtection="1">
      <alignment horizontal="left"/>
      <protection hidden="1"/>
    </xf>
    <xf numFmtId="0" fontId="1" fillId="0" borderId="74" xfId="0" applyFont="1" applyFill="1" applyBorder="1" applyProtection="1"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3" fillId="0" borderId="0" xfId="0" applyFont="1" applyAlignment="1"/>
    <xf numFmtId="2" fontId="1" fillId="0" borderId="21" xfId="0" applyNumberFormat="1" applyFont="1" applyBorder="1" applyAlignment="1" applyProtection="1">
      <alignment horizontal="center"/>
      <protection hidden="1"/>
    </xf>
    <xf numFmtId="0" fontId="1" fillId="0" borderId="0" xfId="0" applyFont="1" applyAlignment="1">
      <alignment horizontal="center" wrapText="1"/>
    </xf>
    <xf numFmtId="0" fontId="14" fillId="0" borderId="0" xfId="0" applyFont="1"/>
    <xf numFmtId="0" fontId="14" fillId="0" borderId="0" xfId="0" applyFont="1" applyProtection="1"/>
    <xf numFmtId="4" fontId="1" fillId="2" borderId="45" xfId="0" applyNumberFormat="1" applyFont="1" applyFill="1" applyBorder="1" applyAlignment="1" applyProtection="1">
      <alignment vertical="center" wrapText="1"/>
      <protection locked="0"/>
    </xf>
    <xf numFmtId="4" fontId="1" fillId="2" borderId="45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2" fontId="4" fillId="0" borderId="38" xfId="0" applyNumberFormat="1" applyFont="1" applyBorder="1" applyAlignment="1" applyProtection="1">
      <alignment horizontal="center" vertical="center"/>
      <protection hidden="1"/>
    </xf>
    <xf numFmtId="2" fontId="4" fillId="0" borderId="30" xfId="0" applyNumberFormat="1" applyFont="1" applyBorder="1" applyAlignment="1" applyProtection="1">
      <alignment horizontal="center" vertical="center"/>
      <protection hidden="1"/>
    </xf>
    <xf numFmtId="4" fontId="11" fillId="2" borderId="37" xfId="0" applyNumberFormat="1" applyFont="1" applyFill="1" applyBorder="1" applyAlignment="1" applyProtection="1">
      <alignment horizontal="center" vertical="center"/>
      <protection locked="0"/>
    </xf>
    <xf numFmtId="4" fontId="11" fillId="2" borderId="32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4" fontId="11" fillId="2" borderId="29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8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1" fillId="2" borderId="76" xfId="0" applyFont="1" applyFill="1" applyBorder="1" applyAlignment="1" applyProtection="1">
      <alignment horizontal="center"/>
      <protection locked="0" hidden="1"/>
    </xf>
    <xf numFmtId="0" fontId="1" fillId="2" borderId="77" xfId="0" applyFont="1" applyFill="1" applyBorder="1" applyAlignment="1" applyProtection="1">
      <alignment horizontal="center"/>
      <protection locked="0" hidden="1"/>
    </xf>
    <xf numFmtId="0" fontId="1" fillId="2" borderId="73" xfId="0" applyFont="1" applyFill="1" applyBorder="1" applyAlignment="1" applyProtection="1">
      <alignment horizontal="center"/>
      <protection locked="0" hidden="1"/>
    </xf>
    <xf numFmtId="0" fontId="1" fillId="2" borderId="74" xfId="0" applyFont="1" applyFill="1" applyBorder="1" applyAlignment="1" applyProtection="1">
      <alignment horizontal="center"/>
      <protection locked="0" hidden="1"/>
    </xf>
    <xf numFmtId="0" fontId="1" fillId="2" borderId="45" xfId="0" applyFont="1" applyFill="1" applyBorder="1" applyAlignment="1" applyProtection="1">
      <alignment horizontal="center"/>
      <protection locked="0" hidden="1"/>
    </xf>
    <xf numFmtId="0" fontId="1" fillId="2" borderId="75" xfId="0" applyFont="1" applyFill="1" applyBorder="1" applyAlignment="1" applyProtection="1">
      <alignment horizontal="center"/>
      <protection locked="0" hidden="1"/>
    </xf>
    <xf numFmtId="0" fontId="1" fillId="2" borderId="47" xfId="0" applyFont="1" applyFill="1" applyBorder="1" applyAlignment="1" applyProtection="1">
      <alignment horizontal="center"/>
      <protection locked="0" hidden="1"/>
    </xf>
    <xf numFmtId="0" fontId="1" fillId="2" borderId="46" xfId="0" applyFont="1" applyFill="1" applyBorder="1" applyAlignment="1" applyProtection="1">
      <alignment horizontal="center"/>
      <protection locked="0" hidden="1"/>
    </xf>
    <xf numFmtId="0" fontId="1" fillId="2" borderId="48" xfId="0" applyFont="1" applyFill="1" applyBorder="1" applyAlignment="1" applyProtection="1">
      <alignment horizontal="center"/>
      <protection locked="0" hidden="1"/>
    </xf>
    <xf numFmtId="0" fontId="8" fillId="2" borderId="44" xfId="0" applyFont="1" applyFill="1" applyBorder="1" applyAlignment="1" applyProtection="1">
      <alignment horizontal="left" vertical="top" wrapText="1"/>
      <protection locked="0"/>
    </xf>
    <xf numFmtId="0" fontId="8" fillId="2" borderId="33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7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81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79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2" fontId="2" fillId="0" borderId="23" xfId="0" applyNumberFormat="1" applyFont="1" applyBorder="1" applyAlignment="1" applyProtection="1">
      <alignment horizontal="center" vertical="center"/>
      <protection hidden="1"/>
    </xf>
    <xf numFmtId="2" fontId="2" fillId="0" borderId="25" xfId="0" applyNumberFormat="1" applyFont="1" applyBorder="1" applyAlignment="1" applyProtection="1">
      <alignment horizontal="center" vertical="center"/>
      <protection hidden="1"/>
    </xf>
    <xf numFmtId="4" fontId="10" fillId="0" borderId="28" xfId="0" applyNumberFormat="1" applyFont="1" applyFill="1" applyBorder="1" applyAlignment="1" applyProtection="1">
      <alignment horizontal="center" vertical="center"/>
      <protection hidden="1"/>
    </xf>
    <xf numFmtId="4" fontId="10" fillId="0" borderId="80" xfId="0" applyNumberFormat="1" applyFont="1" applyFill="1" applyBorder="1" applyAlignment="1" applyProtection="1">
      <alignment horizontal="center" vertical="center"/>
      <protection hidden="1"/>
    </xf>
    <xf numFmtId="0" fontId="1" fillId="2" borderId="50" xfId="0" applyFont="1" applyFill="1" applyBorder="1" applyAlignment="1" applyProtection="1">
      <alignment horizontal="center"/>
      <protection locked="0" hidden="1"/>
    </xf>
    <xf numFmtId="0" fontId="1" fillId="2" borderId="30" xfId="0" applyFont="1" applyFill="1" applyBorder="1" applyAlignment="1" applyProtection="1">
      <alignment horizontal="center"/>
      <protection locked="0" hidden="1"/>
    </xf>
    <xf numFmtId="4" fontId="5" fillId="0" borderId="10" xfId="0" applyNumberFormat="1" applyFont="1" applyBorder="1" applyAlignment="1" applyProtection="1">
      <alignment horizontal="center"/>
      <protection hidden="1"/>
    </xf>
    <xf numFmtId="4" fontId="10" fillId="2" borderId="28" xfId="0" applyNumberFormat="1" applyFont="1" applyFill="1" applyBorder="1" applyAlignment="1" applyProtection="1">
      <alignment horizontal="center" vertical="center"/>
      <protection locked="0"/>
    </xf>
    <xf numFmtId="4" fontId="10" fillId="2" borderId="8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8" borderId="35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/>
    </xf>
    <xf numFmtId="0" fontId="1" fillId="8" borderId="36" xfId="0" applyFont="1" applyFill="1" applyBorder="1" applyAlignment="1" applyProtection="1">
      <alignment horizontal="center" vertical="center"/>
    </xf>
    <xf numFmtId="0" fontId="1" fillId="8" borderId="31" xfId="0" applyFont="1" applyFill="1" applyBorder="1" applyAlignment="1" applyProtection="1">
      <alignment horizontal="center" vertical="center"/>
    </xf>
    <xf numFmtId="0" fontId="1" fillId="8" borderId="13" xfId="0" applyFont="1" applyFill="1" applyBorder="1" applyAlignment="1" applyProtection="1">
      <alignment horizontal="center" vertical="center"/>
    </xf>
    <xf numFmtId="0" fontId="1" fillId="8" borderId="34" xfId="0" applyFont="1" applyFill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/>
      <protection hidden="1"/>
    </xf>
    <xf numFmtId="0" fontId="2" fillId="0" borderId="46" xfId="0" applyFont="1" applyBorder="1" applyAlignment="1" applyProtection="1">
      <alignment horizontal="center"/>
      <protection hidden="1"/>
    </xf>
    <xf numFmtId="0" fontId="2" fillId="0" borderId="48" xfId="0" applyFont="1" applyBorder="1" applyAlignment="1" applyProtection="1">
      <alignment horizontal="center"/>
      <protection hidden="1"/>
    </xf>
    <xf numFmtId="0" fontId="2" fillId="0" borderId="47" xfId="0" applyFont="1" applyBorder="1" applyAlignment="1" applyProtection="1">
      <alignment horizontal="right"/>
      <protection hidden="1"/>
    </xf>
    <xf numFmtId="0" fontId="2" fillId="0" borderId="46" xfId="0" applyFont="1" applyBorder="1" applyAlignment="1" applyProtection="1">
      <alignment horizontal="right"/>
      <protection hidden="1"/>
    </xf>
    <xf numFmtId="0" fontId="2" fillId="0" borderId="48" xfId="0" applyFont="1" applyBorder="1" applyAlignment="1" applyProtection="1">
      <alignment horizontal="right"/>
      <protection hidden="1"/>
    </xf>
    <xf numFmtId="0" fontId="1" fillId="0" borderId="49" xfId="0" applyFont="1" applyBorder="1" applyAlignment="1" applyProtection="1">
      <alignment horizontal="center" vertical="center" wrapText="1"/>
    </xf>
    <xf numFmtId="0" fontId="1" fillId="0" borderId="50" xfId="0" applyFont="1" applyBorder="1" applyAlignment="1" applyProtection="1">
      <alignment horizontal="center" vertical="center" wrapText="1"/>
    </xf>
    <xf numFmtId="0" fontId="5" fillId="0" borderId="85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12" fillId="0" borderId="49" xfId="0" applyFont="1" applyBorder="1" applyAlignment="1" applyProtection="1">
      <alignment horizontal="center" vertical="top" wrapText="1"/>
    </xf>
    <xf numFmtId="0" fontId="12" fillId="0" borderId="50" xfId="0" applyFont="1" applyBorder="1" applyAlignment="1" applyProtection="1">
      <alignment horizontal="center" vertical="top" wrapText="1"/>
    </xf>
    <xf numFmtId="0" fontId="12" fillId="0" borderId="35" xfId="0" applyFont="1" applyBorder="1" applyAlignment="1" applyProtection="1">
      <alignment horizontal="center" vertical="center" wrapText="1"/>
    </xf>
    <xf numFmtId="0" fontId="12" fillId="0" borderId="36" xfId="0" applyFont="1" applyBorder="1" applyAlignment="1" applyProtection="1">
      <alignment horizontal="center" vertical="center" wrapText="1"/>
    </xf>
    <xf numFmtId="0" fontId="12" fillId="0" borderId="31" xfId="0" applyFont="1" applyBorder="1" applyAlignment="1" applyProtection="1">
      <alignment horizontal="center" vertical="center" wrapText="1"/>
    </xf>
    <xf numFmtId="0" fontId="12" fillId="0" borderId="34" xfId="0" applyFont="1" applyBorder="1" applyAlignment="1" applyProtection="1">
      <alignment horizontal="center" vertical="center" wrapText="1"/>
    </xf>
    <xf numFmtId="4" fontId="1" fillId="0" borderId="45" xfId="0" applyNumberFormat="1" applyFont="1" applyFill="1" applyBorder="1" applyAlignment="1" applyProtection="1">
      <alignment horizontal="right"/>
      <protection hidden="1"/>
    </xf>
    <xf numFmtId="0" fontId="1" fillId="0" borderId="47" xfId="0" applyFont="1" applyBorder="1" applyAlignment="1" applyProtection="1">
      <alignment horizontal="left" vertical="center"/>
    </xf>
    <xf numFmtId="0" fontId="1" fillId="0" borderId="46" xfId="0" applyFont="1" applyBorder="1" applyAlignment="1" applyProtection="1">
      <alignment horizontal="left" vertical="center"/>
    </xf>
    <xf numFmtId="0" fontId="1" fillId="0" borderId="48" xfId="0" applyFont="1" applyBorder="1" applyAlignment="1" applyProtection="1">
      <alignment horizontal="left" vertical="center"/>
    </xf>
    <xf numFmtId="0" fontId="1" fillId="0" borderId="47" xfId="0" applyFont="1" applyBorder="1" applyAlignment="1" applyProtection="1">
      <alignment horizontal="left" vertical="center" wrapText="1"/>
    </xf>
    <xf numFmtId="0" fontId="1" fillId="0" borderId="46" xfId="0" applyFont="1" applyBorder="1" applyAlignment="1" applyProtection="1">
      <alignment horizontal="left" vertical="center" wrapText="1"/>
    </xf>
    <xf numFmtId="0" fontId="1" fillId="0" borderId="48" xfId="0" applyFont="1" applyBorder="1" applyAlignment="1" applyProtection="1">
      <alignment horizontal="left" vertical="center" wrapText="1"/>
    </xf>
    <xf numFmtId="0" fontId="1" fillId="0" borderId="47" xfId="0" applyFont="1" applyFill="1" applyBorder="1" applyAlignment="1" applyProtection="1">
      <alignment horizontal="left" vertical="center"/>
    </xf>
    <xf numFmtId="0" fontId="1" fillId="0" borderId="46" xfId="0" applyFont="1" applyFill="1" applyBorder="1" applyAlignment="1" applyProtection="1">
      <alignment horizontal="left" vertical="center"/>
    </xf>
    <xf numFmtId="0" fontId="1" fillId="0" borderId="48" xfId="0" applyFont="1" applyFill="1" applyBorder="1" applyAlignment="1" applyProtection="1">
      <alignment horizontal="left" vertical="center"/>
    </xf>
    <xf numFmtId="0" fontId="12" fillId="7" borderId="52" xfId="0" applyFont="1" applyFill="1" applyBorder="1" applyAlignment="1" applyProtection="1">
      <alignment horizontal="center" wrapText="1"/>
    </xf>
    <xf numFmtId="0" fontId="12" fillId="7" borderId="53" xfId="0" applyFont="1" applyFill="1" applyBorder="1" applyAlignment="1" applyProtection="1">
      <alignment horizontal="center" wrapText="1"/>
    </xf>
    <xf numFmtId="0" fontId="1" fillId="0" borderId="35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6" borderId="9" xfId="0" applyFont="1" applyFill="1" applyBorder="1" applyAlignment="1" applyProtection="1">
      <alignment horizontal="center"/>
      <protection hidden="1"/>
    </xf>
    <xf numFmtId="0" fontId="1" fillId="6" borderId="10" xfId="0" applyFont="1" applyFill="1" applyBorder="1" applyAlignment="1" applyProtection="1">
      <alignment horizontal="center"/>
      <protection hidden="1"/>
    </xf>
    <xf numFmtId="0" fontId="1" fillId="6" borderId="11" xfId="0" applyFont="1" applyFill="1" applyBorder="1" applyAlignment="1" applyProtection="1">
      <alignment horizontal="center"/>
      <protection hidden="1"/>
    </xf>
  </cellXfs>
  <cellStyles count="1">
    <cellStyle name="Standard" xfId="0" builtinId="0"/>
  </cellStyles>
  <dxfs count="31">
    <dxf>
      <fill>
        <patternFill>
          <bgColor theme="5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 patternType="none">
          <bgColor auto="1"/>
        </patternFill>
      </fill>
    </dxf>
    <dxf>
      <font>
        <strike/>
      </font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Z108"/>
  <sheetViews>
    <sheetView showGridLines="0" tabSelected="1" zoomScale="115" zoomScaleNormal="115" workbookViewId="0">
      <pane ySplit="5" topLeftCell="A6" activePane="bottomLeft" state="frozen"/>
      <selection pane="bottomLeft" activeCell="V21" sqref="V21:AR22"/>
    </sheetView>
  </sheetViews>
  <sheetFormatPr baseColWidth="10" defaultColWidth="0" defaultRowHeight="16.5" zeroHeight="1" x14ac:dyDescent="0.3"/>
  <cols>
    <col min="1" max="12" width="2.7109375" style="1" customWidth="1"/>
    <col min="13" max="13" width="4.7109375" style="1" customWidth="1"/>
    <col min="14" max="18" width="2.7109375" style="1" customWidth="1"/>
    <col min="19" max="19" width="3.5703125" style="1" customWidth="1"/>
    <col min="20" max="20" width="2.7109375" style="1" customWidth="1"/>
    <col min="21" max="21" width="3.28515625" style="1" bestFit="1" customWidth="1"/>
    <col min="22" max="22" width="4.140625" style="1" customWidth="1"/>
    <col min="23" max="23" width="2.85546875" style="1" customWidth="1"/>
    <col min="24" max="32" width="2.7109375" style="1" customWidth="1"/>
    <col min="33" max="33" width="3.42578125" style="1" customWidth="1"/>
    <col min="34" max="35" width="2.7109375" style="1" customWidth="1"/>
    <col min="36" max="36" width="3.28515625" style="1" bestFit="1" customWidth="1"/>
    <col min="37" max="44" width="2.7109375" style="1" customWidth="1"/>
    <col min="45" max="45" width="6.5703125" style="1" customWidth="1"/>
    <col min="46" max="46" width="11.140625" style="1" customWidth="1"/>
    <col min="47" max="47" width="2.28515625" style="1" customWidth="1"/>
    <col min="48" max="48" width="11.5703125" style="1" hidden="1" customWidth="1"/>
    <col min="49" max="49" width="3" style="1" hidden="1" customWidth="1"/>
    <col min="50" max="52" width="0" style="1" hidden="1" customWidth="1"/>
    <col min="53" max="16384" width="11.5703125" style="1" hidden="1"/>
  </cols>
  <sheetData>
    <row r="1" spans="1:46" ht="17.25" thickBot="1" x14ac:dyDescent="0.35">
      <c r="A1" s="149" t="s">
        <v>90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AR1" s="35"/>
      <c r="AS1" s="34" t="s">
        <v>37</v>
      </c>
      <c r="AT1" s="150" t="s">
        <v>120</v>
      </c>
    </row>
    <row r="2" spans="1:46" ht="6" customHeight="1" thickBot="1" x14ac:dyDescent="0.35"/>
    <row r="3" spans="1:46" ht="28.15" customHeight="1" thickBot="1" x14ac:dyDescent="0.35"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8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109"/>
      <c r="AI3" s="109"/>
      <c r="AJ3" s="109"/>
      <c r="AK3" s="109"/>
      <c r="AL3" s="109"/>
      <c r="AM3" s="109"/>
      <c r="AN3" s="109"/>
      <c r="AS3" s="243" t="s">
        <v>25</v>
      </c>
      <c r="AT3" s="244"/>
    </row>
    <row r="4" spans="1:46" ht="17.25" thickBot="1" x14ac:dyDescent="0.35">
      <c r="AS4" s="32">
        <v>0</v>
      </c>
      <c r="AT4" s="84">
        <v>5</v>
      </c>
    </row>
    <row r="5" spans="1:46" ht="54.6" customHeight="1" thickTop="1" thickBot="1" x14ac:dyDescent="0.35">
      <c r="A5" s="233"/>
      <c r="B5" s="247" t="s">
        <v>3</v>
      </c>
      <c r="C5" s="248"/>
      <c r="D5" s="248"/>
      <c r="E5" s="248"/>
      <c r="F5" s="248"/>
      <c r="G5" s="248"/>
      <c r="H5" s="248"/>
      <c r="I5" s="248"/>
      <c r="J5" s="248"/>
      <c r="K5" s="247" t="s">
        <v>4</v>
      </c>
      <c r="L5" s="248"/>
      <c r="M5" s="248"/>
      <c r="N5" s="248"/>
      <c r="O5" s="248"/>
      <c r="P5" s="248"/>
      <c r="Q5" s="248"/>
      <c r="R5" s="248"/>
      <c r="S5" s="248"/>
      <c r="T5" s="249"/>
      <c r="U5" s="248" t="s">
        <v>5</v>
      </c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112" t="s">
        <v>6</v>
      </c>
      <c r="AT5" s="23" t="s">
        <v>2</v>
      </c>
    </row>
    <row r="6" spans="1:46" ht="13.9" customHeight="1" x14ac:dyDescent="0.3">
      <c r="B6" s="7" t="s">
        <v>58</v>
      </c>
      <c r="C6" s="13"/>
      <c r="D6" s="13"/>
      <c r="E6" s="13"/>
      <c r="F6" s="13"/>
      <c r="G6" s="13"/>
      <c r="H6" s="13"/>
      <c r="I6" s="13"/>
      <c r="J6" s="13"/>
      <c r="K6" s="24"/>
      <c r="L6" s="10"/>
      <c r="M6" s="10"/>
      <c r="N6" s="10"/>
      <c r="O6" s="10"/>
      <c r="P6" s="10"/>
      <c r="Q6" s="10"/>
      <c r="R6" s="10"/>
      <c r="S6" s="10"/>
      <c r="T6" s="11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25"/>
      <c r="AS6" s="28"/>
      <c r="AT6" s="29"/>
    </row>
    <row r="7" spans="1:46" ht="14.45" customHeight="1" x14ac:dyDescent="0.3">
      <c r="B7" s="8"/>
      <c r="C7" s="14"/>
      <c r="D7" s="14"/>
      <c r="E7" s="14"/>
      <c r="F7" s="14"/>
      <c r="G7" s="14"/>
      <c r="H7" s="14"/>
      <c r="I7" s="14"/>
      <c r="J7" s="14"/>
      <c r="K7" s="114" t="s">
        <v>60</v>
      </c>
      <c r="L7" s="250" t="s">
        <v>100</v>
      </c>
      <c r="M7" s="250"/>
      <c r="N7" s="250"/>
      <c r="O7" s="250"/>
      <c r="P7" s="250"/>
      <c r="Q7" s="250"/>
      <c r="R7" s="250"/>
      <c r="S7" s="250"/>
      <c r="T7" s="251"/>
      <c r="U7" s="86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6"/>
      <c r="AK7" s="86"/>
      <c r="AL7" s="86"/>
      <c r="AM7" s="86"/>
      <c r="AN7" s="86"/>
      <c r="AO7" s="86"/>
      <c r="AP7" s="88"/>
      <c r="AQ7" s="88"/>
      <c r="AR7" s="89"/>
      <c r="AS7" s="90"/>
      <c r="AT7" s="26"/>
    </row>
    <row r="8" spans="1:46" x14ac:dyDescent="0.3">
      <c r="B8" s="8"/>
      <c r="C8" s="14"/>
      <c r="D8" s="14"/>
      <c r="E8" s="14"/>
      <c r="F8" s="14"/>
      <c r="G8" s="14"/>
      <c r="H8" s="14"/>
      <c r="I8" s="14"/>
      <c r="J8" s="14"/>
      <c r="K8" s="115"/>
      <c r="L8" s="252"/>
      <c r="M8" s="252"/>
      <c r="N8" s="252"/>
      <c r="O8" s="252"/>
      <c r="P8" s="252"/>
      <c r="Q8" s="252"/>
      <c r="R8" s="252"/>
      <c r="S8" s="252"/>
      <c r="T8" s="253"/>
      <c r="U8" s="86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6"/>
      <c r="AK8" s="86"/>
      <c r="AL8" s="86"/>
      <c r="AM8" s="86"/>
      <c r="AN8" s="86"/>
      <c r="AO8" s="86"/>
      <c r="AP8" s="88"/>
      <c r="AQ8" s="88"/>
      <c r="AR8" s="89"/>
      <c r="AS8" s="91"/>
      <c r="AT8" s="27"/>
    </row>
    <row r="9" spans="1:46" ht="15" customHeight="1" x14ac:dyDescent="0.3">
      <c r="B9" s="8"/>
      <c r="C9" s="14"/>
      <c r="D9" s="14"/>
      <c r="E9" s="14"/>
      <c r="F9" s="14"/>
      <c r="G9" s="14"/>
      <c r="H9" s="14"/>
      <c r="I9" s="14"/>
      <c r="J9" s="14"/>
      <c r="K9" s="92"/>
      <c r="L9" s="86"/>
      <c r="M9" s="86"/>
      <c r="N9" s="86"/>
      <c r="O9" s="86"/>
      <c r="P9" s="86"/>
      <c r="Q9" s="86"/>
      <c r="R9" s="86"/>
      <c r="S9" s="86"/>
      <c r="T9" s="93"/>
      <c r="U9" s="114" t="s">
        <v>72</v>
      </c>
      <c r="V9" s="250" t="s">
        <v>116</v>
      </c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63"/>
      <c r="AS9" s="245">
        <v>25</v>
      </c>
      <c r="AT9" s="246">
        <f>$AT$4*AS9</f>
        <v>125</v>
      </c>
    </row>
    <row r="10" spans="1:46" ht="15" customHeight="1" x14ac:dyDescent="0.3">
      <c r="B10" s="8"/>
      <c r="C10" s="14"/>
      <c r="D10" s="14"/>
      <c r="E10" s="14"/>
      <c r="F10" s="14"/>
      <c r="G10" s="14"/>
      <c r="H10" s="14"/>
      <c r="I10" s="14"/>
      <c r="J10" s="14"/>
      <c r="K10" s="92"/>
      <c r="L10" s="86"/>
      <c r="M10" s="86"/>
      <c r="N10" s="86"/>
      <c r="O10" s="86"/>
      <c r="P10" s="86"/>
      <c r="Q10" s="86"/>
      <c r="R10" s="86"/>
      <c r="S10" s="86"/>
      <c r="T10" s="93"/>
      <c r="U10" s="115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64"/>
      <c r="AS10" s="242"/>
      <c r="AT10" s="240"/>
    </row>
    <row r="11" spans="1:46" ht="14.45" customHeight="1" x14ac:dyDescent="0.3">
      <c r="B11" s="8"/>
      <c r="C11" s="14"/>
      <c r="D11" s="14"/>
      <c r="E11" s="14"/>
      <c r="F11" s="14"/>
      <c r="G11" s="14"/>
      <c r="H11" s="14"/>
      <c r="I11" s="14"/>
      <c r="J11" s="14"/>
      <c r="K11" s="92"/>
      <c r="L11" s="86"/>
      <c r="M11" s="86"/>
      <c r="N11" s="86"/>
      <c r="O11" s="86"/>
      <c r="P11" s="86"/>
      <c r="Q11" s="86"/>
      <c r="R11" s="86"/>
      <c r="S11" s="86"/>
      <c r="T11" s="93"/>
      <c r="U11" s="117" t="s">
        <v>73</v>
      </c>
      <c r="V11" s="250" t="s">
        <v>101</v>
      </c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63"/>
      <c r="AS11" s="241">
        <v>10</v>
      </c>
      <c r="AT11" s="239">
        <f>$AT$4*AS11</f>
        <v>50</v>
      </c>
    </row>
    <row r="12" spans="1:46" ht="14.45" customHeight="1" x14ac:dyDescent="0.3">
      <c r="B12" s="8"/>
      <c r="C12" s="14"/>
      <c r="D12" s="14"/>
      <c r="E12" s="14"/>
      <c r="F12" s="14"/>
      <c r="G12" s="14"/>
      <c r="H12" s="14"/>
      <c r="I12" s="14"/>
      <c r="J12" s="14"/>
      <c r="K12" s="92"/>
      <c r="L12" s="86"/>
      <c r="M12" s="86"/>
      <c r="N12" s="86"/>
      <c r="O12" s="86"/>
      <c r="P12" s="86"/>
      <c r="Q12" s="86"/>
      <c r="R12" s="86"/>
      <c r="S12" s="86"/>
      <c r="T12" s="93"/>
      <c r="U12" s="115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  <c r="AR12" s="264"/>
      <c r="AS12" s="242"/>
      <c r="AT12" s="240"/>
    </row>
    <row r="13" spans="1:46" ht="14.45" customHeight="1" x14ac:dyDescent="0.3">
      <c r="B13" s="8"/>
      <c r="C13" s="14"/>
      <c r="D13" s="14"/>
      <c r="E13" s="14"/>
      <c r="F13" s="14"/>
      <c r="G13" s="14"/>
      <c r="H13" s="14"/>
      <c r="I13" s="14"/>
      <c r="J13" s="14"/>
      <c r="K13" s="92"/>
      <c r="L13" s="86"/>
      <c r="M13" s="86"/>
      <c r="N13" s="86"/>
      <c r="O13" s="86"/>
      <c r="P13" s="86"/>
      <c r="Q13" s="86"/>
      <c r="R13" s="86"/>
      <c r="S13" s="86"/>
      <c r="T13" s="93"/>
      <c r="U13" s="114" t="s">
        <v>74</v>
      </c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63"/>
      <c r="AS13" s="241"/>
      <c r="AT13" s="239">
        <f>$AT$4*AS13</f>
        <v>0</v>
      </c>
    </row>
    <row r="14" spans="1:46" ht="14.45" customHeight="1" x14ac:dyDescent="0.3">
      <c r="B14" s="8"/>
      <c r="C14" s="14"/>
      <c r="D14" s="14"/>
      <c r="E14" s="14"/>
      <c r="F14" s="14"/>
      <c r="G14" s="14"/>
      <c r="H14" s="14"/>
      <c r="I14" s="14"/>
      <c r="J14" s="14"/>
      <c r="K14" s="92"/>
      <c r="L14" s="86"/>
      <c r="M14" s="86"/>
      <c r="N14" s="86"/>
      <c r="O14" s="86"/>
      <c r="P14" s="86"/>
      <c r="Q14" s="86"/>
      <c r="R14" s="86"/>
      <c r="S14" s="86"/>
      <c r="T14" s="93"/>
      <c r="U14" s="116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2"/>
      <c r="AO14" s="252"/>
      <c r="AP14" s="252"/>
      <c r="AQ14" s="252"/>
      <c r="AR14" s="264"/>
      <c r="AS14" s="242"/>
      <c r="AT14" s="240"/>
    </row>
    <row r="15" spans="1:46" ht="14.45" customHeight="1" x14ac:dyDescent="0.3">
      <c r="B15" s="8"/>
      <c r="C15" s="14"/>
      <c r="D15" s="14"/>
      <c r="E15" s="14"/>
      <c r="F15" s="14"/>
      <c r="G15" s="14"/>
      <c r="H15" s="14"/>
      <c r="I15" s="14"/>
      <c r="J15" s="14"/>
      <c r="K15" s="92"/>
      <c r="L15" s="86"/>
      <c r="M15" s="86"/>
      <c r="N15" s="86"/>
      <c r="O15" s="86"/>
      <c r="P15" s="86"/>
      <c r="Q15" s="86"/>
      <c r="R15" s="86"/>
      <c r="S15" s="86"/>
      <c r="T15" s="93"/>
      <c r="U15" s="114" t="s">
        <v>52</v>
      </c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0"/>
      <c r="AO15" s="250"/>
      <c r="AP15" s="250"/>
      <c r="AQ15" s="250"/>
      <c r="AR15" s="263"/>
      <c r="AS15" s="241"/>
      <c r="AT15" s="239">
        <f>$AT$4*AS15</f>
        <v>0</v>
      </c>
    </row>
    <row r="16" spans="1:46" ht="14.45" customHeight="1" x14ac:dyDescent="0.3">
      <c r="B16" s="8"/>
      <c r="C16" s="14"/>
      <c r="D16" s="14"/>
      <c r="E16" s="14"/>
      <c r="F16" s="14"/>
      <c r="G16" s="14"/>
      <c r="H16" s="14"/>
      <c r="I16" s="14"/>
      <c r="J16" s="14"/>
      <c r="K16" s="92"/>
      <c r="L16" s="86"/>
      <c r="M16" s="86"/>
      <c r="N16" s="86"/>
      <c r="O16" s="86"/>
      <c r="P16" s="86"/>
      <c r="Q16" s="86"/>
      <c r="R16" s="86"/>
      <c r="S16" s="86"/>
      <c r="T16" s="93"/>
      <c r="U16" s="116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64"/>
      <c r="AS16" s="242"/>
      <c r="AT16" s="240"/>
    </row>
    <row r="17" spans="2:47" ht="14.45" customHeight="1" x14ac:dyDescent="0.3">
      <c r="B17" s="8"/>
      <c r="C17" s="14"/>
      <c r="D17" s="14"/>
      <c r="E17" s="14"/>
      <c r="F17" s="14"/>
      <c r="G17" s="14"/>
      <c r="H17" s="14"/>
      <c r="I17" s="14"/>
      <c r="J17" s="14"/>
      <c r="K17" s="92"/>
      <c r="L17" s="86"/>
      <c r="M17" s="86"/>
      <c r="N17" s="86"/>
      <c r="O17" s="86"/>
      <c r="P17" s="86"/>
      <c r="Q17" s="86"/>
      <c r="R17" s="86"/>
      <c r="S17" s="86"/>
      <c r="T17" s="93"/>
      <c r="U17" s="114" t="s">
        <v>53</v>
      </c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63"/>
      <c r="AS17" s="241"/>
      <c r="AT17" s="239">
        <f>$AT$4*AS17</f>
        <v>0</v>
      </c>
    </row>
    <row r="18" spans="2:47" ht="14.45" customHeight="1" x14ac:dyDescent="0.3">
      <c r="B18" s="8"/>
      <c r="C18" s="14"/>
      <c r="D18" s="14"/>
      <c r="E18" s="14"/>
      <c r="F18" s="14"/>
      <c r="G18" s="14"/>
      <c r="H18" s="14"/>
      <c r="I18" s="14"/>
      <c r="J18" s="14"/>
      <c r="K18" s="92"/>
      <c r="L18" s="86"/>
      <c r="M18" s="86"/>
      <c r="N18" s="86"/>
      <c r="O18" s="86"/>
      <c r="P18" s="86"/>
      <c r="Q18" s="86"/>
      <c r="R18" s="86"/>
      <c r="S18" s="86"/>
      <c r="T18" s="93"/>
      <c r="U18" s="116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252"/>
      <c r="AL18" s="252"/>
      <c r="AM18" s="252"/>
      <c r="AN18" s="252"/>
      <c r="AO18" s="252"/>
      <c r="AP18" s="252"/>
      <c r="AQ18" s="252"/>
      <c r="AR18" s="264"/>
      <c r="AS18" s="242"/>
      <c r="AT18" s="240"/>
      <c r="AU18" s="33"/>
    </row>
    <row r="19" spans="2:47" ht="14.45" customHeight="1" x14ac:dyDescent="0.3">
      <c r="B19" s="8"/>
      <c r="C19" s="14"/>
      <c r="D19" s="14"/>
      <c r="E19" s="14"/>
      <c r="F19" s="14"/>
      <c r="G19" s="14"/>
      <c r="H19" s="14"/>
      <c r="I19" s="14"/>
      <c r="J19" s="14"/>
      <c r="K19" s="114" t="s">
        <v>61</v>
      </c>
      <c r="L19" s="250" t="s">
        <v>102</v>
      </c>
      <c r="M19" s="250"/>
      <c r="N19" s="250"/>
      <c r="O19" s="250"/>
      <c r="P19" s="250"/>
      <c r="Q19" s="250"/>
      <c r="R19" s="250"/>
      <c r="S19" s="250"/>
      <c r="T19" s="251"/>
      <c r="U19" s="94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7"/>
      <c r="AK19" s="127"/>
      <c r="AL19" s="127"/>
      <c r="AM19" s="127"/>
      <c r="AN19" s="127"/>
      <c r="AO19" s="127"/>
      <c r="AP19" s="128"/>
      <c r="AQ19" s="128"/>
      <c r="AR19" s="129"/>
      <c r="AS19" s="124"/>
      <c r="AT19" s="121"/>
    </row>
    <row r="20" spans="2:47" x14ac:dyDescent="0.3">
      <c r="B20" s="8"/>
      <c r="C20" s="14"/>
      <c r="D20" s="14"/>
      <c r="E20" s="14"/>
      <c r="F20" s="14"/>
      <c r="G20" s="14"/>
      <c r="H20" s="14"/>
      <c r="I20" s="14"/>
      <c r="J20" s="14"/>
      <c r="K20" s="116"/>
      <c r="L20" s="252"/>
      <c r="M20" s="252"/>
      <c r="N20" s="252"/>
      <c r="O20" s="252"/>
      <c r="P20" s="252"/>
      <c r="Q20" s="252"/>
      <c r="R20" s="252"/>
      <c r="S20" s="252"/>
      <c r="T20" s="253"/>
      <c r="U20" s="94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7"/>
      <c r="AK20" s="127"/>
      <c r="AL20" s="127"/>
      <c r="AM20" s="127"/>
      <c r="AN20" s="127"/>
      <c r="AO20" s="127"/>
      <c r="AP20" s="128"/>
      <c r="AQ20" s="128"/>
      <c r="AR20" s="129"/>
      <c r="AS20" s="125"/>
      <c r="AT20" s="122"/>
    </row>
    <row r="21" spans="2:47" ht="14.45" customHeight="1" x14ac:dyDescent="0.3">
      <c r="B21" s="8"/>
      <c r="C21" s="14"/>
      <c r="D21" s="14"/>
      <c r="E21" s="14"/>
      <c r="F21" s="14"/>
      <c r="G21" s="14"/>
      <c r="H21" s="14"/>
      <c r="I21" s="14"/>
      <c r="J21" s="14"/>
      <c r="K21" s="92"/>
      <c r="L21" s="86"/>
      <c r="M21" s="86"/>
      <c r="N21" s="86"/>
      <c r="O21" s="86"/>
      <c r="P21" s="86"/>
      <c r="Q21" s="86"/>
      <c r="R21" s="86"/>
      <c r="S21" s="86"/>
      <c r="T21" s="93"/>
      <c r="U21" s="114" t="s">
        <v>75</v>
      </c>
      <c r="V21" s="250" t="s">
        <v>117</v>
      </c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63"/>
      <c r="AS21" s="245">
        <v>10</v>
      </c>
      <c r="AT21" s="246">
        <f>$AT$4*AS21</f>
        <v>50</v>
      </c>
    </row>
    <row r="22" spans="2:47" ht="14.45" customHeight="1" x14ac:dyDescent="0.3">
      <c r="B22" s="8"/>
      <c r="C22" s="14"/>
      <c r="D22" s="14"/>
      <c r="E22" s="14"/>
      <c r="F22" s="14"/>
      <c r="G22" s="14"/>
      <c r="H22" s="14"/>
      <c r="I22" s="14"/>
      <c r="J22" s="14"/>
      <c r="K22" s="92"/>
      <c r="L22" s="86"/>
      <c r="M22" s="86"/>
      <c r="N22" s="86"/>
      <c r="O22" s="86"/>
      <c r="P22" s="86"/>
      <c r="Q22" s="86"/>
      <c r="R22" s="86"/>
      <c r="S22" s="86"/>
      <c r="T22" s="93"/>
      <c r="U22" s="116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64"/>
      <c r="AS22" s="242"/>
      <c r="AT22" s="240"/>
    </row>
    <row r="23" spans="2:47" ht="14.45" customHeight="1" x14ac:dyDescent="0.3">
      <c r="B23" s="8"/>
      <c r="C23" s="14"/>
      <c r="D23" s="14"/>
      <c r="E23" s="14"/>
      <c r="F23" s="14"/>
      <c r="G23" s="14"/>
      <c r="H23" s="14"/>
      <c r="I23" s="14"/>
      <c r="J23" s="14"/>
      <c r="K23" s="92"/>
      <c r="L23" s="86"/>
      <c r="M23" s="86"/>
      <c r="N23" s="86"/>
      <c r="O23" s="86"/>
      <c r="P23" s="86"/>
      <c r="Q23" s="86"/>
      <c r="R23" s="86"/>
      <c r="S23" s="86"/>
      <c r="T23" s="93"/>
      <c r="U23" s="114" t="s">
        <v>76</v>
      </c>
      <c r="V23" s="250" t="s">
        <v>121</v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63"/>
      <c r="AS23" s="241">
        <v>25</v>
      </c>
      <c r="AT23" s="239">
        <f>$AT$4*AS23</f>
        <v>125</v>
      </c>
    </row>
    <row r="24" spans="2:47" ht="14.45" customHeight="1" x14ac:dyDescent="0.3">
      <c r="B24" s="8"/>
      <c r="C24" s="14"/>
      <c r="D24" s="14"/>
      <c r="E24" s="14"/>
      <c r="F24" s="14"/>
      <c r="G24" s="14"/>
      <c r="H24" s="14"/>
      <c r="I24" s="14"/>
      <c r="J24" s="14"/>
      <c r="K24" s="92"/>
      <c r="L24" s="86"/>
      <c r="M24" s="86"/>
      <c r="N24" s="86"/>
      <c r="O24" s="86"/>
      <c r="P24" s="86"/>
      <c r="Q24" s="86"/>
      <c r="R24" s="86"/>
      <c r="S24" s="86"/>
      <c r="T24" s="93"/>
      <c r="U24" s="116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64"/>
      <c r="AS24" s="242"/>
      <c r="AT24" s="240"/>
    </row>
    <row r="25" spans="2:47" ht="14.45" customHeight="1" x14ac:dyDescent="0.3">
      <c r="B25" s="8"/>
      <c r="C25" s="14"/>
      <c r="D25" s="14"/>
      <c r="E25" s="14"/>
      <c r="F25" s="14"/>
      <c r="G25" s="14"/>
      <c r="H25" s="14"/>
      <c r="I25" s="14"/>
      <c r="J25" s="14"/>
      <c r="K25" s="92"/>
      <c r="L25" s="86"/>
      <c r="M25" s="86"/>
      <c r="N25" s="86"/>
      <c r="O25" s="86"/>
      <c r="P25" s="86"/>
      <c r="Q25" s="86"/>
      <c r="R25" s="86"/>
      <c r="S25" s="86"/>
      <c r="T25" s="93"/>
      <c r="U25" s="114" t="s">
        <v>77</v>
      </c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63"/>
      <c r="AS25" s="241"/>
      <c r="AT25" s="239">
        <f>$AT$4*AS25</f>
        <v>0</v>
      </c>
    </row>
    <row r="26" spans="2:47" ht="15" customHeight="1" x14ac:dyDescent="0.3">
      <c r="B26" s="8"/>
      <c r="C26" s="14"/>
      <c r="D26" s="14"/>
      <c r="E26" s="14"/>
      <c r="F26" s="14"/>
      <c r="G26" s="14"/>
      <c r="H26" s="14"/>
      <c r="I26" s="14"/>
      <c r="J26" s="14"/>
      <c r="K26" s="92"/>
      <c r="L26" s="86"/>
      <c r="M26" s="86"/>
      <c r="N26" s="86"/>
      <c r="O26" s="86"/>
      <c r="P26" s="86"/>
      <c r="Q26" s="86"/>
      <c r="R26" s="86"/>
      <c r="S26" s="86"/>
      <c r="T26" s="93"/>
      <c r="U26" s="116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64"/>
      <c r="AS26" s="242"/>
      <c r="AT26" s="240"/>
      <c r="AU26" s="33"/>
    </row>
    <row r="27" spans="2:47" ht="14.45" customHeight="1" x14ac:dyDescent="0.3">
      <c r="B27" s="8"/>
      <c r="C27" s="14"/>
      <c r="D27" s="14"/>
      <c r="E27" s="14"/>
      <c r="F27" s="14"/>
      <c r="G27" s="14"/>
      <c r="H27" s="14"/>
      <c r="I27" s="14"/>
      <c r="J27" s="14"/>
      <c r="K27" s="92"/>
      <c r="L27" s="86"/>
      <c r="M27" s="86"/>
      <c r="N27" s="86"/>
      <c r="O27" s="86"/>
      <c r="P27" s="86"/>
      <c r="Q27" s="86"/>
      <c r="R27" s="86"/>
      <c r="S27" s="86"/>
      <c r="T27" s="93"/>
      <c r="U27" s="114" t="s">
        <v>54</v>
      </c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63"/>
      <c r="AS27" s="241"/>
      <c r="AT27" s="239">
        <f t="shared" ref="AT27:AT29" si="0">$AT$4*AS27</f>
        <v>0</v>
      </c>
    </row>
    <row r="28" spans="2:47" ht="7.9" customHeight="1" x14ac:dyDescent="0.3">
      <c r="B28" s="8"/>
      <c r="C28" s="14"/>
      <c r="D28" s="14"/>
      <c r="E28" s="14"/>
      <c r="F28" s="14"/>
      <c r="G28" s="14"/>
      <c r="H28" s="14"/>
      <c r="I28" s="14"/>
      <c r="J28" s="14"/>
      <c r="K28" s="92"/>
      <c r="L28" s="86"/>
      <c r="M28" s="86"/>
      <c r="N28" s="86"/>
      <c r="O28" s="86"/>
      <c r="P28" s="86"/>
      <c r="Q28" s="86"/>
      <c r="R28" s="86"/>
      <c r="S28" s="86"/>
      <c r="T28" s="93"/>
      <c r="U28" s="116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64"/>
      <c r="AS28" s="242"/>
      <c r="AT28" s="240"/>
    </row>
    <row r="29" spans="2:47" ht="13.15" customHeight="1" x14ac:dyDescent="0.3">
      <c r="B29" s="8"/>
      <c r="C29" s="14"/>
      <c r="D29" s="14"/>
      <c r="E29" s="14"/>
      <c r="F29" s="14"/>
      <c r="G29" s="14"/>
      <c r="H29" s="14"/>
      <c r="I29" s="14"/>
      <c r="J29" s="14"/>
      <c r="K29" s="92"/>
      <c r="L29" s="86"/>
      <c r="M29" s="86"/>
      <c r="N29" s="86"/>
      <c r="O29" s="86"/>
      <c r="P29" s="86"/>
      <c r="Q29" s="86"/>
      <c r="R29" s="86"/>
      <c r="S29" s="86"/>
      <c r="T29" s="93"/>
      <c r="U29" s="114" t="s">
        <v>55</v>
      </c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63"/>
      <c r="AS29" s="241"/>
      <c r="AT29" s="239">
        <f t="shared" si="0"/>
        <v>0</v>
      </c>
    </row>
    <row r="30" spans="2:47" ht="16.149999999999999" customHeight="1" x14ac:dyDescent="0.3">
      <c r="B30" s="8"/>
      <c r="C30" s="14"/>
      <c r="D30" s="14"/>
      <c r="E30" s="14"/>
      <c r="F30" s="14"/>
      <c r="G30" s="14"/>
      <c r="H30" s="14"/>
      <c r="I30" s="14"/>
      <c r="J30" s="14"/>
      <c r="K30" s="92"/>
      <c r="L30" s="86"/>
      <c r="M30" s="86"/>
      <c r="N30" s="86"/>
      <c r="O30" s="86"/>
      <c r="P30" s="86"/>
      <c r="Q30" s="86"/>
      <c r="R30" s="86"/>
      <c r="S30" s="86"/>
      <c r="T30" s="93"/>
      <c r="U30" s="116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64"/>
      <c r="AS30" s="242"/>
      <c r="AT30" s="240"/>
    </row>
    <row r="31" spans="2:47" ht="18.600000000000001" customHeight="1" thickBot="1" x14ac:dyDescent="0.35">
      <c r="B31" s="8"/>
      <c r="C31" s="14"/>
      <c r="D31" s="14"/>
      <c r="E31" s="14"/>
      <c r="F31" s="14"/>
      <c r="G31" s="14"/>
      <c r="H31" s="14"/>
      <c r="I31" s="14"/>
      <c r="J31" s="14"/>
      <c r="K31" s="105"/>
      <c r="L31" s="106"/>
      <c r="M31" s="106"/>
      <c r="N31" s="106"/>
      <c r="O31" s="106"/>
      <c r="P31" s="106"/>
      <c r="Q31" s="106"/>
      <c r="R31" s="106"/>
      <c r="S31" s="106"/>
      <c r="T31" s="107"/>
      <c r="U31" s="108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1"/>
      <c r="AS31" s="132"/>
      <c r="AT31" s="123"/>
    </row>
    <row r="32" spans="2:47" ht="54.6" customHeight="1" thickTop="1" thickBot="1" x14ac:dyDescent="0.35">
      <c r="B32" s="247" t="s">
        <v>3</v>
      </c>
      <c r="C32" s="248"/>
      <c r="D32" s="248"/>
      <c r="E32" s="248"/>
      <c r="F32" s="248"/>
      <c r="G32" s="248"/>
      <c r="H32" s="248"/>
      <c r="I32" s="248"/>
      <c r="J32" s="248"/>
      <c r="K32" s="247" t="s">
        <v>4</v>
      </c>
      <c r="L32" s="248"/>
      <c r="M32" s="248"/>
      <c r="N32" s="248"/>
      <c r="O32" s="248"/>
      <c r="P32" s="248"/>
      <c r="Q32" s="248"/>
      <c r="R32" s="248"/>
      <c r="S32" s="248"/>
      <c r="T32" s="249"/>
      <c r="U32" s="248" t="s">
        <v>5</v>
      </c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112" t="s">
        <v>6</v>
      </c>
      <c r="AT32" s="23" t="s">
        <v>2</v>
      </c>
    </row>
    <row r="33" spans="2:46" ht="14.45" customHeight="1" x14ac:dyDescent="0.3">
      <c r="B33" s="7" t="s">
        <v>58</v>
      </c>
      <c r="C33" s="52"/>
      <c r="D33" s="52"/>
      <c r="E33" s="52"/>
      <c r="F33" s="52"/>
      <c r="G33" s="52"/>
      <c r="H33" s="52"/>
      <c r="I33" s="52"/>
      <c r="J33" s="52"/>
      <c r="K33" s="110"/>
      <c r="L33" s="52"/>
      <c r="M33" s="52"/>
      <c r="N33" s="52"/>
      <c r="O33" s="52"/>
      <c r="P33" s="52"/>
      <c r="Q33" s="52"/>
      <c r="R33" s="52"/>
      <c r="S33" s="52"/>
      <c r="T33" s="111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113"/>
      <c r="AT33" s="120"/>
    </row>
    <row r="34" spans="2:46" ht="14.45" customHeight="1" x14ac:dyDescent="0.3">
      <c r="B34" s="8"/>
      <c r="C34" s="14"/>
      <c r="D34" s="14"/>
      <c r="E34" s="14"/>
      <c r="F34" s="14"/>
      <c r="G34" s="14"/>
      <c r="H34" s="14"/>
      <c r="I34" s="14"/>
      <c r="J34" s="14"/>
      <c r="K34" s="114" t="s">
        <v>56</v>
      </c>
      <c r="L34" s="250"/>
      <c r="M34" s="250"/>
      <c r="N34" s="250"/>
      <c r="O34" s="250"/>
      <c r="P34" s="250"/>
      <c r="Q34" s="250"/>
      <c r="R34" s="250"/>
      <c r="S34" s="250"/>
      <c r="T34" s="251"/>
      <c r="U34" s="94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4"/>
      <c r="AK34" s="94"/>
      <c r="AL34" s="94"/>
      <c r="AM34" s="94"/>
      <c r="AN34" s="94"/>
      <c r="AO34" s="94"/>
      <c r="AP34" s="96"/>
      <c r="AQ34" s="96"/>
      <c r="AR34" s="97"/>
      <c r="AS34" s="98"/>
      <c r="AT34" s="121"/>
    </row>
    <row r="35" spans="2:46" x14ac:dyDescent="0.3">
      <c r="B35" s="8"/>
      <c r="C35" s="14"/>
      <c r="D35" s="14"/>
      <c r="E35" s="14"/>
      <c r="F35" s="14"/>
      <c r="G35" s="14"/>
      <c r="H35" s="14"/>
      <c r="I35" s="14"/>
      <c r="J35" s="14"/>
      <c r="K35" s="116"/>
      <c r="L35" s="252"/>
      <c r="M35" s="252"/>
      <c r="N35" s="252"/>
      <c r="O35" s="252"/>
      <c r="P35" s="252"/>
      <c r="Q35" s="252"/>
      <c r="R35" s="252"/>
      <c r="S35" s="252"/>
      <c r="T35" s="253"/>
      <c r="U35" s="94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4"/>
      <c r="AK35" s="94"/>
      <c r="AL35" s="94"/>
      <c r="AM35" s="94"/>
      <c r="AN35" s="94"/>
      <c r="AO35" s="94"/>
      <c r="AP35" s="96"/>
      <c r="AQ35" s="96"/>
      <c r="AR35" s="97"/>
      <c r="AS35" s="99"/>
      <c r="AT35" s="122"/>
    </row>
    <row r="36" spans="2:46" ht="14.45" customHeight="1" x14ac:dyDescent="0.3">
      <c r="B36" s="8"/>
      <c r="C36" s="14"/>
      <c r="D36" s="14"/>
      <c r="E36" s="14"/>
      <c r="F36" s="14"/>
      <c r="G36" s="14"/>
      <c r="H36" s="14"/>
      <c r="I36" s="14"/>
      <c r="J36" s="14"/>
      <c r="K36" s="100"/>
      <c r="L36" s="94"/>
      <c r="M36" s="94"/>
      <c r="N36" s="94"/>
      <c r="O36" s="94"/>
      <c r="P36" s="94"/>
      <c r="Q36" s="94"/>
      <c r="R36" s="94"/>
      <c r="S36" s="94"/>
      <c r="T36" s="101"/>
      <c r="U36" s="114" t="s">
        <v>62</v>
      </c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  <c r="AN36" s="250"/>
      <c r="AO36" s="250"/>
      <c r="AP36" s="250"/>
      <c r="AQ36" s="250"/>
      <c r="AR36" s="263"/>
      <c r="AS36" s="245"/>
      <c r="AT36" s="246">
        <f>$AT$4*AS36</f>
        <v>0</v>
      </c>
    </row>
    <row r="37" spans="2:46" ht="14.45" customHeight="1" x14ac:dyDescent="0.3">
      <c r="B37" s="8"/>
      <c r="C37" s="14"/>
      <c r="D37" s="14"/>
      <c r="E37" s="14"/>
      <c r="F37" s="14"/>
      <c r="G37" s="14"/>
      <c r="H37" s="14"/>
      <c r="I37" s="14"/>
      <c r="J37" s="14"/>
      <c r="K37" s="100"/>
      <c r="L37" s="94"/>
      <c r="M37" s="94"/>
      <c r="N37" s="94"/>
      <c r="O37" s="94"/>
      <c r="P37" s="94"/>
      <c r="Q37" s="94"/>
      <c r="R37" s="94"/>
      <c r="S37" s="94"/>
      <c r="T37" s="101"/>
      <c r="U37" s="116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2"/>
      <c r="AN37" s="252"/>
      <c r="AO37" s="252"/>
      <c r="AP37" s="252"/>
      <c r="AQ37" s="252"/>
      <c r="AR37" s="264"/>
      <c r="AS37" s="242"/>
      <c r="AT37" s="240"/>
    </row>
    <row r="38" spans="2:46" ht="14.45" customHeight="1" x14ac:dyDescent="0.3">
      <c r="B38" s="8"/>
      <c r="C38" s="14"/>
      <c r="D38" s="14"/>
      <c r="E38" s="14"/>
      <c r="F38" s="14"/>
      <c r="G38" s="14"/>
      <c r="H38" s="14"/>
      <c r="I38" s="14"/>
      <c r="J38" s="14"/>
      <c r="K38" s="100"/>
      <c r="L38" s="94"/>
      <c r="M38" s="94"/>
      <c r="N38" s="94"/>
      <c r="O38" s="94"/>
      <c r="P38" s="94"/>
      <c r="Q38" s="94"/>
      <c r="R38" s="94"/>
      <c r="S38" s="94"/>
      <c r="T38" s="101"/>
      <c r="U38" s="114" t="s">
        <v>63</v>
      </c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0"/>
      <c r="AN38" s="250"/>
      <c r="AO38" s="250"/>
      <c r="AP38" s="250"/>
      <c r="AQ38" s="250"/>
      <c r="AR38" s="263"/>
      <c r="AS38" s="245"/>
      <c r="AT38" s="239">
        <f>$AT$4*AS38</f>
        <v>0</v>
      </c>
    </row>
    <row r="39" spans="2:46" ht="14.45" customHeight="1" x14ac:dyDescent="0.3">
      <c r="B39" s="8"/>
      <c r="C39" s="14"/>
      <c r="D39" s="14"/>
      <c r="E39" s="14"/>
      <c r="F39" s="14"/>
      <c r="G39" s="14"/>
      <c r="H39" s="14"/>
      <c r="I39" s="14"/>
      <c r="J39" s="14"/>
      <c r="K39" s="100"/>
      <c r="L39" s="94"/>
      <c r="M39" s="94"/>
      <c r="N39" s="94"/>
      <c r="O39" s="94"/>
      <c r="P39" s="94"/>
      <c r="Q39" s="94"/>
      <c r="R39" s="94"/>
      <c r="S39" s="94"/>
      <c r="T39" s="101"/>
      <c r="U39" s="116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64"/>
      <c r="AS39" s="242"/>
      <c r="AT39" s="240"/>
    </row>
    <row r="40" spans="2:46" ht="15" customHeight="1" x14ac:dyDescent="0.3">
      <c r="B40" s="8"/>
      <c r="C40" s="14"/>
      <c r="D40" s="14"/>
      <c r="E40" s="14"/>
      <c r="F40" s="14"/>
      <c r="G40" s="14"/>
      <c r="H40" s="14"/>
      <c r="I40" s="14"/>
      <c r="J40" s="14"/>
      <c r="K40" s="100"/>
      <c r="L40" s="94"/>
      <c r="M40" s="94"/>
      <c r="N40" s="94"/>
      <c r="O40" s="94"/>
      <c r="P40" s="94"/>
      <c r="Q40" s="94"/>
      <c r="R40" s="94"/>
      <c r="S40" s="94"/>
      <c r="T40" s="101"/>
      <c r="U40" s="114" t="s">
        <v>64</v>
      </c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63"/>
      <c r="AS40" s="245"/>
      <c r="AT40" s="239">
        <f>$AT$4*AS40</f>
        <v>0</v>
      </c>
    </row>
    <row r="41" spans="2:46" ht="15" customHeight="1" x14ac:dyDescent="0.3">
      <c r="B41" s="8"/>
      <c r="C41" s="14"/>
      <c r="D41" s="14"/>
      <c r="E41" s="14"/>
      <c r="F41" s="14"/>
      <c r="G41" s="14"/>
      <c r="H41" s="14"/>
      <c r="I41" s="14"/>
      <c r="J41" s="14"/>
      <c r="K41" s="100"/>
      <c r="L41" s="94"/>
      <c r="M41" s="94"/>
      <c r="N41" s="94"/>
      <c r="O41" s="94"/>
      <c r="P41" s="94"/>
      <c r="Q41" s="94"/>
      <c r="R41" s="94"/>
      <c r="S41" s="94"/>
      <c r="T41" s="101"/>
      <c r="U41" s="116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64"/>
      <c r="AS41" s="242"/>
      <c r="AT41" s="240"/>
    </row>
    <row r="42" spans="2:46" ht="14.45" customHeight="1" x14ac:dyDescent="0.3">
      <c r="B42" s="8"/>
      <c r="C42" s="14"/>
      <c r="D42" s="14"/>
      <c r="E42" s="14"/>
      <c r="F42" s="14"/>
      <c r="G42" s="14"/>
      <c r="H42" s="14"/>
      <c r="I42" s="14"/>
      <c r="J42" s="14"/>
      <c r="K42" s="100"/>
      <c r="L42" s="94"/>
      <c r="M42" s="94"/>
      <c r="N42" s="94"/>
      <c r="O42" s="94"/>
      <c r="P42" s="94"/>
      <c r="Q42" s="94"/>
      <c r="R42" s="94"/>
      <c r="S42" s="94"/>
      <c r="T42" s="101"/>
      <c r="U42" s="114" t="s">
        <v>65</v>
      </c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0"/>
      <c r="AN42" s="250"/>
      <c r="AO42" s="250"/>
      <c r="AP42" s="250"/>
      <c r="AQ42" s="250"/>
      <c r="AR42" s="263"/>
      <c r="AS42" s="245"/>
      <c r="AT42" s="239">
        <f t="shared" ref="AT42:AT44" si="1">$AT$4*AS42</f>
        <v>0</v>
      </c>
    </row>
    <row r="43" spans="2:46" ht="14.45" customHeight="1" x14ac:dyDescent="0.3">
      <c r="B43" s="8"/>
      <c r="C43" s="14"/>
      <c r="D43" s="14"/>
      <c r="E43" s="14"/>
      <c r="F43" s="14"/>
      <c r="G43" s="14"/>
      <c r="H43" s="14"/>
      <c r="I43" s="14"/>
      <c r="J43" s="14"/>
      <c r="K43" s="100"/>
      <c r="L43" s="94"/>
      <c r="M43" s="94"/>
      <c r="N43" s="94"/>
      <c r="O43" s="94"/>
      <c r="P43" s="94"/>
      <c r="Q43" s="94"/>
      <c r="R43" s="94"/>
      <c r="S43" s="94"/>
      <c r="T43" s="101"/>
      <c r="U43" s="116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  <c r="AF43" s="252"/>
      <c r="AG43" s="252"/>
      <c r="AH43" s="252"/>
      <c r="AI43" s="252"/>
      <c r="AJ43" s="252"/>
      <c r="AK43" s="252"/>
      <c r="AL43" s="252"/>
      <c r="AM43" s="252"/>
      <c r="AN43" s="252"/>
      <c r="AO43" s="252"/>
      <c r="AP43" s="252"/>
      <c r="AQ43" s="252"/>
      <c r="AR43" s="264"/>
      <c r="AS43" s="242"/>
      <c r="AT43" s="240"/>
    </row>
    <row r="44" spans="2:46" ht="14.45" customHeight="1" x14ac:dyDescent="0.3">
      <c r="B44" s="8"/>
      <c r="C44" s="14"/>
      <c r="D44" s="14"/>
      <c r="E44" s="14"/>
      <c r="F44" s="14"/>
      <c r="G44" s="14"/>
      <c r="H44" s="14"/>
      <c r="I44" s="14"/>
      <c r="J44" s="14"/>
      <c r="K44" s="100"/>
      <c r="L44" s="94"/>
      <c r="M44" s="94"/>
      <c r="N44" s="94"/>
      <c r="O44" s="94"/>
      <c r="P44" s="94"/>
      <c r="Q44" s="94"/>
      <c r="R44" s="94"/>
      <c r="S44" s="94"/>
      <c r="T44" s="101"/>
      <c r="U44" s="114" t="s">
        <v>67</v>
      </c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  <c r="AO44" s="250"/>
      <c r="AP44" s="250"/>
      <c r="AQ44" s="250"/>
      <c r="AR44" s="263"/>
      <c r="AS44" s="245"/>
      <c r="AT44" s="239">
        <f t="shared" si="1"/>
        <v>0</v>
      </c>
    </row>
    <row r="45" spans="2:46" ht="14.45" customHeight="1" x14ac:dyDescent="0.3">
      <c r="B45" s="8"/>
      <c r="C45" s="14"/>
      <c r="D45" s="14"/>
      <c r="E45" s="14"/>
      <c r="F45" s="14"/>
      <c r="G45" s="14"/>
      <c r="H45" s="14"/>
      <c r="I45" s="14"/>
      <c r="J45" s="14"/>
      <c r="K45" s="100"/>
      <c r="L45" s="94"/>
      <c r="M45" s="94"/>
      <c r="N45" s="94"/>
      <c r="O45" s="94"/>
      <c r="P45" s="94"/>
      <c r="Q45" s="94"/>
      <c r="R45" s="94"/>
      <c r="S45" s="94"/>
      <c r="T45" s="101"/>
      <c r="U45" s="116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64"/>
      <c r="AS45" s="242"/>
      <c r="AT45" s="240"/>
    </row>
    <row r="46" spans="2:46" ht="14.45" customHeight="1" x14ac:dyDescent="0.3">
      <c r="B46" s="8"/>
      <c r="C46" s="14"/>
      <c r="D46" s="14"/>
      <c r="E46" s="14"/>
      <c r="F46" s="14"/>
      <c r="G46" s="14"/>
      <c r="H46" s="14"/>
      <c r="I46" s="14"/>
      <c r="J46" s="14"/>
      <c r="K46" s="114" t="s">
        <v>57</v>
      </c>
      <c r="L46" s="250"/>
      <c r="M46" s="250"/>
      <c r="N46" s="250"/>
      <c r="O46" s="250"/>
      <c r="P46" s="250"/>
      <c r="Q46" s="250"/>
      <c r="R46" s="250"/>
      <c r="S46" s="250"/>
      <c r="T46" s="251"/>
      <c r="U46" s="94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7"/>
      <c r="AK46" s="127"/>
      <c r="AL46" s="127"/>
      <c r="AM46" s="127"/>
      <c r="AN46" s="127"/>
      <c r="AO46" s="127"/>
      <c r="AP46" s="128"/>
      <c r="AQ46" s="128"/>
      <c r="AR46" s="129"/>
      <c r="AS46" s="124"/>
      <c r="AT46" s="121"/>
    </row>
    <row r="47" spans="2:46" x14ac:dyDescent="0.3">
      <c r="B47" s="8"/>
      <c r="C47" s="14"/>
      <c r="D47" s="14"/>
      <c r="E47" s="14"/>
      <c r="F47" s="14"/>
      <c r="G47" s="14"/>
      <c r="H47" s="14"/>
      <c r="I47" s="14"/>
      <c r="J47" s="14"/>
      <c r="K47" s="116"/>
      <c r="L47" s="252"/>
      <c r="M47" s="252"/>
      <c r="N47" s="252"/>
      <c r="O47" s="252"/>
      <c r="P47" s="252"/>
      <c r="Q47" s="252"/>
      <c r="R47" s="252"/>
      <c r="S47" s="252"/>
      <c r="T47" s="253"/>
      <c r="U47" s="94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7"/>
      <c r="AK47" s="127"/>
      <c r="AL47" s="127"/>
      <c r="AM47" s="127"/>
      <c r="AN47" s="127"/>
      <c r="AO47" s="127"/>
      <c r="AP47" s="128"/>
      <c r="AQ47" s="128"/>
      <c r="AR47" s="129"/>
      <c r="AS47" s="125"/>
      <c r="AT47" s="122"/>
    </row>
    <row r="48" spans="2:46" ht="14.45" customHeight="1" x14ac:dyDescent="0.3">
      <c r="B48" s="8"/>
      <c r="C48" s="14"/>
      <c r="D48" s="14"/>
      <c r="E48" s="14"/>
      <c r="F48" s="14"/>
      <c r="G48" s="14"/>
      <c r="H48" s="14"/>
      <c r="I48" s="14"/>
      <c r="J48" s="14"/>
      <c r="K48" s="100"/>
      <c r="L48" s="94"/>
      <c r="M48" s="94"/>
      <c r="N48" s="94"/>
      <c r="O48" s="94"/>
      <c r="P48" s="94"/>
      <c r="Q48" s="94"/>
      <c r="R48" s="94"/>
      <c r="S48" s="94"/>
      <c r="T48" s="101"/>
      <c r="U48" s="114" t="s">
        <v>68</v>
      </c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0"/>
      <c r="AL48" s="250"/>
      <c r="AM48" s="250"/>
      <c r="AN48" s="250"/>
      <c r="AO48" s="250"/>
      <c r="AP48" s="250"/>
      <c r="AQ48" s="250"/>
      <c r="AR48" s="263"/>
      <c r="AS48" s="245"/>
      <c r="AT48" s="246">
        <f>$AT$4*AS48</f>
        <v>0</v>
      </c>
    </row>
    <row r="49" spans="2:46" ht="14.45" customHeight="1" x14ac:dyDescent="0.3">
      <c r="B49" s="8"/>
      <c r="C49" s="14"/>
      <c r="D49" s="14"/>
      <c r="E49" s="14"/>
      <c r="F49" s="14"/>
      <c r="G49" s="14"/>
      <c r="H49" s="14"/>
      <c r="I49" s="14"/>
      <c r="J49" s="14"/>
      <c r="K49" s="100"/>
      <c r="L49" s="94"/>
      <c r="M49" s="94"/>
      <c r="N49" s="94"/>
      <c r="O49" s="94"/>
      <c r="P49" s="94"/>
      <c r="Q49" s="94"/>
      <c r="R49" s="94"/>
      <c r="S49" s="94"/>
      <c r="T49" s="101"/>
      <c r="U49" s="116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64"/>
      <c r="AS49" s="242"/>
      <c r="AT49" s="240"/>
    </row>
    <row r="50" spans="2:46" ht="14.45" customHeight="1" x14ac:dyDescent="0.3">
      <c r="B50" s="8"/>
      <c r="C50" s="14"/>
      <c r="D50" s="14"/>
      <c r="E50" s="14"/>
      <c r="F50" s="14"/>
      <c r="G50" s="14"/>
      <c r="H50" s="14"/>
      <c r="I50" s="14"/>
      <c r="J50" s="14"/>
      <c r="K50" s="100"/>
      <c r="L50" s="94"/>
      <c r="M50" s="94"/>
      <c r="N50" s="94"/>
      <c r="O50" s="94"/>
      <c r="P50" s="94"/>
      <c r="Q50" s="94"/>
      <c r="R50" s="94"/>
      <c r="S50" s="94"/>
      <c r="T50" s="101"/>
      <c r="U50" s="114" t="s">
        <v>69</v>
      </c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  <c r="AQ50" s="250"/>
      <c r="AR50" s="263"/>
      <c r="AS50" s="245"/>
      <c r="AT50" s="239">
        <f>$AT$4*AS50</f>
        <v>0</v>
      </c>
    </row>
    <row r="51" spans="2:46" ht="14.45" customHeight="1" x14ac:dyDescent="0.3">
      <c r="B51" s="8"/>
      <c r="C51" s="14"/>
      <c r="D51" s="14"/>
      <c r="E51" s="14"/>
      <c r="F51" s="14"/>
      <c r="G51" s="14"/>
      <c r="H51" s="14"/>
      <c r="I51" s="14"/>
      <c r="J51" s="14"/>
      <c r="K51" s="100"/>
      <c r="L51" s="94"/>
      <c r="M51" s="94"/>
      <c r="N51" s="94"/>
      <c r="O51" s="94"/>
      <c r="P51" s="94"/>
      <c r="Q51" s="94"/>
      <c r="R51" s="94"/>
      <c r="S51" s="94"/>
      <c r="T51" s="101"/>
      <c r="U51" s="116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64"/>
      <c r="AS51" s="242"/>
      <c r="AT51" s="240"/>
    </row>
    <row r="52" spans="2:46" ht="15" customHeight="1" x14ac:dyDescent="0.3">
      <c r="B52" s="8"/>
      <c r="C52" s="14"/>
      <c r="D52" s="14"/>
      <c r="E52" s="14"/>
      <c r="F52" s="14"/>
      <c r="G52" s="14"/>
      <c r="H52" s="14"/>
      <c r="I52" s="14"/>
      <c r="J52" s="14"/>
      <c r="K52" s="100"/>
      <c r="L52" s="94"/>
      <c r="M52" s="94"/>
      <c r="N52" s="94"/>
      <c r="O52" s="94"/>
      <c r="P52" s="94"/>
      <c r="Q52" s="94"/>
      <c r="R52" s="94"/>
      <c r="S52" s="94"/>
      <c r="T52" s="101"/>
      <c r="U52" s="114" t="s">
        <v>70</v>
      </c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63"/>
      <c r="AS52" s="245"/>
      <c r="AT52" s="239">
        <f>$AT$4*AS52</f>
        <v>0</v>
      </c>
    </row>
    <row r="53" spans="2:46" ht="15" customHeight="1" x14ac:dyDescent="0.3">
      <c r="B53" s="8"/>
      <c r="C53" s="14"/>
      <c r="D53" s="14"/>
      <c r="E53" s="14"/>
      <c r="F53" s="14"/>
      <c r="G53" s="14"/>
      <c r="H53" s="14"/>
      <c r="I53" s="14"/>
      <c r="J53" s="14"/>
      <c r="K53" s="100"/>
      <c r="L53" s="94"/>
      <c r="M53" s="94"/>
      <c r="N53" s="94"/>
      <c r="O53" s="94"/>
      <c r="P53" s="94"/>
      <c r="Q53" s="94"/>
      <c r="R53" s="94"/>
      <c r="S53" s="94"/>
      <c r="T53" s="101"/>
      <c r="U53" s="116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64"/>
      <c r="AS53" s="242"/>
      <c r="AT53" s="240"/>
    </row>
    <row r="54" spans="2:46" ht="14.45" customHeight="1" x14ac:dyDescent="0.3">
      <c r="B54" s="8"/>
      <c r="C54" s="14"/>
      <c r="D54" s="14"/>
      <c r="E54" s="14"/>
      <c r="F54" s="14"/>
      <c r="G54" s="14"/>
      <c r="H54" s="14"/>
      <c r="I54" s="14"/>
      <c r="J54" s="14"/>
      <c r="K54" s="100"/>
      <c r="L54" s="94"/>
      <c r="M54" s="94"/>
      <c r="N54" s="94"/>
      <c r="O54" s="94"/>
      <c r="P54" s="94"/>
      <c r="Q54" s="94"/>
      <c r="R54" s="94"/>
      <c r="S54" s="94"/>
      <c r="T54" s="101"/>
      <c r="U54" s="114" t="s">
        <v>66</v>
      </c>
      <c r="V54" s="250"/>
      <c r="W54" s="250"/>
      <c r="X54" s="250"/>
      <c r="Y54" s="250"/>
      <c r="Z54" s="250"/>
      <c r="AA54" s="250"/>
      <c r="AB54" s="250"/>
      <c r="AC54" s="250"/>
      <c r="AD54" s="250"/>
      <c r="AE54" s="250"/>
      <c r="AF54" s="250"/>
      <c r="AG54" s="250"/>
      <c r="AH54" s="250"/>
      <c r="AI54" s="250"/>
      <c r="AJ54" s="250"/>
      <c r="AK54" s="250"/>
      <c r="AL54" s="250"/>
      <c r="AM54" s="250"/>
      <c r="AN54" s="250"/>
      <c r="AO54" s="250"/>
      <c r="AP54" s="250"/>
      <c r="AQ54" s="250"/>
      <c r="AR54" s="263"/>
      <c r="AS54" s="245"/>
      <c r="AT54" s="239">
        <f t="shared" ref="AT54:AT56" si="2">$AT$4*AS54</f>
        <v>0</v>
      </c>
    </row>
    <row r="55" spans="2:46" ht="14.45" customHeight="1" x14ac:dyDescent="0.3">
      <c r="B55" s="8"/>
      <c r="C55" s="14"/>
      <c r="D55" s="14"/>
      <c r="E55" s="14"/>
      <c r="F55" s="14"/>
      <c r="G55" s="14"/>
      <c r="H55" s="14"/>
      <c r="I55" s="14"/>
      <c r="J55" s="14"/>
      <c r="K55" s="100"/>
      <c r="L55" s="94"/>
      <c r="M55" s="94"/>
      <c r="N55" s="94"/>
      <c r="O55" s="94"/>
      <c r="P55" s="94"/>
      <c r="Q55" s="94"/>
      <c r="R55" s="94"/>
      <c r="S55" s="94"/>
      <c r="T55" s="101"/>
      <c r="U55" s="116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52"/>
      <c r="AQ55" s="252"/>
      <c r="AR55" s="264"/>
      <c r="AS55" s="242"/>
      <c r="AT55" s="240"/>
    </row>
    <row r="56" spans="2:46" ht="14.45" customHeight="1" x14ac:dyDescent="0.3">
      <c r="B56" s="8"/>
      <c r="C56" s="14"/>
      <c r="D56" s="14"/>
      <c r="E56" s="14"/>
      <c r="F56" s="14"/>
      <c r="G56" s="14"/>
      <c r="H56" s="14"/>
      <c r="I56" s="14"/>
      <c r="J56" s="14"/>
      <c r="K56" s="100"/>
      <c r="L56" s="94"/>
      <c r="M56" s="94"/>
      <c r="N56" s="94"/>
      <c r="O56" s="94"/>
      <c r="P56" s="94"/>
      <c r="Q56" s="94"/>
      <c r="R56" s="94"/>
      <c r="S56" s="94"/>
      <c r="T56" s="101"/>
      <c r="U56" s="114" t="s">
        <v>71</v>
      </c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63"/>
      <c r="AS56" s="245"/>
      <c r="AT56" s="239">
        <f t="shared" si="2"/>
        <v>0</v>
      </c>
    </row>
    <row r="57" spans="2:46" ht="14.45" customHeight="1" thickBot="1" x14ac:dyDescent="0.35">
      <c r="B57" s="22"/>
      <c r="C57" s="9"/>
      <c r="D57" s="9"/>
      <c r="E57" s="9"/>
      <c r="F57" s="9"/>
      <c r="G57" s="9"/>
      <c r="H57" s="9"/>
      <c r="I57" s="9"/>
      <c r="J57" s="9"/>
      <c r="K57" s="102"/>
      <c r="L57" s="103"/>
      <c r="M57" s="103"/>
      <c r="N57" s="103"/>
      <c r="O57" s="103"/>
      <c r="P57" s="103"/>
      <c r="Q57" s="103"/>
      <c r="R57" s="103"/>
      <c r="S57" s="103"/>
      <c r="T57" s="104"/>
      <c r="U57" s="116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K57" s="252"/>
      <c r="AL57" s="252"/>
      <c r="AM57" s="252"/>
      <c r="AN57" s="252"/>
      <c r="AO57" s="252"/>
      <c r="AP57" s="252"/>
      <c r="AQ57" s="252"/>
      <c r="AR57" s="264"/>
      <c r="AS57" s="242"/>
      <c r="AT57" s="240"/>
    </row>
    <row r="58" spans="2:46" s="152" customFormat="1" ht="14.45" customHeight="1" x14ac:dyDescent="0.3">
      <c r="B58" s="265" t="s">
        <v>99</v>
      </c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  <c r="AD58" s="266"/>
      <c r="AE58" s="266"/>
      <c r="AF58" s="266"/>
      <c r="AG58" s="266"/>
      <c r="AH58" s="266"/>
      <c r="AI58" s="266"/>
      <c r="AJ58" s="266"/>
      <c r="AK58" s="266"/>
      <c r="AL58" s="266"/>
      <c r="AM58" s="266"/>
      <c r="AN58" s="266"/>
      <c r="AO58" s="266"/>
      <c r="AP58" s="266"/>
      <c r="AQ58" s="266"/>
      <c r="AR58" s="267"/>
      <c r="AS58" s="283">
        <f>SUM(AS9:AS57)</f>
        <v>70</v>
      </c>
      <c r="AT58" s="281">
        <f>SUM(AT9:AT57)</f>
        <v>350</v>
      </c>
    </row>
    <row r="59" spans="2:46" s="152" customFormat="1" ht="6" customHeight="1" thickBot="1" x14ac:dyDescent="0.35">
      <c r="B59" s="268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  <c r="AM59" s="269"/>
      <c r="AN59" s="269"/>
      <c r="AO59" s="269"/>
      <c r="AP59" s="269"/>
      <c r="AQ59" s="269"/>
      <c r="AR59" s="270"/>
      <c r="AS59" s="284"/>
      <c r="AT59" s="282"/>
    </row>
    <row r="60" spans="2:46" s="152" customFormat="1" ht="14.45" customHeight="1" x14ac:dyDescent="0.3">
      <c r="B60" s="265" t="s">
        <v>59</v>
      </c>
      <c r="C60" s="266"/>
      <c r="D60" s="266"/>
      <c r="E60" s="266"/>
      <c r="F60" s="266"/>
      <c r="G60" s="266"/>
      <c r="H60" s="266"/>
      <c r="I60" s="266"/>
      <c r="J60" s="271"/>
      <c r="K60" s="273" t="s">
        <v>60</v>
      </c>
      <c r="L60" s="275" t="s">
        <v>0</v>
      </c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  <c r="AJ60" s="275"/>
      <c r="AK60" s="275"/>
      <c r="AL60" s="275"/>
      <c r="AM60" s="275"/>
      <c r="AN60" s="275"/>
      <c r="AO60" s="275"/>
      <c r="AP60" s="275"/>
      <c r="AQ60" s="275"/>
      <c r="AR60" s="276"/>
      <c r="AS60" s="288">
        <v>30</v>
      </c>
      <c r="AT60" s="281">
        <f>$AT$4*AS60</f>
        <v>150</v>
      </c>
    </row>
    <row r="61" spans="2:46" s="152" customFormat="1" ht="6" customHeight="1" thickBot="1" x14ac:dyDescent="0.35">
      <c r="B61" s="268"/>
      <c r="C61" s="269"/>
      <c r="D61" s="269"/>
      <c r="E61" s="269"/>
      <c r="F61" s="269"/>
      <c r="G61" s="269"/>
      <c r="H61" s="269"/>
      <c r="I61" s="269"/>
      <c r="J61" s="272"/>
      <c r="K61" s="274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77"/>
      <c r="AC61" s="277"/>
      <c r="AD61" s="277"/>
      <c r="AE61" s="277"/>
      <c r="AF61" s="277"/>
      <c r="AG61" s="277"/>
      <c r="AH61" s="277"/>
      <c r="AI61" s="277"/>
      <c r="AJ61" s="277"/>
      <c r="AK61" s="277"/>
      <c r="AL61" s="277"/>
      <c r="AM61" s="277"/>
      <c r="AN61" s="277"/>
      <c r="AO61" s="277"/>
      <c r="AP61" s="277"/>
      <c r="AQ61" s="277"/>
      <c r="AR61" s="278"/>
      <c r="AS61" s="289"/>
      <c r="AT61" s="282"/>
    </row>
    <row r="62" spans="2:46" s="2" customFormat="1" ht="15" customHeight="1" thickBot="1" x14ac:dyDescent="0.35">
      <c r="B62" s="17" t="s">
        <v>1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51" t="str">
        <f>IF(AS62=100,"","muss 100 ergeben, noch:")</f>
        <v/>
      </c>
      <c r="AG62" s="133"/>
      <c r="AH62" s="18"/>
      <c r="AI62" s="133"/>
      <c r="AJ62" s="133"/>
      <c r="AK62" s="18"/>
      <c r="AL62" s="133"/>
      <c r="AM62" s="133"/>
      <c r="AN62" s="287" t="str">
        <f>IF(100-SUM(AS58:AS61)&lt;&gt;0,100-SUM(AS58:AS61),"")</f>
        <v/>
      </c>
      <c r="AO62" s="287"/>
      <c r="AP62" s="287"/>
      <c r="AQ62" s="287"/>
      <c r="AR62" s="133"/>
      <c r="AS62" s="178">
        <f>IF((SUM(AS58:AS61))&lt;&gt;100,"FEHLER",(SUM(AS58:AS61)))</f>
        <v>100</v>
      </c>
      <c r="AT62" s="119">
        <f>SUM(AT58:AT61)</f>
        <v>500</v>
      </c>
    </row>
    <row r="63" spans="2:46" s="2" customFormat="1" x14ac:dyDescent="0.3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4"/>
      <c r="AL63" s="15"/>
      <c r="AM63" s="15"/>
      <c r="AN63" s="15"/>
      <c r="AO63" s="15"/>
      <c r="AP63" s="15"/>
      <c r="AQ63" s="15"/>
      <c r="AR63" s="15"/>
      <c r="AS63" s="30"/>
      <c r="AT63" s="31"/>
    </row>
    <row r="64" spans="2:46" x14ac:dyDescent="0.3">
      <c r="B64" s="1" t="s">
        <v>11</v>
      </c>
      <c r="H64" s="137">
        <f>AS4</f>
        <v>0</v>
      </c>
      <c r="I64" s="279" t="s">
        <v>24</v>
      </c>
      <c r="J64" s="279"/>
      <c r="K64" s="137">
        <f>AT4</f>
        <v>5</v>
      </c>
      <c r="L64" s="1" t="s">
        <v>23</v>
      </c>
    </row>
    <row r="65" spans="2:52" x14ac:dyDescent="0.3">
      <c r="B65" s="1">
        <v>0</v>
      </c>
      <c r="D65" s="1" t="s">
        <v>13</v>
      </c>
      <c r="G65" s="1" t="s">
        <v>14</v>
      </c>
      <c r="H65" s="1" t="s">
        <v>16</v>
      </c>
      <c r="AU65" s="5"/>
      <c r="AV65" s="5"/>
      <c r="AW65" s="4"/>
      <c r="AX65" s="3"/>
      <c r="AY65" s="3"/>
      <c r="AZ65" s="5"/>
    </row>
    <row r="66" spans="2:52" x14ac:dyDescent="0.3">
      <c r="B66" s="1">
        <v>1</v>
      </c>
      <c r="D66" s="1" t="s">
        <v>18</v>
      </c>
      <c r="G66" s="1" t="s">
        <v>14</v>
      </c>
      <c r="H66" s="1" t="s">
        <v>17</v>
      </c>
      <c r="AU66" s="5"/>
      <c r="AV66" s="5"/>
      <c r="AW66" s="4"/>
      <c r="AX66" s="3"/>
      <c r="AY66" s="3"/>
      <c r="AZ66" s="5"/>
    </row>
    <row r="67" spans="2:52" x14ac:dyDescent="0.3">
      <c r="B67" s="1">
        <v>2</v>
      </c>
      <c r="D67" s="1" t="s">
        <v>13</v>
      </c>
      <c r="G67" s="1" t="s">
        <v>14</v>
      </c>
      <c r="H67" s="1" t="s">
        <v>15</v>
      </c>
      <c r="AU67" s="5"/>
      <c r="AV67" s="5"/>
      <c r="AW67" s="4"/>
      <c r="AX67" s="3"/>
      <c r="AY67" s="3"/>
      <c r="AZ67" s="5"/>
    </row>
    <row r="68" spans="2:52" x14ac:dyDescent="0.3">
      <c r="B68" s="1">
        <v>3</v>
      </c>
      <c r="D68" s="1" t="s">
        <v>13</v>
      </c>
      <c r="G68" s="1" t="s">
        <v>14</v>
      </c>
      <c r="H68" s="1" t="s">
        <v>19</v>
      </c>
      <c r="AU68" s="5"/>
      <c r="AV68" s="5"/>
      <c r="AW68" s="4"/>
      <c r="AX68" s="3"/>
      <c r="AY68" s="3"/>
      <c r="AZ68" s="5"/>
    </row>
    <row r="69" spans="2:52" x14ac:dyDescent="0.3">
      <c r="B69" s="1">
        <v>4</v>
      </c>
      <c r="D69" s="1" t="s">
        <v>13</v>
      </c>
      <c r="G69" s="1" t="s">
        <v>14</v>
      </c>
      <c r="H69" s="1" t="s">
        <v>20</v>
      </c>
      <c r="AU69" s="5"/>
      <c r="AV69" s="5"/>
      <c r="AW69" s="4"/>
      <c r="AX69" s="3"/>
      <c r="AY69" s="3"/>
      <c r="AZ69" s="5"/>
    </row>
    <row r="70" spans="2:52" x14ac:dyDescent="0.3">
      <c r="B70" s="1">
        <v>5</v>
      </c>
      <c r="D70" s="1" t="s">
        <v>13</v>
      </c>
      <c r="G70" s="1" t="s">
        <v>14</v>
      </c>
      <c r="H70" s="1" t="s">
        <v>21</v>
      </c>
      <c r="AU70" s="5"/>
      <c r="AV70" s="5"/>
      <c r="AW70" s="4"/>
      <c r="AX70" s="3"/>
      <c r="AY70" s="3"/>
      <c r="AZ70" s="5"/>
    </row>
    <row r="71" spans="2:52" s="152" customFormat="1" x14ac:dyDescent="0.3"/>
    <row r="72" spans="2:52" ht="14.45" customHeight="1" x14ac:dyDescent="0.3">
      <c r="B72" s="16" t="s">
        <v>7</v>
      </c>
      <c r="N72" s="135">
        <f>AT4</f>
        <v>5</v>
      </c>
      <c r="O72" s="16" t="s">
        <v>8</v>
      </c>
      <c r="U72" s="136">
        <f>AT4</f>
        <v>5</v>
      </c>
      <c r="V72" s="16" t="s">
        <v>9</v>
      </c>
      <c r="AP72" s="12"/>
      <c r="AQ72" s="12"/>
      <c r="AR72" s="12"/>
      <c r="AS72" s="12"/>
      <c r="AT72" s="12"/>
      <c r="AU72" s="5"/>
      <c r="AV72" s="5"/>
      <c r="AW72" s="4"/>
      <c r="AX72" s="3"/>
      <c r="AY72" s="3"/>
      <c r="AZ72" s="5"/>
    </row>
    <row r="73" spans="2:52" ht="6" customHeight="1" x14ac:dyDescent="0.3">
      <c r="B73" s="16"/>
      <c r="N73" s="21"/>
      <c r="O73" s="16"/>
      <c r="S73" s="12"/>
      <c r="T73" s="16"/>
      <c r="AP73" s="12"/>
      <c r="AQ73" s="12"/>
      <c r="AR73" s="12"/>
      <c r="AS73" s="12"/>
      <c r="AT73" s="12"/>
      <c r="AU73" s="5"/>
      <c r="AV73" s="5"/>
      <c r="AW73" s="4"/>
      <c r="AX73" s="3"/>
      <c r="AY73" s="3"/>
      <c r="AZ73" s="5"/>
    </row>
    <row r="74" spans="2:52" ht="14.45" customHeight="1" thickBot="1" x14ac:dyDescent="0.35">
      <c r="B74" s="16" t="s">
        <v>28</v>
      </c>
      <c r="N74" s="21"/>
      <c r="O74" s="16"/>
      <c r="S74" s="12"/>
      <c r="T74" s="16"/>
      <c r="AP74" s="12"/>
      <c r="AQ74" s="12"/>
      <c r="AR74" s="12"/>
      <c r="AS74" s="12"/>
      <c r="AT74" s="12"/>
      <c r="AU74" s="5"/>
      <c r="AV74" s="5"/>
      <c r="AW74" s="4"/>
      <c r="AX74" s="3"/>
      <c r="AY74" s="3"/>
      <c r="AZ74" s="5"/>
    </row>
    <row r="75" spans="2:52" ht="18" customHeight="1" thickBot="1" x14ac:dyDescent="0.35">
      <c r="B75" s="228">
        <f>AS4</f>
        <v>0</v>
      </c>
      <c r="C75" s="230" t="s">
        <v>107</v>
      </c>
      <c r="H75" s="12"/>
      <c r="I75" s="12"/>
      <c r="J75" s="12"/>
      <c r="M75" s="134">
        <f>'Bewertung Angebote'!Q15</f>
        <v>2</v>
      </c>
      <c r="N75" s="19" t="s">
        <v>10</v>
      </c>
      <c r="V75" s="231">
        <f>M75</f>
        <v>2</v>
      </c>
      <c r="W75" s="19" t="s">
        <v>12</v>
      </c>
      <c r="AT75" s="12"/>
      <c r="AU75" s="5"/>
      <c r="AV75" s="5"/>
      <c r="AW75" s="4"/>
      <c r="AX75" s="3"/>
      <c r="AY75" s="3"/>
      <c r="AZ75" s="6"/>
    </row>
    <row r="76" spans="2:52" ht="6" customHeight="1" x14ac:dyDescent="0.3">
      <c r="B76" s="16"/>
      <c r="C76" s="12"/>
      <c r="H76" s="12"/>
      <c r="I76" s="12"/>
      <c r="J76" s="12"/>
      <c r="K76" s="12"/>
      <c r="L76" s="20"/>
      <c r="M76" s="19"/>
      <c r="S76" s="12"/>
      <c r="T76" s="19"/>
      <c r="AT76" s="12"/>
      <c r="AU76" s="5"/>
      <c r="AV76" s="5"/>
      <c r="AW76" s="4"/>
      <c r="AX76" s="3"/>
      <c r="AY76" s="3"/>
      <c r="AZ76" s="6"/>
    </row>
    <row r="77" spans="2:52" ht="14.45" customHeight="1" x14ac:dyDescent="0.3">
      <c r="B77" s="280" t="s">
        <v>114</v>
      </c>
      <c r="C77" s="280"/>
      <c r="D77" s="280"/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0"/>
      <c r="R77" s="280"/>
      <c r="S77" s="280"/>
      <c r="T77" s="280"/>
      <c r="U77" s="280"/>
      <c r="V77" s="280"/>
      <c r="W77" s="280"/>
      <c r="X77" s="280"/>
      <c r="Y77" s="280"/>
      <c r="Z77" s="280"/>
      <c r="AA77" s="280"/>
      <c r="AB77" s="280"/>
      <c r="AC77" s="280"/>
      <c r="AD77" s="280"/>
      <c r="AE77" s="280"/>
      <c r="AF77" s="280"/>
      <c r="AG77" s="280"/>
      <c r="AH77" s="280"/>
      <c r="AI77" s="280"/>
      <c r="AJ77" s="280"/>
      <c r="AK77" s="280"/>
      <c r="AL77" s="280"/>
      <c r="AM77" s="280"/>
      <c r="AN77" s="280"/>
      <c r="AO77" s="280"/>
      <c r="AP77" s="280"/>
      <c r="AQ77" s="280"/>
      <c r="AR77" s="280"/>
      <c r="AS77" s="280"/>
      <c r="AT77" s="280"/>
      <c r="AU77" s="5"/>
      <c r="AV77" s="5"/>
      <c r="AW77" s="4"/>
      <c r="AX77" s="3"/>
      <c r="AY77" s="3"/>
      <c r="AZ77" s="6"/>
    </row>
    <row r="78" spans="2:52" ht="23.25" customHeight="1" x14ac:dyDescent="0.3">
      <c r="B78" s="280"/>
      <c r="C78" s="280"/>
      <c r="D78" s="280"/>
      <c r="E78" s="280"/>
      <c r="F78" s="280"/>
      <c r="G78" s="280"/>
      <c r="H78" s="280"/>
      <c r="I78" s="280"/>
      <c r="J78" s="280"/>
      <c r="K78" s="280"/>
      <c r="L78" s="280"/>
      <c r="M78" s="280"/>
      <c r="N78" s="280"/>
      <c r="O78" s="280"/>
      <c r="P78" s="280"/>
      <c r="Q78" s="280"/>
      <c r="R78" s="280"/>
      <c r="S78" s="280"/>
      <c r="T78" s="280"/>
      <c r="U78" s="280"/>
      <c r="V78" s="280"/>
      <c r="W78" s="280"/>
      <c r="X78" s="280"/>
      <c r="Y78" s="280"/>
      <c r="Z78" s="280"/>
      <c r="AA78" s="280"/>
      <c r="AB78" s="280"/>
      <c r="AC78" s="280"/>
      <c r="AD78" s="280"/>
      <c r="AE78" s="280"/>
      <c r="AF78" s="280"/>
      <c r="AG78" s="280"/>
      <c r="AH78" s="280"/>
      <c r="AI78" s="280"/>
      <c r="AJ78" s="280"/>
      <c r="AK78" s="280"/>
      <c r="AL78" s="280"/>
      <c r="AM78" s="280"/>
      <c r="AN78" s="280"/>
      <c r="AO78" s="280"/>
      <c r="AP78" s="280"/>
      <c r="AQ78" s="280"/>
      <c r="AR78" s="280"/>
      <c r="AS78" s="280"/>
      <c r="AT78" s="280"/>
      <c r="AU78" s="5"/>
      <c r="AV78" s="5"/>
      <c r="AW78" s="4"/>
      <c r="AX78" s="3"/>
      <c r="AY78" s="3"/>
      <c r="AZ78" s="6"/>
    </row>
    <row r="79" spans="2:52" s="152" customFormat="1" ht="41.25" customHeight="1" x14ac:dyDescent="0.3">
      <c r="B79" s="280" t="s">
        <v>115</v>
      </c>
      <c r="C79" s="280"/>
      <c r="D79" s="280"/>
      <c r="E79" s="280"/>
      <c r="F79" s="280"/>
      <c r="G79" s="280"/>
      <c r="H79" s="280"/>
      <c r="I79" s="280"/>
      <c r="J79" s="280"/>
      <c r="K79" s="280"/>
      <c r="L79" s="280"/>
      <c r="M79" s="280"/>
      <c r="N79" s="280"/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80"/>
      <c r="AA79" s="280"/>
      <c r="AB79" s="280"/>
      <c r="AC79" s="280"/>
      <c r="AD79" s="280"/>
      <c r="AE79" s="280"/>
      <c r="AF79" s="280"/>
      <c r="AG79" s="280"/>
      <c r="AH79" s="280"/>
      <c r="AI79" s="280"/>
      <c r="AJ79" s="280"/>
      <c r="AK79" s="280"/>
      <c r="AL79" s="280"/>
      <c r="AM79" s="280"/>
      <c r="AN79" s="280"/>
      <c r="AO79" s="280"/>
      <c r="AP79" s="280"/>
      <c r="AQ79" s="280"/>
      <c r="AR79" s="280"/>
      <c r="AS79" s="280"/>
      <c r="AT79" s="280"/>
      <c r="AU79" s="5"/>
      <c r="AV79" s="5"/>
      <c r="AW79" s="4"/>
      <c r="AX79" s="153"/>
      <c r="AY79" s="153"/>
      <c r="AZ79" s="154"/>
    </row>
    <row r="80" spans="2:52" s="152" customFormat="1" ht="118.5" customHeight="1" x14ac:dyDescent="0.3">
      <c r="B80" s="280" t="s">
        <v>118</v>
      </c>
      <c r="C80" s="280"/>
      <c r="D80" s="280"/>
      <c r="E80" s="280"/>
      <c r="F80" s="280"/>
      <c r="G80" s="280"/>
      <c r="H80" s="280"/>
      <c r="I80" s="280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280"/>
      <c r="AL80" s="280"/>
      <c r="AM80" s="280"/>
      <c r="AN80" s="280"/>
      <c r="AO80" s="280"/>
      <c r="AP80" s="280"/>
      <c r="AQ80" s="280"/>
      <c r="AR80" s="280"/>
      <c r="AS80" s="280"/>
      <c r="AT80" s="280"/>
      <c r="AU80" s="5"/>
      <c r="AV80" s="5"/>
      <c r="AW80" s="4"/>
      <c r="AX80" s="153"/>
      <c r="AY80" s="153"/>
      <c r="AZ80" s="154"/>
    </row>
    <row r="81" spans="1:52" s="152" customFormat="1" ht="129" customHeight="1" x14ac:dyDescent="0.3">
      <c r="B81" s="280" t="s">
        <v>119</v>
      </c>
      <c r="C81" s="280"/>
      <c r="D81" s="280"/>
      <c r="E81" s="280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80"/>
      <c r="AT81" s="280"/>
      <c r="AU81" s="5"/>
      <c r="AV81" s="5"/>
      <c r="AW81" s="4"/>
      <c r="AX81" s="153"/>
      <c r="AY81" s="153"/>
      <c r="AZ81" s="154"/>
    </row>
    <row r="82" spans="1:52" ht="7.15" customHeight="1" x14ac:dyDescent="0.3">
      <c r="AU82" s="5"/>
      <c r="AV82" s="5"/>
      <c r="AW82" s="4"/>
      <c r="AX82" s="3"/>
      <c r="AY82" s="3"/>
      <c r="AZ82" s="6"/>
    </row>
    <row r="83" spans="1:52" x14ac:dyDescent="0.3">
      <c r="A83" s="157"/>
      <c r="B83" s="157" t="s">
        <v>47</v>
      </c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5"/>
      <c r="AV83" s="5"/>
      <c r="AW83" s="4"/>
      <c r="AX83" s="3"/>
      <c r="AY83" s="3"/>
      <c r="AZ83" s="6"/>
    </row>
    <row r="84" spans="1:52" ht="6" customHeight="1" x14ac:dyDescent="0.3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5"/>
      <c r="AV84" s="5"/>
      <c r="AW84" s="4"/>
      <c r="AX84" s="3"/>
      <c r="AY84" s="3"/>
      <c r="AZ84" s="6"/>
    </row>
    <row r="85" spans="1:52" x14ac:dyDescent="0.3">
      <c r="A85" s="157"/>
      <c r="B85" s="157" t="s">
        <v>92</v>
      </c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260"/>
      <c r="W85" s="261"/>
      <c r="X85" s="261"/>
      <c r="Y85" s="261"/>
      <c r="Z85" s="261"/>
      <c r="AA85" s="262"/>
      <c r="AB85" s="158"/>
      <c r="AC85" s="158"/>
      <c r="AD85" s="159" t="s">
        <v>93</v>
      </c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5"/>
      <c r="AV85" s="155"/>
      <c r="AW85" s="156"/>
      <c r="AX85" s="153"/>
      <c r="AY85" s="153"/>
      <c r="AZ85" s="154"/>
    </row>
    <row r="86" spans="1:52" ht="14.45" customHeight="1" thickBot="1" x14ac:dyDescent="0.35">
      <c r="A86" s="157"/>
      <c r="B86" s="157" t="s">
        <v>94</v>
      </c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5"/>
      <c r="AV86" s="155"/>
      <c r="AW86" s="156"/>
      <c r="AX86" s="153"/>
      <c r="AY86" s="153"/>
      <c r="AZ86" s="154"/>
    </row>
    <row r="87" spans="1:52" ht="14.45" customHeight="1" x14ac:dyDescent="0.3">
      <c r="A87" s="157"/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65" t="s">
        <v>95</v>
      </c>
      <c r="P87" s="166"/>
      <c r="Q87" s="166"/>
      <c r="R87" s="166"/>
      <c r="S87" s="167" t="s">
        <v>78</v>
      </c>
      <c r="T87" s="166"/>
      <c r="U87" s="166"/>
      <c r="V87" s="256"/>
      <c r="W87" s="256"/>
      <c r="X87" s="256"/>
      <c r="Y87" s="256"/>
      <c r="Z87" s="256"/>
      <c r="AA87" s="257"/>
      <c r="AB87" s="158"/>
      <c r="AC87" s="165" t="s">
        <v>95</v>
      </c>
      <c r="AD87" s="166"/>
      <c r="AE87" s="166"/>
      <c r="AF87" s="166"/>
      <c r="AG87" s="167" t="s">
        <v>62</v>
      </c>
      <c r="AH87" s="166"/>
      <c r="AI87" s="166"/>
      <c r="AJ87" s="256"/>
      <c r="AK87" s="256"/>
      <c r="AL87" s="256"/>
      <c r="AM87" s="256"/>
      <c r="AN87" s="256"/>
      <c r="AO87" s="257"/>
      <c r="AP87" s="158"/>
      <c r="AQ87" s="158"/>
      <c r="AR87" s="158"/>
      <c r="AS87" s="158"/>
      <c r="AT87" s="158"/>
      <c r="AU87" s="155"/>
      <c r="AV87" s="155"/>
      <c r="AW87" s="156"/>
      <c r="AX87" s="153"/>
      <c r="AY87" s="153"/>
      <c r="AZ87" s="154"/>
    </row>
    <row r="88" spans="1:52" ht="14.45" customHeight="1" x14ac:dyDescent="0.3">
      <c r="A88" s="157"/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68" t="s">
        <v>95</v>
      </c>
      <c r="P88" s="169"/>
      <c r="Q88" s="169"/>
      <c r="R88" s="169"/>
      <c r="S88" s="160" t="s">
        <v>79</v>
      </c>
      <c r="T88" s="169"/>
      <c r="U88" s="169"/>
      <c r="V88" s="285"/>
      <c r="W88" s="285"/>
      <c r="X88" s="285"/>
      <c r="Y88" s="285"/>
      <c r="Z88" s="285"/>
      <c r="AA88" s="286"/>
      <c r="AB88" s="158"/>
      <c r="AC88" s="168" t="s">
        <v>95</v>
      </c>
      <c r="AD88" s="169"/>
      <c r="AE88" s="169"/>
      <c r="AF88" s="169"/>
      <c r="AG88" s="160" t="s">
        <v>63</v>
      </c>
      <c r="AH88" s="169"/>
      <c r="AI88" s="169"/>
      <c r="AJ88" s="258"/>
      <c r="AK88" s="258"/>
      <c r="AL88" s="258"/>
      <c r="AM88" s="258"/>
      <c r="AN88" s="258"/>
      <c r="AO88" s="259"/>
      <c r="AP88" s="158"/>
      <c r="AQ88" s="158"/>
      <c r="AR88" s="158"/>
      <c r="AS88" s="158"/>
      <c r="AT88" s="158"/>
      <c r="AU88" s="155"/>
      <c r="AV88" s="155"/>
      <c r="AW88" s="156"/>
      <c r="AX88" s="153"/>
      <c r="AY88" s="153"/>
      <c r="AZ88" s="154"/>
    </row>
    <row r="89" spans="1:52" ht="14.45" customHeight="1" x14ac:dyDescent="0.3">
      <c r="A89" s="157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68" t="s">
        <v>95</v>
      </c>
      <c r="P89" s="169"/>
      <c r="Q89" s="169"/>
      <c r="R89" s="169"/>
      <c r="S89" s="160" t="s">
        <v>80</v>
      </c>
      <c r="T89" s="169"/>
      <c r="U89" s="169"/>
      <c r="V89" s="285"/>
      <c r="W89" s="285"/>
      <c r="X89" s="285"/>
      <c r="Y89" s="285"/>
      <c r="Z89" s="285"/>
      <c r="AA89" s="286"/>
      <c r="AB89" s="158"/>
      <c r="AC89" s="168" t="s">
        <v>95</v>
      </c>
      <c r="AD89" s="169"/>
      <c r="AE89" s="169"/>
      <c r="AF89" s="169"/>
      <c r="AG89" s="160" t="s">
        <v>64</v>
      </c>
      <c r="AH89" s="169"/>
      <c r="AI89" s="169"/>
      <c r="AJ89" s="258"/>
      <c r="AK89" s="258"/>
      <c r="AL89" s="258"/>
      <c r="AM89" s="258"/>
      <c r="AN89" s="258"/>
      <c r="AO89" s="259"/>
      <c r="AP89" s="158"/>
      <c r="AQ89" s="158"/>
      <c r="AR89" s="158"/>
      <c r="AS89" s="158"/>
      <c r="AT89" s="158"/>
      <c r="AU89" s="155"/>
      <c r="AV89" s="155"/>
      <c r="AW89" s="156"/>
      <c r="AX89" s="153"/>
      <c r="AY89" s="153"/>
      <c r="AZ89" s="154"/>
    </row>
    <row r="90" spans="1:52" ht="14.45" customHeight="1" x14ac:dyDescent="0.3">
      <c r="A90" s="157"/>
      <c r="B90" s="158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68" t="s">
        <v>95</v>
      </c>
      <c r="P90" s="169"/>
      <c r="Q90" s="169"/>
      <c r="R90" s="169"/>
      <c r="S90" s="160" t="s">
        <v>81</v>
      </c>
      <c r="T90" s="169"/>
      <c r="U90" s="169"/>
      <c r="V90" s="285"/>
      <c r="W90" s="285"/>
      <c r="X90" s="285"/>
      <c r="Y90" s="285"/>
      <c r="Z90" s="285"/>
      <c r="AA90" s="286"/>
      <c r="AB90" s="158"/>
      <c r="AC90" s="168" t="s">
        <v>95</v>
      </c>
      <c r="AD90" s="169"/>
      <c r="AE90" s="169"/>
      <c r="AF90" s="169"/>
      <c r="AG90" s="160" t="s">
        <v>65</v>
      </c>
      <c r="AH90" s="169"/>
      <c r="AI90" s="169"/>
      <c r="AJ90" s="258"/>
      <c r="AK90" s="258"/>
      <c r="AL90" s="258"/>
      <c r="AM90" s="258"/>
      <c r="AN90" s="258"/>
      <c r="AO90" s="259"/>
      <c r="AP90" s="158"/>
      <c r="AQ90" s="158"/>
      <c r="AR90" s="158"/>
      <c r="AS90" s="158"/>
      <c r="AT90" s="158"/>
      <c r="AU90" s="155"/>
      <c r="AV90" s="155"/>
      <c r="AW90" s="156"/>
      <c r="AX90" s="153"/>
      <c r="AY90" s="153"/>
      <c r="AZ90" s="154"/>
    </row>
    <row r="91" spans="1:52" ht="14.45" customHeight="1" x14ac:dyDescent="0.3">
      <c r="A91" s="157"/>
      <c r="B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68" t="s">
        <v>95</v>
      </c>
      <c r="P91" s="169"/>
      <c r="Q91" s="169"/>
      <c r="R91" s="169"/>
      <c r="S91" s="160" t="s">
        <v>53</v>
      </c>
      <c r="T91" s="169"/>
      <c r="U91" s="169"/>
      <c r="V91" s="285"/>
      <c r="W91" s="285"/>
      <c r="X91" s="285"/>
      <c r="Y91" s="285"/>
      <c r="Z91" s="285"/>
      <c r="AA91" s="286"/>
      <c r="AB91" s="158"/>
      <c r="AC91" s="168" t="s">
        <v>95</v>
      </c>
      <c r="AD91" s="169"/>
      <c r="AE91" s="169"/>
      <c r="AF91" s="169"/>
      <c r="AG91" s="160" t="s">
        <v>67</v>
      </c>
      <c r="AH91" s="169"/>
      <c r="AI91" s="169"/>
      <c r="AJ91" s="258"/>
      <c r="AK91" s="258"/>
      <c r="AL91" s="258"/>
      <c r="AM91" s="258"/>
      <c r="AN91" s="258"/>
      <c r="AO91" s="259"/>
      <c r="AP91" s="158"/>
      <c r="AQ91" s="158"/>
      <c r="AR91" s="158"/>
      <c r="AS91" s="158"/>
      <c r="AT91" s="158"/>
      <c r="AU91" s="155"/>
      <c r="AV91" s="155"/>
      <c r="AW91" s="156"/>
      <c r="AX91" s="153"/>
      <c r="AY91" s="153"/>
      <c r="AZ91" s="154"/>
    </row>
    <row r="92" spans="1:52" ht="14.45" customHeight="1" x14ac:dyDescent="0.3">
      <c r="A92" s="157"/>
      <c r="B92" s="158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68" t="s">
        <v>95</v>
      </c>
      <c r="P92" s="169"/>
      <c r="Q92" s="169"/>
      <c r="R92" s="169"/>
      <c r="S92" s="160" t="s">
        <v>82</v>
      </c>
      <c r="T92" s="169"/>
      <c r="U92" s="169"/>
      <c r="V92" s="285"/>
      <c r="W92" s="285"/>
      <c r="X92" s="285"/>
      <c r="Y92" s="285"/>
      <c r="Z92" s="285"/>
      <c r="AA92" s="286"/>
      <c r="AB92" s="158"/>
      <c r="AC92" s="168" t="s">
        <v>95</v>
      </c>
      <c r="AD92" s="169"/>
      <c r="AE92" s="169"/>
      <c r="AF92" s="169"/>
      <c r="AG92" s="160" t="s">
        <v>68</v>
      </c>
      <c r="AH92" s="169"/>
      <c r="AI92" s="169"/>
      <c r="AJ92" s="258"/>
      <c r="AK92" s="258"/>
      <c r="AL92" s="258"/>
      <c r="AM92" s="258"/>
      <c r="AN92" s="258"/>
      <c r="AO92" s="259"/>
      <c r="AP92" s="158"/>
      <c r="AQ92" s="158"/>
      <c r="AR92" s="158"/>
      <c r="AS92" s="158"/>
      <c r="AT92" s="158"/>
      <c r="AU92" s="155"/>
      <c r="AV92" s="155"/>
      <c r="AW92" s="156"/>
      <c r="AX92" s="153"/>
      <c r="AY92" s="153"/>
      <c r="AZ92" s="154"/>
    </row>
    <row r="93" spans="1:52" ht="14.45" customHeight="1" x14ac:dyDescent="0.3">
      <c r="A93" s="157"/>
      <c r="B93" s="158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68" t="s">
        <v>95</v>
      </c>
      <c r="P93" s="169"/>
      <c r="Q93" s="169"/>
      <c r="R93" s="169"/>
      <c r="S93" s="160" t="s">
        <v>83</v>
      </c>
      <c r="T93" s="169"/>
      <c r="U93" s="169"/>
      <c r="V93" s="285"/>
      <c r="W93" s="285"/>
      <c r="X93" s="285"/>
      <c r="Y93" s="285"/>
      <c r="Z93" s="285"/>
      <c r="AA93" s="286"/>
      <c r="AB93" s="158"/>
      <c r="AC93" s="168" t="s">
        <v>95</v>
      </c>
      <c r="AD93" s="169"/>
      <c r="AE93" s="169"/>
      <c r="AF93" s="169"/>
      <c r="AG93" s="160" t="s">
        <v>69</v>
      </c>
      <c r="AH93" s="169"/>
      <c r="AI93" s="169"/>
      <c r="AJ93" s="258"/>
      <c r="AK93" s="258"/>
      <c r="AL93" s="258"/>
      <c r="AM93" s="258"/>
      <c r="AN93" s="258"/>
      <c r="AO93" s="259"/>
      <c r="AP93" s="158"/>
      <c r="AQ93" s="158"/>
      <c r="AR93" s="158"/>
      <c r="AS93" s="158"/>
      <c r="AT93" s="158"/>
      <c r="AU93" s="155"/>
      <c r="AV93" s="155"/>
      <c r="AW93" s="156"/>
      <c r="AX93" s="153"/>
      <c r="AY93" s="153"/>
      <c r="AZ93" s="154"/>
    </row>
    <row r="94" spans="1:52" ht="14.45" customHeight="1" x14ac:dyDescent="0.3">
      <c r="A94" s="157"/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68" t="s">
        <v>95</v>
      </c>
      <c r="P94" s="169"/>
      <c r="Q94" s="169"/>
      <c r="R94" s="169"/>
      <c r="S94" s="160" t="s">
        <v>84</v>
      </c>
      <c r="T94" s="169"/>
      <c r="U94" s="169"/>
      <c r="V94" s="285"/>
      <c r="W94" s="285"/>
      <c r="X94" s="285"/>
      <c r="Y94" s="285"/>
      <c r="Z94" s="285"/>
      <c r="AA94" s="286"/>
      <c r="AB94" s="158"/>
      <c r="AC94" s="168" t="s">
        <v>95</v>
      </c>
      <c r="AD94" s="169"/>
      <c r="AE94" s="169"/>
      <c r="AF94" s="169"/>
      <c r="AG94" s="160" t="s">
        <v>70</v>
      </c>
      <c r="AH94" s="169"/>
      <c r="AI94" s="169"/>
      <c r="AJ94" s="258"/>
      <c r="AK94" s="258"/>
      <c r="AL94" s="258"/>
      <c r="AM94" s="258"/>
      <c r="AN94" s="258"/>
      <c r="AO94" s="259"/>
      <c r="AP94" s="158"/>
      <c r="AQ94" s="158"/>
      <c r="AR94" s="158"/>
      <c r="AS94" s="158"/>
      <c r="AT94" s="158"/>
      <c r="AU94" s="155"/>
      <c r="AV94" s="155"/>
      <c r="AW94" s="156"/>
      <c r="AX94" s="153"/>
      <c r="AY94" s="153"/>
      <c r="AZ94" s="154"/>
    </row>
    <row r="95" spans="1:52" ht="14.45" customHeight="1" x14ac:dyDescent="0.3">
      <c r="A95" s="157"/>
      <c r="B95" s="158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68" t="s">
        <v>95</v>
      </c>
      <c r="P95" s="169"/>
      <c r="Q95" s="169"/>
      <c r="R95" s="169"/>
      <c r="S95" s="160" t="s">
        <v>85</v>
      </c>
      <c r="T95" s="169"/>
      <c r="U95" s="169"/>
      <c r="V95" s="285"/>
      <c r="W95" s="285"/>
      <c r="X95" s="285"/>
      <c r="Y95" s="285"/>
      <c r="Z95" s="285"/>
      <c r="AA95" s="286"/>
      <c r="AB95" s="158"/>
      <c r="AC95" s="168" t="s">
        <v>95</v>
      </c>
      <c r="AD95" s="169"/>
      <c r="AE95" s="169"/>
      <c r="AF95" s="169"/>
      <c r="AG95" s="160" t="s">
        <v>66</v>
      </c>
      <c r="AH95" s="169"/>
      <c r="AI95" s="169"/>
      <c r="AJ95" s="258"/>
      <c r="AK95" s="258"/>
      <c r="AL95" s="258"/>
      <c r="AM95" s="258"/>
      <c r="AN95" s="258"/>
      <c r="AO95" s="259"/>
      <c r="AP95" s="158"/>
      <c r="AQ95" s="158"/>
      <c r="AR95" s="158"/>
      <c r="AS95" s="158"/>
      <c r="AT95" s="158"/>
      <c r="AU95" s="155"/>
      <c r="AV95" s="155"/>
      <c r="AW95" s="156"/>
      <c r="AX95" s="153"/>
      <c r="AY95" s="153"/>
      <c r="AZ95" s="154"/>
    </row>
    <row r="96" spans="1:52" ht="14.45" customHeight="1" thickBot="1" x14ac:dyDescent="0.35">
      <c r="A96" s="157"/>
      <c r="B96" s="158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70" t="s">
        <v>95</v>
      </c>
      <c r="P96" s="171"/>
      <c r="Q96" s="171"/>
      <c r="R96" s="171"/>
      <c r="S96" s="172" t="s">
        <v>55</v>
      </c>
      <c r="T96" s="171"/>
      <c r="U96" s="171"/>
      <c r="V96" s="254"/>
      <c r="W96" s="254"/>
      <c r="X96" s="254"/>
      <c r="Y96" s="254"/>
      <c r="Z96" s="254"/>
      <c r="AA96" s="255"/>
      <c r="AB96" s="158"/>
      <c r="AC96" s="170" t="s">
        <v>95</v>
      </c>
      <c r="AD96" s="171"/>
      <c r="AE96" s="171"/>
      <c r="AF96" s="171"/>
      <c r="AG96" s="172" t="s">
        <v>71</v>
      </c>
      <c r="AH96" s="171"/>
      <c r="AI96" s="171"/>
      <c r="AJ96" s="254"/>
      <c r="AK96" s="254"/>
      <c r="AL96" s="254"/>
      <c r="AM96" s="254"/>
      <c r="AN96" s="254"/>
      <c r="AO96" s="255"/>
      <c r="AP96" s="158"/>
      <c r="AQ96" s="158"/>
      <c r="AR96" s="158"/>
      <c r="AS96" s="158"/>
      <c r="AT96" s="158"/>
      <c r="AU96" s="155"/>
      <c r="AV96" s="155"/>
      <c r="AW96" s="156"/>
      <c r="AX96" s="153"/>
      <c r="AY96" s="153"/>
      <c r="AZ96" s="154"/>
    </row>
    <row r="97" spans="1:52" s="152" customFormat="1" ht="7.15" customHeight="1" x14ac:dyDescent="0.3">
      <c r="A97" s="157"/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7"/>
      <c r="P97" s="158"/>
      <c r="Q97" s="158"/>
      <c r="R97" s="158"/>
      <c r="S97" s="135"/>
      <c r="T97" s="158"/>
      <c r="U97" s="158"/>
      <c r="V97" s="161"/>
      <c r="W97" s="161"/>
      <c r="X97" s="161"/>
      <c r="Y97" s="161"/>
      <c r="Z97" s="161"/>
      <c r="AA97" s="161"/>
      <c r="AB97" s="162"/>
      <c r="AC97" s="163"/>
      <c r="AD97" s="162"/>
      <c r="AE97" s="162"/>
      <c r="AF97" s="162"/>
      <c r="AG97" s="164"/>
      <c r="AH97" s="162"/>
      <c r="AI97" s="162"/>
      <c r="AJ97" s="161"/>
      <c r="AK97" s="161"/>
      <c r="AL97" s="161"/>
      <c r="AM97" s="161"/>
      <c r="AN97" s="161"/>
      <c r="AO97" s="161"/>
      <c r="AP97" s="158"/>
      <c r="AQ97" s="158"/>
      <c r="AR97" s="158"/>
      <c r="AS97" s="158"/>
      <c r="AT97" s="158"/>
      <c r="AU97" s="155"/>
      <c r="AV97" s="155"/>
      <c r="AW97" s="156"/>
      <c r="AX97" s="153"/>
      <c r="AY97" s="153"/>
      <c r="AZ97" s="154"/>
    </row>
    <row r="98" spans="1:52" ht="14.45" customHeight="1" x14ac:dyDescent="0.3">
      <c r="A98" s="157"/>
      <c r="B98" s="152" t="s">
        <v>97</v>
      </c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8"/>
      <c r="AS98" s="158"/>
      <c r="AT98" s="158"/>
      <c r="AU98" s="155"/>
      <c r="AV98" s="155"/>
      <c r="AW98" s="156"/>
      <c r="AX98" s="153"/>
      <c r="AY98" s="153"/>
      <c r="AZ98" s="154"/>
    </row>
    <row r="99" spans="1:52" s="152" customFormat="1" ht="14.45" customHeight="1" x14ac:dyDescent="0.3">
      <c r="A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  <c r="AM99" s="158"/>
      <c r="AN99" s="158"/>
      <c r="AO99" s="158"/>
      <c r="AP99" s="158"/>
      <c r="AQ99" s="158"/>
      <c r="AR99" s="158"/>
      <c r="AS99" s="158"/>
      <c r="AT99" s="158"/>
      <c r="AU99" s="155"/>
      <c r="AV99" s="155"/>
      <c r="AW99" s="156"/>
      <c r="AX99" s="153"/>
      <c r="AY99" s="153"/>
      <c r="AZ99" s="154"/>
    </row>
    <row r="100" spans="1:52" s="152" customFormat="1" ht="14.45" customHeight="1" x14ac:dyDescent="0.3">
      <c r="A100" s="157"/>
      <c r="B100" s="16" t="s">
        <v>108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55"/>
      <c r="AV100" s="155"/>
      <c r="AW100" s="156"/>
      <c r="AX100" s="153"/>
      <c r="AY100" s="153"/>
      <c r="AZ100" s="154"/>
    </row>
    <row r="101" spans="1:52" s="152" customFormat="1" ht="14.45" customHeight="1" x14ac:dyDescent="0.3">
      <c r="A101" s="157"/>
      <c r="B101" s="16" t="s">
        <v>109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55"/>
      <c r="AV101" s="155"/>
      <c r="AW101" s="156"/>
      <c r="AX101" s="153"/>
      <c r="AY101" s="153"/>
      <c r="AZ101" s="154"/>
    </row>
    <row r="102" spans="1:52" s="152" customFormat="1" ht="14.45" customHeight="1" x14ac:dyDescent="0.3">
      <c r="A102" s="157"/>
      <c r="B102" s="16" t="s">
        <v>110</v>
      </c>
      <c r="C102" s="12"/>
      <c r="D102" s="12"/>
      <c r="E102" s="12"/>
      <c r="F102" s="12"/>
      <c r="G102" s="12"/>
      <c r="H102" s="12"/>
      <c r="I102" s="12"/>
      <c r="J102" s="232">
        <f>AS4</f>
        <v>0</v>
      </c>
      <c r="K102" s="290" t="s">
        <v>111</v>
      </c>
      <c r="L102" s="290"/>
      <c r="M102" s="232">
        <f>AT4</f>
        <v>5</v>
      </c>
      <c r="N102" s="16" t="s">
        <v>112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55"/>
      <c r="AV102" s="155"/>
      <c r="AW102" s="156"/>
      <c r="AX102" s="153"/>
      <c r="AY102" s="153"/>
      <c r="AZ102" s="154"/>
    </row>
    <row r="103" spans="1:52" s="152" customFormat="1" ht="14.45" customHeight="1" x14ac:dyDescent="0.3">
      <c r="A103" s="157"/>
      <c r="B103" s="16" t="s">
        <v>113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55"/>
      <c r="AV103" s="155"/>
      <c r="AW103" s="156"/>
      <c r="AX103" s="153"/>
      <c r="AY103" s="153"/>
      <c r="AZ103" s="154"/>
    </row>
    <row r="104" spans="1:52" s="152" customFormat="1" ht="14.45" customHeight="1" x14ac:dyDescent="0.3">
      <c r="A104" s="157"/>
      <c r="B104" s="229"/>
      <c r="C104" s="229"/>
      <c r="D104" s="229"/>
      <c r="E104" s="229"/>
      <c r="F104" s="229"/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29"/>
      <c r="AK104" s="229"/>
      <c r="AL104" s="229"/>
      <c r="AM104" s="229"/>
      <c r="AN104" s="229"/>
      <c r="AO104" s="229"/>
      <c r="AP104" s="229"/>
      <c r="AQ104" s="229"/>
      <c r="AR104" s="229"/>
      <c r="AS104" s="229"/>
      <c r="AT104" s="229"/>
      <c r="AU104" s="155"/>
      <c r="AV104" s="155"/>
      <c r="AW104" s="156"/>
      <c r="AX104" s="153"/>
      <c r="AY104" s="153"/>
      <c r="AZ104" s="154"/>
    </row>
    <row r="105" spans="1:52" ht="14.45" customHeight="1" x14ac:dyDescent="0.3">
      <c r="A105" s="157"/>
      <c r="B105" s="16" t="s">
        <v>29</v>
      </c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5"/>
      <c r="AV105" s="155"/>
      <c r="AW105" s="156"/>
      <c r="AX105" s="153"/>
      <c r="AY105" s="153"/>
      <c r="AZ105" s="154"/>
    </row>
    <row r="106" spans="1:52" ht="14.45" customHeight="1" x14ac:dyDescent="0.3">
      <c r="A106" s="157"/>
      <c r="B106" s="1" t="s">
        <v>27</v>
      </c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5"/>
      <c r="AV106" s="155"/>
      <c r="AW106" s="156"/>
      <c r="AX106" s="153"/>
      <c r="AY106" s="153"/>
      <c r="AZ106" s="154"/>
    </row>
    <row r="107" spans="1:52" ht="14.45" customHeight="1" x14ac:dyDescent="0.3">
      <c r="A107" s="157"/>
      <c r="B107" s="1" t="s">
        <v>22</v>
      </c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  <c r="AM107" s="158"/>
      <c r="AN107" s="158"/>
      <c r="AO107" s="158"/>
      <c r="AP107" s="158"/>
      <c r="AQ107" s="158"/>
      <c r="AR107" s="158"/>
      <c r="AS107" s="158"/>
      <c r="AT107" s="158"/>
      <c r="AU107" s="155"/>
      <c r="AV107" s="155"/>
      <c r="AW107" s="156"/>
      <c r="AX107" s="153"/>
      <c r="AY107" s="153"/>
      <c r="AZ107" s="154"/>
    </row>
    <row r="108" spans="1:52" x14ac:dyDescent="0.3"/>
  </sheetData>
  <sheetProtection algorithmName="SHA-512" hashValue="HzkEzppJS/3as2u9VUUnrQzCoizcTosBu3R2v5uWdDUYKC4Gmo6H1Z9f2jT0zzeY5++z7kgpYRncFbhGhjAq0g==" saltValue="CKYfjF/VTXZF6Ky/i1i7Gg==" spinCount="100000" sheet="1" objects="1" scenarios="1"/>
  <mergeCells count="107">
    <mergeCell ref="B32:J32"/>
    <mergeCell ref="K32:T32"/>
    <mergeCell ref="K102:L102"/>
    <mergeCell ref="L19:T20"/>
    <mergeCell ref="V9:AR10"/>
    <mergeCell ref="V11:AR12"/>
    <mergeCell ref="V13:AR14"/>
    <mergeCell ref="V15:AR16"/>
    <mergeCell ref="V17:AR18"/>
    <mergeCell ref="V27:AR28"/>
    <mergeCell ref="V29:AR30"/>
    <mergeCell ref="V21:AR22"/>
    <mergeCell ref="V23:AR24"/>
    <mergeCell ref="V25:AR26"/>
    <mergeCell ref="V87:AA87"/>
    <mergeCell ref="V90:AA90"/>
    <mergeCell ref="AJ89:AO89"/>
    <mergeCell ref="AJ90:AO90"/>
    <mergeCell ref="V91:AA91"/>
    <mergeCell ref="V92:AA92"/>
    <mergeCell ref="V93:AA93"/>
    <mergeCell ref="V94:AA94"/>
    <mergeCell ref="V54:AR55"/>
    <mergeCell ref="L46:T47"/>
    <mergeCell ref="AS52:AS53"/>
    <mergeCell ref="AT52:AT53"/>
    <mergeCell ref="AS54:AS55"/>
    <mergeCell ref="AS48:AS49"/>
    <mergeCell ref="AT48:AT49"/>
    <mergeCell ref="AS50:AS51"/>
    <mergeCell ref="AT50:AT51"/>
    <mergeCell ref="AS44:AS45"/>
    <mergeCell ref="U32:AR32"/>
    <mergeCell ref="V36:AR37"/>
    <mergeCell ref="V44:AR45"/>
    <mergeCell ref="V42:AR43"/>
    <mergeCell ref="V40:AR41"/>
    <mergeCell ref="AT54:AT55"/>
    <mergeCell ref="AT36:AT37"/>
    <mergeCell ref="AS38:AS39"/>
    <mergeCell ref="AT38:AT39"/>
    <mergeCell ref="V38:AR39"/>
    <mergeCell ref="AJ94:AO94"/>
    <mergeCell ref="AJ95:AO95"/>
    <mergeCell ref="I64:J64"/>
    <mergeCell ref="B77:AT78"/>
    <mergeCell ref="AS56:AS57"/>
    <mergeCell ref="AT56:AT57"/>
    <mergeCell ref="AT60:AT61"/>
    <mergeCell ref="AS58:AS59"/>
    <mergeCell ref="V95:AA95"/>
    <mergeCell ref="V88:AA88"/>
    <mergeCell ref="AN62:AQ62"/>
    <mergeCell ref="V89:AA89"/>
    <mergeCell ref="AT58:AT59"/>
    <mergeCell ref="AS60:AS61"/>
    <mergeCell ref="B79:AT79"/>
    <mergeCell ref="B80:AT80"/>
    <mergeCell ref="B81:AT81"/>
    <mergeCell ref="AS29:AS30"/>
    <mergeCell ref="AS36:AS37"/>
    <mergeCell ref="AT44:AT45"/>
    <mergeCell ref="AS40:AS41"/>
    <mergeCell ref="AT40:AT41"/>
    <mergeCell ref="AS42:AS43"/>
    <mergeCell ref="AT42:AT43"/>
    <mergeCell ref="V96:AA96"/>
    <mergeCell ref="AJ87:AO87"/>
    <mergeCell ref="AJ88:AO88"/>
    <mergeCell ref="V85:AA85"/>
    <mergeCell ref="V56:AR57"/>
    <mergeCell ref="V48:AR49"/>
    <mergeCell ref="V50:AR51"/>
    <mergeCell ref="V52:AR53"/>
    <mergeCell ref="B58:AR59"/>
    <mergeCell ref="B60:J61"/>
    <mergeCell ref="K60:K61"/>
    <mergeCell ref="L60:AR61"/>
    <mergeCell ref="AJ96:AO96"/>
    <mergeCell ref="AJ91:AO91"/>
    <mergeCell ref="AJ92:AO92"/>
    <mergeCell ref="AJ93:AO93"/>
    <mergeCell ref="L34:T35"/>
    <mergeCell ref="AT29:AT30"/>
    <mergeCell ref="AS25:AS26"/>
    <mergeCell ref="AT25:AT26"/>
    <mergeCell ref="AS27:AS28"/>
    <mergeCell ref="AS3:AT3"/>
    <mergeCell ref="AS21:AS22"/>
    <mergeCell ref="AT21:AT22"/>
    <mergeCell ref="B5:J5"/>
    <mergeCell ref="AS9:AS10"/>
    <mergeCell ref="AT9:AT10"/>
    <mergeCell ref="AS11:AS12"/>
    <mergeCell ref="AT11:AT12"/>
    <mergeCell ref="AS23:AS24"/>
    <mergeCell ref="AT23:AT24"/>
    <mergeCell ref="AS13:AS14"/>
    <mergeCell ref="AT13:AT14"/>
    <mergeCell ref="AS15:AS16"/>
    <mergeCell ref="AT15:AT16"/>
    <mergeCell ref="AS17:AS18"/>
    <mergeCell ref="AT17:AT18"/>
    <mergeCell ref="K5:T5"/>
    <mergeCell ref="U5:AR5"/>
    <mergeCell ref="L7:T8"/>
    <mergeCell ref="AT27:AT28"/>
  </mergeCells>
  <conditionalFormatting sqref="V87:AA87">
    <cfRule type="expression" dxfId="30" priority="22">
      <formula>AS9=0</formula>
    </cfRule>
  </conditionalFormatting>
  <conditionalFormatting sqref="V88:AA88">
    <cfRule type="expression" dxfId="29" priority="19">
      <formula>AS11=0</formula>
    </cfRule>
  </conditionalFormatting>
  <conditionalFormatting sqref="V89:AA89">
    <cfRule type="expression" dxfId="28" priority="18">
      <formula>AS13=0</formula>
    </cfRule>
  </conditionalFormatting>
  <conditionalFormatting sqref="V90:AA90">
    <cfRule type="expression" dxfId="27" priority="17">
      <formula>AS15=0</formula>
    </cfRule>
  </conditionalFormatting>
  <conditionalFormatting sqref="V91:AA91">
    <cfRule type="expression" dxfId="26" priority="16">
      <formula>AS17=0</formula>
    </cfRule>
  </conditionalFormatting>
  <conditionalFormatting sqref="V92:AA92">
    <cfRule type="expression" dxfId="25" priority="15">
      <formula>AS21=0</formula>
    </cfRule>
  </conditionalFormatting>
  <conditionalFormatting sqref="V93:AA93">
    <cfRule type="expression" dxfId="24" priority="14">
      <formula>AS23=0</formula>
    </cfRule>
  </conditionalFormatting>
  <conditionalFormatting sqref="V94:AA94">
    <cfRule type="expression" dxfId="23" priority="13">
      <formula>AS25=0</formula>
    </cfRule>
  </conditionalFormatting>
  <conditionalFormatting sqref="V95:AA95">
    <cfRule type="expression" dxfId="22" priority="12">
      <formula>AS27=0</formula>
    </cfRule>
  </conditionalFormatting>
  <conditionalFormatting sqref="V96:AA96">
    <cfRule type="expression" dxfId="21" priority="11">
      <formula>AS29=0</formula>
    </cfRule>
  </conditionalFormatting>
  <conditionalFormatting sqref="AB87:AI96">
    <cfRule type="expression" dxfId="20" priority="23">
      <formula>AB87="trifft nicht zu"</formula>
    </cfRule>
  </conditionalFormatting>
  <conditionalFormatting sqref="AJ87:AO87">
    <cfRule type="expression" dxfId="19" priority="10">
      <formula>AS36=0</formula>
    </cfRule>
  </conditionalFormatting>
  <conditionalFormatting sqref="AJ88:AO88">
    <cfRule type="expression" dxfId="18" priority="9">
      <formula>AS38=0</formula>
    </cfRule>
  </conditionalFormatting>
  <conditionalFormatting sqref="AJ89:AO89">
    <cfRule type="expression" dxfId="17" priority="8">
      <formula>AS40=0</formula>
    </cfRule>
  </conditionalFormatting>
  <conditionalFormatting sqref="AJ90:AO90">
    <cfRule type="expression" dxfId="16" priority="7">
      <formula>AS42=0</formula>
    </cfRule>
  </conditionalFormatting>
  <conditionalFormatting sqref="AJ91:AO91">
    <cfRule type="expression" dxfId="15" priority="6">
      <formula>AS44=0</formula>
    </cfRule>
  </conditionalFormatting>
  <conditionalFormatting sqref="AJ92:AO92">
    <cfRule type="expression" dxfId="14" priority="5">
      <formula>AS48=0</formula>
    </cfRule>
  </conditionalFormatting>
  <conditionalFormatting sqref="AJ93:AO93">
    <cfRule type="expression" dxfId="13" priority="4">
      <formula>AS50=0</formula>
    </cfRule>
  </conditionalFormatting>
  <conditionalFormatting sqref="AJ94:AO94">
    <cfRule type="expression" dxfId="12" priority="3">
      <formula>AS52=0</formula>
    </cfRule>
  </conditionalFormatting>
  <conditionalFormatting sqref="AJ95:AO95">
    <cfRule type="expression" dxfId="11" priority="2">
      <formula>AS54=0</formula>
    </cfRule>
  </conditionalFormatting>
  <conditionalFormatting sqref="AJ96:AO96">
    <cfRule type="expression" dxfId="10" priority="1">
      <formula>AS56=0</formula>
    </cfRule>
  </conditionalFormatting>
  <pageMargins left="0.11811023622047245" right="0.11811023622047245" top="0.78740157480314965" bottom="0.78740157480314965" header="0.31496062992125984" footer="0.31496062992125984"/>
  <pageSetup paperSize="9" scale="95" orientation="landscape" r:id="rId1"/>
  <headerFooter>
    <oddFooter>&amp;L&amp;"Arial Narrow,Standard"&amp;8&amp;K000000Zuschlagsmatrix, Stand: 07/21&amp;R&amp;"Arial Narrow,Standard"&amp;8Seite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X56"/>
  <sheetViews>
    <sheetView showGridLines="0" zoomScaleNormal="100" workbookViewId="0">
      <selection activeCell="Y7" sqref="Y7:Z8"/>
    </sheetView>
  </sheetViews>
  <sheetFormatPr baseColWidth="10" defaultColWidth="0" defaultRowHeight="16.5" zeroHeight="1" x14ac:dyDescent="0.3"/>
  <cols>
    <col min="1" max="1" width="1.28515625" style="36" customWidth="1"/>
    <col min="2" max="4" width="2.7109375" style="36" customWidth="1"/>
    <col min="5" max="5" width="3.28515625" style="36" customWidth="1"/>
    <col min="6" max="12" width="2.7109375" style="36" customWidth="1"/>
    <col min="13" max="13" width="10.28515625" style="36" customWidth="1"/>
    <col min="14" max="14" width="1.42578125" style="36" customWidth="1"/>
    <col min="15" max="15" width="11.7109375" style="36" customWidth="1"/>
    <col min="16" max="16" width="0.85546875" style="36" customWidth="1"/>
    <col min="17" max="17" width="11.7109375" style="36" customWidth="1"/>
    <col min="18" max="18" width="9.7109375" style="36" customWidth="1"/>
    <col min="19" max="19" width="1.5703125" style="36" customWidth="1"/>
    <col min="20" max="20" width="2.7109375" style="36" customWidth="1"/>
    <col min="21" max="21" width="1.140625" style="36" customWidth="1"/>
    <col min="22" max="22" width="1.42578125" style="36" customWidth="1"/>
    <col min="23" max="29" width="6.140625" style="36" customWidth="1"/>
    <col min="30" max="30" width="13" style="36" customWidth="1"/>
    <col min="31" max="31" width="1.42578125" style="36" customWidth="1"/>
    <col min="32" max="32" width="6.85546875" style="36" customWidth="1"/>
    <col min="33" max="33" width="8.140625" style="36" customWidth="1"/>
    <col min="34" max="34" width="3" style="36" customWidth="1"/>
    <col min="35" max="36" width="2.7109375" style="36" customWidth="1"/>
    <col min="37" max="37" width="1.28515625" style="36" customWidth="1"/>
    <col min="38" max="38" width="1.140625" style="36" customWidth="1"/>
    <col min="39" max="39" width="2.7109375" style="36" customWidth="1"/>
    <col min="40" max="43" width="2.7109375" style="36" hidden="1" customWidth="1"/>
    <col min="44" max="50" width="5.42578125" style="36" hidden="1" customWidth="1"/>
    <col min="51" max="16384" width="2.7109375" style="36" hidden="1"/>
  </cols>
  <sheetData>
    <row r="1" spans="1:45" ht="19.5" thickBot="1" x14ac:dyDescent="0.35">
      <c r="A1" s="63" t="s">
        <v>35</v>
      </c>
      <c r="Q1" s="37" t="s">
        <v>37</v>
      </c>
      <c r="R1" s="142" t="str">
        <f>Zuschlagsmatrix!AT1</f>
        <v>260137</v>
      </c>
      <c r="T1" s="234"/>
      <c r="W1" s="214" t="s">
        <v>26</v>
      </c>
      <c r="X1" s="213"/>
      <c r="Y1" s="213"/>
      <c r="Z1" s="213"/>
      <c r="AA1" s="214"/>
      <c r="AB1" s="214"/>
    </row>
    <row r="2" spans="1:45" ht="6" customHeight="1" thickBot="1" x14ac:dyDescent="0.35"/>
    <row r="3" spans="1:45" ht="6" customHeight="1" thickTop="1" x14ac:dyDescent="0.3">
      <c r="A3" s="74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U3" s="74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6"/>
    </row>
    <row r="4" spans="1:45" ht="14.45" customHeight="1" x14ac:dyDescent="0.3">
      <c r="A4" s="77"/>
      <c r="B4" s="73" t="s">
        <v>42</v>
      </c>
      <c r="C4" s="73"/>
      <c r="D4" s="73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78"/>
      <c r="U4" s="77"/>
      <c r="V4" s="73" t="s">
        <v>51</v>
      </c>
      <c r="W4" s="73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78"/>
    </row>
    <row r="5" spans="1:45" ht="6" customHeight="1" thickBot="1" x14ac:dyDescent="0.35">
      <c r="A5" s="77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78"/>
      <c r="U5" s="77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78"/>
    </row>
    <row r="6" spans="1:45" x14ac:dyDescent="0.3">
      <c r="A6" s="77"/>
      <c r="B6" s="314" t="s">
        <v>87</v>
      </c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6"/>
      <c r="P6" s="40"/>
      <c r="Q6" s="143">
        <f>Zuschlagsmatrix!AT4</f>
        <v>5</v>
      </c>
      <c r="R6" s="78"/>
      <c r="U6" s="77"/>
      <c r="V6" s="43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5"/>
      <c r="AL6" s="78"/>
    </row>
    <row r="7" spans="1:45" ht="13.9" customHeight="1" x14ac:dyDescent="0.3">
      <c r="A7" s="77"/>
      <c r="B7" s="179" t="s">
        <v>88</v>
      </c>
      <c r="C7" s="180"/>
      <c r="D7" s="180"/>
      <c r="E7" s="38"/>
      <c r="F7" s="38"/>
      <c r="G7" s="38"/>
      <c r="H7" s="38"/>
      <c r="I7" s="38"/>
      <c r="J7" s="38"/>
      <c r="K7" s="38"/>
      <c r="L7" s="38"/>
      <c r="M7" s="38"/>
      <c r="N7" s="38"/>
      <c r="O7" s="39"/>
      <c r="P7" s="40"/>
      <c r="Q7" s="144">
        <f>Zuschlagsmatrix!AS4</f>
        <v>0</v>
      </c>
      <c r="R7" s="78"/>
      <c r="U7" s="77"/>
      <c r="V7" s="46"/>
      <c r="W7" s="307" t="s">
        <v>36</v>
      </c>
      <c r="X7" s="216"/>
      <c r="Y7" s="309" t="s">
        <v>33</v>
      </c>
      <c r="Z7" s="310"/>
      <c r="AA7" s="42"/>
      <c r="AB7" s="42"/>
      <c r="AD7" s="303" t="s">
        <v>91</v>
      </c>
      <c r="AE7" s="40"/>
      <c r="AF7" s="303" t="s">
        <v>105</v>
      </c>
      <c r="AG7" s="303" t="s">
        <v>39</v>
      </c>
      <c r="AH7" s="291" t="s">
        <v>32</v>
      </c>
      <c r="AI7" s="292"/>
      <c r="AJ7" s="293"/>
      <c r="AK7" s="47"/>
      <c r="AL7" s="78"/>
    </row>
    <row r="8" spans="1:45" ht="13.9" customHeight="1" x14ac:dyDescent="0.3">
      <c r="A8" s="77"/>
      <c r="B8" s="317" t="s">
        <v>48</v>
      </c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9"/>
      <c r="P8" s="40"/>
      <c r="Q8" s="145">
        <f>Q6*Q12</f>
        <v>350</v>
      </c>
      <c r="R8" s="78"/>
      <c r="U8" s="77"/>
      <c r="V8" s="46"/>
      <c r="W8" s="308"/>
      <c r="X8" s="217"/>
      <c r="Y8" s="311"/>
      <c r="Z8" s="312"/>
      <c r="AA8" s="42"/>
      <c r="AB8" s="42"/>
      <c r="AC8" s="42"/>
      <c r="AD8" s="304"/>
      <c r="AE8" s="40"/>
      <c r="AF8" s="304"/>
      <c r="AG8" s="304"/>
      <c r="AH8" s="294"/>
      <c r="AI8" s="295"/>
      <c r="AJ8" s="296"/>
      <c r="AK8" s="47"/>
      <c r="AL8" s="78"/>
    </row>
    <row r="9" spans="1:45" ht="13.9" customHeight="1" x14ac:dyDescent="0.3">
      <c r="A9" s="77"/>
      <c r="B9" s="317" t="s">
        <v>38</v>
      </c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9"/>
      <c r="P9" s="40"/>
      <c r="Q9" s="173">
        <f>Zuschlagsmatrix!V85</f>
        <v>0</v>
      </c>
      <c r="R9" s="78"/>
      <c r="U9" s="77"/>
      <c r="V9" s="46"/>
      <c r="W9" s="40"/>
      <c r="X9" s="218"/>
      <c r="Y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7"/>
      <c r="AL9" s="78"/>
    </row>
    <row r="10" spans="1:45" ht="13.9" customHeight="1" x14ac:dyDescent="0.3">
      <c r="A10" s="77"/>
      <c r="B10" s="317" t="s">
        <v>34</v>
      </c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9"/>
      <c r="P10" s="40"/>
      <c r="Q10" s="146">
        <f>Q6*Q13</f>
        <v>150</v>
      </c>
      <c r="R10" s="78"/>
      <c r="U10" s="77"/>
      <c r="V10" s="46"/>
      <c r="W10" s="215">
        <v>1</v>
      </c>
      <c r="X10" s="219"/>
      <c r="Y10" s="313">
        <f>IF(F24&gt;$Q$6,0,IF(F25&gt;$Q$6,0,IF(F26&gt;$Q$6,0,IF(F27&gt;$Q$6,0,IF(F28&gt;$Q$6,0,IF(F29&gt;$Q$6,0,IF(F30&gt;$Q$6,0,IF(F31&gt;$Q$6,0,IF(F32&gt;$Q$6,0,IF(F33&gt;$Q$6,0,IF(F34&gt;$Q$6,0,IF(F35&gt;$Q$6,0,IF(F36&gt;$Q$6,0,IF(F37&gt;$Q$6,0,IF(F38&gt;$Q$6,0,IF(F39&gt;$Q$6,0,IF(F40&gt;$Q$6,0,IF(F41&gt;$Q$6,0,IF(F42&gt;$Q$6,0,IF(F43&gt;$Q$6,0,IF(F24&lt;$R24,0,IF(F25&lt;$R25,0,IF(F26&lt;$R26,0,IF(F27&lt;$R27,0,IF(F28&lt;$R28,0,IF(F29&lt;$R29,0,IF(F30&lt;$R30,0,IF(F31&lt;$R31,0,IF(F32&lt;$R32,0,IF(F33&lt;$R33,0,IF(F34&lt;$R34,0,IF(F35&lt;$R35,0,IF(F36&lt;$R36,0,IF(F37&lt;$R37,0,IF(F38&lt;$R38,0,IF(F39&lt;$R39,0,IF(F40&lt;$R40,0,IF(F41&lt;$R41,0,IF(F42&lt;$R42,0,IF(F43&lt;$R43,0,F$24*$Q$24+F$25*$Q$25+F$26*$Q$26+F$27*$Q$27+F$28*$Q$28+F$29*$Q$29+F$30*$Q$30+F$31*$Q$31+F$32*$Q$32+F$33*$Q$33+F$34*$Q$34+F$35*$Q$35+F$36*$Q$36+F$37*$Q$37+F$38*$Q$38+F$39*$Q$39+F$40*$Q$40+F$41*$Q$41+F$42*$Q$42+F$43*Q43))))))))))))))))))))))))))))))))))))))))</f>
        <v>0</v>
      </c>
      <c r="Z10" s="313"/>
      <c r="AA10" s="305" t="str">
        <f t="shared" ref="AA10:AA16" si="0">IF(Y10&gt;$Q$8,"&gt;Max-Wert","")</f>
        <v/>
      </c>
      <c r="AB10" s="306"/>
      <c r="AD10" s="235">
        <v>800000</v>
      </c>
      <c r="AE10" s="40"/>
      <c r="AF10" s="221">
        <f t="shared" ref="AF10:AF16" si="1">IF(AD10=0,0,ROUND(IF(AND(($Q$6+($Q$7-$Q$6)/($Q$14*$Q$15-$Q$14)*(AD10-$Q$14))&gt;=0,($Q$6+($Q$7-$Q$6)/($Q$14*$Q$15-$Q$14)*(AD10-$Q$14))&lt;=$Q$6),($Q$6+($Q$7-$Q$6)/($Q$14*$Q$15-$Q$14)*(AD10-$Q$14)),0),2))</f>
        <v>5</v>
      </c>
      <c r="AG10" s="51">
        <f t="shared" ref="AG10:AG16" si="2">IF(Y10=0,0,IF(AF10=0,0,IF(Y10&lt;$Q$9,0,Y10+(AF10*$Q$13))))</f>
        <v>0</v>
      </c>
      <c r="AH10" s="297" t="str">
        <f t="shared" ref="AH10:AH16" si="3">IF(OR(AG10=0,AA10="&gt;Max-Wert"),"",(RANK(AG10,$AG$10:$AG$16,0)))</f>
        <v/>
      </c>
      <c r="AI10" s="298"/>
      <c r="AJ10" s="299"/>
      <c r="AK10" s="47"/>
      <c r="AL10" s="78"/>
    </row>
    <row r="11" spans="1:45" x14ac:dyDescent="0.3">
      <c r="A11" s="77"/>
      <c r="B11" s="314" t="s">
        <v>31</v>
      </c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6"/>
      <c r="P11" s="40"/>
      <c r="Q11" s="147">
        <v>2</v>
      </c>
      <c r="R11" s="78"/>
      <c r="U11" s="77"/>
      <c r="V11" s="46"/>
      <c r="W11" s="215">
        <v>2</v>
      </c>
      <c r="X11" s="219"/>
      <c r="Y11" s="313">
        <f>IF(G24&gt;$Q$6,0,IF(G25&gt;$Q$6,0,IF(G26&gt;$Q$6,0,IF(G27&gt;$Q$6,0,IF(G28&gt;$Q$6,0,IF(G29&gt;$Q$6,0,IF(G30&gt;$Q$6,0,IF(G31&gt;$Q$6,0,IF(G32&gt;$Q$6,0,IF(G33&gt;$Q$6,0,IF(G34&gt;$Q$6,0,IF(G35&gt;$Q$6,0,IF(G36&gt;$Q$6,0,IF(G37&gt;$Q$6,0,IF(G38&gt;$Q$6,0,IF(G39&gt;$Q$6,0,IF(G40&gt;$Q$6,0,IF(G41&gt;$Q$6,0,IF(G42&gt;$Q$6,0,IF(G43&gt;$Q$6,0,IF(G24&lt;$R24,0,IF(G25&lt;$R25,0,IF(G26&lt;$R26,0,IF(G27&lt;$R27,0,IF(G28&lt;$R28,0,IF(G29&lt;$R29,0,IF(G30&lt;$R30,0,IF(G31&lt;$R31,0,IF(G32&lt;$R32,0,IF(G33&lt;$R33,0,IF(G34&lt;$R34,0,IF(G35&lt;$R35,0,IF(G36&lt;$R36,0,IF(G37&lt;$R37,0,IF(G38&lt;$R38,0,IF(G39&lt;$R39,0,IF(G40&lt;$R40,0,IF(G41&lt;$R41,0,IF(G42&lt;$R42,0,IF(G43&lt;$R43,0,G$24*$Q$24+G$25*$Q$25+G$26*$Q$26+G$27*$Q$27+G$28*$Q$28+G$29*$Q$29+G$30*$Q$30+G$31*$Q$31+G$32*$Q$32+G$33*$Q$33+G$34*$Q$34+G$35*$Q$35+G$36*$Q$36+G$37*$Q$37+G$38*$Q$38+G$39*$Q$39+G$40*$Q$40+G$41*$Q$41+G$42*$Q$42+G$43*Q43))))))))))))))))))))))))))))))))))))))))</f>
        <v>0</v>
      </c>
      <c r="Z11" s="313"/>
      <c r="AA11" s="305" t="str">
        <f t="shared" si="0"/>
        <v/>
      </c>
      <c r="AB11" s="306"/>
      <c r="AD11" s="236">
        <v>900000</v>
      </c>
      <c r="AE11" s="40"/>
      <c r="AF11" s="221">
        <f t="shared" si="1"/>
        <v>4.38</v>
      </c>
      <c r="AG11" s="51">
        <f t="shared" si="2"/>
        <v>0</v>
      </c>
      <c r="AH11" s="300" t="str">
        <f t="shared" si="3"/>
        <v/>
      </c>
      <c r="AI11" s="301"/>
      <c r="AJ11" s="302"/>
      <c r="AK11" s="47"/>
      <c r="AL11" s="78"/>
    </row>
    <row r="12" spans="1:45" x14ac:dyDescent="0.3">
      <c r="A12" s="77"/>
      <c r="B12" s="320" t="s">
        <v>30</v>
      </c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2"/>
      <c r="P12" s="40"/>
      <c r="Q12" s="148">
        <f>100-Q13</f>
        <v>70</v>
      </c>
      <c r="R12" s="79"/>
      <c r="S12" s="41"/>
      <c r="T12" s="41"/>
      <c r="U12" s="77"/>
      <c r="V12" s="46"/>
      <c r="W12" s="215">
        <v>3</v>
      </c>
      <c r="X12" s="219"/>
      <c r="Y12" s="313">
        <f>IF(H24&gt;$Q$6,0,IF(H25&gt;$Q$6,0,IF(H26&gt;$Q$6,0,IF(H27&gt;$Q$6,0,IF(H28&gt;$Q$6,0,IF(H29&gt;$Q$6,0,IF(H30&gt;$Q$6,0,IF(H31&gt;$Q$6,0,IF(H32&gt;$Q$6,0,IF(H33&gt;$Q$6,0,IF(H34&gt;$Q$6,0,IF(H35&gt;$Q$6,0,IF(H36&gt;$Q$6,0,IF(H37&gt;$Q$6,0,IF(H38&gt;$Q$6,0,IF(H39&gt;$Q$6,0,IF(H40&gt;$Q$6,0,IF(H41&gt;$Q$6,0,IF(H42&gt;$Q$6,0,IF(H43&gt;$Q$6,0,IF(H24&lt;$R24,0,IF(H25&lt;$R25,0,IF(H26&lt;$R26,0,IF(H27&lt;$R27,0,IF(H28&lt;$R28,0,IF(H29&lt;$R29,0,IF(H30&lt;$R30,0,IF(H31&lt;$R31,0,IF(H32&lt;$R32,0,IF(H33&lt;$R33,0,IF(H34&lt;$R34,0,IF(H35&lt;$R35,0,IF(H36&lt;$R36,0,IF(H37&lt;$R37,0,IF(H38&lt;$R38,0,IF(H39&lt;$R39,0,IF(H40&lt;$R40,0,IF(H41&lt;$R41,0,IF(H42&lt;$R42,0,IF(H43&lt;$R43,0,H$24*$Q$24+H$25*$Q$25+H$26*$Q$26+H$27*$Q$27+H$28*$Q$28+H$29*$Q$29+H$30*$Q$30+H$31*$Q$31+H$32*$Q$32+H$33*$Q$33+H$34*$Q$34+H$35*$Q$35+H$36*$Q$36+H$37*$Q$37+H$38*$Q$38+H$39*$Q$39+H$40*$Q$40+H$41*$Q$41+H$42*$Q$42+H$43*Q43))))))))))))))))))))))))))))))))))))))))</f>
        <v>0</v>
      </c>
      <c r="Z12" s="313"/>
      <c r="AA12" s="305" t="str">
        <f t="shared" si="0"/>
        <v/>
      </c>
      <c r="AB12" s="306"/>
      <c r="AD12" s="236"/>
      <c r="AE12" s="40"/>
      <c r="AF12" s="221">
        <f t="shared" si="1"/>
        <v>0</v>
      </c>
      <c r="AG12" s="51">
        <f t="shared" si="2"/>
        <v>0</v>
      </c>
      <c r="AH12" s="300" t="str">
        <f t="shared" si="3"/>
        <v/>
      </c>
      <c r="AI12" s="301"/>
      <c r="AJ12" s="302"/>
      <c r="AK12" s="47"/>
      <c r="AL12" s="78"/>
      <c r="AN12" s="41"/>
      <c r="AO12" s="41"/>
      <c r="AP12" s="41"/>
      <c r="AQ12" s="41"/>
      <c r="AR12" s="41"/>
      <c r="AS12" s="41"/>
    </row>
    <row r="13" spans="1:45" x14ac:dyDescent="0.3">
      <c r="A13" s="77"/>
      <c r="B13" s="314" t="s">
        <v>89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6"/>
      <c r="P13" s="40"/>
      <c r="Q13" s="145">
        <f>Zuschlagsmatrix!AS60</f>
        <v>30</v>
      </c>
      <c r="R13" s="79"/>
      <c r="S13" s="41"/>
      <c r="T13" s="41"/>
      <c r="U13" s="77"/>
      <c r="V13" s="46"/>
      <c r="W13" s="215">
        <v>4</v>
      </c>
      <c r="X13" s="219"/>
      <c r="Y13" s="313">
        <f>IF(I24&gt;$Q$6,0,IF(I25&gt;$Q$6,0,IF(I26&gt;$Q$6,0,IF(I27&gt;$Q$6,0,IF(I28&gt;$Q$6,0,IF(I29&gt;$Q$6,0,IF(I30&gt;$Q$6,0,IF(I31&gt;$Q$6,0,IF(I32&gt;$Q$6,0,IF(I33&gt;$Q$6,0,IF(I34&gt;$Q$6,0,IF(I35&gt;$Q$6,0,IF(I36&gt;$Q$6,0,IF(I37&gt;$Q$6,0,IF(I38&gt;$Q$6,0,IF(I39&gt;$Q$6,0,IF(I40&gt;$Q$6,0,IF(I41&gt;$Q$6,0,IF(I42&gt;$Q$6,0,IF(I43&gt;$Q$6,0,IF(I24&lt;$R24,0,IF(I25&lt;$R25,0,IF(I26&lt;$R26,0,IF(I27&lt;$R27,0,IF(I28&lt;$R28,0,IF(I29&lt;$R29,0,IF(I30&lt;$R30,0,IF(I31&lt;$R31,0,IF(I32&lt;$R32,0,IF(I33&lt;$R33,0,IF(I34&lt;$R34,0,IF(I35&lt;$R35,0,IF(I36&lt;$R36,0,IF(I37&lt;$R37,0,IF(I38&lt;$R38,0,IF(I39&lt;$R39,0,IF(I40&lt;$R40,0,IF(I41&lt;$R41,0,IF(I42&lt;$R42,0,IF(I43&lt;$R43,0,I$24*$Q$24+I$25*$Q$25+I$26*$Q$26+I$27*$Q$27+I$28*$Q$28+I$29*$Q$29+I$30*$Q$30+I$31*$Q$31+I$32*$Q$32+I$33*$Q$33+I$34*$Q$34+I$35*$Q$35+I$36*$Q$36+I$37*$Q$37+I$38*$Q$38+I$39*$Q$39+I$40*$Q$40+I$41*$Q$41+I$42*$Q$42+I$43*Q43))))))))))))))))))))))))))))))))))))))))</f>
        <v>0</v>
      </c>
      <c r="Z13" s="313"/>
      <c r="AA13" s="305" t="str">
        <f t="shared" si="0"/>
        <v/>
      </c>
      <c r="AB13" s="306"/>
      <c r="AD13" s="236"/>
      <c r="AE13" s="40"/>
      <c r="AF13" s="221">
        <f t="shared" si="1"/>
        <v>0</v>
      </c>
      <c r="AG13" s="51">
        <f t="shared" si="2"/>
        <v>0</v>
      </c>
      <c r="AH13" s="297" t="str">
        <f t="shared" si="3"/>
        <v/>
      </c>
      <c r="AI13" s="298"/>
      <c r="AJ13" s="299"/>
      <c r="AK13" s="47"/>
      <c r="AL13" s="78"/>
      <c r="AN13" s="41"/>
      <c r="AO13" s="41"/>
      <c r="AP13" s="41"/>
      <c r="AQ13" s="41"/>
      <c r="AR13" s="41"/>
      <c r="AS13" s="41"/>
    </row>
    <row r="14" spans="1:45" x14ac:dyDescent="0.3">
      <c r="A14" s="77"/>
      <c r="B14" s="314" t="s">
        <v>49</v>
      </c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6"/>
      <c r="P14" s="40"/>
      <c r="Q14" s="145">
        <f>SMALL(AD10:AD16,1)</f>
        <v>800000</v>
      </c>
      <c r="R14" s="78"/>
      <c r="U14" s="77"/>
      <c r="V14" s="46"/>
      <c r="W14" s="215">
        <v>5</v>
      </c>
      <c r="X14" s="219"/>
      <c r="Y14" s="313">
        <f>IF(J24&gt;$Q$6,0,IF(J25&gt;$Q$6,0,IF(J26&gt;$Q$6,0,IF(J27&gt;$Q$6,0,IF(J28&gt;$Q$6,0,IF(J29&gt;$Q$6,0,IF(J30&gt;$Q$6,0,IF(J31&gt;$Q$6,0,IF(J32&gt;$Q$6,0,IF(J33&gt;$Q$6,0,IF(J34&gt;$Q$6,0,IF(J35&gt;$Q$6,0,IF(J36&gt;$Q$6,0,IF(J37&gt;$Q$6,0,IF(J38&gt;$Q$6,0,IF(J39&gt;$Q$6,0,IF(J40&gt;$Q$6,0,IF(J41&gt;$Q$6,0,IF(J42&gt;$Q$6,0,IF(J43&gt;$Q$6,0,IF(J24&lt;$R24,0,IF(J25&lt;$R25,0,IF(J26&lt;$R26,0,IF(J27&lt;$R27,0,IF(J28&lt;$R28,0,IF(J29&lt;$R29,0,IF(J30&lt;$R30,0,IF(J31&lt;$R31,0,IF(J32&lt;$R32,0,IF(J33&lt;$R33,0,IF(J34&lt;$R34,0,IF(J35&lt;$R35,0,IF(J36&lt;$R36,0,IF(J37&lt;$R37,0,IF(J38&lt;$R38,0,IF(J39&lt;$R39,0,IF(J40&lt;$R40,0,IF(J41&lt;$R41,0,IF(J42&lt;$R42,0,IF(J43&lt;$R43,0,J$24*$Q$24+J$25*$Q$25+J$26*$Q$26+J$27*$Q$27+J$28*$Q$28+J$29*$Q$29+J$30*$Q$30+J$31*$Q$31+J$32*$Q$32+J$33*$Q$33+J$34*$Q$34+J$35*$Q$35+J$36*$Q$36+J$37*$Q$37+J$38*$Q$38+J$39*$Q$39+J$40*$Q$40+J$41*$Q$41+J$42*$Q$42+J$43*Q43))))))))))))))))))))))))))))))))))))))))</f>
        <v>0</v>
      </c>
      <c r="Z14" s="313"/>
      <c r="AA14" s="305" t="str">
        <f t="shared" si="0"/>
        <v/>
      </c>
      <c r="AB14" s="306"/>
      <c r="AD14" s="236"/>
      <c r="AE14" s="40"/>
      <c r="AF14" s="221">
        <f t="shared" si="1"/>
        <v>0</v>
      </c>
      <c r="AG14" s="51">
        <f t="shared" si="2"/>
        <v>0</v>
      </c>
      <c r="AH14" s="297" t="str">
        <f t="shared" si="3"/>
        <v/>
      </c>
      <c r="AI14" s="298"/>
      <c r="AJ14" s="299"/>
      <c r="AK14" s="47"/>
      <c r="AL14" s="78"/>
    </row>
    <row r="15" spans="1:45" ht="13.9" customHeight="1" x14ac:dyDescent="0.3">
      <c r="A15" s="77"/>
      <c r="B15" s="325" t="s">
        <v>50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209" t="s">
        <v>46</v>
      </c>
      <c r="P15" s="42"/>
      <c r="Q15" s="222">
        <v>2</v>
      </c>
      <c r="R15" s="79"/>
      <c r="S15" s="41"/>
      <c r="T15" s="41"/>
      <c r="U15" s="77"/>
      <c r="V15" s="46"/>
      <c r="W15" s="215">
        <v>6</v>
      </c>
      <c r="X15" s="219"/>
      <c r="Y15" s="313">
        <f>IF(K24&gt;$Q$6,0,IF(K25&gt;$Q$6,0,IF(K26&gt;$Q$6,0,IF(K27&gt;$Q$6,0,IF(K28&gt;$Q$6,0,IF(K29&gt;$Q$6,0,IF(K30&gt;$Q$6,0,IF(K31&gt;$Q$6,0,IF(K32&gt;$Q$6,0,IF(K33&gt;$Q$6,0,IF(K34&gt;$Q$6,0,IF(K35&gt;$Q$6,0,IF(K36&gt;$Q$6,0,IF(K37&gt;$Q$6,0,IF(K38&gt;$Q$6,0,IF(K39&gt;$Q$6,0,IF(K40&gt;$Q$6,0,IF(K41&gt;$Q$6,0,IF(K42&gt;$Q$6,0,IF(K43&gt;$Q$6,0,IF(K24&lt;$R24,0,IF(K25&lt;$R25,0,IF(K26&lt;$R26,0,IF(K27&lt;$R27,0,IF(K28&lt;$R28,0,IF(K29&lt;$R29,0,IF(K30&lt;$R30,0,IF(K31&lt;$R31,0,IF(K32&lt;$R32,0,IF(K33&lt;$R33,0,IF(K34&lt;$R34,0,IF(K35&lt;$R35,0,IF(K36&lt;$R36,0,IF(K37&lt;$R37,0,IF(K38&lt;$R38,0,IF(K39&lt;$R39,0,IF(K40&lt;$R40,0,IF(K41&lt;$R41,0,IF(K42&lt;$R42,0,IF(K43&lt;$R43,0,K$24*$Q$24+K$25*$Q$25+K$26*$Q$26+K$27*$Q$27+K$28*$Q$28+K$29*$Q$29+K$30*$Q$30+K$31*$Q$31+K$32*$Q$32+K$33*$Q$33+K$34*$Q$34+K$35*$Q$35+K$36*$Q$36+K$37*$Q$37+K$38*$Q$38+K$39*$Q$39+K$40*$Q$40+K$41*$Q$41+K$42*$Q$42+K$43*Q43))))))))))))))))))))))))))))))))))))))))</f>
        <v>0</v>
      </c>
      <c r="Z15" s="313"/>
      <c r="AA15" s="305" t="str">
        <f t="shared" si="0"/>
        <v/>
      </c>
      <c r="AB15" s="306"/>
      <c r="AD15" s="236"/>
      <c r="AE15" s="40"/>
      <c r="AF15" s="221">
        <f t="shared" si="1"/>
        <v>0</v>
      </c>
      <c r="AG15" s="51">
        <f t="shared" si="2"/>
        <v>0</v>
      </c>
      <c r="AH15" s="297" t="str">
        <f t="shared" si="3"/>
        <v/>
      </c>
      <c r="AI15" s="298"/>
      <c r="AJ15" s="299"/>
      <c r="AK15" s="47"/>
      <c r="AL15" s="78"/>
      <c r="AN15" s="41"/>
      <c r="AO15" s="41"/>
      <c r="AP15" s="41"/>
      <c r="AQ15" s="41"/>
      <c r="AR15" s="41"/>
      <c r="AS15" s="41"/>
    </row>
    <row r="16" spans="1:45" ht="13.9" customHeight="1" x14ac:dyDescent="0.3">
      <c r="A16" s="77"/>
      <c r="B16" s="208" t="s">
        <v>98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89"/>
      <c r="R16" s="78"/>
      <c r="U16" s="77"/>
      <c r="V16" s="46"/>
      <c r="W16" s="215">
        <v>7</v>
      </c>
      <c r="X16" s="219"/>
      <c r="Y16" s="313">
        <f>IF(L24&gt;$Q$6,0,IF(L25&gt;$Q$6,0,IF(L26&gt;$Q$6,0,IF(L27&gt;$Q$6,0,IF(L28&gt;$Q$6,0,IF(L29&gt;$Q$6,0,IF(L30&gt;$Q$6,0,IF(L31&gt;$Q$6,0,IF(L32&gt;$Q$6,0,IF(L33&gt;$Q$6,0,IF(L34&gt;$Q$6,0,IF(L35&gt;$Q$6,0,IF(L36&gt;$Q$6,0,IF(L37&gt;$Q$6,0,IF(L38&gt;$Q$6,0,IF(L39&gt;$Q$6,0,IF(L40&gt;$Q$6,0,IF(L41&gt;$Q$6,0,IF(L42&gt;$Q$6,0,IF(L43&gt;$Q$6,0,IF(L24&lt;$R24,0,IF(L25&lt;$R25,0,IF(L26&lt;$R26,0,IF(L27&lt;$R27,0,IF(L28&lt;$R28,0,IF(L29&lt;$R29,0,IF(L30&lt;$R30,0,IF(L31&lt;$R31,0,IF(L32&lt;$R32,0,IF(L33&lt;$R33,0,IF(L34&lt;$R34,0,IF(L35&lt;$R35,0,IF(L36&lt;$R36,0,IF(L37&lt;$R37,0,IF(L38&lt;$R38,0,IF(L39&lt;$R39,0,IF(L40&lt;$R40,0,IF(L41&lt;$R41,0,IF(L42&lt;$R42,0,IF(L43&lt;$R43,0,L$24*$Q$24+L$25*$Q$25+L$26*$Q$26+L$27*$Q$27+L$28*$Q$28+L$29*$Q$29+L$30*$Q$30+L$31*$Q$31+L$32*$Q$32+L$33*$Q$33+L$34*$Q$34+L$35*$Q$35+L$36*$Q$36+L$37*$Q$37+L$38*$Q$38+L$39*$Q$39+L$40*$Q$40+L$41*$Q$41+L$42*$Q$42+L$43*Q43))))))))))))))))))))))))))))))))))))))))</f>
        <v>0</v>
      </c>
      <c r="Z16" s="313"/>
      <c r="AA16" s="305" t="str">
        <f t="shared" si="0"/>
        <v/>
      </c>
      <c r="AB16" s="306"/>
      <c r="AD16" s="236"/>
      <c r="AE16" s="40"/>
      <c r="AF16" s="221">
        <f t="shared" si="1"/>
        <v>0</v>
      </c>
      <c r="AG16" s="51">
        <f t="shared" si="2"/>
        <v>0</v>
      </c>
      <c r="AH16" s="297" t="str">
        <f t="shared" si="3"/>
        <v/>
      </c>
      <c r="AI16" s="298"/>
      <c r="AJ16" s="299"/>
      <c r="AK16" s="47"/>
      <c r="AL16" s="78"/>
    </row>
    <row r="17" spans="1:39" ht="13.9" customHeight="1" thickBot="1" x14ac:dyDescent="0.35">
      <c r="A17" s="77"/>
      <c r="B17" s="210" t="s">
        <v>104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2"/>
      <c r="P17" s="40"/>
      <c r="Q17" s="188">
        <f>Q14*Q15</f>
        <v>1600000</v>
      </c>
      <c r="R17" s="78"/>
      <c r="U17" s="77"/>
      <c r="V17" s="48"/>
      <c r="W17" s="49"/>
      <c r="X17" s="220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50"/>
      <c r="AL17" s="78"/>
    </row>
    <row r="18" spans="1:39" ht="6.6" customHeight="1" thickBot="1" x14ac:dyDescent="0.35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2"/>
      <c r="U18" s="80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2"/>
    </row>
    <row r="19" spans="1:39" ht="14.45" customHeight="1" thickTop="1" thickBot="1" x14ac:dyDescent="0.35">
      <c r="T19" s="40"/>
      <c r="U19" s="4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1"/>
      <c r="AG19" s="40"/>
      <c r="AH19" s="40"/>
      <c r="AI19" s="40"/>
      <c r="AJ19" s="40"/>
      <c r="AK19" s="40"/>
      <c r="AL19" s="40"/>
      <c r="AM19" s="40"/>
    </row>
    <row r="20" spans="1:39" ht="6" customHeight="1" thickTop="1" x14ac:dyDescent="0.3">
      <c r="A20" s="74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6"/>
    </row>
    <row r="21" spans="1:39" ht="17.25" thickBot="1" x14ac:dyDescent="0.35">
      <c r="A21" s="77"/>
      <c r="B21" s="73" t="s">
        <v>43</v>
      </c>
      <c r="C21" s="73"/>
      <c r="D21" s="73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78"/>
    </row>
    <row r="22" spans="1:39" ht="17.45" customHeight="1" thickBot="1" x14ac:dyDescent="0.35">
      <c r="A22" s="77"/>
      <c r="B22" s="70" t="s">
        <v>45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2"/>
      <c r="N22" s="43"/>
      <c r="O22" s="45" t="s">
        <v>86</v>
      </c>
      <c r="P22" s="44"/>
      <c r="Q22" s="85" t="s">
        <v>40</v>
      </c>
      <c r="R22" s="323" t="s">
        <v>96</v>
      </c>
      <c r="S22" s="40"/>
      <c r="T22" s="40"/>
      <c r="U22" s="192"/>
      <c r="V22" s="40"/>
      <c r="W22" s="327" t="s">
        <v>103</v>
      </c>
      <c r="X22" s="328"/>
      <c r="Y22" s="328"/>
      <c r="Z22" s="328"/>
      <c r="AA22" s="328"/>
      <c r="AB22" s="328"/>
      <c r="AC22" s="329"/>
      <c r="AD22" s="198"/>
    </row>
    <row r="23" spans="1:39" ht="17.25" thickBot="1" x14ac:dyDescent="0.35">
      <c r="A23" s="77"/>
      <c r="B23" s="65" t="s">
        <v>44</v>
      </c>
      <c r="C23" s="66"/>
      <c r="D23" s="66"/>
      <c r="E23" s="67"/>
      <c r="F23" s="67">
        <v>1</v>
      </c>
      <c r="G23" s="68">
        <v>2</v>
      </c>
      <c r="H23" s="68">
        <v>3</v>
      </c>
      <c r="I23" s="68">
        <v>4</v>
      </c>
      <c r="J23" s="68">
        <v>5</v>
      </c>
      <c r="K23" s="68">
        <v>6</v>
      </c>
      <c r="L23" s="69">
        <v>7</v>
      </c>
      <c r="M23" s="50"/>
      <c r="N23" s="48"/>
      <c r="O23" s="62" t="s">
        <v>41</v>
      </c>
      <c r="P23" s="49"/>
      <c r="Q23" s="138">
        <f>Q12</f>
        <v>70</v>
      </c>
      <c r="R23" s="324"/>
      <c r="S23" s="40"/>
      <c r="T23" s="40"/>
      <c r="U23" s="194"/>
      <c r="V23" s="192"/>
      <c r="W23" s="195">
        <v>1</v>
      </c>
      <c r="X23" s="182">
        <v>2</v>
      </c>
      <c r="Y23" s="182">
        <v>3</v>
      </c>
      <c r="Z23" s="182">
        <v>4</v>
      </c>
      <c r="AA23" s="182">
        <v>5</v>
      </c>
      <c r="AB23" s="182">
        <v>6</v>
      </c>
      <c r="AC23" s="183">
        <v>7</v>
      </c>
      <c r="AD23" s="204"/>
    </row>
    <row r="24" spans="1:39" x14ac:dyDescent="0.3">
      <c r="A24" s="77"/>
      <c r="B24" s="46"/>
      <c r="C24" s="40"/>
      <c r="D24" s="40"/>
      <c r="E24" s="40"/>
      <c r="F24" s="176"/>
      <c r="G24" s="176"/>
      <c r="H24" s="176"/>
      <c r="I24" s="176"/>
      <c r="J24" s="176"/>
      <c r="K24" s="176"/>
      <c r="L24" s="176"/>
      <c r="M24" s="140" t="str">
        <f>IF(OR(F24&gt;$Q$6,G24&gt;$Q$6,H24&gt;$Q$6,I24&gt;$Q$6,J24&gt;$Q$6,K24&gt;$Q$6,L24&gt;$Q$6),"&gt;Max-Punkt","")</f>
        <v/>
      </c>
      <c r="N24" s="53"/>
      <c r="O24" s="60" t="s">
        <v>78</v>
      </c>
      <c r="P24" s="54"/>
      <c r="Q24" s="174">
        <f>Zuschlagsmatrix!AS9</f>
        <v>25</v>
      </c>
      <c r="R24" s="201">
        <f>Zuschlagsmatrix!V87</f>
        <v>0</v>
      </c>
      <c r="S24" s="40"/>
      <c r="T24" s="40"/>
      <c r="U24" s="193"/>
      <c r="V24" s="193"/>
      <c r="W24" s="223" t="str">
        <f>IF(OR(F24="",F24&lt;$R24),"",F24*$Q24)</f>
        <v/>
      </c>
      <c r="X24" s="224" t="str">
        <f t="shared" ref="X24:AC39" si="4">IF(OR(G24="",G24&lt;$R24),"",G24*$Q24)</f>
        <v/>
      </c>
      <c r="Y24" s="224" t="str">
        <f t="shared" si="4"/>
        <v/>
      </c>
      <c r="Z24" s="224" t="str">
        <f t="shared" si="4"/>
        <v/>
      </c>
      <c r="AA24" s="224" t="str">
        <f t="shared" si="4"/>
        <v/>
      </c>
      <c r="AB24" s="224" t="str">
        <f t="shared" si="4"/>
        <v/>
      </c>
      <c r="AC24" s="227" t="str">
        <f t="shared" si="4"/>
        <v/>
      </c>
      <c r="AD24" s="204"/>
    </row>
    <row r="25" spans="1:39" x14ac:dyDescent="0.3">
      <c r="A25" s="77"/>
      <c r="B25" s="46"/>
      <c r="C25" s="40"/>
      <c r="D25" s="40"/>
      <c r="E25" s="40"/>
      <c r="F25" s="176"/>
      <c r="G25" s="176"/>
      <c r="H25" s="176"/>
      <c r="I25" s="176"/>
      <c r="J25" s="176"/>
      <c r="K25" s="176"/>
      <c r="L25" s="176"/>
      <c r="M25" s="140" t="str">
        <f t="shared" ref="M25:M43" si="5">IF(OR(F25&gt;$Q$6,G25&gt;$Q$6,H25&gt;$Q$6,I25&gt;$Q$6,J25&gt;$Q$6,K25&gt;$Q$6,L25&gt;$Q$6),"&gt;Max-Punkt","")</f>
        <v/>
      </c>
      <c r="N25" s="55"/>
      <c r="O25" s="61" t="s">
        <v>79</v>
      </c>
      <c r="P25" s="56"/>
      <c r="Q25" s="175">
        <f>Zuschlagsmatrix!AS11</f>
        <v>10</v>
      </c>
      <c r="R25" s="202">
        <f>Zuschlagsmatrix!V88</f>
        <v>0</v>
      </c>
      <c r="S25" s="40"/>
      <c r="T25" s="40"/>
      <c r="U25" s="135"/>
      <c r="V25" s="135"/>
      <c r="W25" s="196" t="str">
        <f t="shared" ref="W25:W43" si="6">IF(OR(F25="",F25&lt;$R25),"",F25*$Q25)</f>
        <v/>
      </c>
      <c r="X25" s="184" t="str">
        <f t="shared" si="4"/>
        <v/>
      </c>
      <c r="Y25" s="184" t="str">
        <f t="shared" si="4"/>
        <v/>
      </c>
      <c r="Z25" s="184" t="str">
        <f t="shared" si="4"/>
        <v/>
      </c>
      <c r="AA25" s="184" t="str">
        <f t="shared" si="4"/>
        <v/>
      </c>
      <c r="AB25" s="184" t="str">
        <f t="shared" si="4"/>
        <v/>
      </c>
      <c r="AC25" s="185" t="str">
        <f t="shared" si="4"/>
        <v/>
      </c>
      <c r="AD25" s="204"/>
    </row>
    <row r="26" spans="1:39" x14ac:dyDescent="0.3">
      <c r="A26" s="77"/>
      <c r="B26" s="46"/>
      <c r="C26" s="40"/>
      <c r="D26" s="40"/>
      <c r="E26" s="40"/>
      <c r="F26" s="176"/>
      <c r="G26" s="176"/>
      <c r="H26" s="176"/>
      <c r="I26" s="176"/>
      <c r="J26" s="176"/>
      <c r="K26" s="176"/>
      <c r="L26" s="176"/>
      <c r="M26" s="140" t="str">
        <f t="shared" si="5"/>
        <v/>
      </c>
      <c r="N26" s="55"/>
      <c r="O26" s="61" t="s">
        <v>80</v>
      </c>
      <c r="P26" s="56"/>
      <c r="Q26" s="175">
        <f>Zuschlagsmatrix!AS13</f>
        <v>0</v>
      </c>
      <c r="R26" s="202">
        <f>Zuschlagsmatrix!V89</f>
        <v>0</v>
      </c>
      <c r="S26" s="40"/>
      <c r="T26" s="40"/>
      <c r="U26" s="135"/>
      <c r="V26" s="135"/>
      <c r="W26" s="196" t="str">
        <f t="shared" si="6"/>
        <v/>
      </c>
      <c r="X26" s="184" t="str">
        <f t="shared" si="4"/>
        <v/>
      </c>
      <c r="Y26" s="184" t="str">
        <f t="shared" si="4"/>
        <v/>
      </c>
      <c r="Z26" s="184" t="str">
        <f t="shared" si="4"/>
        <v/>
      </c>
      <c r="AA26" s="184" t="str">
        <f t="shared" si="4"/>
        <v/>
      </c>
      <c r="AB26" s="184" t="str">
        <f t="shared" si="4"/>
        <v/>
      </c>
      <c r="AC26" s="185" t="str">
        <f t="shared" si="4"/>
        <v/>
      </c>
      <c r="AD26" s="204"/>
    </row>
    <row r="27" spans="1:39" x14ac:dyDescent="0.3">
      <c r="A27" s="77"/>
      <c r="B27" s="46"/>
      <c r="C27" s="40"/>
      <c r="D27" s="40"/>
      <c r="E27" s="40"/>
      <c r="F27" s="176"/>
      <c r="G27" s="176"/>
      <c r="H27" s="176"/>
      <c r="I27" s="176"/>
      <c r="J27" s="176"/>
      <c r="K27" s="176"/>
      <c r="L27" s="176"/>
      <c r="M27" s="140" t="str">
        <f t="shared" si="5"/>
        <v/>
      </c>
      <c r="N27" s="55"/>
      <c r="O27" s="61" t="s">
        <v>81</v>
      </c>
      <c r="P27" s="56"/>
      <c r="Q27" s="175">
        <f>Zuschlagsmatrix!AS15</f>
        <v>0</v>
      </c>
      <c r="R27" s="202">
        <f>Zuschlagsmatrix!V90</f>
        <v>0</v>
      </c>
      <c r="S27" s="40"/>
      <c r="T27" s="40"/>
      <c r="U27" s="135"/>
      <c r="V27" s="135"/>
      <c r="W27" s="196" t="str">
        <f t="shared" si="6"/>
        <v/>
      </c>
      <c r="X27" s="184" t="str">
        <f t="shared" si="4"/>
        <v/>
      </c>
      <c r="Y27" s="184" t="str">
        <f t="shared" si="4"/>
        <v/>
      </c>
      <c r="Z27" s="184" t="str">
        <f t="shared" si="4"/>
        <v/>
      </c>
      <c r="AA27" s="184" t="str">
        <f t="shared" si="4"/>
        <v/>
      </c>
      <c r="AB27" s="184" t="str">
        <f t="shared" si="4"/>
        <v/>
      </c>
      <c r="AC27" s="185" t="str">
        <f t="shared" si="4"/>
        <v/>
      </c>
      <c r="AD27" s="204"/>
    </row>
    <row r="28" spans="1:39" ht="14.45" customHeight="1" x14ac:dyDescent="0.3">
      <c r="A28" s="77"/>
      <c r="B28" s="46"/>
      <c r="C28" s="40"/>
      <c r="D28" s="40"/>
      <c r="E28" s="40"/>
      <c r="F28" s="176"/>
      <c r="G28" s="176"/>
      <c r="H28" s="176"/>
      <c r="I28" s="176"/>
      <c r="J28" s="176"/>
      <c r="K28" s="176"/>
      <c r="L28" s="176"/>
      <c r="M28" s="140" t="str">
        <f t="shared" si="5"/>
        <v/>
      </c>
      <c r="N28" s="55"/>
      <c r="O28" s="61" t="s">
        <v>53</v>
      </c>
      <c r="P28" s="56"/>
      <c r="Q28" s="175">
        <f>Zuschlagsmatrix!AS17</f>
        <v>0</v>
      </c>
      <c r="R28" s="202">
        <f>Zuschlagsmatrix!V91</f>
        <v>0</v>
      </c>
      <c r="S28" s="40"/>
      <c r="T28" s="40"/>
      <c r="U28" s="135"/>
      <c r="V28" s="135"/>
      <c r="W28" s="196" t="str">
        <f t="shared" si="6"/>
        <v/>
      </c>
      <c r="X28" s="184" t="str">
        <f t="shared" si="4"/>
        <v/>
      </c>
      <c r="Y28" s="184" t="str">
        <f t="shared" si="4"/>
        <v/>
      </c>
      <c r="Z28" s="184" t="str">
        <f t="shared" si="4"/>
        <v/>
      </c>
      <c r="AA28" s="184" t="str">
        <f t="shared" si="4"/>
        <v/>
      </c>
      <c r="AB28" s="184" t="str">
        <f t="shared" si="4"/>
        <v/>
      </c>
      <c r="AC28" s="185" t="str">
        <f t="shared" si="4"/>
        <v/>
      </c>
      <c r="AD28" s="204"/>
    </row>
    <row r="29" spans="1:39" x14ac:dyDescent="0.3">
      <c r="A29" s="77"/>
      <c r="B29" s="46"/>
      <c r="C29" s="40"/>
      <c r="D29" s="40"/>
      <c r="E29" s="40"/>
      <c r="F29" s="176"/>
      <c r="G29" s="176"/>
      <c r="H29" s="176"/>
      <c r="I29" s="176"/>
      <c r="J29" s="176"/>
      <c r="K29" s="176"/>
      <c r="L29" s="176"/>
      <c r="M29" s="140" t="str">
        <f t="shared" si="5"/>
        <v/>
      </c>
      <c r="N29" s="55"/>
      <c r="O29" s="118" t="s">
        <v>82</v>
      </c>
      <c r="P29" s="56"/>
      <c r="Q29" s="175">
        <f>Zuschlagsmatrix!AS21</f>
        <v>10</v>
      </c>
      <c r="R29" s="202">
        <f>Zuschlagsmatrix!V92</f>
        <v>0</v>
      </c>
      <c r="S29" s="40"/>
      <c r="T29" s="40"/>
      <c r="U29" s="135"/>
      <c r="V29" s="135"/>
      <c r="W29" s="196" t="str">
        <f t="shared" si="6"/>
        <v/>
      </c>
      <c r="X29" s="184" t="str">
        <f t="shared" si="4"/>
        <v/>
      </c>
      <c r="Y29" s="184" t="str">
        <f t="shared" si="4"/>
        <v/>
      </c>
      <c r="Z29" s="184" t="str">
        <f t="shared" si="4"/>
        <v/>
      </c>
      <c r="AA29" s="184" t="str">
        <f t="shared" si="4"/>
        <v/>
      </c>
      <c r="AB29" s="184" t="str">
        <f t="shared" si="4"/>
        <v/>
      </c>
      <c r="AC29" s="185" t="str">
        <f t="shared" si="4"/>
        <v/>
      </c>
      <c r="AD29" s="204"/>
    </row>
    <row r="30" spans="1:39" x14ac:dyDescent="0.3">
      <c r="A30" s="77"/>
      <c r="B30" s="46"/>
      <c r="C30" s="40"/>
      <c r="D30" s="40"/>
      <c r="E30" s="40"/>
      <c r="F30" s="176"/>
      <c r="G30" s="176"/>
      <c r="H30" s="176"/>
      <c r="I30" s="176"/>
      <c r="J30" s="176"/>
      <c r="K30" s="176"/>
      <c r="L30" s="176"/>
      <c r="M30" s="140" t="str">
        <f t="shared" si="5"/>
        <v/>
      </c>
      <c r="N30" s="55"/>
      <c r="O30" s="61" t="s">
        <v>83</v>
      </c>
      <c r="P30" s="56"/>
      <c r="Q30" s="175">
        <f>Zuschlagsmatrix!AS23</f>
        <v>25</v>
      </c>
      <c r="R30" s="202">
        <f>Zuschlagsmatrix!V93</f>
        <v>0</v>
      </c>
      <c r="S30" s="40"/>
      <c r="T30" s="40"/>
      <c r="U30" s="135"/>
      <c r="V30" s="135"/>
      <c r="W30" s="196" t="str">
        <f t="shared" si="6"/>
        <v/>
      </c>
      <c r="X30" s="184" t="str">
        <f t="shared" si="4"/>
        <v/>
      </c>
      <c r="Y30" s="184" t="str">
        <f t="shared" si="4"/>
        <v/>
      </c>
      <c r="Z30" s="184" t="str">
        <f t="shared" si="4"/>
        <v/>
      </c>
      <c r="AA30" s="184" t="str">
        <f t="shared" si="4"/>
        <v/>
      </c>
      <c r="AB30" s="184" t="str">
        <f t="shared" si="4"/>
        <v/>
      </c>
      <c r="AC30" s="185" t="str">
        <f t="shared" si="4"/>
        <v/>
      </c>
      <c r="AD30" s="204"/>
    </row>
    <row r="31" spans="1:39" x14ac:dyDescent="0.3">
      <c r="A31" s="77"/>
      <c r="B31" s="46"/>
      <c r="C31" s="40"/>
      <c r="D31" s="40"/>
      <c r="E31" s="40"/>
      <c r="F31" s="176"/>
      <c r="G31" s="176"/>
      <c r="H31" s="176"/>
      <c r="I31" s="176"/>
      <c r="J31" s="176"/>
      <c r="K31" s="176"/>
      <c r="L31" s="176"/>
      <c r="M31" s="140" t="str">
        <f t="shared" si="5"/>
        <v/>
      </c>
      <c r="N31" s="55"/>
      <c r="O31" s="61" t="s">
        <v>84</v>
      </c>
      <c r="P31" s="56"/>
      <c r="Q31" s="175">
        <f>Zuschlagsmatrix!AS25</f>
        <v>0</v>
      </c>
      <c r="R31" s="202">
        <f>Zuschlagsmatrix!V94</f>
        <v>0</v>
      </c>
      <c r="S31" s="40"/>
      <c r="T31" s="40"/>
      <c r="U31" s="135"/>
      <c r="V31" s="135"/>
      <c r="W31" s="196" t="str">
        <f t="shared" si="6"/>
        <v/>
      </c>
      <c r="X31" s="184" t="str">
        <f t="shared" si="4"/>
        <v/>
      </c>
      <c r="Y31" s="184" t="str">
        <f t="shared" si="4"/>
        <v/>
      </c>
      <c r="Z31" s="184" t="str">
        <f t="shared" si="4"/>
        <v/>
      </c>
      <c r="AA31" s="184" t="str">
        <f t="shared" si="4"/>
        <v/>
      </c>
      <c r="AB31" s="184" t="str">
        <f t="shared" si="4"/>
        <v/>
      </c>
      <c r="AC31" s="185" t="str">
        <f t="shared" si="4"/>
        <v/>
      </c>
      <c r="AD31" s="204"/>
    </row>
    <row r="32" spans="1:39" x14ac:dyDescent="0.3">
      <c r="A32" s="77"/>
      <c r="B32" s="46"/>
      <c r="C32" s="40"/>
      <c r="D32" s="40"/>
      <c r="E32" s="40"/>
      <c r="F32" s="176"/>
      <c r="G32" s="176"/>
      <c r="H32" s="176"/>
      <c r="I32" s="176"/>
      <c r="J32" s="176"/>
      <c r="K32" s="176"/>
      <c r="L32" s="176"/>
      <c r="M32" s="140" t="str">
        <f t="shared" si="5"/>
        <v/>
      </c>
      <c r="N32" s="55"/>
      <c r="O32" s="61" t="s">
        <v>85</v>
      </c>
      <c r="P32" s="56"/>
      <c r="Q32" s="175">
        <f>Zuschlagsmatrix!AS27</f>
        <v>0</v>
      </c>
      <c r="R32" s="202">
        <f>Zuschlagsmatrix!V95</f>
        <v>0</v>
      </c>
      <c r="S32" s="40"/>
      <c r="T32" s="40"/>
      <c r="U32" s="135"/>
      <c r="V32" s="135"/>
      <c r="W32" s="196" t="str">
        <f t="shared" si="6"/>
        <v/>
      </c>
      <c r="X32" s="184" t="str">
        <f t="shared" si="4"/>
        <v/>
      </c>
      <c r="Y32" s="184" t="str">
        <f t="shared" si="4"/>
        <v/>
      </c>
      <c r="Z32" s="184" t="str">
        <f t="shared" si="4"/>
        <v/>
      </c>
      <c r="AA32" s="184" t="str">
        <f t="shared" si="4"/>
        <v/>
      </c>
      <c r="AB32" s="184" t="str">
        <f t="shared" si="4"/>
        <v/>
      </c>
      <c r="AC32" s="185" t="str">
        <f t="shared" si="4"/>
        <v/>
      </c>
      <c r="AD32" s="204"/>
    </row>
    <row r="33" spans="1:30" x14ac:dyDescent="0.3">
      <c r="A33" s="77"/>
      <c r="B33" s="46"/>
      <c r="C33" s="40"/>
      <c r="D33" s="40"/>
      <c r="E33" s="40"/>
      <c r="F33" s="176"/>
      <c r="G33" s="176"/>
      <c r="H33" s="176"/>
      <c r="I33" s="176"/>
      <c r="J33" s="176"/>
      <c r="K33" s="176"/>
      <c r="L33" s="176"/>
      <c r="M33" s="140" t="str">
        <f t="shared" si="5"/>
        <v/>
      </c>
      <c r="N33" s="55"/>
      <c r="O33" s="61" t="s">
        <v>55</v>
      </c>
      <c r="P33" s="56"/>
      <c r="Q33" s="175">
        <f>Zuschlagsmatrix!AS29</f>
        <v>0</v>
      </c>
      <c r="R33" s="202">
        <f>Zuschlagsmatrix!V96</f>
        <v>0</v>
      </c>
      <c r="S33" s="40"/>
      <c r="T33" s="40"/>
      <c r="U33" s="135"/>
      <c r="V33" s="135"/>
      <c r="W33" s="196" t="str">
        <f t="shared" si="6"/>
        <v/>
      </c>
      <c r="X33" s="184" t="str">
        <f t="shared" si="4"/>
        <v/>
      </c>
      <c r="Y33" s="184" t="str">
        <f t="shared" si="4"/>
        <v/>
      </c>
      <c r="Z33" s="184" t="str">
        <f t="shared" si="4"/>
        <v/>
      </c>
      <c r="AA33" s="184" t="str">
        <f t="shared" si="4"/>
        <v/>
      </c>
      <c r="AB33" s="184" t="str">
        <f t="shared" si="4"/>
        <v/>
      </c>
      <c r="AC33" s="185" t="str">
        <f t="shared" si="4"/>
        <v/>
      </c>
      <c r="AD33" s="204"/>
    </row>
    <row r="34" spans="1:30" x14ac:dyDescent="0.3">
      <c r="A34" s="77"/>
      <c r="B34" s="46"/>
      <c r="C34" s="40"/>
      <c r="D34" s="40"/>
      <c r="E34" s="40"/>
      <c r="F34" s="176"/>
      <c r="G34" s="176"/>
      <c r="H34" s="176"/>
      <c r="I34" s="176"/>
      <c r="J34" s="176"/>
      <c r="K34" s="176"/>
      <c r="L34" s="176"/>
      <c r="M34" s="140" t="str">
        <f t="shared" si="5"/>
        <v/>
      </c>
      <c r="N34" s="55"/>
      <c r="O34" s="118" t="s">
        <v>62</v>
      </c>
      <c r="P34" s="56"/>
      <c r="Q34" s="175">
        <f>Zuschlagsmatrix!AS36</f>
        <v>0</v>
      </c>
      <c r="R34" s="202">
        <f>Zuschlagsmatrix!AJ87</f>
        <v>0</v>
      </c>
      <c r="S34" s="40"/>
      <c r="T34" s="40"/>
      <c r="U34" s="135"/>
      <c r="V34" s="135"/>
      <c r="W34" s="196" t="str">
        <f t="shared" si="6"/>
        <v/>
      </c>
      <c r="X34" s="184" t="str">
        <f t="shared" si="4"/>
        <v/>
      </c>
      <c r="Y34" s="184" t="str">
        <f t="shared" si="4"/>
        <v/>
      </c>
      <c r="Z34" s="184" t="str">
        <f t="shared" si="4"/>
        <v/>
      </c>
      <c r="AA34" s="184" t="str">
        <f t="shared" si="4"/>
        <v/>
      </c>
      <c r="AB34" s="184" t="str">
        <f t="shared" si="4"/>
        <v/>
      </c>
      <c r="AC34" s="185" t="str">
        <f t="shared" si="4"/>
        <v/>
      </c>
      <c r="AD34" s="204"/>
    </row>
    <row r="35" spans="1:30" x14ac:dyDescent="0.3">
      <c r="A35" s="77"/>
      <c r="B35" s="46"/>
      <c r="C35" s="40"/>
      <c r="D35" s="40"/>
      <c r="E35" s="40"/>
      <c r="F35" s="176"/>
      <c r="G35" s="176"/>
      <c r="H35" s="176"/>
      <c r="I35" s="176"/>
      <c r="J35" s="176"/>
      <c r="K35" s="176"/>
      <c r="L35" s="176"/>
      <c r="M35" s="140" t="str">
        <f t="shared" si="5"/>
        <v/>
      </c>
      <c r="N35" s="55"/>
      <c r="O35" s="61" t="s">
        <v>63</v>
      </c>
      <c r="P35" s="56"/>
      <c r="Q35" s="175">
        <f>Zuschlagsmatrix!AS38</f>
        <v>0</v>
      </c>
      <c r="R35" s="202">
        <f>Zuschlagsmatrix!AJ88</f>
        <v>0</v>
      </c>
      <c r="S35" s="40"/>
      <c r="T35" s="40"/>
      <c r="U35" s="135"/>
      <c r="V35" s="135"/>
      <c r="W35" s="196" t="str">
        <f t="shared" si="6"/>
        <v/>
      </c>
      <c r="X35" s="184" t="str">
        <f t="shared" si="4"/>
        <v/>
      </c>
      <c r="Y35" s="184" t="str">
        <f t="shared" si="4"/>
        <v/>
      </c>
      <c r="Z35" s="184" t="str">
        <f t="shared" si="4"/>
        <v/>
      </c>
      <c r="AA35" s="184" t="str">
        <f t="shared" si="4"/>
        <v/>
      </c>
      <c r="AB35" s="184" t="str">
        <f t="shared" si="4"/>
        <v/>
      </c>
      <c r="AC35" s="185" t="str">
        <f t="shared" si="4"/>
        <v/>
      </c>
      <c r="AD35" s="204"/>
    </row>
    <row r="36" spans="1:30" x14ac:dyDescent="0.3">
      <c r="A36" s="77"/>
      <c r="B36" s="46"/>
      <c r="C36" s="40"/>
      <c r="D36" s="40"/>
      <c r="E36" s="40"/>
      <c r="F36" s="176"/>
      <c r="G36" s="176"/>
      <c r="H36" s="176"/>
      <c r="I36" s="176"/>
      <c r="J36" s="176"/>
      <c r="K36" s="176"/>
      <c r="L36" s="176"/>
      <c r="M36" s="140" t="str">
        <f t="shared" si="5"/>
        <v/>
      </c>
      <c r="N36" s="55"/>
      <c r="O36" s="61" t="s">
        <v>64</v>
      </c>
      <c r="P36" s="56"/>
      <c r="Q36" s="175">
        <f>Zuschlagsmatrix!AS40</f>
        <v>0</v>
      </c>
      <c r="R36" s="202">
        <f>Zuschlagsmatrix!AJ89</f>
        <v>0</v>
      </c>
      <c r="S36" s="40"/>
      <c r="T36" s="40"/>
      <c r="U36" s="135"/>
      <c r="V36" s="135"/>
      <c r="W36" s="196" t="str">
        <f t="shared" si="6"/>
        <v/>
      </c>
      <c r="X36" s="184" t="str">
        <f t="shared" si="4"/>
        <v/>
      </c>
      <c r="Y36" s="184" t="str">
        <f t="shared" si="4"/>
        <v/>
      </c>
      <c r="Z36" s="184" t="str">
        <f t="shared" si="4"/>
        <v/>
      </c>
      <c r="AA36" s="184" t="str">
        <f t="shared" si="4"/>
        <v/>
      </c>
      <c r="AB36" s="184" t="str">
        <f t="shared" si="4"/>
        <v/>
      </c>
      <c r="AC36" s="185" t="str">
        <f t="shared" si="4"/>
        <v/>
      </c>
      <c r="AD36" s="204"/>
    </row>
    <row r="37" spans="1:30" x14ac:dyDescent="0.3">
      <c r="A37" s="77"/>
      <c r="B37" s="46"/>
      <c r="C37" s="40"/>
      <c r="D37" s="40"/>
      <c r="E37" s="40"/>
      <c r="F37" s="176"/>
      <c r="G37" s="176"/>
      <c r="H37" s="176"/>
      <c r="I37" s="176"/>
      <c r="J37" s="176"/>
      <c r="K37" s="176"/>
      <c r="L37" s="176"/>
      <c r="M37" s="140" t="str">
        <f t="shared" si="5"/>
        <v/>
      </c>
      <c r="N37" s="55"/>
      <c r="O37" s="61" t="s">
        <v>65</v>
      </c>
      <c r="P37" s="56"/>
      <c r="Q37" s="175">
        <f>Zuschlagsmatrix!AS42</f>
        <v>0</v>
      </c>
      <c r="R37" s="202">
        <f>Zuschlagsmatrix!AJ90</f>
        <v>0</v>
      </c>
      <c r="S37" s="40"/>
      <c r="T37" s="40"/>
      <c r="U37" s="135"/>
      <c r="V37" s="135"/>
      <c r="W37" s="196" t="str">
        <f t="shared" si="6"/>
        <v/>
      </c>
      <c r="X37" s="184" t="str">
        <f t="shared" si="4"/>
        <v/>
      </c>
      <c r="Y37" s="184" t="str">
        <f t="shared" si="4"/>
        <v/>
      </c>
      <c r="Z37" s="184" t="str">
        <f t="shared" si="4"/>
        <v/>
      </c>
      <c r="AA37" s="184" t="str">
        <f t="shared" si="4"/>
        <v/>
      </c>
      <c r="AB37" s="184" t="str">
        <f t="shared" si="4"/>
        <v/>
      </c>
      <c r="AC37" s="185" t="str">
        <f t="shared" si="4"/>
        <v/>
      </c>
      <c r="AD37" s="204"/>
    </row>
    <row r="38" spans="1:30" ht="13.9" customHeight="1" x14ac:dyDescent="0.3">
      <c r="A38" s="77"/>
      <c r="B38" s="46"/>
      <c r="C38" s="40"/>
      <c r="D38" s="40"/>
      <c r="E38" s="40"/>
      <c r="F38" s="176"/>
      <c r="G38" s="176"/>
      <c r="H38" s="176"/>
      <c r="I38" s="176"/>
      <c r="J38" s="176"/>
      <c r="K38" s="176"/>
      <c r="L38" s="176"/>
      <c r="M38" s="140" t="str">
        <f t="shared" si="5"/>
        <v/>
      </c>
      <c r="N38" s="55"/>
      <c r="O38" s="61" t="s">
        <v>67</v>
      </c>
      <c r="P38" s="56"/>
      <c r="Q38" s="175">
        <f>Zuschlagsmatrix!AS44</f>
        <v>0</v>
      </c>
      <c r="R38" s="202">
        <f>Zuschlagsmatrix!AJ91</f>
        <v>0</v>
      </c>
      <c r="S38" s="40"/>
      <c r="T38" s="40"/>
      <c r="U38" s="135"/>
      <c r="V38" s="135"/>
      <c r="W38" s="196" t="str">
        <f t="shared" si="6"/>
        <v/>
      </c>
      <c r="X38" s="184" t="str">
        <f t="shared" si="4"/>
        <v/>
      </c>
      <c r="Y38" s="184" t="str">
        <f t="shared" si="4"/>
        <v/>
      </c>
      <c r="Z38" s="184" t="str">
        <f t="shared" si="4"/>
        <v/>
      </c>
      <c r="AA38" s="184" t="str">
        <f t="shared" si="4"/>
        <v/>
      </c>
      <c r="AB38" s="184" t="str">
        <f t="shared" si="4"/>
        <v/>
      </c>
      <c r="AC38" s="185" t="str">
        <f t="shared" si="4"/>
        <v/>
      </c>
      <c r="AD38" s="204"/>
    </row>
    <row r="39" spans="1:30" ht="13.9" customHeight="1" x14ac:dyDescent="0.3">
      <c r="A39" s="77"/>
      <c r="B39" s="46"/>
      <c r="C39" s="40"/>
      <c r="D39" s="40"/>
      <c r="E39" s="40"/>
      <c r="F39" s="176"/>
      <c r="G39" s="176"/>
      <c r="H39" s="176"/>
      <c r="I39" s="176"/>
      <c r="J39" s="176"/>
      <c r="K39" s="176"/>
      <c r="L39" s="176"/>
      <c r="M39" s="140" t="str">
        <f t="shared" si="5"/>
        <v/>
      </c>
      <c r="N39" s="64"/>
      <c r="O39" s="118" t="s">
        <v>68</v>
      </c>
      <c r="P39" s="59"/>
      <c r="Q39" s="175">
        <f>Zuschlagsmatrix!AS48</f>
        <v>0</v>
      </c>
      <c r="R39" s="202">
        <f>Zuschlagsmatrix!AJ92</f>
        <v>0</v>
      </c>
      <c r="S39" s="40"/>
      <c r="T39" s="40"/>
      <c r="U39" s="135"/>
      <c r="V39" s="135"/>
      <c r="W39" s="196" t="str">
        <f t="shared" si="6"/>
        <v/>
      </c>
      <c r="X39" s="184" t="str">
        <f t="shared" si="4"/>
        <v/>
      </c>
      <c r="Y39" s="184" t="str">
        <f t="shared" si="4"/>
        <v/>
      </c>
      <c r="Z39" s="184" t="str">
        <f t="shared" si="4"/>
        <v/>
      </c>
      <c r="AA39" s="184" t="str">
        <f t="shared" si="4"/>
        <v/>
      </c>
      <c r="AB39" s="184" t="str">
        <f t="shared" si="4"/>
        <v/>
      </c>
      <c r="AC39" s="185" t="str">
        <f t="shared" si="4"/>
        <v/>
      </c>
      <c r="AD39" s="204"/>
    </row>
    <row r="40" spans="1:30" ht="13.9" customHeight="1" x14ac:dyDescent="0.3">
      <c r="A40" s="77"/>
      <c r="B40" s="46"/>
      <c r="C40" s="40"/>
      <c r="D40" s="40"/>
      <c r="E40" s="40"/>
      <c r="F40" s="176"/>
      <c r="G40" s="176"/>
      <c r="H40" s="176"/>
      <c r="I40" s="176"/>
      <c r="J40" s="176"/>
      <c r="K40" s="176"/>
      <c r="L40" s="176"/>
      <c r="M40" s="177" t="str">
        <f t="shared" si="5"/>
        <v/>
      </c>
      <c r="N40" s="64"/>
      <c r="O40" s="61" t="s">
        <v>69</v>
      </c>
      <c r="P40" s="59"/>
      <c r="Q40" s="175">
        <f>Zuschlagsmatrix!AS50</f>
        <v>0</v>
      </c>
      <c r="R40" s="202">
        <f>Zuschlagsmatrix!AJ93</f>
        <v>0</v>
      </c>
      <c r="S40" s="40"/>
      <c r="T40" s="40"/>
      <c r="U40" s="135"/>
      <c r="V40" s="135"/>
      <c r="W40" s="196" t="str">
        <f t="shared" si="6"/>
        <v/>
      </c>
      <c r="X40" s="184" t="str">
        <f t="shared" ref="X40:X43" si="7">IF(OR(G40="",G40&lt;$R40),"",G40*$Q40)</f>
        <v/>
      </c>
      <c r="Y40" s="184" t="str">
        <f t="shared" ref="Y40:Y43" si="8">IF(OR(H40="",H40&lt;$R40),"",H40*$Q40)</f>
        <v/>
      </c>
      <c r="Z40" s="184" t="str">
        <f t="shared" ref="Z40:Z43" si="9">IF(OR(I40="",I40&lt;$R40),"",I40*$Q40)</f>
        <v/>
      </c>
      <c r="AA40" s="184" t="str">
        <f t="shared" ref="AA40:AA43" si="10">IF(OR(J40="",J40&lt;$R40),"",J40*$Q40)</f>
        <v/>
      </c>
      <c r="AB40" s="184" t="str">
        <f t="shared" ref="AB40:AB43" si="11">IF(OR(K40="",K40&lt;$R40),"",K40*$Q40)</f>
        <v/>
      </c>
      <c r="AC40" s="185" t="str">
        <f t="shared" ref="AC40:AC43" si="12">IF(OR(L40="",L40&lt;$R40),"",L40*$Q40)</f>
        <v/>
      </c>
      <c r="AD40" s="204"/>
    </row>
    <row r="41" spans="1:30" ht="13.9" customHeight="1" x14ac:dyDescent="0.3">
      <c r="A41" s="77"/>
      <c r="B41" s="46"/>
      <c r="C41" s="40"/>
      <c r="D41" s="40"/>
      <c r="E41" s="40"/>
      <c r="F41" s="176"/>
      <c r="G41" s="176"/>
      <c r="H41" s="176"/>
      <c r="I41" s="176"/>
      <c r="J41" s="176"/>
      <c r="K41" s="176"/>
      <c r="L41" s="176"/>
      <c r="M41" s="140" t="str">
        <f t="shared" si="5"/>
        <v/>
      </c>
      <c r="N41" s="64"/>
      <c r="O41" s="61" t="s">
        <v>70</v>
      </c>
      <c r="P41" s="59"/>
      <c r="Q41" s="175">
        <f>Zuschlagsmatrix!AS52</f>
        <v>0</v>
      </c>
      <c r="R41" s="202">
        <f>Zuschlagsmatrix!AJ94</f>
        <v>0</v>
      </c>
      <c r="S41" s="40"/>
      <c r="T41" s="40"/>
      <c r="U41" s="135"/>
      <c r="V41" s="135"/>
      <c r="W41" s="196" t="str">
        <f t="shared" si="6"/>
        <v/>
      </c>
      <c r="X41" s="184" t="str">
        <f t="shared" si="7"/>
        <v/>
      </c>
      <c r="Y41" s="184" t="str">
        <f t="shared" si="8"/>
        <v/>
      </c>
      <c r="Z41" s="184" t="str">
        <f t="shared" si="9"/>
        <v/>
      </c>
      <c r="AA41" s="184" t="str">
        <f t="shared" si="10"/>
        <v/>
      </c>
      <c r="AB41" s="184" t="str">
        <f t="shared" si="11"/>
        <v/>
      </c>
      <c r="AC41" s="185" t="str">
        <f t="shared" si="12"/>
        <v/>
      </c>
      <c r="AD41" s="204"/>
    </row>
    <row r="42" spans="1:30" ht="13.9" customHeight="1" x14ac:dyDescent="0.3">
      <c r="A42" s="77"/>
      <c r="B42" s="46"/>
      <c r="C42" s="40"/>
      <c r="D42" s="40"/>
      <c r="E42" s="40"/>
      <c r="F42" s="176"/>
      <c r="G42" s="176"/>
      <c r="H42" s="176"/>
      <c r="I42" s="176"/>
      <c r="J42" s="176"/>
      <c r="K42" s="176"/>
      <c r="L42" s="176"/>
      <c r="M42" s="140" t="str">
        <f t="shared" si="5"/>
        <v/>
      </c>
      <c r="N42" s="64"/>
      <c r="O42" s="61" t="s">
        <v>66</v>
      </c>
      <c r="P42" s="59"/>
      <c r="Q42" s="175">
        <f>Zuschlagsmatrix!AS54</f>
        <v>0</v>
      </c>
      <c r="R42" s="202">
        <f>Zuschlagsmatrix!AJ95</f>
        <v>0</v>
      </c>
      <c r="S42" s="40"/>
      <c r="T42" s="40"/>
      <c r="U42" s="135"/>
      <c r="V42" s="135"/>
      <c r="W42" s="196" t="str">
        <f t="shared" si="6"/>
        <v/>
      </c>
      <c r="X42" s="184" t="str">
        <f t="shared" si="7"/>
        <v/>
      </c>
      <c r="Y42" s="184" t="str">
        <f t="shared" si="8"/>
        <v/>
      </c>
      <c r="Z42" s="184" t="str">
        <f t="shared" si="9"/>
        <v/>
      </c>
      <c r="AA42" s="184" t="str">
        <f t="shared" si="10"/>
        <v/>
      </c>
      <c r="AB42" s="184" t="str">
        <f t="shared" si="11"/>
        <v/>
      </c>
      <c r="AC42" s="185" t="str">
        <f t="shared" si="12"/>
        <v/>
      </c>
      <c r="AD42" s="204"/>
    </row>
    <row r="43" spans="1:30" ht="13.9" customHeight="1" x14ac:dyDescent="0.3">
      <c r="A43" s="77"/>
      <c r="B43" s="46"/>
      <c r="C43" s="40"/>
      <c r="D43" s="40"/>
      <c r="E43" s="40"/>
      <c r="F43" s="176"/>
      <c r="G43" s="176"/>
      <c r="H43" s="176"/>
      <c r="I43" s="176"/>
      <c r="J43" s="176"/>
      <c r="K43" s="176"/>
      <c r="L43" s="176"/>
      <c r="M43" s="140" t="str">
        <f t="shared" si="5"/>
        <v/>
      </c>
      <c r="N43" s="55"/>
      <c r="O43" s="61" t="s">
        <v>71</v>
      </c>
      <c r="P43" s="59"/>
      <c r="Q43" s="175">
        <f>Zuschlagsmatrix!AS56</f>
        <v>0</v>
      </c>
      <c r="R43" s="202">
        <f>Zuschlagsmatrix!AJ96</f>
        <v>0</v>
      </c>
      <c r="S43" s="40"/>
      <c r="T43" s="40"/>
      <c r="U43" s="135"/>
      <c r="V43" s="199"/>
      <c r="W43" s="196" t="str">
        <f t="shared" si="6"/>
        <v/>
      </c>
      <c r="X43" s="184" t="str">
        <f t="shared" si="7"/>
        <v/>
      </c>
      <c r="Y43" s="184" t="str">
        <f t="shared" si="8"/>
        <v/>
      </c>
      <c r="Z43" s="184" t="str">
        <f t="shared" si="9"/>
        <v/>
      </c>
      <c r="AA43" s="184" t="str">
        <f t="shared" si="10"/>
        <v/>
      </c>
      <c r="AB43" s="184" t="str">
        <f t="shared" si="11"/>
        <v/>
      </c>
      <c r="AC43" s="185" t="str">
        <f t="shared" si="12"/>
        <v/>
      </c>
      <c r="AD43" s="204"/>
    </row>
    <row r="44" spans="1:30" ht="13.9" customHeight="1" thickBot="1" x14ac:dyDescent="0.35">
      <c r="A44" s="77"/>
      <c r="B44" s="48"/>
      <c r="C44" s="49"/>
      <c r="D44" s="49"/>
      <c r="E44" s="49"/>
      <c r="F44" s="83"/>
      <c r="G44" s="83"/>
      <c r="H44" s="83"/>
      <c r="I44" s="83"/>
      <c r="J44" s="83"/>
      <c r="K44" s="83"/>
      <c r="L44" s="83"/>
      <c r="M44" s="141"/>
      <c r="N44" s="57"/>
      <c r="O44" s="83"/>
      <c r="P44" s="58"/>
      <c r="Q44" s="139" t="str">
        <f>IF(SUM(Q24:Q43)=Q12,"","FEHLER")</f>
        <v/>
      </c>
      <c r="R44" s="203"/>
      <c r="T44" s="40"/>
      <c r="U44" s="40"/>
      <c r="V44" s="199"/>
      <c r="W44" s="197">
        <f>ROUND($AF10*$Q$13,2)</f>
        <v>150</v>
      </c>
      <c r="X44" s="186">
        <f>ROUND($AF11*$Q$13,2)</f>
        <v>131.4</v>
      </c>
      <c r="Y44" s="186">
        <f>ROUND($AF12*$Q$13,2)</f>
        <v>0</v>
      </c>
      <c r="Z44" s="186">
        <f>ROUND($AF13*$Q$13,2)</f>
        <v>0</v>
      </c>
      <c r="AA44" s="186">
        <f>ROUND($AF14*$Q$13,2)</f>
        <v>0</v>
      </c>
      <c r="AB44" s="186">
        <f>ROUND($AF15*$Q$13,2)</f>
        <v>0</v>
      </c>
      <c r="AC44" s="187">
        <f>ROUND($AF16*$Q$13,2)</f>
        <v>0</v>
      </c>
      <c r="AD44" s="225" t="s">
        <v>106</v>
      </c>
    </row>
    <row r="45" spans="1:30" ht="13.9" customHeight="1" thickBot="1" x14ac:dyDescent="0.35">
      <c r="A45" s="77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T45" s="40"/>
      <c r="U45" s="181"/>
      <c r="V45" s="200"/>
      <c r="W45" s="205">
        <f t="shared" ref="W45:AC45" si="13">SUM(W24:W44)</f>
        <v>150</v>
      </c>
      <c r="X45" s="206">
        <f t="shared" si="13"/>
        <v>131.4</v>
      </c>
      <c r="Y45" s="206">
        <f t="shared" si="13"/>
        <v>0</v>
      </c>
      <c r="Z45" s="206">
        <f t="shared" si="13"/>
        <v>0</v>
      </c>
      <c r="AA45" s="206">
        <f t="shared" si="13"/>
        <v>0</v>
      </c>
      <c r="AB45" s="206">
        <f t="shared" si="13"/>
        <v>0</v>
      </c>
      <c r="AC45" s="207">
        <f t="shared" si="13"/>
        <v>0</v>
      </c>
      <c r="AD45" s="226" t="s">
        <v>1</v>
      </c>
    </row>
    <row r="46" spans="1:30" ht="6" customHeight="1" thickBot="1" x14ac:dyDescent="0.35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2"/>
    </row>
    <row r="47" spans="1:30" ht="17.25" thickTop="1" x14ac:dyDescent="0.3">
      <c r="A47" s="40"/>
    </row>
    <row r="48" spans="1:30" hidden="1" x14ac:dyDescent="0.3">
      <c r="A48" s="40"/>
    </row>
    <row r="49" spans="1:45" hidden="1" x14ac:dyDescent="0.3">
      <c r="A49" s="40"/>
    </row>
    <row r="50" spans="1:45" hidden="1" x14ac:dyDescent="0.3">
      <c r="A50" s="40"/>
    </row>
    <row r="51" spans="1:45" hidden="1" x14ac:dyDescent="0.3">
      <c r="A51" s="40"/>
    </row>
    <row r="52" spans="1:45" hidden="1" x14ac:dyDescent="0.3">
      <c r="A52" s="40"/>
    </row>
    <row r="53" spans="1:45" ht="6" hidden="1" customHeight="1" x14ac:dyDescent="0.3">
      <c r="A53" s="40"/>
    </row>
    <row r="54" spans="1:45" ht="6" hidden="1" customHeight="1" x14ac:dyDescent="0.3">
      <c r="A54" s="40"/>
    </row>
    <row r="55" spans="1:45" hidden="1" x14ac:dyDescent="0.3">
      <c r="A55" s="40"/>
      <c r="B55" s="40"/>
    </row>
    <row r="56" spans="1:45" ht="13.9" hidden="1" customHeight="1" x14ac:dyDescent="0.3">
      <c r="A56" s="40"/>
      <c r="B56" s="40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</row>
  </sheetData>
  <sheetProtection algorithmName="SHA-512" hashValue="wsus9XUk2yfWHZgE8NWAsk+HldVTBkrFFPO3fnu8BPLj3OHN/lBqM96CeZT0FJYl05g+y8JAxApCRKbRvFB2wg==" saltValue="9msN/Zz2I1PAtzytwPIHSQ==" spinCount="100000" sheet="1" objects="1" scenarios="1"/>
  <mergeCells count="38">
    <mergeCell ref="R22:R23"/>
    <mergeCell ref="B14:O14"/>
    <mergeCell ref="B15:N15"/>
    <mergeCell ref="AA14:AB14"/>
    <mergeCell ref="AA13:AB13"/>
    <mergeCell ref="B13:O13"/>
    <mergeCell ref="W22:AC22"/>
    <mergeCell ref="AA16:AB16"/>
    <mergeCell ref="AA15:AB15"/>
    <mergeCell ref="B6:O6"/>
    <mergeCell ref="B10:O10"/>
    <mergeCell ref="B8:O8"/>
    <mergeCell ref="B11:O11"/>
    <mergeCell ref="B12:O12"/>
    <mergeCell ref="B9:O9"/>
    <mergeCell ref="W7:W8"/>
    <mergeCell ref="Y7:Z8"/>
    <mergeCell ref="Y16:Z16"/>
    <mergeCell ref="Y15:Z15"/>
    <mergeCell ref="Y14:Z14"/>
    <mergeCell ref="Y13:Z13"/>
    <mergeCell ref="Y12:Z12"/>
    <mergeCell ref="Y11:Z11"/>
    <mergeCell ref="Y10:Z10"/>
    <mergeCell ref="AF7:AF8"/>
    <mergeCell ref="AG7:AG8"/>
    <mergeCell ref="AD7:AD8"/>
    <mergeCell ref="AA12:AB12"/>
    <mergeCell ref="AA11:AB11"/>
    <mergeCell ref="AA10:AB10"/>
    <mergeCell ref="AH7:AJ8"/>
    <mergeCell ref="AH16:AJ16"/>
    <mergeCell ref="AH15:AJ15"/>
    <mergeCell ref="AH14:AJ14"/>
    <mergeCell ref="AH13:AJ13"/>
    <mergeCell ref="AH12:AJ12"/>
    <mergeCell ref="AH11:AJ11"/>
    <mergeCell ref="AH10:AJ10"/>
  </mergeCells>
  <conditionalFormatting sqref="F24:L43">
    <cfRule type="expression" dxfId="9" priority="22">
      <formula>F24&lt;$R24</formula>
    </cfRule>
    <cfRule type="expression" dxfId="8" priority="26">
      <formula>$Q24=0</formula>
    </cfRule>
  </conditionalFormatting>
  <conditionalFormatting sqref="M40">
    <cfRule type="expression" dxfId="7" priority="24">
      <formula>$Q40=0</formula>
    </cfRule>
  </conditionalFormatting>
  <conditionalFormatting sqref="Q24:Q43">
    <cfRule type="cellIs" dxfId="6" priority="16" operator="greaterThan">
      <formula>0</formula>
    </cfRule>
  </conditionalFormatting>
  <conditionalFormatting sqref="R24:R43">
    <cfRule type="cellIs" dxfId="5" priority="13" operator="greaterThan">
      <formula>0</formula>
    </cfRule>
  </conditionalFormatting>
  <conditionalFormatting sqref="W24:AC43">
    <cfRule type="expression" dxfId="4" priority="51">
      <formula>W24&lt;$R24</formula>
    </cfRule>
    <cfRule type="expression" dxfId="3" priority="52">
      <formula>$Q24=0</formula>
    </cfRule>
  </conditionalFormatting>
  <conditionalFormatting sqref="W44:AC45">
    <cfRule type="cellIs" dxfId="2" priority="1" operator="equal">
      <formula>0</formula>
    </cfRule>
  </conditionalFormatting>
  <conditionalFormatting sqref="Y10:Y16">
    <cfRule type="cellIs" dxfId="1" priority="11" operator="greaterThanOrEqual">
      <formula>$Q$9</formula>
    </cfRule>
  </conditionalFormatting>
  <conditionalFormatting sqref="AH10:AH16">
    <cfRule type="dataBar" priority="38">
      <dataBar>
        <cfvo type="min"/>
        <cfvo type="max"/>
        <color rgb="FFFF00FF"/>
      </dataBar>
      <extLst>
        <ext xmlns:x14="http://schemas.microsoft.com/office/spreadsheetml/2009/9/main" uri="{B025F937-C7B1-47D3-B67F-A62EFF666E3E}">
          <x14:id>{4CF5DEEF-E133-4E82-948B-99D2ED3A8FEB}</x14:id>
        </ext>
      </extLst>
    </cfRule>
    <cfRule type="colorScale" priority="39">
      <colorScale>
        <cfvo type="min"/>
        <cfvo type="max"/>
        <color theme="8" tint="0.39997558519241921"/>
        <color rgb="FFFFEF9C"/>
      </colorScale>
    </cfRule>
    <cfRule type="colorScale" priority="40">
      <colorScale>
        <cfvo type="min"/>
        <cfvo type="max"/>
        <color rgb="FFC00000"/>
        <color rgb="FFFFEF9C"/>
      </colorScale>
    </cfRule>
    <cfRule type="expression" dxfId="0" priority="41">
      <formula>1</formula>
    </cfRule>
  </conditionalFormatting>
  <pageMargins left="0.70866141732283472" right="0.70866141732283472" top="0.39370078740157483" bottom="0.39370078740157483" header="0.31496062992125984" footer="0.31496062992125984"/>
  <pageSetup paperSize="9" scale="80" orientation="landscape" r:id="rId1"/>
  <headerFooter>
    <oddFooter>&amp;L&amp;"Arial Narrow,Standard"&amp;8&amp;K00-032Zuschlagsmatrix, Stand: 07/21&amp;R&amp;"Arial Narrow,Standard"&amp;8Seite &amp;P von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CF5DEEF-E133-4E82-948B-99D2ED3A8FEB}">
            <x14:dataBar minLength="0" maxLength="100" border="1" gradient="0" direction="rightToLeft">
              <x14:cfvo type="autoMin"/>
              <x14:cfvo type="autoMax"/>
              <x14:borderColor rgb="FF000000"/>
              <x14:negativeFillColor rgb="FFFF0000"/>
              <x14:axisColor rgb="FF000000"/>
            </x14:dataBar>
          </x14:cfRule>
          <xm:sqref>AH10:AH16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Zuschlagsmatrix</vt:lpstr>
      <vt:lpstr>Bewertung Angebote</vt:lpstr>
      <vt:lpstr>Zuschlagsmatrix!Drucktitel</vt:lpstr>
    </vt:vector>
  </TitlesOfParts>
  <Company>BLB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Ritter</dc:creator>
  <cp:lastModifiedBy>Wiebicke, Heike</cp:lastModifiedBy>
  <cp:lastPrinted>2021-07-02T06:38:22Z</cp:lastPrinted>
  <dcterms:created xsi:type="dcterms:W3CDTF">2018-05-03T07:49:21Z</dcterms:created>
  <dcterms:modified xsi:type="dcterms:W3CDTF">2026-05-07T08:14:09Z</dcterms:modified>
</cp:coreProperties>
</file>