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0A6D084-CD14-45C3-BC11-C7C2F1BC2132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Bewertungsmatrix" sheetId="6" r:id="rId1"/>
    <sheet name="Bieterliste" sheetId="11" r:id="rId2"/>
    <sheet name="Leistung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6" l="1"/>
  <c r="B9" i="6"/>
  <c r="E11" i="6" s="1"/>
  <c r="H9" i="6"/>
  <c r="G9" i="6"/>
  <c r="F9" i="6"/>
  <c r="E9" i="6"/>
  <c r="C5" i="11"/>
  <c r="D5" i="11"/>
  <c r="E5" i="11"/>
  <c r="F5" i="11"/>
  <c r="G5" i="11"/>
  <c r="B5" i="11"/>
  <c r="F11" i="6" l="1"/>
  <c r="G11" i="6"/>
  <c r="H11" i="6"/>
  <c r="H5" i="8"/>
  <c r="B4" i="11" s="1"/>
  <c r="C8" i="6" s="1"/>
  <c r="J5" i="8"/>
  <c r="D4" i="11" s="1"/>
  <c r="E8" i="6" s="1"/>
  <c r="D9" i="6"/>
  <c r="C9" i="6"/>
  <c r="H7" i="6"/>
  <c r="G7" i="6"/>
  <c r="F7" i="6"/>
  <c r="E7" i="6"/>
  <c r="D7" i="6"/>
  <c r="C7" i="6"/>
  <c r="B5" i="6"/>
  <c r="L5" i="8" l="1"/>
  <c r="F4" i="11" s="1"/>
  <c r="G8" i="6" s="1"/>
  <c r="M5" i="8"/>
  <c r="G4" i="11" s="1"/>
  <c r="H8" i="6" s="1"/>
  <c r="I5" i="8"/>
  <c r="C4" i="11" s="1"/>
  <c r="D8" i="6" s="1"/>
  <c r="K5" i="8"/>
  <c r="E4" i="11" s="1"/>
  <c r="F8" i="6" s="1"/>
  <c r="C11" i="6"/>
  <c r="D11" i="6"/>
  <c r="B8" i="6" l="1"/>
  <c r="H10" i="6"/>
  <c r="H12" i="6" s="1"/>
  <c r="H13" i="6" s="1"/>
  <c r="G10" i="6"/>
  <c r="G12" i="6" s="1"/>
  <c r="G13" i="6" s="1"/>
  <c r="C10" i="6"/>
  <c r="B10" i="6" s="1"/>
  <c r="E10" i="6" l="1"/>
  <c r="E12" i="6" s="1"/>
  <c r="E13" i="6" s="1"/>
  <c r="F10" i="6"/>
  <c r="F12" i="6" s="1"/>
  <c r="F13" i="6" s="1"/>
  <c r="D10" i="6"/>
  <c r="D12" i="6" s="1"/>
  <c r="C12" i="6" l="1"/>
  <c r="C13" i="6" l="1"/>
  <c r="B12" i="6"/>
  <c r="D13" i="6"/>
</calcChain>
</file>

<file path=xl/sharedStrings.xml><?xml version="1.0" encoding="utf-8"?>
<sst xmlns="http://schemas.openxmlformats.org/spreadsheetml/2006/main" count="79" uniqueCount="55">
  <si>
    <t>Preis</t>
  </si>
  <si>
    <t>Bieter 2</t>
  </si>
  <si>
    <t>Kriterium</t>
  </si>
  <si>
    <t>Gewichtung</t>
  </si>
  <si>
    <t>Bewertungsmatrix nach UfAB VI - Gewichtete Richtwertmethode (Median)</t>
  </si>
  <si>
    <t>Leistungspunkte</t>
  </si>
  <si>
    <t>Ermittlung des wirtschaftlichen Angebotes (Rangfolge)</t>
  </si>
  <si>
    <t>Bieter 3</t>
  </si>
  <si>
    <t>Anforderung</t>
  </si>
  <si>
    <t>Bieter 1</t>
  </si>
  <si>
    <t>Name</t>
  </si>
  <si>
    <t>A</t>
  </si>
  <si>
    <t>B</t>
  </si>
  <si>
    <t>Bieter 4</t>
  </si>
  <si>
    <t>C</t>
  </si>
  <si>
    <t>D</t>
  </si>
  <si>
    <t>Bieter 5</t>
  </si>
  <si>
    <t>E</t>
  </si>
  <si>
    <t>Bieter 6</t>
  </si>
  <si>
    <t>F</t>
  </si>
  <si>
    <t>Leistung</t>
  </si>
  <si>
    <t>Bewertung</t>
  </si>
  <si>
    <t>K1 = (G_Leistung * L_Bieter)/L_Median</t>
  </si>
  <si>
    <t>K2 = (G_Preis * P_Bieter)/P_Median</t>
  </si>
  <si>
    <t>Kennzahl = K1-K2</t>
  </si>
  <si>
    <t>Gewicht Leistung = G_Leistung</t>
  </si>
  <si>
    <t>Gewicht Preis = G_Preis ist gleich 100 - G_Leistung</t>
  </si>
  <si>
    <t>Median</t>
  </si>
  <si>
    <t>Die Rangfolge der Gebote wird mit der Berechnungsmethode "gewichtete Richtwertmethode" ermittelt. Den Zuschlag erhält der Bieter mit den meisten Leistungspunkten und dem niedrigsten Preis.</t>
  </si>
  <si>
    <t>Eignung</t>
  </si>
  <si>
    <t>ja</t>
  </si>
  <si>
    <t>-</t>
  </si>
  <si>
    <t>Nachweis</t>
  </si>
  <si>
    <t>Zuschlagskriterien</t>
  </si>
  <si>
    <t>Gewicht %</t>
  </si>
  <si>
    <t>Zuverlässigkeit</t>
  </si>
  <si>
    <t>Keine Ngeativmeldungen</t>
  </si>
  <si>
    <t>Ausschluss aufgrund fehlender Zuverlässigkeit des Unternehmens</t>
  </si>
  <si>
    <t>Klasse</t>
  </si>
  <si>
    <t>Kein Vergabevermerk in Brandenburg, keine Kündigung in vergleichbaren Inventuren aufgrund mangelhafter Leistung</t>
  </si>
  <si>
    <t>Maximale Punktzahl</t>
  </si>
  <si>
    <t>Baumsteigearbeiten_Bewertungsmatrix</t>
  </si>
  <si>
    <t>Erfahrung bei Baumsteigearbeiten für Forschungsaufgaben zur Probennahme</t>
  </si>
  <si>
    <t>Referenzen mit Nennung des Auftraggebers</t>
  </si>
  <si>
    <t>3 Referenzen vorhanden</t>
  </si>
  <si>
    <t>mindestens   3x Probenahmen für Forschungsaufgaben in den letzten 5 Jahren  durchgeführt</t>
  </si>
  <si>
    <t>Nachweis Seilklettertechnik, Baum-Velo etc.</t>
  </si>
  <si>
    <t>Preis pro Los</t>
  </si>
  <si>
    <t xml:space="preserve">Ausschluss aufgrund fehlender Nachweise </t>
  </si>
  <si>
    <t xml:space="preserve"> - </t>
  </si>
  <si>
    <t>Punktvergabe</t>
  </si>
  <si>
    <t xml:space="preserve">Nachweis  für baumschonenede Steigetechnik </t>
  </si>
  <si>
    <t>0 Punkte - keine Erfahrung Baumsteigearbeiten für Forschungsaufgaben zur Probenahme</t>
  </si>
  <si>
    <t>2 Punkte - weniger als 3 Referenzen zur Erfahrung Baumsteigearbeiten für Forschungsaufgaben zur Probenahme</t>
  </si>
  <si>
    <t>5 Punkte - Nachweis von mind. 3 gleich- oder höherwertigen Referenzen zur Erfahrung Baumsteigearbeiten für Forschungsaufgaben zur Probenahme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</si>
</sst>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Arial Narrow"/>
      <family val="2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6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6" borderId="13" xfId="3" applyFont="1" applyFill="1" applyBorder="1" applyAlignment="1">
      <alignment horizontal="center" vertical="center"/>
    </xf>
    <xf numFmtId="2" fontId="6" fillId="4" borderId="8" xfId="3" quotePrefix="1" applyNumberFormat="1" applyFont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0" borderId="0" xfId="0" applyFont="1"/>
    <xf numFmtId="0" fontId="7" fillId="0" borderId="0" xfId="0" applyFont="1"/>
    <xf numFmtId="0" fontId="0" fillId="0" borderId="7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9" fillId="6" borderId="5" xfId="2" applyFont="1" applyFill="1" applyBorder="1" applyAlignment="1">
      <alignment horizontal="left" vertical="center" wrapText="1"/>
    </xf>
    <xf numFmtId="0" fontId="9" fillId="7" borderId="3" xfId="2" applyFont="1" applyFill="1" applyBorder="1"/>
    <xf numFmtId="0" fontId="9" fillId="7" borderId="4" xfId="2" applyFont="1" applyFill="1" applyBorder="1"/>
    <xf numFmtId="0" fontId="7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7" borderId="11" xfId="2" applyFont="1" applyFill="1" applyBorder="1" applyAlignment="1">
      <alignment horizontal="center" wrapText="1"/>
    </xf>
    <xf numFmtId="2" fontId="6" fillId="4" borderId="11" xfId="3" quotePrefix="1" applyNumberFormat="1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12" fillId="0" borderId="11" xfId="2" applyFont="1" applyFill="1" applyBorder="1"/>
    <xf numFmtId="0" fontId="12" fillId="3" borderId="23" xfId="2" applyFont="1" applyBorder="1" applyAlignment="1">
      <alignment horizontal="center" vertical="center"/>
    </xf>
    <xf numFmtId="0" fontId="12" fillId="3" borderId="24" xfId="2" applyFont="1" applyBorder="1" applyAlignment="1">
      <alignment horizontal="center" vertical="center"/>
    </xf>
    <xf numFmtId="0" fontId="12" fillId="3" borderId="25" xfId="2" applyFont="1" applyBorder="1" applyAlignment="1">
      <alignment horizontal="center" vertical="center"/>
    </xf>
    <xf numFmtId="0" fontId="0" fillId="0" borderId="26" xfId="0" applyFont="1" applyBorder="1"/>
    <xf numFmtId="0" fontId="0" fillId="0" borderId="27" xfId="0" applyFont="1" applyBorder="1"/>
    <xf numFmtId="0" fontId="0" fillId="0" borderId="28" xfId="0" applyFont="1" applyBorder="1"/>
    <xf numFmtId="0" fontId="18" fillId="6" borderId="3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5" borderId="2" xfId="0" applyFont="1" applyFill="1" applyBorder="1"/>
    <xf numFmtId="0" fontId="22" fillId="0" borderId="2" xfId="0" applyFont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1" fontId="10" fillId="7" borderId="10" xfId="4" applyNumberFormat="1" applyFont="1" applyFill="1" applyBorder="1" applyAlignment="1">
      <alignment horizontal="center"/>
    </xf>
    <xf numFmtId="1" fontId="10" fillId="7" borderId="9" xfId="4" applyNumberFormat="1" applyFont="1" applyFill="1" applyBorder="1" applyAlignment="1">
      <alignment horizontal="center"/>
    </xf>
    <xf numFmtId="0" fontId="15" fillId="8" borderId="2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left" vertical="center" indent="1"/>
    </xf>
    <xf numFmtId="0" fontId="20" fillId="5" borderId="27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 indent="1"/>
    </xf>
    <xf numFmtId="0" fontId="17" fillId="6" borderId="15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21" fillId="6" borderId="31" xfId="1" applyFont="1" applyFill="1" applyBorder="1" applyAlignment="1">
      <alignment horizontal="center" vertical="center"/>
    </xf>
    <xf numFmtId="0" fontId="21" fillId="6" borderId="32" xfId="1" applyFont="1" applyFill="1" applyBorder="1" applyAlignment="1">
      <alignment horizontal="center" vertical="center"/>
    </xf>
    <xf numFmtId="0" fontId="21" fillId="6" borderId="33" xfId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24" fillId="8" borderId="18" xfId="1" applyNumberFormat="1" applyFont="1" applyFill="1" applyBorder="1" applyAlignment="1">
      <alignment horizontal="center" vertical="center"/>
    </xf>
    <xf numFmtId="49" fontId="24" fillId="8" borderId="34" xfId="1" applyNumberFormat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1" fillId="6" borderId="11" xfId="1" applyFont="1" applyFill="1" applyBorder="1" applyAlignment="1">
      <alignment horizontal="center" vertical="center"/>
    </xf>
    <xf numFmtId="0" fontId="24" fillId="5" borderId="35" xfId="1" applyFont="1" applyFill="1" applyBorder="1" applyAlignment="1">
      <alignment horizontal="center" vertical="center"/>
    </xf>
    <xf numFmtId="0" fontId="24" fillId="5" borderId="36" xfId="1" applyFont="1" applyFill="1" applyBorder="1" applyAlignment="1">
      <alignment horizontal="center" vertical="center"/>
    </xf>
    <xf numFmtId="0" fontId="24" fillId="5" borderId="37" xfId="1" applyFont="1" applyFill="1" applyBorder="1" applyAlignment="1">
      <alignment horizontal="center" vertical="center"/>
    </xf>
    <xf numFmtId="0" fontId="21" fillId="6" borderId="13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6" borderId="15" xfId="2" applyFont="1" applyFill="1" applyBorder="1" applyAlignment="1">
      <alignment horizontal="center"/>
    </xf>
    <xf numFmtId="0" fontId="11" fillId="6" borderId="12" xfId="2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Berechnung" xfId="3" builtinId="22"/>
    <cellStyle name="Eingabe" xfId="1" builtinId="20"/>
    <cellStyle name="Neutral" xfId="2" builtinId="28"/>
    <cellStyle name="Prozent" xfId="4" builtinId="5"/>
    <cellStyle name="Standard" xfId="0" builtinId="0"/>
    <cellStyle name="Standard 2" xfId="5" xr:uid="{00000000-0005-0000-0000-000005000000}"/>
  </cellStyles>
  <dxfs count="24">
    <dxf>
      <font>
        <color rgb="FF9C0006"/>
      </font>
      <fill>
        <patternFill>
          <bgColor rgb="FFFFC7CE"/>
        </patternFill>
      </fill>
    </dxf>
    <dxf>
      <font>
        <b/>
        <strike val="0"/>
        <outline val="0"/>
        <shadow val="0"/>
        <u val="none"/>
        <vertAlign val="baseline"/>
        <sz val="16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6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6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6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6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6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2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 xr9:uid="{00000000-0011-0000-FFFF-FFFF00000000}">
      <tableStyleElement type="wholeTable" dxfId="23"/>
      <tableStyleElement type="headerRow" dxfId="22"/>
    </tableStyle>
    <tableStyle name="TableStyleMedium20 2" pivot="0" count="7" xr9:uid="{00000000-0011-0000-FFFF-FFFF01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200025</xdr:colOff>
      <xdr:row>20</xdr:row>
      <xdr:rowOff>76200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82025" y="388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1:M5" totalsRowShown="0" headerRowDxfId="14" dataDxfId="13" headerRowCellStyle="Eingabe" dataCellStyle="Eingabe">
  <autoFilter ref="A1:M5" xr:uid="{00000000-0009-0000-0100-000002000000}"/>
  <tableColumns count="13">
    <tableColumn id="1" xr3:uid="{00000000-0010-0000-0000-000001000000}" name="Kriterium" dataDxfId="12"/>
    <tableColumn id="3" xr3:uid="{00000000-0010-0000-0000-000003000000}" name="Anforderung" dataDxfId="11"/>
    <tableColumn id="2" xr3:uid="{00000000-0010-0000-0000-000002000000}" name="Nachweis" dataDxfId="10"/>
    <tableColumn id="9" xr3:uid="{00000000-0010-0000-0000-000009000000}" name="Bewertung" dataDxfId="9"/>
    <tableColumn id="8" xr3:uid="{00000000-0010-0000-0000-000008000000}" name="Klasse" dataDxfId="8"/>
    <tableColumn id="13" xr3:uid="{00000000-0010-0000-0000-00000D000000}" name="Gewichtung"/>
    <tableColumn id="4" xr3:uid="{00000000-0010-0000-0000-000004000000}" name="Maximale Punktzahl" dataDxfId="7"/>
    <tableColumn id="5" xr3:uid="{00000000-0010-0000-0000-000005000000}" name="Bieter 1" dataDxfId="6" dataCellStyle="Eingabe"/>
    <tableColumn id="6" xr3:uid="{00000000-0010-0000-0000-000006000000}" name="Bieter 2" dataDxfId="5" dataCellStyle="Eingabe"/>
    <tableColumn id="7" xr3:uid="{00000000-0010-0000-0000-000007000000}" name="Bieter 3" dataDxfId="4" dataCellStyle="Eingabe"/>
    <tableColumn id="10" xr3:uid="{00000000-0010-0000-0000-00000A000000}" name="Bieter 4" dataDxfId="3" dataCellStyle="Eingabe">
      <calculatedColumnFormula>$G2*1*10</calculatedColumnFormula>
    </tableColumn>
    <tableColumn id="11" xr3:uid="{00000000-0010-0000-0000-00000B000000}" name="Bieter 5" dataDxfId="2" dataCellStyle="Eingabe"/>
    <tableColumn id="12" xr3:uid="{00000000-0010-0000-0000-00000C000000}" name="Bieter 6" dataDxfId="1" dataCellStyle="Eingab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zoomScale="110" zoomScaleNormal="110" workbookViewId="0">
      <selection activeCell="A21" sqref="A21"/>
    </sheetView>
  </sheetViews>
  <sheetFormatPr baseColWidth="10" defaultRowHeight="16.899999999999999" customHeight="1" x14ac:dyDescent="0.25"/>
  <cols>
    <col min="1" max="1" width="50" customWidth="1"/>
    <col min="2" max="2" width="19.85546875" customWidth="1"/>
    <col min="5" max="7" width="11.5703125" style="2"/>
  </cols>
  <sheetData>
    <row r="1" spans="1:13" ht="16.899999999999999" customHeight="1" x14ac:dyDescent="0.25">
      <c r="A1" s="79" t="s">
        <v>41</v>
      </c>
      <c r="B1" s="79"/>
      <c r="C1" s="82" t="s">
        <v>4</v>
      </c>
      <c r="D1" s="82"/>
      <c r="E1" s="82"/>
      <c r="F1" s="82"/>
      <c r="G1" s="82"/>
      <c r="H1" s="82"/>
      <c r="I1" s="16"/>
    </row>
    <row r="2" spans="1:13" ht="16.899999999999999" customHeight="1" thickBot="1" x14ac:dyDescent="0.3">
      <c r="A2" s="80"/>
      <c r="B2" s="80"/>
      <c r="C2" s="81" t="s">
        <v>28</v>
      </c>
      <c r="D2" s="81"/>
      <c r="E2" s="81"/>
      <c r="F2" s="81"/>
      <c r="G2" s="81"/>
      <c r="H2" s="81"/>
      <c r="I2" s="17"/>
    </row>
    <row r="3" spans="1:13" ht="16.899999999999999" customHeight="1" thickTop="1" thickBot="1" x14ac:dyDescent="0.3">
      <c r="A3" s="13" t="s">
        <v>33</v>
      </c>
      <c r="B3" s="8" t="s">
        <v>34</v>
      </c>
      <c r="C3" s="81"/>
      <c r="D3" s="81"/>
      <c r="E3" s="81"/>
      <c r="F3" s="81"/>
      <c r="G3" s="81"/>
      <c r="H3" s="81"/>
      <c r="I3" s="17"/>
      <c r="J3" s="5"/>
      <c r="K3" s="5"/>
      <c r="L3" s="5"/>
      <c r="M3" s="5"/>
    </row>
    <row r="4" spans="1:13" ht="16.899999999999999" customHeight="1" x14ac:dyDescent="0.25">
      <c r="A4" s="14" t="s">
        <v>25</v>
      </c>
      <c r="B4" s="44">
        <v>40</v>
      </c>
      <c r="C4" s="81"/>
      <c r="D4" s="81"/>
      <c r="E4" s="81"/>
      <c r="F4" s="81"/>
      <c r="G4" s="81"/>
      <c r="H4" s="81"/>
      <c r="I4" s="17"/>
      <c r="J4" s="5"/>
      <c r="K4" s="5"/>
      <c r="L4" s="5"/>
      <c r="M4" s="5"/>
    </row>
    <row r="5" spans="1:13" ht="16.899999999999999" customHeight="1" thickBot="1" x14ac:dyDescent="0.3">
      <c r="A5" s="15" t="s">
        <v>26</v>
      </c>
      <c r="B5" s="45">
        <f>100-B4</f>
        <v>60</v>
      </c>
      <c r="C5" s="81"/>
      <c r="D5" s="81"/>
      <c r="E5" s="81"/>
      <c r="F5" s="81"/>
      <c r="G5" s="81"/>
      <c r="H5" s="81"/>
      <c r="I5" s="17"/>
      <c r="J5" s="5"/>
      <c r="K5" s="5"/>
      <c r="L5" s="5"/>
      <c r="M5" s="5"/>
    </row>
    <row r="6" spans="1:13" ht="16.899999999999999" customHeight="1" thickTop="1" thickBot="1" x14ac:dyDescent="0.3">
      <c r="A6" s="83"/>
      <c r="B6" s="83"/>
      <c r="C6" s="83"/>
      <c r="D6" s="83"/>
      <c r="E6" s="83"/>
      <c r="F6" s="83"/>
      <c r="G6" s="83"/>
      <c r="H6" s="83"/>
    </row>
    <row r="7" spans="1:13" s="10" customFormat="1" ht="16.899999999999999" customHeight="1" thickBot="1" x14ac:dyDescent="0.3">
      <c r="A7" s="29"/>
      <c r="B7" s="21" t="s">
        <v>27</v>
      </c>
      <c r="C7" s="30" t="str">
        <f>Bieterliste!B1</f>
        <v>Bieter 1</v>
      </c>
      <c r="D7" s="31" t="str">
        <f>Bieterliste!C1</f>
        <v>Bieter 2</v>
      </c>
      <c r="E7" s="31" t="str">
        <f>Bieterliste!D1</f>
        <v>Bieter 3</v>
      </c>
      <c r="F7" s="31" t="str">
        <f>Bieterliste!E1</f>
        <v>Bieter 4</v>
      </c>
      <c r="G7" s="31" t="str">
        <f>Bieterliste!F1</f>
        <v>Bieter 5</v>
      </c>
      <c r="H7" s="32" t="str">
        <f>Bieterliste!G1</f>
        <v>Bieter 6</v>
      </c>
    </row>
    <row r="8" spans="1:13" s="9" customFormat="1" ht="16.899999999999999" customHeight="1" thickBot="1" x14ac:dyDescent="0.3">
      <c r="A8" s="33" t="s">
        <v>5</v>
      </c>
      <c r="B8" s="7">
        <f>MEDIAN(C8:H8)</f>
        <v>0</v>
      </c>
      <c r="C8" s="23">
        <f>Bieterliste!B4</f>
        <v>0</v>
      </c>
      <c r="D8" s="24">
        <f>Bieterliste!C4</f>
        <v>0</v>
      </c>
      <c r="E8" s="24">
        <f>Bieterliste!D4</f>
        <v>0</v>
      </c>
      <c r="F8" s="24">
        <f>Bieterliste!E4</f>
        <v>0</v>
      </c>
      <c r="G8" s="24">
        <f>Bieterliste!F4</f>
        <v>0</v>
      </c>
      <c r="H8" s="24">
        <f>Bieterliste!G4</f>
        <v>0</v>
      </c>
    </row>
    <row r="9" spans="1:13" s="9" customFormat="1" ht="16.899999999999999" customHeight="1" thickBot="1" x14ac:dyDescent="0.3">
      <c r="A9" s="34" t="s">
        <v>47</v>
      </c>
      <c r="B9" s="7">
        <f>MEDIAN(C9:H9)</f>
        <v>0</v>
      </c>
      <c r="C9" s="25">
        <f>Bieterliste!B3</f>
        <v>0</v>
      </c>
      <c r="D9" s="11">
        <f>Bieterliste!C3</f>
        <v>0</v>
      </c>
      <c r="E9" s="69">
        <f>Bieterliste!D3</f>
        <v>0</v>
      </c>
      <c r="F9" s="69">
        <f>Bieterliste!E3</f>
        <v>0</v>
      </c>
      <c r="G9" s="69">
        <f>Bieterliste!F3</f>
        <v>0</v>
      </c>
      <c r="H9" s="69">
        <f>Bieterliste!G3</f>
        <v>0</v>
      </c>
    </row>
    <row r="10" spans="1:13" s="9" customFormat="1" ht="16.899999999999999" customHeight="1" thickBot="1" x14ac:dyDescent="0.3">
      <c r="A10" s="35" t="s">
        <v>22</v>
      </c>
      <c r="B10" s="7" t="e">
        <f>MEDIAN(C10:H10)</f>
        <v>#DIV/0!</v>
      </c>
      <c r="C10" s="26" t="e">
        <f>($B$4*C8)/$B$8</f>
        <v>#DIV/0!</v>
      </c>
      <c r="D10" s="12" t="e">
        <f t="shared" ref="D10:E10" si="0">($B$4*D8)/$B$8</f>
        <v>#DIV/0!</v>
      </c>
      <c r="E10" s="12" t="e">
        <f t="shared" si="0"/>
        <v>#DIV/0!</v>
      </c>
      <c r="F10" s="12" t="e">
        <f t="shared" ref="F10:H10" si="1">($B$4*F8)/$B$8</f>
        <v>#DIV/0!</v>
      </c>
      <c r="G10" s="12" t="e">
        <f t="shared" si="1"/>
        <v>#DIV/0!</v>
      </c>
      <c r="H10" s="12" t="e">
        <f t="shared" si="1"/>
        <v>#DIV/0!</v>
      </c>
    </row>
    <row r="11" spans="1:13" s="9" customFormat="1" ht="16.899999999999999" customHeight="1" thickBot="1" x14ac:dyDescent="0.3">
      <c r="A11" s="35" t="s">
        <v>23</v>
      </c>
      <c r="B11" s="7" t="e">
        <f>MEDIAN(C11:H11)</f>
        <v>#DIV/0!</v>
      </c>
      <c r="C11" s="26" t="e">
        <f t="shared" ref="C11:D11" si="2">($B$5*C9)/$B$9</f>
        <v>#DIV/0!</v>
      </c>
      <c r="D11" s="12" t="e">
        <f t="shared" si="2"/>
        <v>#DIV/0!</v>
      </c>
      <c r="E11" s="12" t="e">
        <f t="shared" ref="E11:H11" si="3">($B$5*E9)/$B$9</f>
        <v>#DIV/0!</v>
      </c>
      <c r="F11" s="12" t="e">
        <f t="shared" si="3"/>
        <v>#DIV/0!</v>
      </c>
      <c r="G11" s="12" t="e">
        <f t="shared" si="3"/>
        <v>#DIV/0!</v>
      </c>
      <c r="H11" s="12" t="e">
        <f t="shared" si="3"/>
        <v>#DIV/0!</v>
      </c>
    </row>
    <row r="12" spans="1:13" s="9" customFormat="1" ht="16.899999999999999" customHeight="1" thickBot="1" x14ac:dyDescent="0.3">
      <c r="A12" s="35" t="s">
        <v>24</v>
      </c>
      <c r="B12" s="22" t="e">
        <f>MEDIAN(C12:H12)</f>
        <v>#DIV/0!</v>
      </c>
      <c r="C12" s="27" t="e">
        <f t="shared" ref="C12:D12" si="4">C10-C11</f>
        <v>#DIV/0!</v>
      </c>
      <c r="D12" s="28" t="e">
        <f t="shared" si="4"/>
        <v>#DIV/0!</v>
      </c>
      <c r="E12" s="28" t="e">
        <f t="shared" ref="E12:H12" si="5">E10-E11</f>
        <v>#DIV/0!</v>
      </c>
      <c r="F12" s="28" t="e">
        <f t="shared" si="5"/>
        <v>#DIV/0!</v>
      </c>
      <c r="G12" s="28" t="e">
        <f t="shared" si="5"/>
        <v>#DIV/0!</v>
      </c>
      <c r="H12" s="28" t="e">
        <f t="shared" si="5"/>
        <v>#DIV/0!</v>
      </c>
    </row>
    <row r="13" spans="1:13" ht="16.899999999999999" customHeight="1" thickBot="1" x14ac:dyDescent="0.3">
      <c r="A13" s="77" t="s">
        <v>6</v>
      </c>
      <c r="B13" s="78"/>
      <c r="C13" s="6" t="e">
        <f>_xlfn.RANK.EQ(C12,$C$12:$H$12)</f>
        <v>#DIV/0!</v>
      </c>
      <c r="D13" s="6" t="e">
        <f t="shared" ref="D13" si="6">_xlfn.RANK.EQ(D12,$C$12:$H$12)</f>
        <v>#DIV/0!</v>
      </c>
      <c r="E13" s="6" t="e">
        <f>_xlfn.RANK.EQ(E12,$C$12:$H$12)</f>
        <v>#DIV/0!</v>
      </c>
      <c r="F13" s="6" t="e">
        <f t="shared" ref="F13:H13" si="7">_xlfn.RANK.EQ(F12,$C$12:$H$12)</f>
        <v>#DIV/0!</v>
      </c>
      <c r="G13" s="6" t="e">
        <f>_xlfn.RANK.EQ(G12,$C$12:$H$12)</f>
        <v>#DIV/0!</v>
      </c>
      <c r="H13" s="6" t="e">
        <f t="shared" si="7"/>
        <v>#DIV/0!</v>
      </c>
    </row>
    <row r="16" spans="1:13" ht="16.899999999999999" customHeight="1" x14ac:dyDescent="0.25">
      <c r="B16" s="1"/>
    </row>
  </sheetData>
  <mergeCells count="5">
    <mergeCell ref="A13:B13"/>
    <mergeCell ref="A1:B2"/>
    <mergeCell ref="C2:H5"/>
    <mergeCell ref="C1:H1"/>
    <mergeCell ref="A6:H6"/>
  </mergeCells>
  <conditionalFormatting sqref="B5">
    <cfRule type="cellIs" dxfId="0" priority="1" operator="lessThan">
      <formula>30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baseColWidth="10" defaultRowHeight="15" x14ac:dyDescent="0.25"/>
  <cols>
    <col min="1" max="1" width="12" customWidth="1"/>
    <col min="2" max="2" width="11.5703125" style="4" customWidth="1"/>
    <col min="3" max="7" width="11.5703125" style="4"/>
  </cols>
  <sheetData>
    <row r="1" spans="1:7" x14ac:dyDescent="0.25">
      <c r="A1" s="40"/>
      <c r="B1" s="43" t="s">
        <v>9</v>
      </c>
      <c r="C1" s="43" t="s">
        <v>1</v>
      </c>
      <c r="D1" s="43" t="s">
        <v>7</v>
      </c>
      <c r="E1" s="43" t="s">
        <v>13</v>
      </c>
      <c r="F1" s="43" t="s">
        <v>16</v>
      </c>
      <c r="G1" s="43" t="s">
        <v>18</v>
      </c>
    </row>
    <row r="2" spans="1:7" s="2" customFormat="1" x14ac:dyDescent="0.25">
      <c r="A2" s="41" t="s">
        <v>10</v>
      </c>
      <c r="B2" s="39" t="s">
        <v>11</v>
      </c>
      <c r="C2" s="39" t="s">
        <v>12</v>
      </c>
      <c r="D2" s="39" t="s">
        <v>14</v>
      </c>
      <c r="E2" s="39" t="s">
        <v>15</v>
      </c>
      <c r="F2" s="39" t="s">
        <v>17</v>
      </c>
      <c r="G2" s="39" t="s">
        <v>19</v>
      </c>
    </row>
    <row r="3" spans="1:7" x14ac:dyDescent="0.25">
      <c r="A3" s="41" t="s">
        <v>0</v>
      </c>
      <c r="B3" s="70">
        <v>0</v>
      </c>
      <c r="C3" s="69">
        <v>0</v>
      </c>
      <c r="D3" s="39">
        <v>0</v>
      </c>
      <c r="E3" s="39">
        <v>0</v>
      </c>
      <c r="F3" s="39">
        <v>0</v>
      </c>
      <c r="G3" s="39">
        <v>0</v>
      </c>
    </row>
    <row r="4" spans="1:7" s="2" customFormat="1" x14ac:dyDescent="0.25">
      <c r="A4" s="41" t="s">
        <v>20</v>
      </c>
      <c r="B4" s="39">
        <f>Leistung!H5</f>
        <v>0</v>
      </c>
      <c r="C4" s="39">
        <f>Leistung!I5</f>
        <v>0</v>
      </c>
      <c r="D4" s="39">
        <f>Leistung!J5</f>
        <v>0</v>
      </c>
      <c r="E4" s="39">
        <f>Leistung!K5</f>
        <v>0</v>
      </c>
      <c r="F4" s="39">
        <f>Leistung!L5</f>
        <v>0</v>
      </c>
      <c r="G4" s="39">
        <f>Leistung!M5</f>
        <v>0</v>
      </c>
    </row>
    <row r="5" spans="1:7" s="2" customFormat="1" x14ac:dyDescent="0.25">
      <c r="A5" s="41" t="s">
        <v>29</v>
      </c>
      <c r="B5" s="42" t="str">
        <f>IF(Leistung!H2="ja","ja","nein")</f>
        <v>ja</v>
      </c>
      <c r="C5" s="42" t="str">
        <f>IF(Leistung!I2="ja","ja","nein")</f>
        <v>ja</v>
      </c>
      <c r="D5" s="42" t="str">
        <f>IF(Leistung!J2="ja","ja","nein")</f>
        <v>ja</v>
      </c>
      <c r="E5" s="42" t="str">
        <f>IF(Leistung!K2="ja","ja","nein")</f>
        <v>ja</v>
      </c>
      <c r="F5" s="42" t="str">
        <f>IF(Leistung!L2="ja","ja","nein")</f>
        <v>ja</v>
      </c>
      <c r="G5" s="42" t="str">
        <f>IF(Leistung!M2="ja","ja","nein")</f>
        <v>ja</v>
      </c>
    </row>
    <row r="6" spans="1:7" x14ac:dyDescent="0.25">
      <c r="A6" s="3"/>
    </row>
    <row r="7" spans="1:7" x14ac:dyDescent="0.25">
      <c r="A7" s="3"/>
    </row>
    <row r="8" spans="1:7" x14ac:dyDescent="0.25">
      <c r="A8" s="3"/>
    </row>
    <row r="9" spans="1:7" x14ac:dyDescent="0.25">
      <c r="A9" s="3"/>
    </row>
    <row r="10" spans="1:7" x14ac:dyDescent="0.25">
      <c r="A10" s="1"/>
    </row>
    <row r="11" spans="1:7" x14ac:dyDescent="0.25">
      <c r="A11" s="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baseColWidth="10" defaultColWidth="11.5703125" defaultRowHeight="81" customHeight="1" x14ac:dyDescent="0.25"/>
  <cols>
    <col min="1" max="1" width="88.5703125" style="51" customWidth="1"/>
    <col min="2" max="2" width="51.7109375" style="52" customWidth="1"/>
    <col min="3" max="3" width="61.7109375" style="52" customWidth="1"/>
    <col min="4" max="4" width="55" style="52" customWidth="1"/>
    <col min="5" max="7" width="20.28515625" style="38" customWidth="1"/>
    <col min="8" max="13" width="16.5703125" style="19" customWidth="1"/>
    <col min="14" max="16384" width="11.5703125" style="19"/>
  </cols>
  <sheetData>
    <row r="1" spans="1:13" s="62" customFormat="1" ht="81" customHeight="1" thickBot="1" x14ac:dyDescent="0.3">
      <c r="A1" s="54" t="s">
        <v>2</v>
      </c>
      <c r="B1" s="55" t="s">
        <v>8</v>
      </c>
      <c r="C1" s="56" t="s">
        <v>32</v>
      </c>
      <c r="D1" s="56" t="s">
        <v>21</v>
      </c>
      <c r="E1" s="57" t="s">
        <v>38</v>
      </c>
      <c r="F1" s="58" t="s">
        <v>3</v>
      </c>
      <c r="G1" s="68" t="s">
        <v>40</v>
      </c>
      <c r="H1" s="59" t="s">
        <v>9</v>
      </c>
      <c r="I1" s="60" t="s">
        <v>1</v>
      </c>
      <c r="J1" s="60" t="s">
        <v>7</v>
      </c>
      <c r="K1" s="60" t="s">
        <v>13</v>
      </c>
      <c r="L1" s="60" t="s">
        <v>16</v>
      </c>
      <c r="M1" s="61" t="s">
        <v>18</v>
      </c>
    </row>
    <row r="2" spans="1:13" s="20" customFormat="1" ht="81" customHeight="1" thickBot="1" x14ac:dyDescent="0.3">
      <c r="A2" s="49" t="s">
        <v>35</v>
      </c>
      <c r="B2" s="46" t="s">
        <v>39</v>
      </c>
      <c r="C2" s="46" t="s">
        <v>36</v>
      </c>
      <c r="D2" s="46" t="s">
        <v>37</v>
      </c>
      <c r="E2" s="63" t="s">
        <v>11</v>
      </c>
      <c r="F2" s="63" t="s">
        <v>29</v>
      </c>
      <c r="G2" s="63" t="s">
        <v>31</v>
      </c>
      <c r="H2" s="66" t="s">
        <v>30</v>
      </c>
      <c r="I2" s="67" t="s">
        <v>30</v>
      </c>
      <c r="J2" s="66" t="s">
        <v>30</v>
      </c>
      <c r="K2" s="67" t="s">
        <v>30</v>
      </c>
      <c r="L2" s="66" t="s">
        <v>30</v>
      </c>
      <c r="M2" s="67" t="s">
        <v>30</v>
      </c>
    </row>
    <row r="3" spans="1:13" ht="81" customHeight="1" x14ac:dyDescent="0.25">
      <c r="A3" s="49" t="s">
        <v>51</v>
      </c>
      <c r="B3" s="46" t="s">
        <v>46</v>
      </c>
      <c r="C3" s="46" t="s">
        <v>32</v>
      </c>
      <c r="D3" s="46" t="s">
        <v>48</v>
      </c>
      <c r="E3" s="63" t="s">
        <v>11</v>
      </c>
      <c r="F3" s="63" t="s">
        <v>29</v>
      </c>
      <c r="G3" s="63" t="s">
        <v>49</v>
      </c>
      <c r="H3" s="66" t="s">
        <v>30</v>
      </c>
      <c r="I3" s="67" t="s">
        <v>30</v>
      </c>
      <c r="J3" s="66" t="s">
        <v>30</v>
      </c>
      <c r="K3" s="67" t="s">
        <v>30</v>
      </c>
      <c r="L3" s="66" t="s">
        <v>30</v>
      </c>
      <c r="M3" s="67" t="s">
        <v>30</v>
      </c>
    </row>
    <row r="4" spans="1:13" ht="81" customHeight="1" thickBot="1" x14ac:dyDescent="0.3">
      <c r="A4" s="50" t="s">
        <v>42</v>
      </c>
      <c r="B4" s="48" t="s">
        <v>45</v>
      </c>
      <c r="C4" s="48" t="s">
        <v>43</v>
      </c>
      <c r="D4" s="47" t="s">
        <v>44</v>
      </c>
      <c r="E4" s="64" t="s">
        <v>12</v>
      </c>
      <c r="F4" s="64">
        <v>1</v>
      </c>
      <c r="G4" s="64">
        <v>5</v>
      </c>
      <c r="H4" s="72"/>
      <c r="I4" s="73"/>
      <c r="J4" s="73"/>
      <c r="K4" s="73"/>
      <c r="L4" s="73"/>
      <c r="M4" s="74"/>
    </row>
    <row r="5" spans="1:13" s="38" customFormat="1" ht="81" customHeight="1" thickBot="1" x14ac:dyDescent="0.3">
      <c r="A5" s="54" t="s">
        <v>5</v>
      </c>
      <c r="B5" s="36"/>
      <c r="C5" s="36"/>
      <c r="D5" s="36"/>
      <c r="E5" s="36"/>
      <c r="F5" s="36"/>
      <c r="G5" s="37"/>
      <c r="H5" s="75">
        <f t="shared" ref="H5:M5" si="0">SUBTOTAL(109,H3:H4)</f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0</v>
      </c>
      <c r="M5" s="71">
        <f t="shared" si="0"/>
        <v>0</v>
      </c>
    </row>
    <row r="6" spans="1:13" ht="81" customHeight="1" x14ac:dyDescent="0.25">
      <c r="B6" s="53"/>
      <c r="C6" s="53"/>
      <c r="D6" s="53"/>
      <c r="E6" s="65"/>
      <c r="F6" s="65"/>
      <c r="G6" s="65"/>
      <c r="H6" s="18"/>
      <c r="I6" s="18"/>
      <c r="J6" s="18"/>
      <c r="K6" s="18"/>
      <c r="L6" s="18"/>
      <c r="M6" s="18"/>
    </row>
    <row r="7" spans="1:13" ht="81" customHeight="1" x14ac:dyDescent="0.25">
      <c r="B7" s="76" t="s">
        <v>50</v>
      </c>
    </row>
    <row r="8" spans="1:13" ht="81" customHeight="1" x14ac:dyDescent="0.25">
      <c r="B8" s="53" t="s">
        <v>52</v>
      </c>
    </row>
    <row r="9" spans="1:13" ht="81" customHeight="1" x14ac:dyDescent="0.25">
      <c r="B9" s="53" t="s">
        <v>53</v>
      </c>
    </row>
    <row r="10" spans="1:13" ht="81" customHeight="1" x14ac:dyDescent="0.25">
      <c r="B10" s="53" t="s">
        <v>54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Bewertungsmatrix</vt:lpstr>
      <vt:lpstr>Bieterliste</vt:lpstr>
      <vt:lpstr>Leistung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Bewertungsmatrix</dc:title>
  <dc:subject>Ausschreibung</dc:subject>
  <dc:creator/>
  <cp:keywords>bwi, ausschreibung</cp:keywords>
  <cp:lastModifiedBy/>
  <dcterms:created xsi:type="dcterms:W3CDTF">2015-06-05T18:19:34Z</dcterms:created>
  <dcterms:modified xsi:type="dcterms:W3CDTF">2026-04-28T13:32:05Z</dcterms:modified>
  <cp:category>bwi</cp:category>
  <cp:contentStatus>bearbeitung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1d360618-7653-4cdc-b6fd-d371206709b2</vt:lpwstr>
  </property>
</Properties>
</file>