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FBA5B05E-227D-4F7D-9F51-7DA3C4E5BE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ewertungsmatrix" sheetId="6" r:id="rId1"/>
    <sheet name="Bieterliste" sheetId="11" r:id="rId2"/>
    <sheet name="Leistung" sheetId="8" r:id="rId3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" i="8" l="1"/>
  <c r="G6" i="8"/>
  <c r="G7" i="8"/>
  <c r="C9" i="6"/>
  <c r="D9" i="6"/>
  <c r="E9" i="6"/>
  <c r="F9" i="6"/>
  <c r="G9" i="6"/>
  <c r="H9" i="6"/>
  <c r="L7" i="8"/>
  <c r="K7" i="8"/>
  <c r="J7" i="8"/>
  <c r="I7" i="8"/>
  <c r="H7" i="8"/>
  <c r="L6" i="8"/>
  <c r="K6" i="8"/>
  <c r="J6" i="8"/>
  <c r="I6" i="8"/>
  <c r="H6" i="8"/>
  <c r="L5" i="8"/>
  <c r="L8" i="8" s="1"/>
  <c r="G7" i="11" s="1"/>
  <c r="H8" i="6" s="1"/>
  <c r="K5" i="8"/>
  <c r="K8" i="8" s="1"/>
  <c r="F7" i="11" s="1"/>
  <c r="G8" i="6" s="1"/>
  <c r="J5" i="8"/>
  <c r="I5" i="8"/>
  <c r="I8" i="8" s="1"/>
  <c r="D7" i="11" s="1"/>
  <c r="E8" i="6" s="1"/>
  <c r="H5" i="8"/>
  <c r="H8" i="8" s="1"/>
  <c r="C7" i="11" s="1"/>
  <c r="D8" i="6" s="1"/>
  <c r="G8" i="11"/>
  <c r="F8" i="11"/>
  <c r="E8" i="11"/>
  <c r="D8" i="11"/>
  <c r="C8" i="11"/>
  <c r="B8" i="11"/>
  <c r="H7" i="6"/>
  <c r="G7" i="6"/>
  <c r="F7" i="6"/>
  <c r="E7" i="6"/>
  <c r="D7" i="6"/>
  <c r="C7" i="6"/>
  <c r="B5" i="6"/>
  <c r="B9" i="6" l="1"/>
  <c r="G8" i="8"/>
  <c r="B7" i="11" s="1"/>
  <c r="C8" i="6" s="1"/>
  <c r="J8" i="8"/>
  <c r="E7" i="11" s="1"/>
  <c r="F8" i="6" s="1"/>
  <c r="B8" i="6"/>
  <c r="D10" i="6" s="1"/>
  <c r="C10" i="6"/>
  <c r="G10" i="6"/>
  <c r="E11" i="6"/>
  <c r="H10" i="6"/>
  <c r="F10" i="6"/>
  <c r="F11" i="6"/>
  <c r="C11" i="6"/>
  <c r="B11" i="6" s="1"/>
  <c r="D11" i="6"/>
  <c r="G11" i="6"/>
  <c r="H11" i="6"/>
  <c r="F12" i="6" l="1"/>
  <c r="F13" i="6" s="1"/>
  <c r="H12" i="6"/>
  <c r="H13" i="6" s="1"/>
  <c r="G12" i="6"/>
  <c r="G13" i="6" s="1"/>
  <c r="D12" i="6"/>
  <c r="D13" i="6" s="1"/>
  <c r="B10" i="6"/>
  <c r="C12" i="6"/>
  <c r="E10" i="6"/>
  <c r="E12" i="6" s="1"/>
  <c r="E13" i="6" s="1"/>
  <c r="C13" i="6" l="1"/>
  <c r="B12" i="6"/>
</calcChain>
</file>

<file path=xl/sharedStrings.xml><?xml version="1.0" encoding="utf-8"?>
<sst xmlns="http://schemas.openxmlformats.org/spreadsheetml/2006/main" count="98" uniqueCount="64">
  <si>
    <t>Bieter 2</t>
  </si>
  <si>
    <t>Kriterium</t>
  </si>
  <si>
    <t>Gewichtung</t>
  </si>
  <si>
    <t>Bewertungsmatrix nach UfAB VI - Gewichtete Richtwertmethode (Median)</t>
  </si>
  <si>
    <t>Leistungspunkte</t>
  </si>
  <si>
    <t>Ermittlung des wirtschaftlichen Angebotes (Rangfolge)</t>
  </si>
  <si>
    <t>Bieter 3</t>
  </si>
  <si>
    <t>Anforderung</t>
  </si>
  <si>
    <t>Bieter 1</t>
  </si>
  <si>
    <t>A</t>
  </si>
  <si>
    <t>B</t>
  </si>
  <si>
    <t>Bieter 4</t>
  </si>
  <si>
    <t>C</t>
  </si>
  <si>
    <t>D</t>
  </si>
  <si>
    <t>Bieter 5</t>
  </si>
  <si>
    <t>E</t>
  </si>
  <si>
    <t>Bieter 6</t>
  </si>
  <si>
    <t>F</t>
  </si>
  <si>
    <t>WZE-Erfahrung</t>
  </si>
  <si>
    <t>WZE-Schulung</t>
  </si>
  <si>
    <t>WZE-Jahre</t>
  </si>
  <si>
    <t>Bewertung</t>
  </si>
  <si>
    <t>K1 = (G_Leistung * L_Bieter)/L_Median</t>
  </si>
  <si>
    <t>K2 = (G_Preis * P_Bieter)/P_Median</t>
  </si>
  <si>
    <t>Gewicht Leistung = G_Leistung</t>
  </si>
  <si>
    <t>Median</t>
  </si>
  <si>
    <t>Eignung</t>
  </si>
  <si>
    <t>ja</t>
  </si>
  <si>
    <t>-</t>
  </si>
  <si>
    <t>Nachweis</t>
  </si>
  <si>
    <t>Abschlusszeugnis</t>
  </si>
  <si>
    <t>Schulungszeugnis</t>
  </si>
  <si>
    <t>Rechnung oder Arbeitsvertrag</t>
  </si>
  <si>
    <t>Zuschlagskriterien</t>
  </si>
  <si>
    <t>Gewicht %</t>
  </si>
  <si>
    <t>Inventarliste</t>
  </si>
  <si>
    <t>Zuverlässigkeit</t>
  </si>
  <si>
    <t>Keine Ngeativmeldungen</t>
  </si>
  <si>
    <t>Ausbildung</t>
  </si>
  <si>
    <t>Inventar</t>
  </si>
  <si>
    <t>Arbeitsmaterialien entsprechend der Leistungsbeschreibung</t>
  </si>
  <si>
    <t>Ausschluss aufgrund fehlender Zuverlässigkeit des Unternehmens</t>
  </si>
  <si>
    <t>Ausschluss aufgrund fehlender forstliche Ausbildung des Personals</t>
  </si>
  <si>
    <t>Ausschluss aufgrund fehlender Arbeitsmaterialien</t>
  </si>
  <si>
    <t xml:space="preserve"> Durchführung einer WZE</t>
  </si>
  <si>
    <t>Klasse</t>
  </si>
  <si>
    <t>Bewertung der Anzahl an Jahren in denen die WZE in Brandenburg oder einem anderen Bundesland durchgeführt wurde multipliziert mit 2 bzw. 1  Leistungspunkten und aufsummiert über beide Personen des Aufnahmeteams</t>
  </si>
  <si>
    <t>Abgeschlossene forstliche Ausbildung des einzusetzenden Personals</t>
  </si>
  <si>
    <t>Kein Vergabevermerk in Brandenburg, keine Kündigung in vergleichbaren Inventuren aufgrund mangelhafter Leistung</t>
  </si>
  <si>
    <t>Teilnahme an einer WZE-Schulung</t>
  </si>
  <si>
    <t>Bewertung der Teilnahme an einer WZE-Schulung in Brandenburg oder einem anderen Bundesland mit jeweils 10 bzw. 5 Leistungspunkten pro Person</t>
  </si>
  <si>
    <t>Bewertung der Durchführung einer WZE in Brandenburg oder einem anderen Bundesland mit jeweils 10 bzw. 5 Leistungspunkten pro Person</t>
  </si>
  <si>
    <t>Gewicht Preis = G_Preis</t>
  </si>
  <si>
    <t>Preis (P_)</t>
  </si>
  <si>
    <t>Leistung (L_)</t>
  </si>
  <si>
    <t>Kennzahl = K1 - K2</t>
  </si>
  <si>
    <t>Anzahl an Stichprobenpunkte (n)</t>
  </si>
  <si>
    <t>Anzahl an Stichprobenpunkte mit Prozessionsspinnerbefall (n)</t>
  </si>
  <si>
    <t>Preis pro Stichprobenpunkt (€)</t>
  </si>
  <si>
    <t>Preis pro Stichprobenpunkt mit Prozessionsspinnerbefall  (€)</t>
  </si>
  <si>
    <t>Name des Bietenden</t>
  </si>
  <si>
    <t>Die Rangfolge der Gebote wird mit der Berechnungsmethode "gewichtete Richtwertmethode" ermittelt. Den Zuschlag erhält der Bieter mit dem besten Ranglistenplatz.</t>
  </si>
  <si>
    <r>
      <rPr>
        <sz val="11"/>
        <rFont val="Calibri"/>
        <family val="2"/>
        <scheme val="minor"/>
      </rPr>
      <t>Losnummer: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X</t>
    </r>
  </si>
  <si>
    <t>Ausschreibung der Waldzustandserhebung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</si>
</sst>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theme="1"/>
      <name val="Arial Narrow"/>
      <family val="2"/>
    </font>
    <font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9C6500"/>
      <name val="Calibri"/>
      <family val="2"/>
      <scheme val="minor"/>
    </font>
    <font>
      <i/>
      <sz val="11"/>
      <color theme="1"/>
      <name val="Arial Narrow"/>
      <family val="2"/>
    </font>
    <font>
      <u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4" tint="-0.499984740745262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medium">
        <color indexed="64"/>
      </top>
      <bottom/>
      <diagonal/>
    </border>
    <border>
      <left style="thin">
        <color rgb="FF7F7F7F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7F7F7F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7F7F7F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7F7F7F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2" fillId="2" borderId="1" applyNumberFormat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9" fontId="1" fillId="0" borderId="0" applyFont="0" applyFill="0" applyBorder="0" applyAlignment="0" applyProtection="0"/>
    <xf numFmtId="0" fontId="22" fillId="0" borderId="0"/>
  </cellStyleXfs>
  <cellXfs count="114">
    <xf numFmtId="0" fontId="0" fillId="0" borderId="0" xfId="0"/>
    <xf numFmtId="0" fontId="0" fillId="0" borderId="0" xfId="0" applyBorder="1"/>
    <xf numFmtId="0" fontId="0" fillId="0" borderId="0" xfId="0"/>
    <xf numFmtId="0" fontId="5" fillId="0" borderId="0" xfId="0" applyFont="1" applyAlignment="1">
      <alignment horizontal="center" vertical="center" wrapText="1"/>
    </xf>
    <xf numFmtId="0" fontId="0" fillId="6" borderId="6" xfId="0" applyFill="1" applyBorder="1" applyAlignment="1">
      <alignment horizontal="center" wrapText="1"/>
    </xf>
    <xf numFmtId="0" fontId="0" fillId="0" borderId="0" xfId="0" applyFont="1"/>
    <xf numFmtId="0" fontId="7" fillId="0" borderId="0" xfId="0" applyFont="1"/>
    <xf numFmtId="164" fontId="0" fillId="0" borderId="2" xfId="0" applyNumberFormat="1" applyFont="1" applyBorder="1" applyAlignment="1">
      <alignment horizontal="center" vertical="center"/>
    </xf>
    <xf numFmtId="0" fontId="9" fillId="6" borderId="5" xfId="2" applyFont="1" applyFill="1" applyBorder="1" applyAlignment="1">
      <alignment horizontal="left" vertical="center" wrapText="1"/>
    </xf>
    <xf numFmtId="0" fontId="9" fillId="7" borderId="3" xfId="2" applyFont="1" applyFill="1" applyBorder="1"/>
    <xf numFmtId="0" fontId="9" fillId="7" borderId="4" xfId="2" applyFont="1" applyFill="1" applyBorder="1"/>
    <xf numFmtId="0" fontId="7" fillId="0" borderId="0" xfId="0" applyFont="1" applyAlignment="1"/>
    <xf numFmtId="0" fontId="5" fillId="0" borderId="0" xfId="0" applyFont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2" fillId="7" borderId="9" xfId="2" applyFont="1" applyFill="1" applyBorder="1" applyAlignment="1">
      <alignment horizontal="center" wrapText="1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164" fontId="0" fillId="0" borderId="16" xfId="0" applyNumberFormat="1" applyFont="1" applyBorder="1" applyAlignment="1">
      <alignment horizontal="center" vertical="center"/>
    </xf>
    <xf numFmtId="164" fontId="0" fillId="0" borderId="17" xfId="0" applyNumberFormat="1" applyFont="1" applyBorder="1" applyAlignment="1">
      <alignment horizontal="center" vertical="center"/>
    </xf>
    <xf numFmtId="164" fontId="0" fillId="0" borderId="18" xfId="0" applyNumberFormat="1" applyFont="1" applyBorder="1" applyAlignment="1">
      <alignment horizontal="center" vertical="center"/>
    </xf>
    <xf numFmtId="164" fontId="0" fillId="0" borderId="19" xfId="0" applyNumberFormat="1" applyFont="1" applyBorder="1" applyAlignment="1">
      <alignment horizontal="center" vertical="center"/>
    </xf>
    <xf numFmtId="164" fontId="0" fillId="0" borderId="20" xfId="0" applyNumberFormat="1" applyFont="1" applyBorder="1" applyAlignment="1">
      <alignment horizontal="center" vertical="center"/>
    </xf>
    <xf numFmtId="0" fontId="12" fillId="0" borderId="9" xfId="2" applyFont="1" applyFill="1" applyBorder="1"/>
    <xf numFmtId="0" fontId="0" fillId="0" borderId="21" xfId="0" applyFont="1" applyBorder="1"/>
    <xf numFmtId="0" fontId="0" fillId="0" borderId="22" xfId="0" applyFont="1" applyBorder="1"/>
    <xf numFmtId="0" fontId="0" fillId="0" borderId="23" xfId="0" applyFont="1" applyBorder="1"/>
    <xf numFmtId="0" fontId="18" fillId="6" borderId="27" xfId="0" applyFont="1" applyFill="1" applyBorder="1" applyAlignment="1">
      <alignment horizontal="center" vertical="center" wrapText="1"/>
    </xf>
    <xf numFmtId="0" fontId="18" fillId="6" borderId="1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1" fontId="10" fillId="7" borderId="8" xfId="4" applyNumberFormat="1" applyFont="1" applyFill="1" applyBorder="1" applyAlignment="1">
      <alignment horizontal="center"/>
    </xf>
    <xf numFmtId="1" fontId="10" fillId="7" borderId="7" xfId="4" applyNumberFormat="1" applyFont="1" applyFill="1" applyBorder="1" applyAlignment="1">
      <alignment horizontal="center"/>
    </xf>
    <xf numFmtId="0" fontId="15" fillId="8" borderId="24" xfId="0" applyFont="1" applyFill="1" applyBorder="1" applyAlignment="1">
      <alignment horizontal="center" vertical="center" wrapText="1"/>
    </xf>
    <xf numFmtId="0" fontId="15" fillId="8" borderId="13" xfId="0" applyFont="1" applyFill="1" applyBorder="1" applyAlignment="1">
      <alignment horizontal="center" vertical="center" wrapText="1"/>
    </xf>
    <xf numFmtId="0" fontId="15" fillId="8" borderId="25" xfId="0" applyFont="1" applyFill="1" applyBorder="1" applyAlignment="1">
      <alignment horizontal="center" vertical="center" wrapText="1"/>
    </xf>
    <xf numFmtId="0" fontId="15" fillId="8" borderId="14" xfId="0" applyFont="1" applyFill="1" applyBorder="1" applyAlignment="1">
      <alignment horizontal="center" vertical="center" wrapText="1"/>
    </xf>
    <xf numFmtId="0" fontId="19" fillId="5" borderId="13" xfId="0" applyFont="1" applyFill="1" applyBorder="1" applyAlignment="1">
      <alignment horizontal="center" vertical="center" wrapText="1"/>
    </xf>
    <xf numFmtId="0" fontId="19" fillId="5" borderId="14" xfId="0" applyFont="1" applyFill="1" applyBorder="1" applyAlignment="1">
      <alignment horizontal="center" vertical="center" wrapText="1"/>
    </xf>
    <xf numFmtId="0" fontId="16" fillId="8" borderId="21" xfId="0" applyFont="1" applyFill="1" applyBorder="1" applyAlignment="1">
      <alignment horizontal="left" vertical="center" indent="1"/>
    </xf>
    <xf numFmtId="0" fontId="16" fillId="8" borderId="26" xfId="0" applyFont="1" applyFill="1" applyBorder="1" applyAlignment="1">
      <alignment horizontal="left" vertical="center" indent="1"/>
    </xf>
    <xf numFmtId="0" fontId="20" fillId="8" borderId="22" xfId="0" applyFont="1" applyFill="1" applyBorder="1" applyAlignment="1">
      <alignment horizontal="left" vertical="center" indent="1"/>
    </xf>
    <xf numFmtId="0" fontId="20" fillId="5" borderId="26" xfId="0" applyFont="1" applyFill="1" applyBorder="1" applyAlignment="1">
      <alignment horizontal="left" vertical="center" wrapText="1" indent="1"/>
    </xf>
    <xf numFmtId="0" fontId="20" fillId="5" borderId="22" xfId="0" applyFont="1" applyFill="1" applyBorder="1" applyAlignment="1">
      <alignment horizontal="left" vertical="center" wrapText="1" indent="1"/>
    </xf>
    <xf numFmtId="0" fontId="8" fillId="0" borderId="0" xfId="0" applyFont="1" applyFill="1" applyBorder="1" applyAlignment="1">
      <alignment horizontal="left" vertical="center" indent="1"/>
    </xf>
    <xf numFmtId="0" fontId="21" fillId="6" borderId="39" xfId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17" fillId="6" borderId="9" xfId="0" applyFont="1" applyFill="1" applyBorder="1" applyAlignment="1">
      <alignment horizontal="left" vertical="center" indent="1"/>
    </xf>
    <xf numFmtId="0" fontId="17" fillId="6" borderId="12" xfId="0" applyFont="1" applyFill="1" applyBorder="1" applyAlignment="1">
      <alignment horizontal="center" vertical="center"/>
    </xf>
    <xf numFmtId="0" fontId="17" fillId="6" borderId="27" xfId="0" applyFont="1" applyFill="1" applyBorder="1" applyAlignment="1">
      <alignment horizontal="center" vertical="center"/>
    </xf>
    <xf numFmtId="0" fontId="17" fillId="6" borderId="27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center" vertical="center"/>
    </xf>
    <xf numFmtId="0" fontId="21" fillId="6" borderId="28" xfId="1" applyFont="1" applyFill="1" applyBorder="1" applyAlignment="1">
      <alignment horizontal="center" vertical="center"/>
    </xf>
    <xf numFmtId="0" fontId="21" fillId="6" borderId="29" xfId="1" applyFont="1" applyFill="1" applyBorder="1" applyAlignment="1">
      <alignment horizontal="center" vertical="center"/>
    </xf>
    <xf numFmtId="0" fontId="21" fillId="6" borderId="30" xfId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21" fillId="8" borderId="24" xfId="0" applyFont="1" applyFill="1" applyBorder="1" applyAlignment="1">
      <alignment horizontal="center" vertical="center" wrapText="1"/>
    </xf>
    <xf numFmtId="0" fontId="21" fillId="8" borderId="13" xfId="0" applyFont="1" applyFill="1" applyBorder="1" applyAlignment="1">
      <alignment horizontal="center" vertical="center" wrapText="1"/>
    </xf>
    <xf numFmtId="0" fontId="21" fillId="8" borderId="14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7" fillId="5" borderId="14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23" fillId="8" borderId="15" xfId="1" applyNumberFormat="1" applyFont="1" applyFill="1" applyBorder="1" applyAlignment="1">
      <alignment horizontal="center" vertical="center"/>
    </xf>
    <xf numFmtId="49" fontId="23" fillId="8" borderId="31" xfId="1" applyNumberFormat="1" applyFont="1" applyFill="1" applyBorder="1" applyAlignment="1">
      <alignment horizontal="center" vertical="center"/>
    </xf>
    <xf numFmtId="0" fontId="23" fillId="8" borderId="31" xfId="1" applyNumberFormat="1" applyFont="1" applyFill="1" applyBorder="1" applyAlignment="1">
      <alignment horizontal="center" vertical="center"/>
    </xf>
    <xf numFmtId="49" fontId="23" fillId="8" borderId="32" xfId="1" applyNumberFormat="1" applyFont="1" applyFill="1" applyBorder="1" applyAlignment="1">
      <alignment horizontal="center" vertical="center"/>
    </xf>
    <xf numFmtId="49" fontId="23" fillId="8" borderId="33" xfId="1" applyNumberFormat="1" applyFont="1" applyFill="1" applyBorder="1" applyAlignment="1">
      <alignment horizontal="center" vertical="center"/>
    </xf>
    <xf numFmtId="49" fontId="23" fillId="8" borderId="34" xfId="1" applyNumberFormat="1" applyFont="1" applyFill="1" applyBorder="1" applyAlignment="1">
      <alignment horizontal="center" vertical="center"/>
    </xf>
    <xf numFmtId="0" fontId="23" fillId="8" borderId="34" xfId="1" applyNumberFormat="1" applyFont="1" applyFill="1" applyBorder="1" applyAlignment="1">
      <alignment horizontal="center" vertical="center"/>
    </xf>
    <xf numFmtId="49" fontId="23" fillId="8" borderId="35" xfId="1" applyNumberFormat="1" applyFont="1" applyFill="1" applyBorder="1" applyAlignment="1">
      <alignment horizontal="center" vertical="center"/>
    </xf>
    <xf numFmtId="49" fontId="23" fillId="8" borderId="36" xfId="1" applyNumberFormat="1" applyFont="1" applyFill="1" applyBorder="1" applyAlignment="1">
      <alignment horizontal="center" vertical="center"/>
    </xf>
    <xf numFmtId="49" fontId="23" fillId="8" borderId="37" xfId="1" applyNumberFormat="1" applyFont="1" applyFill="1" applyBorder="1" applyAlignment="1">
      <alignment horizontal="center" vertical="center"/>
    </xf>
    <xf numFmtId="49" fontId="23" fillId="8" borderId="38" xfId="1" applyNumberFormat="1" applyFont="1" applyFill="1" applyBorder="1" applyAlignment="1">
      <alignment horizontal="center" vertical="center"/>
    </xf>
    <xf numFmtId="0" fontId="23" fillId="5" borderId="33" xfId="1" applyFont="1" applyFill="1" applyBorder="1" applyAlignment="1">
      <alignment horizontal="center" vertical="center"/>
    </xf>
    <xf numFmtId="0" fontId="23" fillId="5" borderId="34" xfId="1" applyFont="1" applyFill="1" applyBorder="1" applyAlignment="1">
      <alignment horizontal="center" vertical="center"/>
    </xf>
    <xf numFmtId="0" fontId="23" fillId="5" borderId="35" xfId="1" applyFont="1" applyFill="1" applyBorder="1" applyAlignment="1">
      <alignment horizontal="center" vertical="center"/>
    </xf>
    <xf numFmtId="0" fontId="23" fillId="5" borderId="16" xfId="1" applyFont="1" applyFill="1" applyBorder="1" applyAlignment="1">
      <alignment horizontal="center" vertical="center"/>
    </xf>
    <xf numFmtId="0" fontId="23" fillId="5" borderId="2" xfId="1" applyFont="1" applyFill="1" applyBorder="1" applyAlignment="1">
      <alignment horizontal="center" vertical="center"/>
    </xf>
    <xf numFmtId="0" fontId="23" fillId="5" borderId="17" xfId="1" applyFont="1" applyFill="1" applyBorder="1" applyAlignment="1">
      <alignment horizontal="center" vertical="center"/>
    </xf>
    <xf numFmtId="0" fontId="23" fillId="5" borderId="18" xfId="1" applyFont="1" applyFill="1" applyBorder="1" applyAlignment="1">
      <alignment horizontal="center" vertical="center"/>
    </xf>
    <xf numFmtId="0" fontId="23" fillId="5" borderId="19" xfId="1" applyFont="1" applyFill="1" applyBorder="1" applyAlignment="1">
      <alignment horizontal="center" vertical="center"/>
    </xf>
    <xf numFmtId="0" fontId="23" fillId="5" borderId="20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2" fontId="6" fillId="4" borderId="40" xfId="3" quotePrefix="1" applyNumberFormat="1" applyFont="1" applyBorder="1" applyAlignment="1">
      <alignment horizontal="center"/>
    </xf>
    <xf numFmtId="2" fontId="6" fillId="4" borderId="12" xfId="3" quotePrefix="1" applyNumberFormat="1" applyFont="1" applyBorder="1" applyAlignment="1">
      <alignment horizontal="center"/>
    </xf>
    <xf numFmtId="0" fontId="12" fillId="3" borderId="41" xfId="2" applyFont="1" applyBorder="1" applyAlignment="1">
      <alignment horizontal="center" vertical="center"/>
    </xf>
    <xf numFmtId="0" fontId="12" fillId="3" borderId="42" xfId="2" applyFont="1" applyBorder="1" applyAlignment="1">
      <alignment horizontal="center" vertical="center"/>
    </xf>
    <xf numFmtId="0" fontId="12" fillId="3" borderId="43" xfId="2" applyFont="1" applyBorder="1" applyAlignment="1">
      <alignment horizontal="center" vertical="center"/>
    </xf>
    <xf numFmtId="0" fontId="11" fillId="6" borderId="39" xfId="3" applyFont="1" applyFill="1" applyBorder="1" applyAlignment="1">
      <alignment horizontal="center" vertical="center"/>
    </xf>
    <xf numFmtId="0" fontId="11" fillId="6" borderId="44" xfId="3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5" borderId="2" xfId="0" applyFont="1" applyFill="1" applyBorder="1" applyAlignment="1">
      <alignment vertical="center"/>
    </xf>
    <xf numFmtId="0" fontId="0" fillId="5" borderId="2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24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9" fillId="2" borderId="2" xfId="1" applyFont="1" applyFill="1" applyBorder="1" applyAlignment="1">
      <alignment horizontal="center" vertical="center"/>
    </xf>
    <xf numFmtId="0" fontId="21" fillId="6" borderId="44" xfId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6" borderId="12" xfId="2" applyFont="1" applyFill="1" applyBorder="1" applyAlignment="1">
      <alignment horizontal="center"/>
    </xf>
    <xf numFmtId="0" fontId="11" fillId="6" borderId="10" xfId="2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0" fillId="0" borderId="0" xfId="0" applyBorder="1" applyAlignment="1">
      <alignment horizontal="center"/>
    </xf>
  </cellXfs>
  <cellStyles count="6">
    <cellStyle name="Berechnung" xfId="3" builtinId="22"/>
    <cellStyle name="Eingabe" xfId="1" builtinId="20"/>
    <cellStyle name="Neutral" xfId="2" builtinId="28"/>
    <cellStyle name="Prozent" xfId="4" builtinId="5"/>
    <cellStyle name="Standard" xfId="0" builtinId="0"/>
    <cellStyle name="Standard 2" xfId="5" xr:uid="{00000000-0005-0000-0000-000005000000}"/>
  </cellStyles>
  <dxfs count="24">
    <dxf>
      <font>
        <color rgb="FF9C0006"/>
      </font>
      <fill>
        <patternFill>
          <bgColor rgb="FFFFC7CE"/>
        </patternFill>
      </fill>
    </dxf>
    <dxf>
      <font>
        <b/>
        <strike val="0"/>
        <outline val="0"/>
        <shadow val="0"/>
        <u val="none"/>
        <vertAlign val="baseline"/>
        <sz val="16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auto="1"/>
        </left>
        <right style="medium">
          <color indexed="64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strike val="0"/>
        <outline val="0"/>
        <shadow val="0"/>
        <u val="none"/>
        <vertAlign val="baseline"/>
        <sz val="16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strike val="0"/>
        <outline val="0"/>
        <shadow val="0"/>
        <u val="none"/>
        <vertAlign val="baseline"/>
        <sz val="16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strike val="0"/>
        <outline val="0"/>
        <shadow val="0"/>
        <u val="none"/>
        <vertAlign val="baseline"/>
        <sz val="16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strike val="0"/>
        <outline val="0"/>
        <shadow val="0"/>
        <u val="none"/>
        <vertAlign val="baseline"/>
        <sz val="16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strike val="0"/>
        <outline val="0"/>
        <shadow val="0"/>
        <u val="none"/>
        <vertAlign val="baseline"/>
        <sz val="16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</font>
      <alignment horizontal="center" vertical="center" textRotation="0" indent="0" justifyLastLine="0" shrinkToFit="0" readingOrder="0"/>
    </dxf>
    <dxf>
      <font>
        <b val="0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indent="0" justifyLastLine="0" shrinkToFit="0" readingOrder="0"/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</dxf>
    <dxf>
      <font>
        <b/>
        <color rgb="FFFFFFFF"/>
      </font>
      <fill>
        <patternFill patternType="solid">
          <fgColor rgb="FF4472C4"/>
          <bgColor rgb="FF4472C4"/>
        </patternFill>
      </fill>
    </dxf>
    <dxf>
      <font>
        <b/>
        <color rgb="FFFFFFFF"/>
      </font>
      <fill>
        <patternFill patternType="solid">
          <fgColor rgb="FF4472C4"/>
          <bgColor rgb="FF4472C4"/>
        </patternFill>
      </fill>
    </dxf>
    <dxf>
      <border>
        <top style="double">
          <color rgb="FF000000"/>
        </top>
      </border>
    </dxf>
    <dxf>
      <font>
        <b/>
        <color rgb="FFFFFFFF"/>
      </font>
      <fill>
        <patternFill patternType="solid">
          <fgColor rgb="FF4472C4"/>
          <bgColor rgb="FF4472C4"/>
        </patternFill>
      </fill>
      <border>
        <bottom style="medium">
          <color rgb="FF000000"/>
        </bottom>
      </border>
    </dxf>
    <dxf>
      <font>
        <color rgb="FF000000"/>
      </font>
      <border>
        <top style="medium">
          <color rgb="FF000000"/>
        </top>
        <bottom style="medium">
          <color rgb="FF000000"/>
        </bottom>
      </border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2" defaultTableStyle="TableStyleMedium2" defaultPivotStyle="PivotStyleLight16">
    <tableStyle name="MySqlDefault" pivot="0" table="0" count="2" xr9:uid="{00000000-0011-0000-FFFF-FFFF00000000}">
      <tableStyleElement type="wholeTable" dxfId="23"/>
      <tableStyleElement type="headerRow" dxfId="22"/>
    </tableStyle>
    <tableStyle name="TableStyleMedium20 2" pivot="0" count="7" xr9:uid="{00000000-0011-0000-FFFF-FFFF01000000}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200025</xdr:colOff>
      <xdr:row>20</xdr:row>
      <xdr:rowOff>76200</xdr:rowOff>
    </xdr:from>
    <xdr:ext cx="65" cy="172227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582025" y="3886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e2" displayName="Tabelle2" ref="A1:L8" totalsRowShown="0" headerRowDxfId="14" dataDxfId="13" headerRowCellStyle="Eingabe" dataCellStyle="Eingabe">
  <autoFilter ref="A1:L8" xr:uid="{00000000-0009-0000-0100-000002000000}"/>
  <tableColumns count="12">
    <tableColumn id="1" xr3:uid="{00000000-0010-0000-0000-000001000000}" name="Kriterium" dataDxfId="12"/>
    <tableColumn id="3" xr3:uid="{00000000-0010-0000-0000-000003000000}" name="Anforderung" dataDxfId="11"/>
    <tableColumn id="2" xr3:uid="{00000000-0010-0000-0000-000002000000}" name="Nachweis" dataDxfId="10"/>
    <tableColumn id="9" xr3:uid="{00000000-0010-0000-0000-000009000000}" name="Bewertung" dataDxfId="9"/>
    <tableColumn id="8" xr3:uid="{00000000-0010-0000-0000-000008000000}" name="Klasse" dataDxfId="8"/>
    <tableColumn id="4" xr3:uid="{00000000-0010-0000-0000-000004000000}" name="Gewichtung" dataDxfId="7"/>
    <tableColumn id="5" xr3:uid="{00000000-0010-0000-0000-000005000000}" name="Bieter 1" dataDxfId="6" dataCellStyle="Eingabe"/>
    <tableColumn id="6" xr3:uid="{00000000-0010-0000-0000-000006000000}" name="Bieter 2" dataDxfId="5" dataCellStyle="Eingabe"/>
    <tableColumn id="7" xr3:uid="{00000000-0010-0000-0000-000007000000}" name="Bieter 3" dataDxfId="4" dataCellStyle="Eingabe"/>
    <tableColumn id="10" xr3:uid="{00000000-0010-0000-0000-00000A000000}" name="Bieter 4" dataDxfId="3" dataCellStyle="Eingabe">
      <calculatedColumnFormula>$F2*1*10</calculatedColumnFormula>
    </tableColumn>
    <tableColumn id="11" xr3:uid="{00000000-0010-0000-0000-00000B000000}" name="Bieter 5" dataDxfId="2" dataCellStyle="Eingabe"/>
    <tableColumn id="12" xr3:uid="{00000000-0010-0000-0000-00000C000000}" name="Bieter 6" dataDxfId="1" dataCellStyle="Eingab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zoomScale="110" zoomScaleNormal="110" workbookViewId="0">
      <selection activeCell="D19" sqref="D19"/>
    </sheetView>
  </sheetViews>
  <sheetFormatPr baseColWidth="10" defaultRowHeight="16.95" customHeight="1" x14ac:dyDescent="0.3"/>
  <cols>
    <col min="1" max="1" width="50" customWidth="1"/>
    <col min="2" max="2" width="19.88671875" customWidth="1"/>
    <col min="5" max="7" width="11.5546875" style="2"/>
    <col min="8" max="8" width="13.77734375" customWidth="1"/>
  </cols>
  <sheetData>
    <row r="1" spans="1:13" ht="16.95" customHeight="1" x14ac:dyDescent="0.3">
      <c r="A1" s="109" t="s">
        <v>63</v>
      </c>
      <c r="B1" s="109"/>
      <c r="C1" s="112" t="s">
        <v>3</v>
      </c>
      <c r="D1" s="112"/>
      <c r="E1" s="112"/>
      <c r="F1" s="112"/>
      <c r="G1" s="112"/>
      <c r="H1" s="112"/>
      <c r="I1" s="11"/>
    </row>
    <row r="2" spans="1:13" ht="16.95" customHeight="1" thickBot="1" x14ac:dyDescent="0.35">
      <c r="A2" s="110"/>
      <c r="B2" s="110"/>
      <c r="C2" s="111" t="s">
        <v>61</v>
      </c>
      <c r="D2" s="111"/>
      <c r="E2" s="111"/>
      <c r="F2" s="111"/>
      <c r="G2" s="111"/>
      <c r="H2" s="111"/>
      <c r="I2" s="12"/>
    </row>
    <row r="3" spans="1:13" ht="16.95" customHeight="1" thickTop="1" thickBot="1" x14ac:dyDescent="0.35">
      <c r="A3" s="8" t="s">
        <v>33</v>
      </c>
      <c r="B3" s="4" t="s">
        <v>34</v>
      </c>
      <c r="C3" s="111"/>
      <c r="D3" s="111"/>
      <c r="E3" s="111"/>
      <c r="F3" s="111"/>
      <c r="G3" s="111"/>
      <c r="H3" s="111"/>
      <c r="I3" s="12"/>
      <c r="J3" s="3"/>
      <c r="K3" s="3"/>
      <c r="L3" s="3"/>
      <c r="M3" s="3"/>
    </row>
    <row r="4" spans="1:13" ht="16.95" customHeight="1" x14ac:dyDescent="0.3">
      <c r="A4" s="9" t="s">
        <v>24</v>
      </c>
      <c r="B4" s="31">
        <v>40</v>
      </c>
      <c r="C4" s="111"/>
      <c r="D4" s="111"/>
      <c r="E4" s="111"/>
      <c r="F4" s="111"/>
      <c r="G4" s="111"/>
      <c r="H4" s="111"/>
      <c r="I4" s="12"/>
      <c r="J4" s="3"/>
      <c r="K4" s="3"/>
      <c r="L4" s="3"/>
      <c r="M4" s="3"/>
    </row>
    <row r="5" spans="1:13" ht="16.95" customHeight="1" thickBot="1" x14ac:dyDescent="0.35">
      <c r="A5" s="10" t="s">
        <v>52</v>
      </c>
      <c r="B5" s="32">
        <f>100-B4</f>
        <v>60</v>
      </c>
      <c r="C5" s="111"/>
      <c r="D5" s="111"/>
      <c r="E5" s="111"/>
      <c r="F5" s="111"/>
      <c r="G5" s="111"/>
      <c r="H5" s="111"/>
      <c r="I5" s="12"/>
      <c r="J5" s="3"/>
      <c r="K5" s="3"/>
      <c r="L5" s="3"/>
      <c r="M5" s="3"/>
    </row>
    <row r="6" spans="1:13" ht="16.95" customHeight="1" thickTop="1" thickBot="1" x14ac:dyDescent="0.35">
      <c r="A6" s="113"/>
      <c r="B6" s="113"/>
      <c r="C6" s="113"/>
      <c r="D6" s="113"/>
      <c r="E6" s="113"/>
      <c r="F6" s="113"/>
      <c r="G6" s="113"/>
      <c r="H6" s="113"/>
    </row>
    <row r="7" spans="1:13" s="6" customFormat="1" ht="16.95" customHeight="1" thickBot="1" x14ac:dyDescent="0.35">
      <c r="A7" s="24"/>
      <c r="B7" s="16" t="s">
        <v>25</v>
      </c>
      <c r="C7" s="89" t="str">
        <f>Bieterliste!B1</f>
        <v>Bieter 1</v>
      </c>
      <c r="D7" s="90" t="str">
        <f>Bieterliste!C1</f>
        <v>Bieter 2</v>
      </c>
      <c r="E7" s="90" t="str">
        <f>Bieterliste!D1</f>
        <v>Bieter 3</v>
      </c>
      <c r="F7" s="90" t="str">
        <f>Bieterliste!E1</f>
        <v>Bieter 4</v>
      </c>
      <c r="G7" s="90" t="str">
        <f>Bieterliste!F1</f>
        <v>Bieter 5</v>
      </c>
      <c r="H7" s="91" t="str">
        <f>Bieterliste!G1</f>
        <v>Bieter 6</v>
      </c>
    </row>
    <row r="8" spans="1:13" s="5" customFormat="1" ht="16.95" customHeight="1" thickBot="1" x14ac:dyDescent="0.35">
      <c r="A8" s="25" t="s">
        <v>54</v>
      </c>
      <c r="B8" s="87">
        <f>MEDIAN(C8:H8)</f>
        <v>0</v>
      </c>
      <c r="C8" s="17">
        <f>Bieterliste!B7</f>
        <v>0</v>
      </c>
      <c r="D8" s="95">
        <f>Bieterliste!C7</f>
        <v>0</v>
      </c>
      <c r="E8" s="95">
        <f>Bieterliste!D7</f>
        <v>0</v>
      </c>
      <c r="F8" s="95">
        <f>Bieterliste!E7</f>
        <v>0</v>
      </c>
      <c r="G8" s="95">
        <f>Bieterliste!F7</f>
        <v>0</v>
      </c>
      <c r="H8" s="96">
        <f>Bieterliste!G7</f>
        <v>0</v>
      </c>
    </row>
    <row r="9" spans="1:13" s="5" customFormat="1" ht="16.95" customHeight="1" thickBot="1" x14ac:dyDescent="0.35">
      <c r="A9" s="26" t="s">
        <v>53</v>
      </c>
      <c r="B9" s="87">
        <f>MEDIAN(C9:H9)</f>
        <v>0</v>
      </c>
      <c r="C9" s="18">
        <f>Bieterliste!B3*Bieterliste!B5+Bieterliste!B4*Bieterliste!B6</f>
        <v>0</v>
      </c>
      <c r="D9" s="94">
        <f>Bieterliste!C3*Bieterliste!C5+Bieterliste!C4*Bieterliste!C6</f>
        <v>0</v>
      </c>
      <c r="E9" s="94">
        <f>Bieterliste!D3*Bieterliste!D5+Bieterliste!D4*Bieterliste!D6</f>
        <v>0</v>
      </c>
      <c r="F9" s="94">
        <f>Bieterliste!E3*Bieterliste!E5+Bieterliste!E4*Bieterliste!E6</f>
        <v>0</v>
      </c>
      <c r="G9" s="94">
        <f>Bieterliste!F3*Bieterliste!F5+Bieterliste!F4*Bieterliste!F6</f>
        <v>0</v>
      </c>
      <c r="H9" s="97">
        <f>Bieterliste!G3*Bieterliste!G5+Bieterliste!G4*Bieterliste!G6</f>
        <v>0</v>
      </c>
    </row>
    <row r="10" spans="1:13" s="5" customFormat="1" ht="16.95" customHeight="1" thickBot="1" x14ac:dyDescent="0.35">
      <c r="A10" s="27" t="s">
        <v>22</v>
      </c>
      <c r="B10" s="87" t="e">
        <f>MEDIAN(C10:H10)</f>
        <v>#DIV/0!</v>
      </c>
      <c r="C10" s="19" t="e">
        <f>($B$4*C8)/$B$8</f>
        <v>#DIV/0!</v>
      </c>
      <c r="D10" s="7" t="e">
        <f t="shared" ref="D10:H10" si="0">($B$4*D8)/$B$8</f>
        <v>#DIV/0!</v>
      </c>
      <c r="E10" s="7" t="e">
        <f t="shared" si="0"/>
        <v>#DIV/0!</v>
      </c>
      <c r="F10" s="7" t="e">
        <f t="shared" si="0"/>
        <v>#DIV/0!</v>
      </c>
      <c r="G10" s="7" t="e">
        <f t="shared" si="0"/>
        <v>#DIV/0!</v>
      </c>
      <c r="H10" s="20" t="e">
        <f t="shared" si="0"/>
        <v>#DIV/0!</v>
      </c>
    </row>
    <row r="11" spans="1:13" s="5" customFormat="1" ht="16.95" customHeight="1" thickBot="1" x14ac:dyDescent="0.35">
      <c r="A11" s="27" t="s">
        <v>23</v>
      </c>
      <c r="B11" s="87" t="e">
        <f>MEDIAN(C11:H11)</f>
        <v>#DIV/0!</v>
      </c>
      <c r="C11" s="19" t="e">
        <f t="shared" ref="C11:H11" si="1">($B$5*C9)/$B$9</f>
        <v>#DIV/0!</v>
      </c>
      <c r="D11" s="7" t="e">
        <f t="shared" si="1"/>
        <v>#DIV/0!</v>
      </c>
      <c r="E11" s="7" t="e">
        <f t="shared" si="1"/>
        <v>#DIV/0!</v>
      </c>
      <c r="F11" s="7" t="e">
        <f t="shared" si="1"/>
        <v>#DIV/0!</v>
      </c>
      <c r="G11" s="7" t="e">
        <f t="shared" si="1"/>
        <v>#DIV/0!</v>
      </c>
      <c r="H11" s="20" t="e">
        <f t="shared" si="1"/>
        <v>#DIV/0!</v>
      </c>
    </row>
    <row r="12" spans="1:13" s="5" customFormat="1" ht="16.95" customHeight="1" thickBot="1" x14ac:dyDescent="0.35">
      <c r="A12" s="27" t="s">
        <v>55</v>
      </c>
      <c r="B12" s="88" t="e">
        <f>MEDIAN(C12:H12)</f>
        <v>#DIV/0!</v>
      </c>
      <c r="C12" s="21" t="e">
        <f t="shared" ref="C12:H12" si="2">C10-C11</f>
        <v>#DIV/0!</v>
      </c>
      <c r="D12" s="22" t="e">
        <f t="shared" si="2"/>
        <v>#DIV/0!</v>
      </c>
      <c r="E12" s="22" t="e">
        <f t="shared" si="2"/>
        <v>#DIV/0!</v>
      </c>
      <c r="F12" s="22" t="e">
        <f t="shared" si="2"/>
        <v>#DIV/0!</v>
      </c>
      <c r="G12" s="22" t="e">
        <f t="shared" si="2"/>
        <v>#DIV/0!</v>
      </c>
      <c r="H12" s="23" t="e">
        <f t="shared" si="2"/>
        <v>#DIV/0!</v>
      </c>
    </row>
    <row r="13" spans="1:13" ht="16.95" customHeight="1" thickBot="1" x14ac:dyDescent="0.35">
      <c r="A13" s="107" t="s">
        <v>5</v>
      </c>
      <c r="B13" s="108"/>
      <c r="C13" s="92" t="e">
        <f t="shared" ref="C13:H13" si="3">_xlfn.RANK.EQ(C12,$C$12:$H$12)</f>
        <v>#DIV/0!</v>
      </c>
      <c r="D13" s="92" t="e">
        <f t="shared" si="3"/>
        <v>#DIV/0!</v>
      </c>
      <c r="E13" s="92" t="e">
        <f t="shared" si="3"/>
        <v>#DIV/0!</v>
      </c>
      <c r="F13" s="92" t="e">
        <f t="shared" si="3"/>
        <v>#DIV/0!</v>
      </c>
      <c r="G13" s="92" t="e">
        <f t="shared" si="3"/>
        <v>#DIV/0!</v>
      </c>
      <c r="H13" s="93" t="e">
        <f t="shared" si="3"/>
        <v>#DIV/0!</v>
      </c>
    </row>
    <row r="16" spans="1:13" ht="16.95" customHeight="1" x14ac:dyDescent="0.3">
      <c r="B16" s="1"/>
    </row>
  </sheetData>
  <mergeCells count="5">
    <mergeCell ref="A13:B13"/>
    <mergeCell ref="A1:B2"/>
    <mergeCell ref="C2:H5"/>
    <mergeCell ref="C1:H1"/>
    <mergeCell ref="A6:H6"/>
  </mergeCells>
  <conditionalFormatting sqref="B5">
    <cfRule type="cellIs" dxfId="0" priority="1" operator="lessThan">
      <formula>30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zoomScale="130" zoomScaleNormal="13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9" sqref="B9"/>
    </sheetView>
  </sheetViews>
  <sheetFormatPr baseColWidth="10" defaultColWidth="11.44140625" defaultRowHeight="28.5" customHeight="1" x14ac:dyDescent="0.3"/>
  <cols>
    <col min="1" max="1" width="30.44140625" style="83" customWidth="1"/>
    <col min="2" max="7" width="15.109375" style="85" customWidth="1"/>
    <col min="8" max="16384" width="11.44140625" style="83"/>
  </cols>
  <sheetData>
    <row r="1" spans="1:7" s="100" customFormat="1" ht="28.5" customHeight="1" x14ac:dyDescent="0.3">
      <c r="A1" s="102" t="s">
        <v>62</v>
      </c>
      <c r="B1" s="103" t="s">
        <v>8</v>
      </c>
      <c r="C1" s="103" t="s">
        <v>0</v>
      </c>
      <c r="D1" s="103" t="s">
        <v>6</v>
      </c>
      <c r="E1" s="103" t="s">
        <v>11</v>
      </c>
      <c r="F1" s="103" t="s">
        <v>14</v>
      </c>
      <c r="G1" s="103" t="s">
        <v>16</v>
      </c>
    </row>
    <row r="2" spans="1:7" s="100" customFormat="1" ht="28.5" customHeight="1" x14ac:dyDescent="0.3">
      <c r="A2" s="98" t="s">
        <v>60</v>
      </c>
      <c r="B2" s="101" t="s">
        <v>9</v>
      </c>
      <c r="C2" s="101" t="s">
        <v>10</v>
      </c>
      <c r="D2" s="101" t="s">
        <v>12</v>
      </c>
      <c r="E2" s="101" t="s">
        <v>13</v>
      </c>
      <c r="F2" s="101" t="s">
        <v>15</v>
      </c>
      <c r="G2" s="101" t="s">
        <v>17</v>
      </c>
    </row>
    <row r="3" spans="1:7" s="100" customFormat="1" ht="28.5" customHeight="1" x14ac:dyDescent="0.3">
      <c r="A3" s="98" t="s">
        <v>56</v>
      </c>
      <c r="B3" s="94"/>
      <c r="C3" s="94"/>
      <c r="D3" s="94"/>
      <c r="E3" s="94"/>
      <c r="F3" s="94"/>
      <c r="G3" s="94"/>
    </row>
    <row r="4" spans="1:7" s="100" customFormat="1" ht="28.5" customHeight="1" x14ac:dyDescent="0.3">
      <c r="A4" s="99" t="s">
        <v>57</v>
      </c>
      <c r="B4" s="94"/>
      <c r="C4" s="94"/>
      <c r="D4" s="94"/>
      <c r="E4" s="94"/>
      <c r="F4" s="94"/>
      <c r="G4" s="94"/>
    </row>
    <row r="5" spans="1:7" s="100" customFormat="1" ht="28.5" customHeight="1" x14ac:dyDescent="0.3">
      <c r="A5" s="99" t="s">
        <v>58</v>
      </c>
      <c r="B5" s="94">
        <v>0</v>
      </c>
      <c r="C5" s="94">
        <v>0</v>
      </c>
      <c r="D5" s="94">
        <v>0</v>
      </c>
      <c r="E5" s="94">
        <v>0</v>
      </c>
      <c r="F5" s="94">
        <v>0</v>
      </c>
      <c r="G5" s="94">
        <v>0</v>
      </c>
    </row>
    <row r="6" spans="1:7" s="100" customFormat="1" ht="28.5" customHeight="1" x14ac:dyDescent="0.3">
      <c r="A6" s="99" t="s">
        <v>59</v>
      </c>
      <c r="B6" s="94">
        <v>0</v>
      </c>
      <c r="C6" s="94">
        <v>0</v>
      </c>
      <c r="D6" s="94">
        <v>0</v>
      </c>
      <c r="E6" s="94">
        <v>0</v>
      </c>
      <c r="F6" s="94">
        <v>0</v>
      </c>
      <c r="G6" s="94">
        <v>0</v>
      </c>
    </row>
    <row r="7" spans="1:7" s="100" customFormat="1" ht="28.5" customHeight="1" x14ac:dyDescent="0.3">
      <c r="A7" s="98" t="s">
        <v>4</v>
      </c>
      <c r="B7" s="105">
        <f>Leistung!G8</f>
        <v>0</v>
      </c>
      <c r="C7" s="105">
        <f>Leistung!H8</f>
        <v>0</v>
      </c>
      <c r="D7" s="105">
        <f>Leistung!I8</f>
        <v>0</v>
      </c>
      <c r="E7" s="105">
        <f>Leistung!J8</f>
        <v>0</v>
      </c>
      <c r="F7" s="105">
        <f>Leistung!K8</f>
        <v>0</v>
      </c>
      <c r="G7" s="105">
        <f>Leistung!L8</f>
        <v>0</v>
      </c>
    </row>
    <row r="8" spans="1:7" s="100" customFormat="1" ht="28.5" customHeight="1" x14ac:dyDescent="0.3">
      <c r="A8" s="98" t="s">
        <v>26</v>
      </c>
      <c r="B8" s="106" t="str">
        <f>IF(AND(Leistung!G4="ja",Leistung!G3="ja",Leistung!G2="ja"),"ja","nein")</f>
        <v>ja</v>
      </c>
      <c r="C8" s="106" t="str">
        <f>IF(AND(Leistung!H4="ja",Leistung!H3="ja",Leistung!H2="ja"),"ja","nein")</f>
        <v>ja</v>
      </c>
      <c r="D8" s="106" t="str">
        <f>IF(AND(Leistung!I4="ja",Leistung!I3="ja",Leistung!I2="ja"),"ja","nein")</f>
        <v>ja</v>
      </c>
      <c r="E8" s="106" t="str">
        <f>IF(AND(Leistung!J4="ja",Leistung!J3="ja",Leistung!J2="ja"),"ja","nein")</f>
        <v>ja</v>
      </c>
      <c r="F8" s="106" t="str">
        <f>IF(AND(Leistung!K4="ja",Leistung!K3="ja",Leistung!K2="ja"),"ja","nein")</f>
        <v>ja</v>
      </c>
      <c r="G8" s="106" t="str">
        <f>IF(AND(Leistung!L4="ja",Leistung!L3="ja",Leistung!L2="ja"),"ja","nein")</f>
        <v>ja</v>
      </c>
    </row>
    <row r="9" spans="1:7" ht="28.5" customHeight="1" x14ac:dyDescent="0.3">
      <c r="A9" s="84"/>
    </row>
    <row r="10" spans="1:7" ht="28.5" customHeight="1" x14ac:dyDescent="0.3">
      <c r="A10" s="84"/>
    </row>
    <row r="11" spans="1:7" ht="28.5" customHeight="1" x14ac:dyDescent="0.3">
      <c r="A11" s="84"/>
    </row>
    <row r="12" spans="1:7" ht="28.5" customHeight="1" x14ac:dyDescent="0.3">
      <c r="A12" s="84"/>
    </row>
    <row r="13" spans="1:7" ht="28.5" customHeight="1" x14ac:dyDescent="0.3">
      <c r="A13" s="86"/>
    </row>
    <row r="14" spans="1:7" ht="28.5" customHeight="1" x14ac:dyDescent="0.3">
      <c r="A14" s="86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"/>
  <sheetViews>
    <sheetView zoomScale="60" zoomScaleNormal="6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9" sqref="E9"/>
    </sheetView>
  </sheetViews>
  <sheetFormatPr baseColWidth="10" defaultColWidth="11.5546875" defaultRowHeight="81" customHeight="1" x14ac:dyDescent="0.3"/>
  <cols>
    <col min="1" max="1" width="31.33203125" style="44" customWidth="1"/>
    <col min="2" max="4" width="55" style="46" customWidth="1"/>
    <col min="5" max="6" width="20.33203125" style="30" customWidth="1"/>
    <col min="7" max="12" width="16.5546875" style="14" customWidth="1"/>
    <col min="13" max="16384" width="11.5546875" style="14"/>
  </cols>
  <sheetData>
    <row r="1" spans="1:12" s="56" customFormat="1" ht="81" customHeight="1" thickBot="1" x14ac:dyDescent="0.35">
      <c r="A1" s="48" t="s">
        <v>1</v>
      </c>
      <c r="B1" s="49" t="s">
        <v>7</v>
      </c>
      <c r="C1" s="50" t="s">
        <v>29</v>
      </c>
      <c r="D1" s="50" t="s">
        <v>21</v>
      </c>
      <c r="E1" s="51" t="s">
        <v>45</v>
      </c>
      <c r="F1" s="52" t="s">
        <v>2</v>
      </c>
      <c r="G1" s="53" t="s">
        <v>8</v>
      </c>
      <c r="H1" s="54" t="s">
        <v>0</v>
      </c>
      <c r="I1" s="54" t="s">
        <v>6</v>
      </c>
      <c r="J1" s="54" t="s">
        <v>11</v>
      </c>
      <c r="K1" s="54" t="s">
        <v>14</v>
      </c>
      <c r="L1" s="55" t="s">
        <v>16</v>
      </c>
    </row>
    <row r="2" spans="1:12" s="15" customFormat="1" ht="81" customHeight="1" x14ac:dyDescent="0.3">
      <c r="A2" s="39" t="s">
        <v>36</v>
      </c>
      <c r="B2" s="33" t="s">
        <v>48</v>
      </c>
      <c r="C2" s="33" t="s">
        <v>37</v>
      </c>
      <c r="D2" s="33" t="s">
        <v>41</v>
      </c>
      <c r="E2" s="57" t="s">
        <v>9</v>
      </c>
      <c r="F2" s="57" t="s">
        <v>28</v>
      </c>
      <c r="G2" s="63" t="s">
        <v>27</v>
      </c>
      <c r="H2" s="64" t="s">
        <v>27</v>
      </c>
      <c r="I2" s="64" t="s">
        <v>27</v>
      </c>
      <c r="J2" s="65" t="s">
        <v>27</v>
      </c>
      <c r="K2" s="64" t="s">
        <v>27</v>
      </c>
      <c r="L2" s="66" t="s">
        <v>27</v>
      </c>
    </row>
    <row r="3" spans="1:12" s="15" customFormat="1" ht="81" customHeight="1" x14ac:dyDescent="0.3">
      <c r="A3" s="40" t="s">
        <v>38</v>
      </c>
      <c r="B3" s="34" t="s">
        <v>47</v>
      </c>
      <c r="C3" s="34" t="s">
        <v>30</v>
      </c>
      <c r="D3" s="34" t="s">
        <v>42</v>
      </c>
      <c r="E3" s="58" t="s">
        <v>9</v>
      </c>
      <c r="F3" s="58" t="s">
        <v>28</v>
      </c>
      <c r="G3" s="67" t="s">
        <v>27</v>
      </c>
      <c r="H3" s="68" t="s">
        <v>27</v>
      </c>
      <c r="I3" s="68" t="s">
        <v>27</v>
      </c>
      <c r="J3" s="69" t="s">
        <v>27</v>
      </c>
      <c r="K3" s="68" t="s">
        <v>27</v>
      </c>
      <c r="L3" s="70" t="s">
        <v>27</v>
      </c>
    </row>
    <row r="4" spans="1:12" ht="81" customHeight="1" x14ac:dyDescent="0.3">
      <c r="A4" s="41" t="s">
        <v>39</v>
      </c>
      <c r="B4" s="35" t="s">
        <v>40</v>
      </c>
      <c r="C4" s="36" t="s">
        <v>35</v>
      </c>
      <c r="D4" s="36" t="s">
        <v>43</v>
      </c>
      <c r="E4" s="59" t="s">
        <v>9</v>
      </c>
      <c r="F4" s="59" t="s">
        <v>28</v>
      </c>
      <c r="G4" s="71" t="s">
        <v>27</v>
      </c>
      <c r="H4" s="72" t="s">
        <v>27</v>
      </c>
      <c r="I4" s="72" t="s">
        <v>27</v>
      </c>
      <c r="J4" s="72" t="s">
        <v>27</v>
      </c>
      <c r="K4" s="72" t="s">
        <v>27</v>
      </c>
      <c r="L4" s="73" t="s">
        <v>27</v>
      </c>
    </row>
    <row r="5" spans="1:12" ht="81" customHeight="1" x14ac:dyDescent="0.3">
      <c r="A5" s="42" t="s">
        <v>19</v>
      </c>
      <c r="B5" s="37" t="s">
        <v>49</v>
      </c>
      <c r="C5" s="37" t="s">
        <v>31</v>
      </c>
      <c r="D5" s="37" t="s">
        <v>50</v>
      </c>
      <c r="E5" s="60" t="s">
        <v>10</v>
      </c>
      <c r="F5" s="60">
        <v>3</v>
      </c>
      <c r="G5" s="74">
        <f>$F5*0</f>
        <v>0</v>
      </c>
      <c r="H5" s="75">
        <f t="shared" ref="H5:L5" si="0">$F5*0</f>
        <v>0</v>
      </c>
      <c r="I5" s="75">
        <f t="shared" si="0"/>
        <v>0</v>
      </c>
      <c r="J5" s="75">
        <f t="shared" si="0"/>
        <v>0</v>
      </c>
      <c r="K5" s="75">
        <f t="shared" si="0"/>
        <v>0</v>
      </c>
      <c r="L5" s="76">
        <f t="shared" si="0"/>
        <v>0</v>
      </c>
    </row>
    <row r="6" spans="1:12" ht="81" customHeight="1" x14ac:dyDescent="0.3">
      <c r="A6" s="43" t="s">
        <v>18</v>
      </c>
      <c r="B6" s="38" t="s">
        <v>44</v>
      </c>
      <c r="C6" s="38" t="s">
        <v>32</v>
      </c>
      <c r="D6" s="38" t="s">
        <v>51</v>
      </c>
      <c r="E6" s="61" t="s">
        <v>10</v>
      </c>
      <c r="F6" s="61">
        <v>2</v>
      </c>
      <c r="G6" s="77">
        <f>$F6*0</f>
        <v>0</v>
      </c>
      <c r="H6" s="78">
        <f>$F6*0</f>
        <v>0</v>
      </c>
      <c r="I6" s="78">
        <f>$F6*0</f>
        <v>0</v>
      </c>
      <c r="J6" s="78">
        <f>$F6*1*0</f>
        <v>0</v>
      </c>
      <c r="K6" s="78">
        <f>$F6*0</f>
        <v>0</v>
      </c>
      <c r="L6" s="79">
        <f>$F6*0</f>
        <v>0</v>
      </c>
    </row>
    <row r="7" spans="1:12" ht="81" customHeight="1" thickBot="1" x14ac:dyDescent="0.35">
      <c r="A7" s="43" t="s">
        <v>20</v>
      </c>
      <c r="B7" s="38" t="s">
        <v>44</v>
      </c>
      <c r="C7" s="38" t="s">
        <v>32</v>
      </c>
      <c r="D7" s="38" t="s">
        <v>46</v>
      </c>
      <c r="E7" s="61" t="s">
        <v>10</v>
      </c>
      <c r="F7" s="61">
        <v>2</v>
      </c>
      <c r="G7" s="80">
        <f>$F7*1*0</f>
        <v>0</v>
      </c>
      <c r="H7" s="81">
        <f>$F7*1*0</f>
        <v>0</v>
      </c>
      <c r="I7" s="81">
        <f>$F7*1*0</f>
        <v>0</v>
      </c>
      <c r="J7" s="81">
        <f>$F7*1*0</f>
        <v>0</v>
      </c>
      <c r="K7" s="81">
        <f>$F7*1*0</f>
        <v>0</v>
      </c>
      <c r="L7" s="82">
        <f>$F7*2*0</f>
        <v>0</v>
      </c>
    </row>
    <row r="8" spans="1:12" s="30" customFormat="1" ht="81" customHeight="1" thickBot="1" x14ac:dyDescent="0.35">
      <c r="A8" s="48" t="s">
        <v>4</v>
      </c>
      <c r="B8" s="28"/>
      <c r="C8" s="28"/>
      <c r="D8" s="28"/>
      <c r="E8" s="28"/>
      <c r="F8" s="29"/>
      <c r="G8" s="45">
        <f t="shared" ref="G8:L8" si="1">SUBTOTAL(109,G5:G7)</f>
        <v>0</v>
      </c>
      <c r="H8" s="45">
        <f t="shared" si="1"/>
        <v>0</v>
      </c>
      <c r="I8" s="45">
        <f t="shared" si="1"/>
        <v>0</v>
      </c>
      <c r="J8" s="45">
        <f t="shared" si="1"/>
        <v>0</v>
      </c>
      <c r="K8" s="45">
        <f t="shared" si="1"/>
        <v>0</v>
      </c>
      <c r="L8" s="104">
        <f t="shared" si="1"/>
        <v>0</v>
      </c>
    </row>
    <row r="9" spans="1:12" ht="81" customHeight="1" x14ac:dyDescent="0.3">
      <c r="B9" s="47"/>
      <c r="C9" s="47"/>
      <c r="D9" s="47"/>
      <c r="E9" s="62"/>
      <c r="F9" s="62"/>
      <c r="G9" s="13"/>
      <c r="H9" s="13"/>
      <c r="I9" s="13"/>
      <c r="J9" s="13"/>
      <c r="K9" s="13"/>
      <c r="L9" s="13"/>
    </row>
  </sheetData>
  <pageMargins left="0.7" right="0.7" top="0.78740157499999996" bottom="0.78740157499999996" header="0.3" footer="0.3"/>
  <pageSetup paperSize="9" orientation="portrait" r:id="rId1"/>
  <ignoredErrors>
    <ignoredError sqref="I7" formula="1"/>
    <ignoredError sqref="J3:J7 J2 J8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Bewertungsmatrix</vt:lpstr>
      <vt:lpstr>Bieterliste</vt:lpstr>
      <vt:lpstr>Leistung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Bewertungsmatrix</dc:title>
  <dc:subject>Ausschreibung</dc:subject>
  <dc:creator/>
  <cp:keywords>bwi, ausschreibung</cp:keywords>
  <cp:lastModifiedBy/>
  <dcterms:created xsi:type="dcterms:W3CDTF">2015-06-05T18:19:34Z</dcterms:created>
  <dcterms:modified xsi:type="dcterms:W3CDTF">2026-02-12T15:13:18Z</dcterms:modified>
  <cp:category>bwi</cp:category>
  <cp:contentStatus>bearbeitung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1d360618-7653-4cdc-b6fd-d371206709b2</vt:lpwstr>
  </property>
</Properties>
</file>