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DEE0EF3-EE26-4560-9418-6C5C74F8D1F1}" xr6:coauthVersionLast="47" xr6:coauthVersionMax="47" xr10:uidLastSave="{00000000-0000-0000-0000-000000000000}"/>
  <bookViews>
    <workbookView xWindow="-120" yWindow="-120" windowWidth="29040" windowHeight="15840" tabRatio="750" xr2:uid="{00000000-000D-0000-FFFF-FFFF00000000}"/>
  </bookViews>
  <sheets>
    <sheet name="Anlage B Aktenauslagerung" sheetId="12" r:id="rId1"/>
    <sheet name="Anlage C Lagerungskosten" sheetId="13" r:id="rId2"/>
    <sheet name="Anlage D Vernichtungskosten" sheetId="14" r:id="rId3"/>
    <sheet name="Anlage E weitere Kosten" sheetId="15" r:id="rId4"/>
    <sheet name="Anlage F Gesamtpreiskalkulation" sheetId="17" r:id="rId5"/>
    <sheet name="KOSTEN_Auswertung 1J Verzug_NEU" sheetId="8" state="hidden" r:id="rId6"/>
  </sheets>
  <definedNames>
    <definedName name="_xlnm.Print_Area" localSheetId="4">'Anlage F Gesamtpreiskalkulation'!$A$1:$J$74</definedName>
    <definedName name="_xlnm.Print_Area" localSheetId="5">'KOSTEN_Auswertung 1J Verzug_NEU'!$A$1:$M$57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7" l="1"/>
  <c r="D8" i="17"/>
  <c r="G8" i="13"/>
  <c r="G9" i="13"/>
  <c r="G10" i="13"/>
  <c r="G11" i="13"/>
  <c r="G12" i="13"/>
  <c r="G13" i="13"/>
  <c r="G14" i="13"/>
  <c r="G15" i="13"/>
  <c r="G16" i="13"/>
  <c r="G17" i="13"/>
  <c r="G18" i="13"/>
  <c r="G19" i="13"/>
  <c r="G7" i="13"/>
  <c r="G10" i="15"/>
  <c r="C10" i="17"/>
  <c r="E10" i="17" s="1"/>
  <c r="C9" i="17"/>
  <c r="C8" i="17"/>
  <c r="E8" i="17" l="1"/>
  <c r="G11" i="15"/>
  <c r="G9" i="15"/>
  <c r="E18" i="14"/>
  <c r="E17" i="14"/>
  <c r="E16" i="14"/>
  <c r="E15" i="14"/>
  <c r="E14" i="14"/>
  <c r="E13" i="14"/>
  <c r="E12" i="14"/>
  <c r="E11" i="14"/>
  <c r="E10" i="14"/>
  <c r="E9" i="14"/>
  <c r="E8" i="14"/>
  <c r="E6" i="14"/>
  <c r="F21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G12" i="15" l="1"/>
  <c r="E11" i="17" s="1"/>
  <c r="D20" i="14"/>
  <c r="E7" i="14"/>
  <c r="E20" i="14" s="1"/>
  <c r="H12" i="13"/>
  <c r="H18" i="13"/>
  <c r="H16" i="13"/>
  <c r="H11" i="13"/>
  <c r="H10" i="13"/>
  <c r="H15" i="13"/>
  <c r="H13" i="13"/>
  <c r="H17" i="13"/>
  <c r="H8" i="13"/>
  <c r="H19" i="13"/>
  <c r="H9" i="13"/>
  <c r="H14" i="13"/>
  <c r="H7" i="13" l="1"/>
  <c r="H21" i="13" s="1"/>
  <c r="E9" i="17" s="1"/>
  <c r="E13" i="17" l="1"/>
  <c r="E14" i="17" s="1"/>
  <c r="E15" i="17" s="1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22" i="8" l="1"/>
  <c r="C28" i="8"/>
  <c r="J28" i="8"/>
  <c r="F59" i="8" l="1"/>
  <c r="D16" i="8" l="1"/>
  <c r="D17" i="8" l="1"/>
  <c r="D6" i="8"/>
  <c r="D19" i="8"/>
  <c r="D9" i="8"/>
  <c r="D20" i="8"/>
  <c r="D18" i="8"/>
  <c r="D7" i="8" l="1"/>
  <c r="K17" i="8"/>
  <c r="H17" i="8"/>
  <c r="J17" i="8" s="1"/>
  <c r="D8" i="8"/>
  <c r="D13" i="8"/>
  <c r="H11" i="8"/>
  <c r="J11" i="8" s="1"/>
  <c r="K11" i="8"/>
  <c r="H18" i="8"/>
  <c r="J18" i="8" s="1"/>
  <c r="K18" i="8"/>
  <c r="K5" i="8"/>
  <c r="H5" i="8"/>
  <c r="K10" i="8"/>
  <c r="H10" i="8"/>
  <c r="J10" i="8" s="1"/>
  <c r="D15" i="8"/>
  <c r="K6" i="8"/>
  <c r="H6" i="8"/>
  <c r="J6" i="8" s="1"/>
  <c r="K9" i="8"/>
  <c r="H9" i="8"/>
  <c r="J9" i="8" s="1"/>
  <c r="D10" i="8"/>
  <c r="K13" i="8"/>
  <c r="H13" i="8"/>
  <c r="J13" i="8" s="1"/>
  <c r="K8" i="8"/>
  <c r="H8" i="8"/>
  <c r="J8" i="8" s="1"/>
  <c r="D5" i="8"/>
  <c r="H15" i="8"/>
  <c r="J15" i="8" s="1"/>
  <c r="K15" i="8"/>
  <c r="K12" i="8"/>
  <c r="H12" i="8"/>
  <c r="J12" i="8" s="1"/>
  <c r="K7" i="8"/>
  <c r="H7" i="8"/>
  <c r="J7" i="8" s="1"/>
  <c r="D11" i="8"/>
  <c r="K14" i="8"/>
  <c r="H14" i="8"/>
  <c r="J14" i="8" s="1"/>
  <c r="K20" i="8"/>
  <c r="H20" i="8"/>
  <c r="J20" i="8" s="1"/>
  <c r="D12" i="8"/>
  <c r="H16" i="8"/>
  <c r="J16" i="8" s="1"/>
  <c r="K16" i="8"/>
  <c r="K19" i="8"/>
  <c r="H19" i="8"/>
  <c r="J19" i="8" s="1"/>
  <c r="D14" i="8"/>
  <c r="L5" i="8"/>
  <c r="E8" i="8" l="1"/>
  <c r="F8" i="8" s="1"/>
  <c r="E9" i="8"/>
  <c r="F9" i="8" s="1"/>
  <c r="E10" i="8"/>
  <c r="F10" i="8" s="1"/>
  <c r="E7" i="8"/>
  <c r="F7" i="8" s="1"/>
  <c r="E6" i="8"/>
  <c r="F6" i="8" s="1"/>
  <c r="E5" i="8"/>
  <c r="F5" i="8" s="1"/>
  <c r="L20" i="8"/>
  <c r="E51" i="8" s="1"/>
  <c r="L18" i="8"/>
  <c r="E49" i="8" s="1"/>
  <c r="L7" i="8"/>
  <c r="E33" i="8" s="1"/>
  <c r="L13" i="8"/>
  <c r="E41" i="8" s="1"/>
  <c r="C31" i="8"/>
  <c r="L16" i="8"/>
  <c r="E45" i="8" s="1"/>
  <c r="L19" i="8"/>
  <c r="E50" i="8" s="1"/>
  <c r="L10" i="8"/>
  <c r="E36" i="8" s="1"/>
  <c r="L6" i="8"/>
  <c r="E32" i="8" s="1"/>
  <c r="C30" i="8"/>
  <c r="L9" i="8"/>
  <c r="E35" i="8" s="1"/>
  <c r="L8" i="8"/>
  <c r="E34" i="8" s="1"/>
  <c r="L14" i="8"/>
  <c r="E42" i="8" s="1"/>
  <c r="J5" i="8"/>
  <c r="H22" i="8"/>
  <c r="L12" i="8"/>
  <c r="E39" i="8" s="1"/>
  <c r="E28" i="8"/>
  <c r="K32" i="8"/>
  <c r="E31" i="8"/>
  <c r="E38" i="8"/>
  <c r="K34" i="8"/>
  <c r="E44" i="8"/>
  <c r="K31" i="8"/>
  <c r="K33" i="8"/>
  <c r="K36" i="8"/>
  <c r="E52" i="8"/>
  <c r="K45" i="8"/>
  <c r="K35" i="8"/>
  <c r="K38" i="8"/>
  <c r="K48" i="8"/>
  <c r="K37" i="8"/>
  <c r="K40" i="8"/>
  <c r="E46" i="8"/>
  <c r="E47" i="8"/>
  <c r="K39" i="8"/>
  <c r="K42" i="8"/>
  <c r="K28" i="8"/>
  <c r="M28" i="8" s="1"/>
  <c r="K50" i="8"/>
  <c r="K41" i="8"/>
  <c r="E40" i="8"/>
  <c r="K44" i="8"/>
  <c r="K43" i="8"/>
  <c r="K46" i="8"/>
  <c r="K47" i="8"/>
  <c r="D28" i="8"/>
  <c r="K49" i="8"/>
  <c r="E30" i="8"/>
  <c r="E29" i="8"/>
  <c r="K29" i="8"/>
  <c r="K51" i="8"/>
  <c r="K30" i="8"/>
  <c r="I31" i="8"/>
  <c r="D46" i="8"/>
  <c r="D35" i="8"/>
  <c r="I29" i="8"/>
  <c r="D37" i="8"/>
  <c r="D41" i="8"/>
  <c r="I30" i="8"/>
  <c r="D30" i="8"/>
  <c r="D29" i="8"/>
  <c r="D45" i="8"/>
  <c r="D43" i="8"/>
  <c r="D38" i="8"/>
  <c r="D32" i="8"/>
  <c r="D49" i="8"/>
  <c r="D50" i="8"/>
  <c r="D44" i="8"/>
  <c r="D34" i="8"/>
  <c r="D39" i="8"/>
  <c r="D52" i="8"/>
  <c r="D42" i="8"/>
  <c r="D40" i="8"/>
  <c r="D33" i="8"/>
  <c r="D36" i="8"/>
  <c r="D47" i="8"/>
  <c r="J29" i="8"/>
  <c r="D48" i="8"/>
  <c r="D31" i="8"/>
  <c r="D51" i="8"/>
  <c r="L17" i="8"/>
  <c r="E48" i="8" s="1"/>
  <c r="L11" i="8"/>
  <c r="E37" i="8" s="1"/>
  <c r="L15" i="8"/>
  <c r="E43" i="8" s="1"/>
  <c r="E17" i="8"/>
  <c r="F17" i="8" s="1"/>
  <c r="E20" i="8"/>
  <c r="F20" i="8" s="1"/>
  <c r="E14" i="8"/>
  <c r="F14" i="8" s="1"/>
  <c r="E13" i="8"/>
  <c r="F13" i="8" s="1"/>
  <c r="E19" i="8"/>
  <c r="F19" i="8" s="1"/>
  <c r="E12" i="8"/>
  <c r="F12" i="8" s="1"/>
  <c r="E11" i="8"/>
  <c r="F11" i="8" s="1"/>
  <c r="E15" i="8"/>
  <c r="F15" i="8" s="1"/>
  <c r="E16" i="8"/>
  <c r="F16" i="8" s="1"/>
  <c r="E18" i="8"/>
  <c r="F18" i="8" s="1"/>
  <c r="F44" i="8" l="1"/>
  <c r="F40" i="8"/>
  <c r="M45" i="8"/>
  <c r="F51" i="8"/>
  <c r="F33" i="8"/>
  <c r="F30" i="8"/>
  <c r="F45" i="8"/>
  <c r="L22" i="8"/>
  <c r="F49" i="8"/>
  <c r="F38" i="8"/>
  <c r="F50" i="8"/>
  <c r="F36" i="8"/>
  <c r="F47" i="8"/>
  <c r="M40" i="8"/>
  <c r="M36" i="8"/>
  <c r="M43" i="8"/>
  <c r="M44" i="8"/>
  <c r="M37" i="8"/>
  <c r="F32" i="8"/>
  <c r="F42" i="8"/>
  <c r="M33" i="8"/>
  <c r="F43" i="8"/>
  <c r="F52" i="8"/>
  <c r="M30" i="8"/>
  <c r="M41" i="8"/>
  <c r="M48" i="8"/>
  <c r="F39" i="8"/>
  <c r="F41" i="8"/>
  <c r="M50" i="8"/>
  <c r="C29" i="8"/>
  <c r="J22" i="8"/>
  <c r="F34" i="8"/>
  <c r="F37" i="8"/>
  <c r="D53" i="8"/>
  <c r="F28" i="8"/>
  <c r="M29" i="8"/>
  <c r="M47" i="8"/>
  <c r="F31" i="8"/>
  <c r="F35" i="8"/>
  <c r="M49" i="8"/>
  <c r="M42" i="8"/>
  <c r="M34" i="8"/>
  <c r="M35" i="8"/>
  <c r="M51" i="8"/>
  <c r="M32" i="8"/>
  <c r="M31" i="8"/>
  <c r="M38" i="8"/>
  <c r="M39" i="8"/>
  <c r="E53" i="8"/>
  <c r="F48" i="8"/>
  <c r="F46" i="8"/>
  <c r="M46" i="8"/>
  <c r="C53" i="8" l="1"/>
  <c r="F53" i="8" s="1"/>
  <c r="F29" i="8"/>
  <c r="F54" i="8" l="1"/>
  <c r="F55" i="8" s="1"/>
  <c r="F56" i="8"/>
  <c r="F57" i="8" s="1"/>
</calcChain>
</file>

<file path=xl/sharedStrings.xml><?xml version="1.0" encoding="utf-8"?>
<sst xmlns="http://schemas.openxmlformats.org/spreadsheetml/2006/main" count="129" uniqueCount="102">
  <si>
    <t>Pos.</t>
  </si>
  <si>
    <t>Bezeichnung</t>
  </si>
  <si>
    <t>Menge</t>
  </si>
  <si>
    <t>Einheit</t>
  </si>
  <si>
    <t>Details</t>
  </si>
  <si>
    <t>Stück</t>
  </si>
  <si>
    <t>1.</t>
  </si>
  <si>
    <t>2.</t>
  </si>
  <si>
    <t>3.</t>
  </si>
  <si>
    <t>4.</t>
  </si>
  <si>
    <t>5.</t>
  </si>
  <si>
    <t>Ausfassen der Patientenakten</t>
  </si>
  <si>
    <t>Stunde</t>
  </si>
  <si>
    <t>Verpackungsmaterialpauschale</t>
  </si>
  <si>
    <t xml:space="preserve">Materialien die zur Durchführung der Auslagerung benötigt werden, wie z.B.:
Transportgummibänder zum Verspannen
Klebestifte
Tesafilm und Packband
Schrumpffolie
usw.
</t>
  </si>
  <si>
    <t>Transport</t>
  </si>
  <si>
    <t>Hängemeter</t>
  </si>
  <si>
    <t>Stück / Karton</t>
  </si>
  <si>
    <t>Gesamt</t>
  </si>
  <si>
    <t>2015/2016</t>
  </si>
  <si>
    <t>1992 bis 2004</t>
  </si>
  <si>
    <t>2005 bis 2006</t>
  </si>
  <si>
    <t>Lagerzeit in Monate</t>
  </si>
  <si>
    <t>Behandlungs-jahr*</t>
  </si>
  <si>
    <t>*Bemerkung</t>
  </si>
  <si>
    <t>Behandlungs-jahr</t>
  </si>
  <si>
    <t>Aufbewahrung</t>
  </si>
  <si>
    <t>Jahreskosten</t>
  </si>
  <si>
    <t>Vernichtung</t>
  </si>
  <si>
    <t>Auslagerung
Pauschale</t>
  </si>
  <si>
    <t>Kostenaufstellung</t>
  </si>
  <si>
    <t>AUSWERTUNG pro Jahr</t>
  </si>
  <si>
    <t>Laufendes Jahr</t>
  </si>
  <si>
    <t>Lagerzeit in Jahre</t>
  </si>
  <si>
    <t>einmalig</t>
  </si>
  <si>
    <t>zu definieren</t>
  </si>
  <si>
    <t>Einzelpreis monatlich netto</t>
  </si>
  <si>
    <t>Summe gesamt netto</t>
  </si>
  <si>
    <t>Gesamt netto</t>
  </si>
  <si>
    <t>zzgl. MwSt.</t>
  </si>
  <si>
    <t>Touren</t>
  </si>
  <si>
    <t>zzgl. Aktenanforderung</t>
  </si>
  <si>
    <t>Nebenrechnung</t>
  </si>
  <si>
    <t>zum späteren Löschen</t>
  </si>
  <si>
    <t>Gesamtkosten Aufbewahrung  pro Jahr</t>
  </si>
  <si>
    <t>Formel Aufbewahrung FIX</t>
  </si>
  <si>
    <t>abzgl. Aufbewahrung Erreichen Jahr Vernichtung</t>
  </si>
  <si>
    <t>alle ausgelagert</t>
  </si>
  <si>
    <t>Vernichtung
Jahr**</t>
  </si>
  <si>
    <t>Auslagerungs-jahr**</t>
  </si>
  <si>
    <t>** - jeweils zum 01.01.</t>
  </si>
  <si>
    <t>Jahreskosten netto</t>
  </si>
  <si>
    <t>Kosten Aufbewahrung netto</t>
  </si>
  <si>
    <t>Gesamtkosten brutto</t>
  </si>
  <si>
    <t>Gesamtkosten netto</t>
  </si>
  <si>
    <t>bis Ende Lagerzeit = maximale Kosten</t>
  </si>
  <si>
    <t>zzgl. Schätzkosten</t>
  </si>
  <si>
    <t>Zwischensumme</t>
  </si>
  <si>
    <t>optional</t>
  </si>
  <si>
    <t>Format Jahr</t>
  </si>
  <si>
    <t>Lagerzeit in Monate*</t>
  </si>
  <si>
    <t>Summe gesamt 
netto</t>
  </si>
  <si>
    <t>Anlage C Lagerungskosten</t>
  </si>
  <si>
    <t>Anlage D Vernichtungskosten</t>
  </si>
  <si>
    <t>Anlage E Weitere Kosten - Einzelpreisabfrage</t>
  </si>
  <si>
    <t>Häufigkeit/ Jahr</t>
  </si>
  <si>
    <t>Anlage F Gesamtpreiskalkulation</t>
  </si>
  <si>
    <t xml:space="preserve">* gültig für die geplante Auslagerung zum 01.07.2026
</t>
  </si>
  <si>
    <t>Hin- und Rücklieferung*</t>
  </si>
  <si>
    <t>*Rücknahme der zurückgegebenen Akten bei der Rücklieferung</t>
  </si>
  <si>
    <t>pro Akte</t>
  </si>
  <si>
    <r>
      <t xml:space="preserve">Jahr der Vernichtung </t>
    </r>
    <r>
      <rPr>
        <sz val="10"/>
        <color theme="1"/>
        <rFont val="Tahoma"/>
        <family val="2"/>
      </rPr>
      <t>(jeweils im Januar)</t>
    </r>
  </si>
  <si>
    <t>Einzelpreis netto in €</t>
  </si>
  <si>
    <t>Einzelpreis monatlich netto in €</t>
  </si>
  <si>
    <t>Lagerungskosten</t>
  </si>
  <si>
    <t>Vernichtungskosten</t>
  </si>
  <si>
    <t>Auslagerungskosten</t>
  </si>
  <si>
    <t>Gesamtkosten netto in €</t>
  </si>
  <si>
    <t xml:space="preserve"> -</t>
  </si>
  <si>
    <t xml:space="preserve">zzgl. 19% MwSt </t>
  </si>
  <si>
    <t>Die Angebotspreise gelten zzgl. der gesetzlich festgelegten MwSt. zum Zeitpunkt der Angebotsabgabe</t>
  </si>
  <si>
    <t>Pauschal netto</t>
  </si>
  <si>
    <t>Die gelb markierten Felder sind vom Bieter auszufüllen.</t>
  </si>
  <si>
    <t>Das gelb markierte Feld ist vom Bieter auszufüllen.</t>
  </si>
  <si>
    <t>Gesamtkosten in € netto</t>
  </si>
  <si>
    <t>Gesamtkosten in € brutto</t>
  </si>
  <si>
    <t>Eilanforderung</t>
  </si>
  <si>
    <t>Routineanforderung</t>
  </si>
  <si>
    <t>bei Aktenanforderung</t>
  </si>
  <si>
    <t>weitere Kosten für ein Jahr</t>
  </si>
  <si>
    <t>Pauschal</t>
  </si>
  <si>
    <t>Palette/ Transportmittel</t>
  </si>
  <si>
    <t>Transport (Kosten vom AG zum Ziellager)</t>
  </si>
  <si>
    <t xml:space="preserve">Datenschutzgerechter Transport der auf Transportmittel gestapelten Archivkartons/ Behälter in das zentrale Aktenlager des AN
</t>
  </si>
  <si>
    <t>Archivkartons/ Behälter für Patientenakten</t>
  </si>
  <si>
    <t>Hänge-meter</t>
  </si>
  <si>
    <r>
      <rPr>
        <b/>
        <sz val="11"/>
        <color theme="1"/>
        <rFont val="Tahoma"/>
        <family val="2"/>
      </rPr>
      <t>Pauschale für die Positionen 1-4 pro Hängemeter</t>
    </r>
    <r>
      <rPr>
        <sz val="11"/>
        <color theme="1"/>
        <rFont val="Tahoma"/>
        <family val="2"/>
      </rPr>
      <t xml:space="preserve">
(Archivkarton/ Behälter, Ausfassen auf Kartonebene bzw. Behälterebene, 
Verpackungsmaterialpauschale, Transport)
</t>
    </r>
  </si>
  <si>
    <t>Anzahl 
Hängemeter</t>
  </si>
  <si>
    <r>
      <t xml:space="preserve">Anlage B Auslagerungskosten (einmalig)
</t>
    </r>
    <r>
      <rPr>
        <sz val="12"/>
        <color theme="1"/>
        <rFont val="Tahoma"/>
        <family val="2"/>
      </rPr>
      <t>Preiskalkulation Pos. 1 bis 4 dienen der Übersicht der Einzelpreise
Pos. 5 wird in Anlage F Gesamtpreiskalkulation übernommen</t>
    </r>
  </si>
  <si>
    <t>Übernahme der Pauschale in Anlage F</t>
  </si>
  <si>
    <t>Langzeitarchiv fähige Kartons/ Behälter
Empfohlene Maße der Kartons: ca. 50 x 35 x 30cm (B x H x T) inkl. bedrucktem Barcodeetikett, 
Fassungsvermögen pro Karton ca. 40-60 Patientenakten (abhängig von der Aktenstärke)</t>
  </si>
  <si>
    <t xml:space="preserve"> 1. Ausfassen: Entnahme der Akten, Ordner aus den Regalen/Schränken
 2. Kennzeichnen der Archivkartons/ Behälter mit Barcodeetiketten
 3. Verpacken der ausgefassten Akten in die Archivkartons/ Behälter
 4. Erfassung im Softwaresystem des AG nach vorgegebenen Suchkriterien wie Nachname, Vorname, Geburtsdatum, Behandlungsjahr, Nummer des Archivkarton/ Behälters, Vernichtungsfristen.
 5. Stapeln der gepackten Archivkartons/ Behälter auf Paletten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</si>
</sst>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1"/>
      <color rgb="FFFF0000"/>
      <name val="Tahoma"/>
      <family val="2"/>
    </font>
    <font>
      <b/>
      <i/>
      <sz val="11"/>
      <color theme="1"/>
      <name val="Tahoma"/>
      <family val="2"/>
    </font>
    <font>
      <sz val="11"/>
      <color theme="1"/>
      <name val="Tahoma"/>
      <family val="2"/>
    </font>
    <font>
      <sz val="11"/>
      <color rgb="FFFF000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1"/>
      <color theme="9" tint="-0.499984740745262"/>
      <name val="Tahoma"/>
      <family val="2"/>
    </font>
    <font>
      <i/>
      <sz val="11"/>
      <color theme="9" tint="-0.499984740745262"/>
      <name val="Tahoma"/>
      <family val="2"/>
    </font>
    <font>
      <sz val="10"/>
      <color theme="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AEB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1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right" vertical="top"/>
    </xf>
    <xf numFmtId="0" fontId="3" fillId="2" borderId="5" xfId="0" applyFont="1" applyFill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0" fillId="0" borderId="0" xfId="0" applyAlignment="1">
      <alignment horizontal="center"/>
    </xf>
    <xf numFmtId="14" fontId="0" fillId="0" borderId="0" xfId="0" applyNumberFormat="1"/>
    <xf numFmtId="0" fontId="3" fillId="0" borderId="4" xfId="0" applyFont="1" applyBorder="1" applyAlignment="1">
      <alignment horizontal="center" vertical="top"/>
    </xf>
    <xf numFmtId="3" fontId="5" fillId="0" borderId="7" xfId="0" applyNumberFormat="1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vertical="top"/>
    </xf>
    <xf numFmtId="4" fontId="5" fillId="2" borderId="6" xfId="0" applyNumberFormat="1" applyFont="1" applyFill="1" applyBorder="1" applyAlignment="1">
      <alignment vertical="top" wrapText="1"/>
    </xf>
    <xf numFmtId="4" fontId="6" fillId="0" borderId="8" xfId="0" applyNumberFormat="1" applyFont="1" applyBorder="1" applyAlignment="1">
      <alignment vertical="top"/>
    </xf>
    <xf numFmtId="3" fontId="3" fillId="2" borderId="7" xfId="0" applyNumberFormat="1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3" fillId="2" borderId="6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 wrapText="1"/>
    </xf>
    <xf numFmtId="0" fontId="9" fillId="0" borderId="0" xfId="0" applyFont="1"/>
    <xf numFmtId="0" fontId="1" fillId="7" borderId="0" xfId="0" applyFont="1" applyFill="1" applyAlignment="1">
      <alignment horizontal="left"/>
    </xf>
    <xf numFmtId="0" fontId="1" fillId="7" borderId="0" xfId="0" applyFont="1" applyFill="1" applyAlignment="1">
      <alignment horizontal="center"/>
    </xf>
    <xf numFmtId="0" fontId="1" fillId="7" borderId="0" xfId="0" applyFont="1" applyFill="1"/>
    <xf numFmtId="0" fontId="1" fillId="7" borderId="0" xfId="0" applyFont="1" applyFill="1" applyAlignment="1">
      <alignment horizontal="right" vertical="top"/>
    </xf>
    <xf numFmtId="4" fontId="6" fillId="0" borderId="20" xfId="0" applyNumberFormat="1" applyFont="1" applyBorder="1" applyAlignment="1">
      <alignment vertical="top"/>
    </xf>
    <xf numFmtId="0" fontId="6" fillId="0" borderId="8" xfId="0" applyFont="1" applyBorder="1" applyAlignment="1">
      <alignment horizontal="center" vertical="top"/>
    </xf>
    <xf numFmtId="3" fontId="3" fillId="0" borderId="12" xfId="0" applyNumberFormat="1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/>
    </xf>
    <xf numFmtId="3" fontId="3" fillId="0" borderId="18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3" fontId="5" fillId="0" borderId="16" xfId="0" applyNumberFormat="1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6" borderId="2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3" fillId="0" borderId="15" xfId="0" applyFont="1" applyFill="1" applyBorder="1" applyAlignment="1">
      <alignment horizontal="right" vertical="top" wrapText="1"/>
    </xf>
    <xf numFmtId="1" fontId="3" fillId="0" borderId="25" xfId="0" applyNumberFormat="1" applyFont="1" applyBorder="1" applyAlignment="1">
      <alignment horizontal="center" vertical="top"/>
    </xf>
    <xf numFmtId="164" fontId="0" fillId="0" borderId="0" xfId="0" applyNumberFormat="1" applyAlignment="1">
      <alignment horizontal="right" vertical="top"/>
    </xf>
    <xf numFmtId="164" fontId="3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0" fontId="8" fillId="0" borderId="22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29" xfId="0" applyNumberFormat="1" applyBorder="1" applyAlignment="1">
      <alignment horizontal="right"/>
    </xf>
    <xf numFmtId="164" fontId="5" fillId="9" borderId="28" xfId="0" applyNumberFormat="1" applyFont="1" applyFill="1" applyBorder="1" applyAlignment="1">
      <alignment horizontal="right" vertical="top"/>
    </xf>
    <xf numFmtId="164" fontId="5" fillId="9" borderId="24" xfId="0" applyNumberFormat="1" applyFont="1" applyFill="1" applyBorder="1" applyAlignment="1">
      <alignment horizontal="right" vertical="top"/>
    </xf>
    <xf numFmtId="164" fontId="5" fillId="9" borderId="27" xfId="0" applyNumberFormat="1" applyFont="1" applyFill="1" applyBorder="1" applyAlignment="1">
      <alignment horizontal="right" vertical="top"/>
    </xf>
    <xf numFmtId="164" fontId="5" fillId="8" borderId="9" xfId="0" applyNumberFormat="1" applyFont="1" applyFill="1" applyBorder="1" applyAlignment="1">
      <alignment horizontal="right" vertical="top"/>
    </xf>
    <xf numFmtId="164" fontId="5" fillId="8" borderId="10" xfId="0" applyNumberFormat="1" applyFont="1" applyFill="1" applyBorder="1" applyAlignment="1">
      <alignment horizontal="right" vertical="top"/>
    </xf>
    <xf numFmtId="164" fontId="5" fillId="8" borderId="18" xfId="0" applyNumberFormat="1" applyFont="1" applyFill="1" applyBorder="1" applyAlignment="1">
      <alignment horizontal="right" vertical="top"/>
    </xf>
    <xf numFmtId="164" fontId="5" fillId="8" borderId="26" xfId="0" applyNumberFormat="1" applyFont="1" applyFill="1" applyBorder="1" applyAlignment="1">
      <alignment horizontal="right" vertical="top"/>
    </xf>
    <xf numFmtId="164" fontId="3" fillId="10" borderId="15" xfId="0" applyNumberFormat="1" applyFont="1" applyFill="1" applyBorder="1" applyAlignment="1">
      <alignment horizontal="right" vertical="top"/>
    </xf>
    <xf numFmtId="0" fontId="3" fillId="3" borderId="4" xfId="0" applyFont="1" applyFill="1" applyBorder="1" applyAlignment="1">
      <alignment horizontal="center" vertical="top" wrapText="1"/>
    </xf>
    <xf numFmtId="164" fontId="5" fillId="8" borderId="17" xfId="0" applyNumberFormat="1" applyFont="1" applyFill="1" applyBorder="1" applyAlignment="1">
      <alignment horizontal="right" vertical="top"/>
    </xf>
    <xf numFmtId="164" fontId="5" fillId="8" borderId="12" xfId="0" applyNumberFormat="1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center" vertical="top" wrapText="1"/>
    </xf>
    <xf numFmtId="0" fontId="5" fillId="4" borderId="23" xfId="0" applyFont="1" applyFill="1" applyBorder="1" applyAlignment="1">
      <alignment horizontal="right" vertical="top" wrapText="1"/>
    </xf>
    <xf numFmtId="0" fontId="5" fillId="6" borderId="23" xfId="0" applyFont="1" applyFill="1" applyBorder="1" applyAlignment="1">
      <alignment horizontal="right" vertical="top" wrapText="1"/>
    </xf>
    <xf numFmtId="0" fontId="5" fillId="4" borderId="4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right" vertical="top" wrapText="1"/>
    </xf>
    <xf numFmtId="0" fontId="5" fillId="6" borderId="4" xfId="0" applyFont="1" applyFill="1" applyBorder="1" applyAlignment="1">
      <alignment horizontal="right" vertical="top" wrapText="1"/>
    </xf>
    <xf numFmtId="0" fontId="0" fillId="7" borderId="0" xfId="0" applyFill="1"/>
    <xf numFmtId="1" fontId="3" fillId="0" borderId="31" xfId="0" applyNumberFormat="1" applyFont="1" applyBorder="1" applyAlignment="1">
      <alignment horizontal="center" vertical="top"/>
    </xf>
    <xf numFmtId="1" fontId="3" fillId="0" borderId="32" xfId="0" applyNumberFormat="1" applyFont="1" applyBorder="1" applyAlignment="1">
      <alignment horizontal="center" vertical="top"/>
    </xf>
    <xf numFmtId="1" fontId="3" fillId="0" borderId="33" xfId="0" applyNumberFormat="1" applyFont="1" applyBorder="1" applyAlignment="1">
      <alignment horizontal="center" vertical="top"/>
    </xf>
    <xf numFmtId="1" fontId="3" fillId="0" borderId="22" xfId="0" applyNumberFormat="1" applyFont="1" applyBorder="1" applyAlignment="1">
      <alignment horizontal="center" vertical="top"/>
    </xf>
    <xf numFmtId="1" fontId="3" fillId="0" borderId="30" xfId="0" applyNumberFormat="1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/>
    </xf>
    <xf numFmtId="1" fontId="3" fillId="0" borderId="17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right"/>
    </xf>
    <xf numFmtId="0" fontId="0" fillId="0" borderId="34" xfId="0" applyBorder="1" applyAlignment="1">
      <alignment horizontal="center"/>
    </xf>
    <xf numFmtId="164" fontId="0" fillId="0" borderId="0" xfId="0" applyNumberFormat="1"/>
    <xf numFmtId="0" fontId="12" fillId="5" borderId="23" xfId="0" applyFont="1" applyFill="1" applyBorder="1" applyAlignment="1">
      <alignment horizontal="right" vertical="top" wrapText="1"/>
    </xf>
    <xf numFmtId="164" fontId="12" fillId="8" borderId="9" xfId="0" applyNumberFormat="1" applyFont="1" applyFill="1" applyBorder="1" applyAlignment="1">
      <alignment horizontal="right" vertical="top"/>
    </xf>
    <xf numFmtId="164" fontId="12" fillId="8" borderId="12" xfId="0" applyNumberFormat="1" applyFont="1" applyFill="1" applyBorder="1" applyAlignment="1">
      <alignment horizontal="right" vertical="top"/>
    </xf>
    <xf numFmtId="164" fontId="12" fillId="8" borderId="26" xfId="0" applyNumberFormat="1" applyFont="1" applyFill="1" applyBorder="1" applyAlignment="1">
      <alignment horizontal="right" vertical="top"/>
    </xf>
    <xf numFmtId="164" fontId="5" fillId="9" borderId="35" xfId="0" applyNumberFormat="1" applyFont="1" applyFill="1" applyBorder="1" applyAlignment="1">
      <alignment horizontal="right" vertical="top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right" vertical="top"/>
    </xf>
    <xf numFmtId="0" fontId="0" fillId="0" borderId="40" xfId="0" applyBorder="1" applyAlignment="1">
      <alignment wrapText="1"/>
    </xf>
    <xf numFmtId="0" fontId="0" fillId="0" borderId="39" xfId="0" applyBorder="1"/>
    <xf numFmtId="164" fontId="0" fillId="0" borderId="40" xfId="0" applyNumberFormat="1" applyBorder="1"/>
    <xf numFmtId="0" fontId="0" fillId="0" borderId="39" xfId="0" applyBorder="1" applyAlignment="1">
      <alignment horizontal="right" vertical="top"/>
    </xf>
    <xf numFmtId="0" fontId="0" fillId="0" borderId="41" xfId="0" applyBorder="1" applyAlignment="1">
      <alignment horizontal="right" vertical="top"/>
    </xf>
    <xf numFmtId="0" fontId="0" fillId="0" borderId="42" xfId="0" applyBorder="1"/>
    <xf numFmtId="164" fontId="0" fillId="0" borderId="43" xfId="0" applyNumberFormat="1" applyBorder="1"/>
    <xf numFmtId="164" fontId="0" fillId="0" borderId="39" xfId="0" applyNumberFormat="1" applyBorder="1"/>
    <xf numFmtId="0" fontId="0" fillId="0" borderId="42" xfId="0" applyBorder="1" applyAlignment="1">
      <alignment horizontal="right" vertical="top"/>
    </xf>
    <xf numFmtId="0" fontId="0" fillId="11" borderId="37" xfId="0" applyFill="1" applyBorder="1" applyAlignment="1">
      <alignment horizontal="left" vertical="top"/>
    </xf>
    <xf numFmtId="0" fontId="0" fillId="11" borderId="37" xfId="0" applyFill="1" applyBorder="1" applyAlignment="1">
      <alignment horizontal="right" vertical="top"/>
    </xf>
    <xf numFmtId="0" fontId="2" fillId="11" borderId="37" xfId="0" applyFont="1" applyFill="1" applyBorder="1"/>
    <xf numFmtId="0" fontId="0" fillId="11" borderId="38" xfId="0" applyFill="1" applyBorder="1"/>
    <xf numFmtId="0" fontId="0" fillId="0" borderId="0" xfId="0" applyBorder="1" applyAlignment="1">
      <alignment horizontal="center" wrapText="1"/>
    </xf>
    <xf numFmtId="164" fontId="14" fillId="0" borderId="0" xfId="0" applyNumberFormat="1" applyFont="1" applyAlignment="1">
      <alignment horizontal="right" vertical="top"/>
    </xf>
    <xf numFmtId="0" fontId="14" fillId="0" borderId="0" xfId="0" applyFont="1"/>
    <xf numFmtId="0" fontId="15" fillId="0" borderId="0" xfId="0" applyFont="1"/>
    <xf numFmtId="164" fontId="14" fillId="0" borderId="39" xfId="0" applyNumberFormat="1" applyFont="1" applyBorder="1"/>
    <xf numFmtId="0" fontId="1" fillId="11" borderId="36" xfId="0" applyFont="1" applyFill="1" applyBorder="1" applyAlignment="1">
      <alignment horizontal="center"/>
    </xf>
    <xf numFmtId="164" fontId="13" fillId="0" borderId="40" xfId="0" applyNumberFormat="1" applyFont="1" applyBorder="1"/>
    <xf numFmtId="164" fontId="0" fillId="0" borderId="0" xfId="0" applyNumberFormat="1" applyAlignment="1">
      <alignment horizontal="left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44" xfId="0" applyNumberFormat="1" applyFont="1" applyBorder="1" applyAlignment="1">
      <alignment horizontal="right"/>
    </xf>
    <xf numFmtId="0" fontId="5" fillId="0" borderId="44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9" fontId="5" fillId="0" borderId="6" xfId="1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34" xfId="0" applyFont="1" applyBorder="1" applyAlignment="1">
      <alignment horizontal="left"/>
    </xf>
    <xf numFmtId="164" fontId="6" fillId="0" borderId="0" xfId="0" applyNumberFormat="1" applyFont="1"/>
    <xf numFmtId="0" fontId="9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 vertical="top"/>
    </xf>
    <xf numFmtId="0" fontId="18" fillId="0" borderId="1" xfId="0" applyFont="1" applyBorder="1"/>
    <xf numFmtId="0" fontId="18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vertical="top"/>
    </xf>
    <xf numFmtId="0" fontId="17" fillId="0" borderId="0" xfId="0" applyFont="1" applyBorder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right" vertical="top"/>
    </xf>
    <xf numFmtId="1" fontId="21" fillId="0" borderId="0" xfId="0" applyNumberFormat="1" applyFont="1"/>
    <xf numFmtId="0" fontId="19" fillId="0" borderId="0" xfId="0" applyFont="1" applyAlignment="1">
      <alignment horizontal="left"/>
    </xf>
    <xf numFmtId="0" fontId="21" fillId="0" borderId="0" xfId="0" applyFont="1" applyAlignment="1">
      <alignment vertical="top"/>
    </xf>
    <xf numFmtId="0" fontId="21" fillId="0" borderId="0" xfId="0" applyFont="1" applyFill="1" applyAlignment="1">
      <alignment vertical="top"/>
    </xf>
    <xf numFmtId="164" fontId="21" fillId="0" borderId="0" xfId="0" applyNumberFormat="1" applyFont="1" applyFill="1" applyAlignment="1">
      <alignment vertical="top"/>
    </xf>
    <xf numFmtId="0" fontId="20" fillId="0" borderId="0" xfId="0" applyFont="1" applyFill="1" applyAlignment="1">
      <alignment vertical="top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right" vertical="top" wrapText="1"/>
    </xf>
    <xf numFmtId="0" fontId="21" fillId="0" borderId="1" xfId="0" applyNumberFormat="1" applyFont="1" applyFill="1" applyBorder="1" applyAlignment="1">
      <alignment horizontal="center" vertical="top"/>
    </xf>
    <xf numFmtId="14" fontId="21" fillId="0" borderId="1" xfId="0" applyNumberFormat="1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center" vertical="top"/>
    </xf>
    <xf numFmtId="4" fontId="21" fillId="0" borderId="1" xfId="0" applyNumberFormat="1" applyFont="1" applyFill="1" applyBorder="1" applyAlignment="1">
      <alignment horizontal="center" vertical="top"/>
    </xf>
    <xf numFmtId="3" fontId="21" fillId="0" borderId="1" xfId="0" applyNumberFormat="1" applyFont="1" applyFill="1" applyBorder="1" applyAlignment="1">
      <alignment horizontal="center" vertical="top" wrapText="1"/>
    </xf>
    <xf numFmtId="164" fontId="21" fillId="0" borderId="1" xfId="0" applyNumberFormat="1" applyFont="1" applyFill="1" applyBorder="1" applyAlignment="1">
      <alignment horizontal="center" vertical="top"/>
    </xf>
    <xf numFmtId="4" fontId="23" fillId="0" borderId="1" xfId="0" applyNumberFormat="1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center" vertical="top"/>
    </xf>
    <xf numFmtId="0" fontId="21" fillId="0" borderId="1" xfId="0" applyFont="1" applyFill="1" applyBorder="1" applyAlignment="1">
      <alignment horizontal="center" vertical="top" wrapText="1"/>
    </xf>
    <xf numFmtId="164" fontId="18" fillId="0" borderId="1" xfId="0" applyNumberFormat="1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19" fillId="0" borderId="14" xfId="0" applyFont="1" applyFill="1" applyBorder="1" applyAlignment="1">
      <alignment horizontal="right" vertical="center" wrapText="1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right" vertical="top"/>
    </xf>
    <xf numFmtId="0" fontId="21" fillId="0" borderId="0" xfId="0" applyFont="1" applyFill="1"/>
    <xf numFmtId="0" fontId="21" fillId="0" borderId="0" xfId="0" applyFont="1" applyFill="1" applyAlignment="1">
      <alignment horizontal="left"/>
    </xf>
    <xf numFmtId="0" fontId="18" fillId="0" borderId="0" xfId="0" applyFont="1" applyFill="1"/>
    <xf numFmtId="0" fontId="18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top"/>
    </xf>
    <xf numFmtId="0" fontId="21" fillId="0" borderId="1" xfId="0" applyFont="1" applyFill="1" applyBorder="1" applyAlignment="1">
      <alignment vertical="top"/>
    </xf>
    <xf numFmtId="0" fontId="18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164" fontId="25" fillId="0" borderId="0" xfId="0" applyNumberFormat="1" applyFont="1" applyAlignment="1">
      <alignment horizontal="right" vertical="top"/>
    </xf>
    <xf numFmtId="0" fontId="25" fillId="0" borderId="0" xfId="0" applyFont="1"/>
    <xf numFmtId="0" fontId="26" fillId="0" borderId="0" xfId="0" applyFont="1"/>
    <xf numFmtId="0" fontId="19" fillId="0" borderId="1" xfId="0" applyFont="1" applyBorder="1"/>
    <xf numFmtId="0" fontId="21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top"/>
    </xf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left" vertical="top"/>
    </xf>
    <xf numFmtId="0" fontId="18" fillId="0" borderId="46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164" fontId="21" fillId="0" borderId="44" xfId="0" applyNumberFormat="1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164" fontId="21" fillId="0" borderId="47" xfId="0" applyNumberFormat="1" applyFont="1" applyFill="1" applyBorder="1" applyAlignment="1">
      <alignment horizontal="center" vertical="center"/>
    </xf>
    <xf numFmtId="164" fontId="21" fillId="0" borderId="16" xfId="0" applyNumberFormat="1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left" vertical="center" wrapText="1"/>
    </xf>
    <xf numFmtId="164" fontId="18" fillId="0" borderId="48" xfId="0" applyNumberFormat="1" applyFont="1" applyFill="1" applyBorder="1" applyAlignment="1">
      <alignment horizontal="center" vertical="center"/>
    </xf>
    <xf numFmtId="0" fontId="18" fillId="7" borderId="0" xfId="0" applyFont="1" applyFill="1" applyAlignment="1">
      <alignment horizontal="left" vertical="top" wrapText="1"/>
    </xf>
    <xf numFmtId="0" fontId="21" fillId="0" borderId="0" xfId="0" applyFont="1" applyFill="1" applyAlignment="1">
      <alignment horizontal="left" vertical="top"/>
    </xf>
    <xf numFmtId="164" fontId="18" fillId="0" borderId="1" xfId="0" applyNumberFormat="1" applyFont="1" applyFill="1" applyBorder="1" applyAlignment="1">
      <alignment horizontal="center" vertical="center"/>
    </xf>
    <xf numFmtId="164" fontId="21" fillId="0" borderId="45" xfId="0" applyNumberFormat="1" applyFont="1" applyFill="1" applyBorder="1" applyAlignment="1">
      <alignment horizontal="center" vertical="center"/>
    </xf>
    <xf numFmtId="164" fontId="18" fillId="12" borderId="0" xfId="0" applyNumberFormat="1" applyFont="1" applyFill="1" applyBorder="1" applyAlignment="1">
      <alignment horizontal="left" vertical="top"/>
    </xf>
    <xf numFmtId="0" fontId="24" fillId="12" borderId="0" xfId="0" applyFont="1" applyFill="1" applyAlignment="1">
      <alignment horizontal="left"/>
    </xf>
    <xf numFmtId="0" fontId="24" fillId="12" borderId="0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 applyProtection="1">
      <alignment vertical="top"/>
      <protection locked="0"/>
    </xf>
    <xf numFmtId="164" fontId="22" fillId="7" borderId="15" xfId="0" applyNumberFormat="1" applyFont="1" applyFill="1" applyBorder="1" applyAlignment="1" applyProtection="1">
      <alignment horizontal="right" vertical="center" wrapText="1"/>
      <protection locked="0"/>
    </xf>
    <xf numFmtId="164" fontId="21" fillId="7" borderId="1" xfId="0" applyNumberFormat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Alignment="1">
      <alignment vertical="top"/>
    </xf>
    <xf numFmtId="0" fontId="18" fillId="0" borderId="1" xfId="0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21" fillId="13" borderId="1" xfId="0" applyFont="1" applyFill="1" applyBorder="1" applyAlignment="1" applyProtection="1">
      <alignment vertical="top"/>
      <protection locked="0"/>
    </xf>
    <xf numFmtId="4" fontId="18" fillId="0" borderId="1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center" vertical="top" wrapText="1"/>
    </xf>
    <xf numFmtId="4" fontId="18" fillId="0" borderId="1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top" wrapText="1"/>
    </xf>
    <xf numFmtId="0" fontId="18" fillId="7" borderId="0" xfId="0" applyFont="1" applyFill="1" applyAlignment="1">
      <alignment horizontal="center" vertical="top" wrapText="1"/>
    </xf>
    <xf numFmtId="0" fontId="18" fillId="7" borderId="0" xfId="0" applyFont="1" applyFill="1" applyAlignment="1">
      <alignment horizontal="left" vertical="top" wrapText="1"/>
    </xf>
    <xf numFmtId="0" fontId="17" fillId="0" borderId="5" xfId="0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right" vertical="center" wrapText="1"/>
    </xf>
    <xf numFmtId="0" fontId="21" fillId="0" borderId="46" xfId="0" applyFont="1" applyFill="1" applyBorder="1" applyAlignment="1">
      <alignment horizontal="right" vertical="center"/>
    </xf>
    <xf numFmtId="0" fontId="21" fillId="0" borderId="44" xfId="0" applyFont="1" applyFill="1" applyBorder="1" applyAlignment="1">
      <alignment horizontal="right" vertical="center"/>
    </xf>
    <xf numFmtId="0" fontId="21" fillId="0" borderId="47" xfId="0" applyFont="1" applyFill="1" applyBorder="1" applyAlignment="1">
      <alignment horizontal="right" vertical="center"/>
    </xf>
    <xf numFmtId="0" fontId="17" fillId="0" borderId="49" xfId="0" applyFont="1" applyFill="1" applyBorder="1" applyAlignment="1">
      <alignment horizontal="right" vertical="center" wrapText="1"/>
    </xf>
    <xf numFmtId="0" fontId="17" fillId="0" borderId="50" xfId="0" applyFont="1" applyFill="1" applyBorder="1" applyAlignment="1">
      <alignment horizontal="right" vertical="center" wrapText="1"/>
    </xf>
    <xf numFmtId="0" fontId="17" fillId="0" borderId="51" xfId="0" applyFont="1" applyFill="1" applyBorder="1" applyAlignment="1">
      <alignment horizontal="right" vertic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598B-175E-4002-AEBE-510E770F56E1}">
  <sheetPr>
    <tabColor theme="5" tint="0.79998168889431442"/>
    <pageSetUpPr fitToPage="1"/>
  </sheetPr>
  <dimension ref="B2:I11"/>
  <sheetViews>
    <sheetView tabSelected="1" zoomScale="85" zoomScaleNormal="85" workbookViewId="0">
      <selection activeCell="L6" sqref="L6"/>
    </sheetView>
  </sheetViews>
  <sheetFormatPr baseColWidth="10" defaultColWidth="9.140625" defaultRowHeight="15" x14ac:dyDescent="0.25"/>
  <cols>
    <col min="1" max="1" width="3.28515625" customWidth="1"/>
    <col min="2" max="2" width="6.28515625" customWidth="1"/>
    <col min="3" max="3" width="42.140625" bestFit="1" customWidth="1"/>
    <col min="4" max="4" width="81.42578125" customWidth="1"/>
    <col min="5" max="5" width="9.28515625" style="4" customWidth="1"/>
    <col min="6" max="6" width="10.140625" bestFit="1" customWidth="1"/>
    <col min="7" max="7" width="26" style="5" customWidth="1"/>
  </cols>
  <sheetData>
    <row r="2" spans="2:9" ht="66.75" customHeight="1" x14ac:dyDescent="0.25">
      <c r="B2" s="216" t="s">
        <v>98</v>
      </c>
      <c r="C2" s="216"/>
      <c r="D2" s="216"/>
      <c r="E2" s="131"/>
      <c r="F2" s="130"/>
      <c r="G2" s="199" t="s">
        <v>82</v>
      </c>
    </row>
    <row r="4" spans="2:9" x14ac:dyDescent="0.25">
      <c r="B4" s="132" t="s">
        <v>0</v>
      </c>
      <c r="C4" s="132" t="s">
        <v>1</v>
      </c>
      <c r="D4" s="132" t="s">
        <v>4</v>
      </c>
      <c r="E4" s="133" t="s">
        <v>2</v>
      </c>
      <c r="F4" s="132" t="s">
        <v>3</v>
      </c>
      <c r="G4" s="182" t="s">
        <v>72</v>
      </c>
    </row>
    <row r="5" spans="2:9" s="1" customFormat="1" ht="72.599999999999994" customHeight="1" x14ac:dyDescent="0.25">
      <c r="B5" s="134" t="s">
        <v>6</v>
      </c>
      <c r="C5" s="211" t="s">
        <v>94</v>
      </c>
      <c r="D5" s="135" t="s">
        <v>100</v>
      </c>
      <c r="E5" s="136">
        <v>1</v>
      </c>
      <c r="F5" s="137" t="s">
        <v>5</v>
      </c>
      <c r="G5" s="212"/>
      <c r="I5" s="2"/>
    </row>
    <row r="6" spans="2:9" s="1" customFormat="1" ht="99.6" customHeight="1" x14ac:dyDescent="0.25">
      <c r="B6" s="134" t="s">
        <v>7</v>
      </c>
      <c r="C6" s="134" t="s">
        <v>11</v>
      </c>
      <c r="D6" s="135" t="s">
        <v>101</v>
      </c>
      <c r="E6" s="136">
        <v>1</v>
      </c>
      <c r="F6" s="137" t="s">
        <v>12</v>
      </c>
      <c r="G6" s="212"/>
    </row>
    <row r="7" spans="2:9" s="1" customFormat="1" ht="99.75" x14ac:dyDescent="0.25">
      <c r="B7" s="134" t="s">
        <v>8</v>
      </c>
      <c r="C7" s="134" t="s">
        <v>13</v>
      </c>
      <c r="D7" s="135" t="s">
        <v>14</v>
      </c>
      <c r="E7" s="136">
        <v>1</v>
      </c>
      <c r="F7" s="135" t="s">
        <v>91</v>
      </c>
      <c r="G7" s="212"/>
    </row>
    <row r="8" spans="2:9" s="1" customFormat="1" ht="57" x14ac:dyDescent="0.25">
      <c r="B8" s="134" t="s">
        <v>9</v>
      </c>
      <c r="C8" s="211" t="s">
        <v>92</v>
      </c>
      <c r="D8" s="135" t="s">
        <v>93</v>
      </c>
      <c r="E8" s="136">
        <v>1</v>
      </c>
      <c r="F8" s="137" t="s">
        <v>15</v>
      </c>
      <c r="G8" s="212"/>
    </row>
    <row r="9" spans="2:9" s="1" customFormat="1" ht="85.5" x14ac:dyDescent="0.25">
      <c r="B9" s="175" t="s">
        <v>10</v>
      </c>
      <c r="C9" s="183" t="s">
        <v>96</v>
      </c>
      <c r="D9" s="176" t="s">
        <v>99</v>
      </c>
      <c r="E9" s="160">
        <v>1</v>
      </c>
      <c r="F9" s="210" t="s">
        <v>95</v>
      </c>
      <c r="G9" s="206"/>
    </row>
    <row r="11" spans="2:9" x14ac:dyDescent="0.25">
      <c r="B11" s="1"/>
    </row>
  </sheetData>
  <sheetProtection algorithmName="SHA-512" hashValue="NEEL4VjsoRyfA8MMiaOLlONmFjf6JdcG4VDKzu9mZzCczC7kwCPAPrXqtK9wjRnTK9K4bs1kpgfJWtnDcJkN8Q==" saltValue="i6orKH5Nv9xhBRDtGsSakQ==" spinCount="100000" sheet="1" objects="1" scenarios="1"/>
  <mergeCells count="1">
    <mergeCell ref="B2:D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&amp;LTSG - Allg. Dienstleistungen
ARCHIV&amp;C&amp;"-,Fett"&amp;16Aktenauslagerung
Kostenaufstellung</oddHeader>
    <oddFooter>&amp;L&amp;A&amp;R&amp;D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79E94-6437-4B77-92B0-91B9E5A94513}">
  <sheetPr>
    <tabColor theme="9" tint="0.79998168889431442"/>
    <pageSetUpPr fitToPage="1"/>
  </sheetPr>
  <dimension ref="B2:N23"/>
  <sheetViews>
    <sheetView workbookViewId="0">
      <selection activeCell="H28" sqref="H28"/>
    </sheetView>
  </sheetViews>
  <sheetFormatPr baseColWidth="10" defaultColWidth="9.140625" defaultRowHeight="15" x14ac:dyDescent="0.25"/>
  <cols>
    <col min="1" max="1" width="3.28515625" customWidth="1"/>
    <col min="2" max="2" width="16.85546875" style="12" customWidth="1"/>
    <col min="3" max="3" width="2.140625" style="12" hidden="1" customWidth="1"/>
    <col min="4" max="4" width="16.85546875" style="21" customWidth="1"/>
    <col min="5" max="5" width="16.85546875" style="12" customWidth="1"/>
    <col min="6" max="6" width="16.85546875" customWidth="1"/>
    <col min="7" max="7" width="16.85546875" style="5" customWidth="1"/>
    <col min="8" max="8" width="19.5703125" style="5" customWidth="1"/>
    <col min="10" max="10" width="16.85546875" customWidth="1"/>
    <col min="11" max="11" width="12" customWidth="1"/>
    <col min="12" max="12" width="7" customWidth="1"/>
    <col min="13" max="13" width="2.42578125" customWidth="1"/>
    <col min="14" max="14" width="9.5703125" bestFit="1" customWidth="1"/>
    <col min="15" max="15" width="12" bestFit="1" customWidth="1"/>
    <col min="16" max="16" width="7.28515625" bestFit="1" customWidth="1"/>
    <col min="17" max="17" width="2" bestFit="1" customWidth="1"/>
  </cols>
  <sheetData>
    <row r="2" spans="2:14" ht="15.75" x14ac:dyDescent="0.25">
      <c r="B2" s="138" t="s">
        <v>62</v>
      </c>
      <c r="C2" s="128"/>
      <c r="D2" s="129"/>
      <c r="E2" s="127"/>
      <c r="J2" s="3"/>
      <c r="K2" s="13"/>
    </row>
    <row r="3" spans="2:14" x14ac:dyDescent="0.25">
      <c r="B3" s="139" t="s">
        <v>67</v>
      </c>
      <c r="C3" s="140"/>
      <c r="D3" s="139"/>
      <c r="E3" s="140"/>
      <c r="F3" s="141"/>
      <c r="G3" s="142"/>
      <c r="H3" s="142"/>
      <c r="I3" s="141"/>
      <c r="J3" s="217" t="s">
        <v>83</v>
      </c>
      <c r="K3" s="217"/>
      <c r="L3" s="141"/>
      <c r="N3" s="26"/>
    </row>
    <row r="4" spans="2:14" ht="15" customHeight="1" x14ac:dyDescent="0.25">
      <c r="B4" s="139"/>
      <c r="C4" s="140"/>
      <c r="D4" s="139"/>
      <c r="E4" s="140"/>
      <c r="F4" s="143"/>
      <c r="G4" s="142"/>
      <c r="H4" s="142"/>
      <c r="I4" s="141"/>
      <c r="J4" s="217"/>
      <c r="K4" s="217"/>
      <c r="L4" s="141"/>
    </row>
    <row r="5" spans="2:14" ht="15.75" thickBot="1" x14ac:dyDescent="0.3">
      <c r="B5" s="140"/>
      <c r="C5" s="140"/>
      <c r="D5" s="139"/>
      <c r="E5" s="144"/>
      <c r="F5" s="141"/>
      <c r="G5" s="142"/>
      <c r="H5" s="142"/>
      <c r="I5" s="141"/>
      <c r="K5" s="141"/>
      <c r="L5" s="141"/>
    </row>
    <row r="6" spans="2:14" s="1" customFormat="1" ht="51.75" customHeight="1" thickBot="1" x14ac:dyDescent="0.3">
      <c r="B6" s="149" t="s">
        <v>25</v>
      </c>
      <c r="C6" s="149" t="s">
        <v>59</v>
      </c>
      <c r="D6" s="149" t="s">
        <v>71</v>
      </c>
      <c r="E6" s="149" t="s">
        <v>60</v>
      </c>
      <c r="F6" s="150" t="s">
        <v>16</v>
      </c>
      <c r="G6" s="149" t="s">
        <v>36</v>
      </c>
      <c r="H6" s="149" t="s">
        <v>61</v>
      </c>
      <c r="I6" s="146"/>
      <c r="J6" s="151" t="s">
        <v>73</v>
      </c>
      <c r="K6" s="207"/>
      <c r="L6" s="145"/>
    </row>
    <row r="7" spans="2:14" s="1" customFormat="1" x14ac:dyDescent="0.25">
      <c r="B7" s="152">
        <v>1996</v>
      </c>
      <c r="C7" s="153">
        <f>DATE(B7,1,1)</f>
        <v>35065</v>
      </c>
      <c r="D7" s="154">
        <v>2028</v>
      </c>
      <c r="E7" s="154">
        <v>19</v>
      </c>
      <c r="F7" s="155">
        <v>202.1</v>
      </c>
      <c r="G7" s="157">
        <f>$K$6*F7</f>
        <v>0</v>
      </c>
      <c r="H7" s="157">
        <f t="shared" ref="H7:H19" si="0">G7*E7</f>
        <v>0</v>
      </c>
      <c r="I7" s="146"/>
      <c r="J7" s="146"/>
      <c r="K7" s="147"/>
      <c r="L7" s="145"/>
      <c r="N7" s="2"/>
    </row>
    <row r="8" spans="2:14" s="1" customFormat="1" x14ac:dyDescent="0.25">
      <c r="B8" s="152">
        <v>1997</v>
      </c>
      <c r="C8" s="153">
        <f>DATE(B8,1,1)</f>
        <v>35431</v>
      </c>
      <c r="D8" s="154">
        <v>2029</v>
      </c>
      <c r="E8" s="154">
        <v>31</v>
      </c>
      <c r="F8" s="155">
        <v>232.2</v>
      </c>
      <c r="G8" s="157">
        <f t="shared" ref="G8:G19" si="1">$K$6*F8</f>
        <v>0</v>
      </c>
      <c r="H8" s="157">
        <f t="shared" si="0"/>
        <v>0</v>
      </c>
      <c r="I8" s="146"/>
      <c r="J8" s="146"/>
      <c r="K8" s="146"/>
      <c r="L8" s="145"/>
    </row>
    <row r="9" spans="2:14" s="1" customFormat="1" x14ac:dyDescent="0.25">
      <c r="B9" s="152">
        <v>1998</v>
      </c>
      <c r="C9" s="153">
        <f t="shared" ref="C9:C19" si="2">DATE(B9,1,1)</f>
        <v>35796</v>
      </c>
      <c r="D9" s="154">
        <v>2030</v>
      </c>
      <c r="E9" s="154">
        <v>43</v>
      </c>
      <c r="F9" s="155">
        <v>246.5</v>
      </c>
      <c r="G9" s="157">
        <f t="shared" si="1"/>
        <v>0</v>
      </c>
      <c r="H9" s="157">
        <f t="shared" si="0"/>
        <v>0</v>
      </c>
      <c r="I9" s="146"/>
      <c r="J9" s="146"/>
      <c r="K9" s="146"/>
      <c r="L9" s="145"/>
    </row>
    <row r="10" spans="2:14" s="1" customFormat="1" x14ac:dyDescent="0.25">
      <c r="B10" s="152">
        <v>1999</v>
      </c>
      <c r="C10" s="153">
        <f t="shared" si="2"/>
        <v>36161</v>
      </c>
      <c r="D10" s="154">
        <v>2031</v>
      </c>
      <c r="E10" s="154">
        <v>55</v>
      </c>
      <c r="F10" s="155">
        <v>258.25</v>
      </c>
      <c r="G10" s="157">
        <f t="shared" si="1"/>
        <v>0</v>
      </c>
      <c r="H10" s="157">
        <f t="shared" si="0"/>
        <v>0</v>
      </c>
      <c r="I10" s="146"/>
      <c r="J10" s="146"/>
      <c r="K10" s="146"/>
      <c r="L10" s="145"/>
    </row>
    <row r="11" spans="2:14" s="1" customFormat="1" x14ac:dyDescent="0.25">
      <c r="B11" s="154">
        <v>2000</v>
      </c>
      <c r="C11" s="153">
        <f t="shared" si="2"/>
        <v>36526</v>
      </c>
      <c r="D11" s="154">
        <v>2032</v>
      </c>
      <c r="E11" s="154">
        <v>67</v>
      </c>
      <c r="F11" s="155">
        <v>267.10000000000002</v>
      </c>
      <c r="G11" s="157">
        <f t="shared" si="1"/>
        <v>0</v>
      </c>
      <c r="H11" s="157">
        <f t="shared" si="0"/>
        <v>0</v>
      </c>
      <c r="I11" s="146"/>
      <c r="J11" s="146"/>
      <c r="K11" s="146"/>
      <c r="L11" s="145"/>
    </row>
    <row r="12" spans="2:14" s="1" customFormat="1" x14ac:dyDescent="0.25">
      <c r="B12" s="154">
        <v>2001</v>
      </c>
      <c r="C12" s="153">
        <f t="shared" si="2"/>
        <v>36892</v>
      </c>
      <c r="D12" s="154">
        <v>2033</v>
      </c>
      <c r="E12" s="154">
        <v>79</v>
      </c>
      <c r="F12" s="155">
        <v>276.5</v>
      </c>
      <c r="G12" s="157">
        <f t="shared" si="1"/>
        <v>0</v>
      </c>
      <c r="H12" s="157">
        <f t="shared" si="0"/>
        <v>0</v>
      </c>
      <c r="I12" s="146"/>
      <c r="J12" s="146"/>
      <c r="K12" s="146"/>
      <c r="L12" s="145"/>
    </row>
    <row r="13" spans="2:14" s="1" customFormat="1" x14ac:dyDescent="0.25">
      <c r="B13" s="154">
        <v>2002</v>
      </c>
      <c r="C13" s="153">
        <f t="shared" si="2"/>
        <v>37257</v>
      </c>
      <c r="D13" s="154">
        <v>2034</v>
      </c>
      <c r="E13" s="154">
        <v>91</v>
      </c>
      <c r="F13" s="158">
        <v>289.64999999999998</v>
      </c>
      <c r="G13" s="157">
        <f t="shared" si="1"/>
        <v>0</v>
      </c>
      <c r="H13" s="157">
        <f t="shared" si="0"/>
        <v>0</v>
      </c>
      <c r="I13" s="146"/>
      <c r="J13" s="146"/>
      <c r="K13" s="146"/>
      <c r="L13" s="145"/>
    </row>
    <row r="14" spans="2:14" s="1" customFormat="1" x14ac:dyDescent="0.25">
      <c r="B14" s="159">
        <v>2003</v>
      </c>
      <c r="C14" s="153">
        <f t="shared" si="2"/>
        <v>37622</v>
      </c>
      <c r="D14" s="154">
        <v>2035</v>
      </c>
      <c r="E14" s="154">
        <v>103</v>
      </c>
      <c r="F14" s="158">
        <v>328.9</v>
      </c>
      <c r="G14" s="157">
        <f t="shared" si="1"/>
        <v>0</v>
      </c>
      <c r="H14" s="157">
        <f t="shared" si="0"/>
        <v>0</v>
      </c>
      <c r="I14" s="146"/>
      <c r="J14" s="146"/>
      <c r="K14" s="146"/>
      <c r="L14" s="145"/>
    </row>
    <row r="15" spans="2:14" s="1" customFormat="1" x14ac:dyDescent="0.25">
      <c r="B15" s="159">
        <v>2004</v>
      </c>
      <c r="C15" s="153">
        <f t="shared" si="2"/>
        <v>37987</v>
      </c>
      <c r="D15" s="154">
        <v>2036</v>
      </c>
      <c r="E15" s="154">
        <v>115</v>
      </c>
      <c r="F15" s="158">
        <v>790.3</v>
      </c>
      <c r="G15" s="157">
        <f t="shared" si="1"/>
        <v>0</v>
      </c>
      <c r="H15" s="157">
        <f t="shared" si="0"/>
        <v>0</v>
      </c>
      <c r="I15" s="146"/>
      <c r="J15" s="146"/>
      <c r="K15" s="146"/>
      <c r="L15" s="145"/>
    </row>
    <row r="16" spans="2:14" s="1" customFormat="1" x14ac:dyDescent="0.25">
      <c r="B16" s="159">
        <v>2005</v>
      </c>
      <c r="C16" s="153">
        <f t="shared" si="2"/>
        <v>38353</v>
      </c>
      <c r="D16" s="154">
        <v>2037</v>
      </c>
      <c r="E16" s="154">
        <v>127</v>
      </c>
      <c r="F16" s="158">
        <v>307.14999999999998</v>
      </c>
      <c r="G16" s="157">
        <f t="shared" si="1"/>
        <v>0</v>
      </c>
      <c r="H16" s="157">
        <f t="shared" si="0"/>
        <v>0</v>
      </c>
      <c r="I16" s="146"/>
      <c r="J16" s="146"/>
      <c r="K16" s="146"/>
      <c r="L16" s="145"/>
    </row>
    <row r="17" spans="2:12" s="1" customFormat="1" x14ac:dyDescent="0.25">
      <c r="B17" s="159">
        <v>2006</v>
      </c>
      <c r="C17" s="153">
        <f t="shared" si="2"/>
        <v>38718</v>
      </c>
      <c r="D17" s="154">
        <v>2038</v>
      </c>
      <c r="E17" s="154">
        <v>139</v>
      </c>
      <c r="F17" s="158">
        <v>526</v>
      </c>
      <c r="G17" s="157">
        <f t="shared" si="1"/>
        <v>0</v>
      </c>
      <c r="H17" s="157">
        <f t="shared" si="0"/>
        <v>0</v>
      </c>
      <c r="I17" s="146"/>
      <c r="J17" s="146"/>
      <c r="K17" s="146"/>
      <c r="L17" s="145"/>
    </row>
    <row r="18" spans="2:12" s="1" customFormat="1" x14ac:dyDescent="0.25">
      <c r="B18" s="159">
        <v>2007</v>
      </c>
      <c r="C18" s="153">
        <f t="shared" si="2"/>
        <v>39083</v>
      </c>
      <c r="D18" s="154">
        <v>2039</v>
      </c>
      <c r="E18" s="154">
        <v>151</v>
      </c>
      <c r="F18" s="158">
        <v>516.16999999999996</v>
      </c>
      <c r="G18" s="157">
        <f t="shared" si="1"/>
        <v>0</v>
      </c>
      <c r="H18" s="157">
        <f t="shared" si="0"/>
        <v>0</v>
      </c>
      <c r="I18" s="146"/>
      <c r="J18" s="146"/>
      <c r="K18" s="146"/>
      <c r="L18" s="145"/>
    </row>
    <row r="19" spans="2:12" s="1" customFormat="1" x14ac:dyDescent="0.25">
      <c r="B19" s="159">
        <v>2008</v>
      </c>
      <c r="C19" s="153">
        <f t="shared" si="2"/>
        <v>39448</v>
      </c>
      <c r="D19" s="154">
        <v>2040</v>
      </c>
      <c r="E19" s="154">
        <v>163</v>
      </c>
      <c r="F19" s="158">
        <v>571</v>
      </c>
      <c r="G19" s="157">
        <f t="shared" si="1"/>
        <v>0</v>
      </c>
      <c r="H19" s="157">
        <f t="shared" si="0"/>
        <v>0</v>
      </c>
      <c r="I19" s="146"/>
      <c r="J19" s="146"/>
      <c r="K19" s="146"/>
      <c r="L19" s="145"/>
    </row>
    <row r="20" spans="2:12" s="1" customFormat="1" x14ac:dyDescent="0.25">
      <c r="B20" s="160"/>
      <c r="C20" s="160"/>
      <c r="D20" s="160"/>
      <c r="E20" s="161"/>
      <c r="F20" s="162"/>
      <c r="G20" s="157"/>
      <c r="H20" s="157"/>
      <c r="I20" s="146"/>
      <c r="J20" s="146"/>
      <c r="K20" s="146"/>
      <c r="L20" s="145"/>
    </row>
    <row r="21" spans="2:12" s="1" customFormat="1" x14ac:dyDescent="0.25">
      <c r="B21" s="160" t="s">
        <v>18</v>
      </c>
      <c r="C21" s="160"/>
      <c r="D21" s="160"/>
      <c r="E21" s="163"/>
      <c r="F21" s="214">
        <f>SUM(F7:F20)</f>
        <v>4811.82</v>
      </c>
      <c r="G21" s="160"/>
      <c r="H21" s="164">
        <f>SUM(H7:H20)</f>
        <v>0</v>
      </c>
      <c r="I21" s="148" t="s">
        <v>55</v>
      </c>
      <c r="J21" s="146"/>
      <c r="K21" s="146"/>
      <c r="L21" s="145"/>
    </row>
    <row r="22" spans="2:12" x14ac:dyDescent="0.25">
      <c r="B22" s="140"/>
      <c r="C22" s="140"/>
      <c r="D22" s="139"/>
      <c r="E22" s="140"/>
      <c r="F22" s="141"/>
      <c r="G22" s="142"/>
      <c r="H22" s="142"/>
      <c r="I22" s="141"/>
      <c r="J22" s="141"/>
      <c r="K22" s="141"/>
      <c r="L22" s="141"/>
    </row>
    <row r="23" spans="2:12" x14ac:dyDescent="0.25">
      <c r="B23" s="4"/>
      <c r="C23" s="4"/>
      <c r="D23" s="23"/>
    </row>
  </sheetData>
  <sheetProtection algorithmName="SHA-512" hashValue="eaVk7FW350qn2hiM42Dj5uehGgQc0BYJRvW3Llw7qOGJ2KUewqfCE8ZdC478muP6M7T0w/t1xUpYS9qpojeZcA==" saltValue="Yxh0IpAAH0WYc0C/MAphaw==" spinCount="100000" sheet="1" objects="1" scenarios="1"/>
  <mergeCells count="1">
    <mergeCell ref="J3:K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&amp;LTSG - Allg. Dienstleistungen
ARCHIV&amp;C&amp;"-,Fett"&amp;16Aktenauslagerung
Kostenaufstellung</oddHeader>
    <oddFooter>&amp;L&amp;A&amp;R&amp;D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F6B2-9DBC-49AA-8CEB-6B5FC8747C3C}">
  <sheetPr>
    <tabColor theme="4" tint="0.59999389629810485"/>
    <pageSetUpPr fitToPage="1"/>
  </sheetPr>
  <dimension ref="B2:I22"/>
  <sheetViews>
    <sheetView workbookViewId="0">
      <selection activeCell="G21" sqref="G21"/>
    </sheetView>
  </sheetViews>
  <sheetFormatPr baseColWidth="10" defaultColWidth="9.140625" defaultRowHeight="15" x14ac:dyDescent="0.25"/>
  <cols>
    <col min="1" max="1" width="3.28515625" customWidth="1"/>
    <col min="2" max="3" width="16.7109375" style="21" customWidth="1"/>
    <col min="4" max="4" width="16.7109375" style="12" customWidth="1"/>
    <col min="5" max="5" width="16.7109375" style="5" customWidth="1"/>
    <col min="7" max="7" width="16.5703125" bestFit="1" customWidth="1"/>
    <col min="8" max="8" width="13.85546875" customWidth="1"/>
    <col min="9" max="9" width="7" customWidth="1"/>
    <col min="10" max="10" width="2.42578125" customWidth="1"/>
    <col min="12" max="12" width="12" bestFit="1" customWidth="1"/>
    <col min="13" max="13" width="7.28515625" bestFit="1" customWidth="1"/>
    <col min="14" max="14" width="2" bestFit="1" customWidth="1"/>
  </cols>
  <sheetData>
    <row r="2" spans="2:9" ht="15.75" x14ac:dyDescent="0.25">
      <c r="B2" s="138" t="s">
        <v>63</v>
      </c>
      <c r="G2" s="217" t="s">
        <v>83</v>
      </c>
      <c r="H2" s="217"/>
    </row>
    <row r="3" spans="2:9" x14ac:dyDescent="0.25">
      <c r="B3" s="139"/>
      <c r="G3" s="217"/>
      <c r="H3" s="217"/>
    </row>
    <row r="4" spans="2:9" ht="15.75" thickBot="1" x14ac:dyDescent="0.3"/>
    <row r="5" spans="2:9" s="1" customFormat="1" ht="54.75" thickBot="1" x14ac:dyDescent="0.3">
      <c r="B5" s="149" t="s">
        <v>25</v>
      </c>
      <c r="C5" s="149" t="s">
        <v>71</v>
      </c>
      <c r="D5" s="150" t="s">
        <v>16</v>
      </c>
      <c r="E5" s="149" t="s">
        <v>37</v>
      </c>
      <c r="F5" s="146"/>
      <c r="G5" s="166" t="s">
        <v>72</v>
      </c>
      <c r="H5" s="207"/>
      <c r="I5" s="165"/>
    </row>
    <row r="6" spans="2:9" s="1" customFormat="1" x14ac:dyDescent="0.25">
      <c r="B6" s="154">
        <v>1996</v>
      </c>
      <c r="C6" s="154">
        <v>2028</v>
      </c>
      <c r="D6" s="155">
        <v>202.1</v>
      </c>
      <c r="E6" s="157">
        <f t="shared" ref="E6:E18" si="0">$H$5*D6</f>
        <v>0</v>
      </c>
      <c r="F6" s="146"/>
      <c r="G6" s="146"/>
      <c r="H6" s="147"/>
      <c r="I6" s="165"/>
    </row>
    <row r="7" spans="2:9" s="1" customFormat="1" x14ac:dyDescent="0.25">
      <c r="B7" s="154">
        <v>1997</v>
      </c>
      <c r="C7" s="154">
        <v>2029</v>
      </c>
      <c r="D7" s="155">
        <v>232.2</v>
      </c>
      <c r="E7" s="157">
        <f t="shared" si="0"/>
        <v>0</v>
      </c>
      <c r="F7" s="146"/>
      <c r="G7" s="146"/>
      <c r="H7" s="146"/>
      <c r="I7" s="165"/>
    </row>
    <row r="8" spans="2:9" s="1" customFormat="1" x14ac:dyDescent="0.25">
      <c r="B8" s="154">
        <v>1998</v>
      </c>
      <c r="C8" s="154">
        <v>2030</v>
      </c>
      <c r="D8" s="155">
        <v>246.5</v>
      </c>
      <c r="E8" s="157">
        <f t="shared" si="0"/>
        <v>0</v>
      </c>
      <c r="F8" s="146"/>
      <c r="G8" s="146"/>
      <c r="H8" s="146"/>
      <c r="I8" s="165"/>
    </row>
    <row r="9" spans="2:9" s="1" customFormat="1" x14ac:dyDescent="0.25">
      <c r="B9" s="154">
        <v>1999</v>
      </c>
      <c r="C9" s="154">
        <v>2031</v>
      </c>
      <c r="D9" s="155">
        <v>258.25</v>
      </c>
      <c r="E9" s="157">
        <f t="shared" si="0"/>
        <v>0</v>
      </c>
      <c r="F9" s="146"/>
      <c r="G9" s="146"/>
      <c r="H9" s="146"/>
      <c r="I9" s="165"/>
    </row>
    <row r="10" spans="2:9" s="1" customFormat="1" x14ac:dyDescent="0.25">
      <c r="B10" s="154">
        <v>2000</v>
      </c>
      <c r="C10" s="154">
        <v>2032</v>
      </c>
      <c r="D10" s="155">
        <v>267.10000000000002</v>
      </c>
      <c r="E10" s="157">
        <f t="shared" si="0"/>
        <v>0</v>
      </c>
      <c r="F10" s="146"/>
      <c r="G10" s="146"/>
      <c r="H10" s="146"/>
      <c r="I10" s="165"/>
    </row>
    <row r="11" spans="2:9" s="1" customFormat="1" x14ac:dyDescent="0.25">
      <c r="B11" s="154">
        <v>2001</v>
      </c>
      <c r="C11" s="154">
        <v>2033</v>
      </c>
      <c r="D11" s="155">
        <v>276.5</v>
      </c>
      <c r="E11" s="157">
        <f t="shared" si="0"/>
        <v>0</v>
      </c>
      <c r="F11" s="146"/>
      <c r="G11" s="146"/>
      <c r="H11" s="146"/>
      <c r="I11" s="165"/>
    </row>
    <row r="12" spans="2:9" s="1" customFormat="1" x14ac:dyDescent="0.25">
      <c r="B12" s="154">
        <v>2002</v>
      </c>
      <c r="C12" s="154">
        <v>2034</v>
      </c>
      <c r="D12" s="158">
        <v>289.64999999999998</v>
      </c>
      <c r="E12" s="157">
        <f t="shared" si="0"/>
        <v>0</v>
      </c>
      <c r="F12" s="146"/>
      <c r="G12" s="146"/>
      <c r="H12" s="146"/>
      <c r="I12" s="165"/>
    </row>
    <row r="13" spans="2:9" s="1" customFormat="1" x14ac:dyDescent="0.25">
      <c r="B13" s="154">
        <v>2003</v>
      </c>
      <c r="C13" s="154">
        <v>2035</v>
      </c>
      <c r="D13" s="158">
        <v>328.9</v>
      </c>
      <c r="E13" s="157">
        <f t="shared" si="0"/>
        <v>0</v>
      </c>
      <c r="F13" s="146"/>
      <c r="G13" s="146"/>
      <c r="H13" s="146"/>
      <c r="I13" s="165"/>
    </row>
    <row r="14" spans="2:9" s="1" customFormat="1" x14ac:dyDescent="0.25">
      <c r="B14" s="154">
        <v>2004</v>
      </c>
      <c r="C14" s="154">
        <v>2036</v>
      </c>
      <c r="D14" s="158">
        <v>790.3</v>
      </c>
      <c r="E14" s="157">
        <f t="shared" si="0"/>
        <v>0</v>
      </c>
      <c r="F14" s="146"/>
      <c r="G14" s="146"/>
      <c r="H14" s="146"/>
      <c r="I14" s="165"/>
    </row>
    <row r="15" spans="2:9" s="1" customFormat="1" x14ac:dyDescent="0.25">
      <c r="B15" s="154">
        <v>2005</v>
      </c>
      <c r="C15" s="154">
        <v>2037</v>
      </c>
      <c r="D15" s="158">
        <v>307.14999999999998</v>
      </c>
      <c r="E15" s="157">
        <f t="shared" si="0"/>
        <v>0</v>
      </c>
      <c r="F15" s="146"/>
      <c r="G15" s="146"/>
      <c r="H15" s="146"/>
      <c r="I15" s="165"/>
    </row>
    <row r="16" spans="2:9" s="1" customFormat="1" x14ac:dyDescent="0.25">
      <c r="B16" s="154">
        <v>2006</v>
      </c>
      <c r="C16" s="154">
        <v>2038</v>
      </c>
      <c r="D16" s="158">
        <v>526</v>
      </c>
      <c r="E16" s="157">
        <f t="shared" si="0"/>
        <v>0</v>
      </c>
      <c r="F16" s="146"/>
      <c r="G16" s="146"/>
      <c r="H16" s="146"/>
      <c r="I16" s="165"/>
    </row>
    <row r="17" spans="2:9" s="1" customFormat="1" x14ac:dyDescent="0.25">
      <c r="B17" s="154">
        <v>2007</v>
      </c>
      <c r="C17" s="154">
        <v>2039</v>
      </c>
      <c r="D17" s="158">
        <v>516.16999999999996</v>
      </c>
      <c r="E17" s="157">
        <f t="shared" si="0"/>
        <v>0</v>
      </c>
      <c r="F17" s="146"/>
      <c r="G17" s="146"/>
      <c r="H17" s="146"/>
      <c r="I17" s="165"/>
    </row>
    <row r="18" spans="2:9" s="1" customFormat="1" x14ac:dyDescent="0.25">
      <c r="B18" s="154">
        <v>2008</v>
      </c>
      <c r="C18" s="154">
        <v>2040</v>
      </c>
      <c r="D18" s="158">
        <v>571</v>
      </c>
      <c r="E18" s="157">
        <f t="shared" si="0"/>
        <v>0</v>
      </c>
      <c r="F18" s="146"/>
      <c r="G18" s="146"/>
      <c r="H18" s="146"/>
      <c r="I18" s="165"/>
    </row>
    <row r="19" spans="2:9" s="1" customFormat="1" x14ac:dyDescent="0.25">
      <c r="B19" s="160"/>
      <c r="C19" s="160"/>
      <c r="D19" s="156"/>
      <c r="E19" s="157"/>
      <c r="F19" s="146"/>
      <c r="G19" s="146"/>
      <c r="H19" s="146"/>
      <c r="I19" s="165"/>
    </row>
    <row r="20" spans="2:9" s="1" customFormat="1" x14ac:dyDescent="0.25">
      <c r="B20" s="160" t="s">
        <v>18</v>
      </c>
      <c r="C20" s="160"/>
      <c r="D20" s="213">
        <f>SUM(D6:D19)</f>
        <v>4811.82</v>
      </c>
      <c r="E20" s="164">
        <f>SUM(E6:E19)</f>
        <v>0</v>
      </c>
      <c r="F20" s="146"/>
      <c r="G20" s="146"/>
      <c r="H20" s="146"/>
      <c r="I20" s="165"/>
    </row>
    <row r="22" spans="2:9" x14ac:dyDescent="0.25">
      <c r="B22" s="23"/>
      <c r="C22" s="23"/>
    </row>
  </sheetData>
  <sheetProtection algorithmName="SHA-512" hashValue="s5hhkTWUt955fSYmu2BdtG5mqNDQkHBQ7AKuHMtv/c/OCHcwNuUC1rcPPQtz4xK0sZ2lsA8t5szMIvJJDGDlVQ==" saltValue="1wMkjOg6LpXX2ff6F9rj1Q==" spinCount="100000" sheet="1" objects="1" scenarios="1"/>
  <mergeCells count="1">
    <mergeCell ref="G2:H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&amp;LTSG - Allg. Dienstleistungen
ARCHIV&amp;C&amp;"-,Fett"&amp;16Aktenauslagerung
Kostenaufstellung</oddHeader>
    <oddFooter>&amp;L&amp;A&amp;R&amp;D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90A0-4D18-440E-B928-1E341C0A36B6}">
  <sheetPr>
    <tabColor theme="3" tint="0.59999389629810485"/>
    <pageSetUpPr fitToPage="1"/>
  </sheetPr>
  <dimension ref="B1:I12"/>
  <sheetViews>
    <sheetView workbookViewId="0">
      <selection activeCell="E22" sqref="E22"/>
    </sheetView>
  </sheetViews>
  <sheetFormatPr baseColWidth="10" defaultColWidth="9.140625" defaultRowHeight="15" x14ac:dyDescent="0.25"/>
  <cols>
    <col min="1" max="1" width="3.28515625" customWidth="1"/>
    <col min="2" max="2" width="6.140625" style="21" customWidth="1"/>
    <col min="3" max="3" width="42.42578125" style="21" customWidth="1"/>
    <col min="4" max="4" width="17.42578125" style="5" customWidth="1"/>
    <col min="5" max="7" width="17.42578125" customWidth="1"/>
  </cols>
  <sheetData>
    <row r="1" spans="2:9" ht="10.5" customHeight="1" x14ac:dyDescent="0.25"/>
    <row r="2" spans="2:9" ht="15.75" x14ac:dyDescent="0.25">
      <c r="B2" s="138" t="s">
        <v>64</v>
      </c>
    </row>
    <row r="3" spans="2:9" x14ac:dyDescent="0.25">
      <c r="B3" s="170" t="s">
        <v>88</v>
      </c>
      <c r="C3" s="167"/>
      <c r="D3" s="168"/>
      <c r="E3" s="169"/>
      <c r="F3" s="218" t="s">
        <v>82</v>
      </c>
      <c r="G3" s="169"/>
      <c r="H3" s="141"/>
      <c r="I3" s="141"/>
    </row>
    <row r="4" spans="2:9" x14ac:dyDescent="0.25">
      <c r="B4" s="170" t="s">
        <v>69</v>
      </c>
      <c r="C4" s="167"/>
      <c r="D4" s="168"/>
      <c r="E4" s="169"/>
      <c r="F4" s="218"/>
      <c r="G4" s="169"/>
      <c r="H4" s="141"/>
      <c r="I4" s="141"/>
    </row>
    <row r="5" spans="2:9" x14ac:dyDescent="0.25">
      <c r="B5" s="170"/>
      <c r="C5" s="167"/>
      <c r="D5" s="168"/>
      <c r="E5" s="169"/>
      <c r="F5" s="218"/>
      <c r="G5" s="169"/>
      <c r="H5" s="141"/>
      <c r="I5" s="141"/>
    </row>
    <row r="6" spans="2:9" ht="32.25" customHeight="1" x14ac:dyDescent="0.25">
      <c r="B6" s="170"/>
      <c r="C6" s="167"/>
      <c r="D6" s="168"/>
      <c r="E6" s="169"/>
      <c r="F6" s="218"/>
      <c r="G6" s="169"/>
      <c r="H6" s="141"/>
      <c r="I6" s="141"/>
    </row>
    <row r="7" spans="2:9" x14ac:dyDescent="0.25">
      <c r="B7" s="139"/>
      <c r="C7" s="139"/>
      <c r="D7" s="142"/>
      <c r="E7" s="141"/>
      <c r="F7" s="141"/>
      <c r="G7" s="141"/>
      <c r="H7" s="141"/>
      <c r="I7" s="141"/>
    </row>
    <row r="8" spans="2:9" s="1" customFormat="1" ht="28.5" x14ac:dyDescent="0.25">
      <c r="B8" s="172" t="s">
        <v>0</v>
      </c>
      <c r="C8" s="172" t="s">
        <v>1</v>
      </c>
      <c r="D8" s="149" t="s">
        <v>65</v>
      </c>
      <c r="E8" s="149" t="s">
        <v>3</v>
      </c>
      <c r="F8" s="173" t="s">
        <v>72</v>
      </c>
      <c r="G8" s="174" t="s">
        <v>51</v>
      </c>
      <c r="H8" s="146"/>
      <c r="I8" s="145"/>
    </row>
    <row r="9" spans="2:9" s="1" customFormat="1" x14ac:dyDescent="0.25">
      <c r="B9" s="175" t="s">
        <v>6</v>
      </c>
      <c r="C9" s="175" t="s">
        <v>87</v>
      </c>
      <c r="D9" s="154">
        <v>200</v>
      </c>
      <c r="E9" s="154" t="s">
        <v>70</v>
      </c>
      <c r="F9" s="208"/>
      <c r="G9" s="157">
        <f>F9*D9</f>
        <v>0</v>
      </c>
      <c r="H9" s="146"/>
      <c r="I9" s="145"/>
    </row>
    <row r="10" spans="2:9" s="1" customFormat="1" x14ac:dyDescent="0.25">
      <c r="B10" s="175" t="s">
        <v>7</v>
      </c>
      <c r="C10" s="175" t="s">
        <v>86</v>
      </c>
      <c r="D10" s="154">
        <v>10</v>
      </c>
      <c r="E10" s="154" t="s">
        <v>70</v>
      </c>
      <c r="F10" s="208"/>
      <c r="G10" s="157">
        <f>F10*D10</f>
        <v>0</v>
      </c>
      <c r="H10" s="146"/>
      <c r="I10" s="209"/>
    </row>
    <row r="11" spans="2:9" s="1" customFormat="1" x14ac:dyDescent="0.25">
      <c r="B11" s="175" t="s">
        <v>8</v>
      </c>
      <c r="C11" s="175" t="s">
        <v>68</v>
      </c>
      <c r="D11" s="154">
        <v>50</v>
      </c>
      <c r="E11" s="154" t="s">
        <v>40</v>
      </c>
      <c r="F11" s="208"/>
      <c r="G11" s="157">
        <f>F11*D11</f>
        <v>0</v>
      </c>
      <c r="H11" s="146"/>
      <c r="I11" s="145"/>
    </row>
    <row r="12" spans="2:9" x14ac:dyDescent="0.25">
      <c r="G12" s="157">
        <f>G9+G10+G11</f>
        <v>0</v>
      </c>
      <c r="H12" s="171" t="s">
        <v>81</v>
      </c>
    </row>
  </sheetData>
  <sheetProtection algorithmName="SHA-512" hashValue="kBEQK0E5t7zOWLWOS0a8xBHXibnk8FBXtV1G+B2SWqRudWeMcTWFLzuFDxKQ4RHCSgEkm2h3OGhdXUDu8j590A==" saltValue="G0QqHBKKGyQrfQ3mBHlsFw==" spinCount="100000" sheet="1" objects="1" scenarios="1"/>
  <mergeCells count="1">
    <mergeCell ref="F3:F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&amp;LTSG - Allg. Dienstleistungen
ARCHIV&amp;C&amp;"-,Fett"&amp;16Aktenauslagerung
Kostenaufstellung</oddHeader>
    <oddFooter>&amp;L&amp;A&amp;R&amp;D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A49F5-D802-4CE2-A2EC-347CD4B6C26A}">
  <sheetPr>
    <tabColor theme="7" tint="0.79998168889431442"/>
    <pageSetUpPr fitToPage="1"/>
  </sheetPr>
  <dimension ref="B2:M81"/>
  <sheetViews>
    <sheetView workbookViewId="0">
      <selection activeCell="D26" sqref="D26"/>
    </sheetView>
  </sheetViews>
  <sheetFormatPr baseColWidth="10" defaultColWidth="9.140625" defaultRowHeight="15" x14ac:dyDescent="0.25"/>
  <cols>
    <col min="1" max="1" width="3.28515625" customWidth="1"/>
    <col min="2" max="2" width="30.7109375" style="12" customWidth="1"/>
    <col min="3" max="4" width="17.140625" style="21" customWidth="1"/>
    <col min="5" max="5" width="20.7109375" style="12" customWidth="1"/>
    <col min="6" max="6" width="18" style="12" customWidth="1"/>
    <col min="7" max="7" width="22.140625" style="5" customWidth="1"/>
    <col min="8" max="8" width="18" style="5" customWidth="1"/>
    <col min="9" max="9" width="17.140625" customWidth="1"/>
    <col min="10" max="10" width="21.7109375" customWidth="1"/>
    <col min="11" max="11" width="12" customWidth="1"/>
    <col min="12" max="12" width="7" customWidth="1"/>
    <col min="13" max="13" width="2.42578125" customWidth="1"/>
    <col min="15" max="15" width="12" bestFit="1" customWidth="1"/>
    <col min="16" max="16" width="7.28515625" bestFit="1" customWidth="1"/>
    <col min="17" max="17" width="2" bestFit="1" customWidth="1"/>
  </cols>
  <sheetData>
    <row r="2" spans="2:11" ht="18.75" x14ac:dyDescent="0.3">
      <c r="B2" s="138" t="s">
        <v>66</v>
      </c>
      <c r="C2" s="167"/>
      <c r="D2" s="167"/>
      <c r="E2" s="177"/>
      <c r="F2" s="187"/>
      <c r="G2" s="188"/>
      <c r="I2" s="169"/>
      <c r="J2" s="141"/>
      <c r="K2" s="141"/>
    </row>
    <row r="3" spans="2:11" x14ac:dyDescent="0.25">
      <c r="B3" s="139"/>
      <c r="C3" s="167"/>
      <c r="D3" s="167"/>
      <c r="E3" s="177"/>
      <c r="I3" s="169"/>
      <c r="J3" s="141"/>
      <c r="K3" s="141"/>
    </row>
    <row r="4" spans="2:11" x14ac:dyDescent="0.25">
      <c r="B4" s="200" t="s">
        <v>80</v>
      </c>
      <c r="C4" s="167"/>
      <c r="D4" s="167"/>
      <c r="E4" s="177"/>
      <c r="I4" s="169"/>
      <c r="J4" s="141"/>
      <c r="K4" s="141"/>
    </row>
    <row r="5" spans="2:11" x14ac:dyDescent="0.25">
      <c r="B5" s="189"/>
      <c r="C5" s="167"/>
      <c r="D5" s="167"/>
      <c r="E5" s="177"/>
      <c r="I5" s="169"/>
      <c r="J5" s="141"/>
      <c r="K5" s="141"/>
    </row>
    <row r="6" spans="2:11" x14ac:dyDescent="0.25">
      <c r="B6" s="139"/>
      <c r="C6" s="167"/>
      <c r="D6" s="167"/>
      <c r="E6" s="177"/>
      <c r="I6" s="169"/>
      <c r="J6" s="141"/>
      <c r="K6" s="141"/>
    </row>
    <row r="7" spans="2:11" ht="28.5" x14ac:dyDescent="0.25">
      <c r="B7" s="185"/>
      <c r="C7" s="174" t="s">
        <v>72</v>
      </c>
      <c r="D7" s="149" t="s">
        <v>97</v>
      </c>
      <c r="E7" s="149" t="s">
        <v>77</v>
      </c>
      <c r="F7" s="186"/>
      <c r="G7" s="186"/>
      <c r="H7" s="186"/>
      <c r="I7" s="169"/>
      <c r="J7" s="141"/>
      <c r="K7" s="141"/>
    </row>
    <row r="8" spans="2:11" ht="24.75" customHeight="1" x14ac:dyDescent="0.25">
      <c r="B8" s="184" t="s">
        <v>76</v>
      </c>
      <c r="C8" s="201">
        <f>'Anlage B Aktenauslagerung'!G9</f>
        <v>0</v>
      </c>
      <c r="D8" s="215">
        <f>'Anlage C Lagerungskosten'!F21</f>
        <v>4811.82</v>
      </c>
      <c r="E8" s="191">
        <f>C8*D8</f>
        <v>0</v>
      </c>
      <c r="F8" s="186"/>
      <c r="G8" s="186"/>
      <c r="H8" s="186"/>
      <c r="I8" s="169"/>
      <c r="J8" s="141"/>
      <c r="K8" s="141"/>
    </row>
    <row r="9" spans="2:11" ht="24.75" customHeight="1" x14ac:dyDescent="0.25">
      <c r="B9" s="184" t="s">
        <v>74</v>
      </c>
      <c r="C9" s="201">
        <f>'Anlage C Lagerungskosten'!K6</f>
        <v>0</v>
      </c>
      <c r="D9" s="150" t="s">
        <v>78</v>
      </c>
      <c r="E9" s="191">
        <f>'Anlage C Lagerungskosten'!H21</f>
        <v>0</v>
      </c>
      <c r="F9" s="186"/>
      <c r="G9" s="186"/>
      <c r="H9" s="186"/>
      <c r="I9" s="169"/>
      <c r="J9" s="141"/>
      <c r="K9" s="141"/>
    </row>
    <row r="10" spans="2:11" ht="24.75" customHeight="1" x14ac:dyDescent="0.25">
      <c r="B10" s="184" t="s">
        <v>75</v>
      </c>
      <c r="C10" s="201">
        <f>'Anlage D Vernichtungskosten'!H5</f>
        <v>0</v>
      </c>
      <c r="D10" s="215">
        <f>'Anlage D Vernichtungskosten'!D20</f>
        <v>4811.82</v>
      </c>
      <c r="E10" s="191">
        <f>C10*D10</f>
        <v>0</v>
      </c>
      <c r="F10" s="186"/>
      <c r="G10" s="186"/>
      <c r="H10" s="186"/>
      <c r="I10" s="169"/>
      <c r="J10" s="141"/>
      <c r="K10" s="141"/>
    </row>
    <row r="11" spans="2:11" ht="24.75" customHeight="1" x14ac:dyDescent="0.25">
      <c r="B11" s="197" t="s">
        <v>89</v>
      </c>
      <c r="C11" s="202" t="s">
        <v>78</v>
      </c>
      <c r="D11" s="192" t="s">
        <v>90</v>
      </c>
      <c r="E11" s="202">
        <f>'Anlage E weitere Kosten'!G12</f>
        <v>0</v>
      </c>
      <c r="F11" s="203"/>
      <c r="G11" s="186"/>
      <c r="H11" s="186"/>
      <c r="I11" s="169"/>
      <c r="J11" s="141"/>
      <c r="K11" s="141"/>
    </row>
    <row r="12" spans="2:11" ht="5.25" customHeight="1" x14ac:dyDescent="0.25">
      <c r="B12" s="190"/>
      <c r="C12" s="193"/>
      <c r="D12" s="194"/>
      <c r="E12" s="195"/>
      <c r="F12" s="186"/>
      <c r="G12" s="186"/>
      <c r="H12" s="186"/>
      <c r="I12" s="169"/>
      <c r="J12" s="141"/>
      <c r="K12" s="141"/>
    </row>
    <row r="13" spans="2:11" ht="30" customHeight="1" x14ac:dyDescent="0.25">
      <c r="B13" s="219" t="s">
        <v>84</v>
      </c>
      <c r="C13" s="220"/>
      <c r="D13" s="221"/>
      <c r="E13" s="196">
        <f>SUM(E8:E11)</f>
        <v>0</v>
      </c>
      <c r="F13" s="186"/>
      <c r="G13" s="186"/>
      <c r="H13" s="186"/>
      <c r="I13" s="169"/>
      <c r="J13" s="141"/>
      <c r="K13" s="141"/>
    </row>
    <row r="14" spans="2:11" x14ac:dyDescent="0.25">
      <c r="B14" s="222" t="s">
        <v>79</v>
      </c>
      <c r="C14" s="223"/>
      <c r="D14" s="224"/>
      <c r="E14" s="201">
        <f>E13*0.19</f>
        <v>0</v>
      </c>
      <c r="F14" s="186"/>
      <c r="G14" s="186"/>
      <c r="H14" s="186"/>
      <c r="I14" s="169"/>
      <c r="J14" s="141"/>
      <c r="K14" s="141"/>
    </row>
    <row r="15" spans="2:11" ht="30" customHeight="1" thickBot="1" x14ac:dyDescent="0.3">
      <c r="B15" s="225" t="s">
        <v>85</v>
      </c>
      <c r="C15" s="226"/>
      <c r="D15" s="227"/>
      <c r="E15" s="198">
        <f>E13+E14</f>
        <v>0</v>
      </c>
      <c r="F15" s="186"/>
      <c r="G15" s="204"/>
      <c r="H15" s="186"/>
      <c r="I15" s="169"/>
      <c r="J15" s="141"/>
      <c r="K15" s="141"/>
    </row>
    <row r="16" spans="2:11" ht="15.75" thickTop="1" x14ac:dyDescent="0.25">
      <c r="B16" s="139"/>
      <c r="C16" s="167"/>
      <c r="D16" s="167"/>
      <c r="E16" s="177"/>
      <c r="F16" s="186"/>
      <c r="G16" s="205"/>
      <c r="H16" s="186"/>
      <c r="I16" s="169"/>
      <c r="J16" s="141"/>
      <c r="K16" s="141"/>
    </row>
    <row r="17" spans="2:13" x14ac:dyDescent="0.25">
      <c r="B17" s="139"/>
      <c r="C17" s="167"/>
      <c r="D17" s="167"/>
      <c r="E17" s="177"/>
      <c r="F17" s="186"/>
      <c r="G17" s="186"/>
      <c r="H17" s="186"/>
      <c r="I17" s="169"/>
      <c r="J17" s="141"/>
      <c r="K17" s="141"/>
    </row>
    <row r="18" spans="2:13" x14ac:dyDescent="0.25">
      <c r="B18" s="139"/>
      <c r="C18" s="167"/>
      <c r="D18" s="167"/>
      <c r="E18" s="177"/>
      <c r="F18" s="186"/>
      <c r="G18" s="186"/>
      <c r="H18" s="186"/>
      <c r="I18" s="169"/>
      <c r="J18" s="141"/>
      <c r="K18" s="141"/>
    </row>
    <row r="19" spans="2:13" x14ac:dyDescent="0.25">
      <c r="B19"/>
      <c r="C19"/>
      <c r="D19"/>
      <c r="E19"/>
      <c r="F19"/>
      <c r="G19"/>
      <c r="H19"/>
    </row>
    <row r="20" spans="2:13" x14ac:dyDescent="0.25">
      <c r="B20"/>
      <c r="C20"/>
      <c r="D20"/>
      <c r="E20"/>
      <c r="F20"/>
      <c r="G20"/>
      <c r="H20"/>
    </row>
    <row r="21" spans="2:13" x14ac:dyDescent="0.25">
      <c r="B21"/>
      <c r="C21"/>
      <c r="D21"/>
      <c r="E21"/>
      <c r="F21"/>
      <c r="G21"/>
      <c r="H21"/>
    </row>
    <row r="22" spans="2:13" s="1" customFormat="1" x14ac:dyDescent="0.25">
      <c r="B22"/>
      <c r="C22"/>
      <c r="D22"/>
      <c r="E22"/>
      <c r="F22"/>
      <c r="G22"/>
      <c r="H22"/>
      <c r="I22"/>
      <c r="J22"/>
      <c r="K22"/>
      <c r="L22"/>
      <c r="M22"/>
    </row>
    <row r="23" spans="2:13" s="1" customFormat="1" x14ac:dyDescent="0.25">
      <c r="B23"/>
      <c r="C23"/>
      <c r="D23"/>
      <c r="E23"/>
      <c r="F23"/>
      <c r="G23"/>
      <c r="H23"/>
      <c r="I23"/>
      <c r="J23"/>
      <c r="K23"/>
      <c r="L23"/>
      <c r="M23"/>
    </row>
    <row r="24" spans="2:13" s="1" customFormat="1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s="1" customFormat="1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2:13" s="1" customFormat="1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2:13" s="1" customFormat="1" x14ac:dyDescent="0.25">
      <c r="B27"/>
      <c r="C27"/>
      <c r="D27"/>
      <c r="E27"/>
      <c r="F27"/>
      <c r="G27"/>
      <c r="H27"/>
      <c r="I27"/>
      <c r="J27"/>
      <c r="K27"/>
      <c r="L27"/>
      <c r="M27"/>
    </row>
    <row r="28" spans="2:13" s="1" customFormat="1" x14ac:dyDescent="0.25">
      <c r="B28"/>
      <c r="C28"/>
      <c r="D28"/>
      <c r="E28"/>
      <c r="F28"/>
      <c r="G28"/>
      <c r="H28"/>
      <c r="I28"/>
      <c r="J28"/>
      <c r="K28"/>
      <c r="L28"/>
      <c r="M28"/>
    </row>
    <row r="29" spans="2:13" s="1" customFormat="1" x14ac:dyDescent="0.25">
      <c r="B29"/>
      <c r="C29"/>
      <c r="D29"/>
      <c r="E29"/>
      <c r="F29"/>
      <c r="G29"/>
      <c r="H29"/>
      <c r="I29"/>
      <c r="J29"/>
      <c r="K29"/>
      <c r="L29"/>
      <c r="M29"/>
    </row>
    <row r="30" spans="2:13" s="1" customFormat="1" x14ac:dyDescent="0.25">
      <c r="B30"/>
      <c r="C30"/>
      <c r="D30"/>
      <c r="E30"/>
      <c r="F30"/>
      <c r="G30"/>
      <c r="H30"/>
      <c r="I30"/>
      <c r="J30"/>
      <c r="K30"/>
      <c r="L30"/>
      <c r="M30"/>
    </row>
    <row r="31" spans="2:13" s="1" customFormat="1" x14ac:dyDescent="0.25">
      <c r="B31"/>
      <c r="C31"/>
      <c r="D31"/>
      <c r="E31"/>
      <c r="F31"/>
      <c r="G31"/>
      <c r="H31"/>
      <c r="I31"/>
      <c r="J31"/>
      <c r="K31"/>
      <c r="L31"/>
      <c r="M31"/>
    </row>
    <row r="32" spans="2:13" s="1" customFormat="1" x14ac:dyDescent="0.25">
      <c r="B32"/>
      <c r="C32"/>
      <c r="D32"/>
      <c r="E32"/>
      <c r="F32"/>
      <c r="G32"/>
      <c r="H32"/>
      <c r="I32"/>
      <c r="J32"/>
      <c r="K32"/>
      <c r="L32"/>
      <c r="M32"/>
    </row>
    <row r="33" spans="2:13" s="1" customFormat="1" x14ac:dyDescent="0.25">
      <c r="B33"/>
      <c r="C33"/>
      <c r="D33"/>
      <c r="E33"/>
      <c r="F33"/>
      <c r="G33"/>
      <c r="H33"/>
      <c r="I33"/>
      <c r="J33"/>
      <c r="K33"/>
      <c r="L33"/>
      <c r="M33"/>
    </row>
    <row r="34" spans="2:13" s="1" customFormat="1" x14ac:dyDescent="0.25">
      <c r="B34"/>
      <c r="C34"/>
      <c r="D34"/>
      <c r="E34"/>
      <c r="F34"/>
      <c r="G34"/>
      <c r="H34"/>
      <c r="I34"/>
      <c r="J34"/>
      <c r="K34"/>
      <c r="L34"/>
      <c r="M34"/>
    </row>
    <row r="35" spans="2:13" s="1" customFormat="1" x14ac:dyDescent="0.25">
      <c r="B35"/>
      <c r="C35"/>
      <c r="D35"/>
      <c r="E35"/>
      <c r="F35"/>
      <c r="G35"/>
      <c r="H35"/>
      <c r="I35"/>
      <c r="J35"/>
      <c r="K35"/>
      <c r="L35"/>
      <c r="M35"/>
    </row>
    <row r="36" spans="2:13" s="1" customFormat="1" x14ac:dyDescent="0.25">
      <c r="B36"/>
      <c r="C36"/>
      <c r="D36"/>
      <c r="E36"/>
      <c r="F36"/>
      <c r="G36"/>
      <c r="H36"/>
      <c r="I36"/>
      <c r="J36"/>
      <c r="K36"/>
      <c r="L36"/>
      <c r="M36"/>
    </row>
    <row r="37" spans="2:13" s="1" customFormat="1" x14ac:dyDescent="0.25">
      <c r="B37"/>
      <c r="C37"/>
      <c r="D37"/>
      <c r="E37"/>
      <c r="F37"/>
      <c r="G37"/>
      <c r="H37"/>
      <c r="I37"/>
      <c r="J37"/>
      <c r="K37"/>
      <c r="L37"/>
      <c r="M37"/>
    </row>
    <row r="38" spans="2:13" x14ac:dyDescent="0.25">
      <c r="B38"/>
      <c r="C38"/>
      <c r="D38"/>
      <c r="E38"/>
      <c r="F38"/>
      <c r="G38"/>
      <c r="H38"/>
    </row>
    <row r="39" spans="2:13" x14ac:dyDescent="0.25">
      <c r="B39"/>
      <c r="C39"/>
      <c r="D39"/>
      <c r="E39"/>
      <c r="F39"/>
      <c r="G39"/>
      <c r="H39"/>
    </row>
    <row r="40" spans="2:13" x14ac:dyDescent="0.25">
      <c r="B40"/>
      <c r="C40"/>
      <c r="D40"/>
      <c r="E40"/>
      <c r="F40"/>
      <c r="G40"/>
      <c r="H40"/>
    </row>
    <row r="41" spans="2:13" x14ac:dyDescent="0.25">
      <c r="B41"/>
      <c r="C41"/>
      <c r="D41"/>
      <c r="F41" s="178"/>
      <c r="G41" s="142"/>
      <c r="H41" s="179"/>
      <c r="I41" s="141"/>
      <c r="J41" s="180"/>
      <c r="K41" s="141"/>
    </row>
    <row r="42" spans="2:13" x14ac:dyDescent="0.25">
      <c r="B42"/>
      <c r="C42"/>
      <c r="D42"/>
      <c r="E42" s="140"/>
      <c r="F42" s="178"/>
      <c r="G42" s="142"/>
      <c r="H42" s="179"/>
      <c r="I42" s="141"/>
      <c r="J42" s="180"/>
      <c r="K42" s="141"/>
    </row>
    <row r="43" spans="2:13" x14ac:dyDescent="0.25">
      <c r="B43"/>
      <c r="C43"/>
      <c r="D43"/>
      <c r="E43" s="140"/>
      <c r="F43" s="178"/>
      <c r="G43" s="142"/>
      <c r="H43" s="179"/>
      <c r="I43" s="141"/>
      <c r="J43" s="180"/>
      <c r="K43" s="141"/>
    </row>
    <row r="44" spans="2:13" x14ac:dyDescent="0.25">
      <c r="B44"/>
      <c r="C44"/>
      <c r="D44"/>
      <c r="E44" s="140"/>
      <c r="F44" s="178"/>
      <c r="G44" s="142"/>
      <c r="H44" s="179"/>
      <c r="I44" s="141"/>
      <c r="J44" s="180"/>
      <c r="K44" s="141"/>
    </row>
    <row r="45" spans="2:13" x14ac:dyDescent="0.25">
      <c r="B45"/>
      <c r="C45"/>
      <c r="D45"/>
      <c r="E45" s="140"/>
      <c r="F45" s="178"/>
      <c r="G45" s="142"/>
      <c r="H45" s="179"/>
      <c r="I45" s="141"/>
      <c r="J45" s="180"/>
      <c r="K45" s="141"/>
    </row>
    <row r="46" spans="2:13" x14ac:dyDescent="0.25">
      <c r="B46"/>
      <c r="C46"/>
      <c r="D46"/>
      <c r="E46" s="140"/>
      <c r="F46" s="178"/>
      <c r="G46" s="142"/>
      <c r="H46" s="179"/>
      <c r="I46" s="141"/>
      <c r="J46" s="180"/>
      <c r="K46" s="141"/>
    </row>
    <row r="47" spans="2:13" x14ac:dyDescent="0.25">
      <c r="B47"/>
      <c r="C47"/>
      <c r="D47"/>
      <c r="E47" s="140"/>
      <c r="F47" s="178"/>
      <c r="G47" s="142"/>
      <c r="H47" s="179"/>
      <c r="I47" s="141"/>
      <c r="J47" s="180"/>
      <c r="K47" s="141"/>
    </row>
    <row r="48" spans="2:13" x14ac:dyDescent="0.25">
      <c r="B48"/>
      <c r="C48"/>
      <c r="D48"/>
      <c r="E48" s="140"/>
      <c r="F48" s="178"/>
      <c r="G48" s="142"/>
      <c r="H48" s="179"/>
      <c r="I48" s="141"/>
      <c r="J48" s="180"/>
      <c r="K48" s="141"/>
    </row>
    <row r="49" spans="2:11" x14ac:dyDescent="0.25">
      <c r="B49" s="140"/>
      <c r="C49" s="139"/>
      <c r="D49" s="139"/>
      <c r="E49" s="140"/>
      <c r="F49" s="178"/>
      <c r="G49" s="142"/>
      <c r="H49" s="179"/>
      <c r="I49" s="141"/>
      <c r="J49" s="180"/>
      <c r="K49" s="141"/>
    </row>
    <row r="50" spans="2:11" x14ac:dyDescent="0.25">
      <c r="B50"/>
      <c r="C50"/>
      <c r="D50"/>
      <c r="E50"/>
      <c r="F50"/>
      <c r="G50"/>
      <c r="H50"/>
      <c r="J50" s="180"/>
      <c r="K50" s="141"/>
    </row>
    <row r="51" spans="2:11" x14ac:dyDescent="0.25">
      <c r="B51"/>
      <c r="C51"/>
      <c r="D51"/>
      <c r="E51"/>
      <c r="F51"/>
      <c r="G51"/>
      <c r="H51"/>
      <c r="J51" s="181"/>
      <c r="K51" s="141"/>
    </row>
    <row r="52" spans="2:11" x14ac:dyDescent="0.25">
      <c r="B52"/>
      <c r="C52"/>
      <c r="D52"/>
      <c r="E52"/>
      <c r="F52"/>
      <c r="G52"/>
      <c r="H52"/>
      <c r="J52" s="141"/>
      <c r="K52" s="141"/>
    </row>
    <row r="53" spans="2:11" x14ac:dyDescent="0.25">
      <c r="B53"/>
      <c r="C53"/>
      <c r="D53"/>
      <c r="E53"/>
      <c r="F53"/>
      <c r="G53"/>
      <c r="H53"/>
      <c r="K53" s="141"/>
    </row>
    <row r="54" spans="2:11" ht="42.75" customHeight="1" x14ac:dyDescent="0.25">
      <c r="B54"/>
      <c r="C54"/>
      <c r="D54"/>
      <c r="E54"/>
      <c r="F54"/>
      <c r="G54"/>
      <c r="H54"/>
    </row>
    <row r="55" spans="2:11" x14ac:dyDescent="0.25">
      <c r="B55"/>
      <c r="C55"/>
      <c r="D55"/>
      <c r="E55"/>
      <c r="F55"/>
      <c r="G55"/>
      <c r="H55"/>
    </row>
    <row r="56" spans="2:11" x14ac:dyDescent="0.25">
      <c r="B56"/>
      <c r="C56"/>
      <c r="D56"/>
      <c r="E56"/>
      <c r="F56"/>
      <c r="G56"/>
      <c r="H56"/>
    </row>
    <row r="57" spans="2:11" x14ac:dyDescent="0.25">
      <c r="B57"/>
      <c r="C57"/>
      <c r="D57"/>
      <c r="E57"/>
      <c r="F57"/>
      <c r="G57"/>
      <c r="H57"/>
    </row>
    <row r="58" spans="2:11" x14ac:dyDescent="0.25">
      <c r="B58"/>
      <c r="C58"/>
      <c r="D58"/>
      <c r="E58"/>
      <c r="F58"/>
      <c r="G58"/>
      <c r="H58"/>
    </row>
    <row r="59" spans="2:11" x14ac:dyDescent="0.25">
      <c r="B59"/>
      <c r="C59"/>
      <c r="D59"/>
      <c r="E59"/>
      <c r="F59"/>
      <c r="G59"/>
      <c r="H59"/>
    </row>
    <row r="60" spans="2:11" x14ac:dyDescent="0.25">
      <c r="B60"/>
      <c r="C60"/>
      <c r="D60"/>
      <c r="E60"/>
      <c r="F60"/>
      <c r="G60"/>
      <c r="H60"/>
    </row>
    <row r="61" spans="2:11" x14ac:dyDescent="0.25">
      <c r="B61"/>
      <c r="C61"/>
      <c r="D61"/>
      <c r="E61"/>
      <c r="F61"/>
      <c r="G61"/>
      <c r="H61"/>
    </row>
    <row r="62" spans="2:11" x14ac:dyDescent="0.25">
      <c r="B62"/>
      <c r="C62"/>
      <c r="D62"/>
      <c r="E62"/>
      <c r="F62"/>
      <c r="G62"/>
      <c r="H62"/>
    </row>
    <row r="63" spans="2:11" x14ac:dyDescent="0.25">
      <c r="B63"/>
      <c r="C63"/>
      <c r="D63"/>
      <c r="E63"/>
      <c r="F63"/>
      <c r="G63"/>
      <c r="H63"/>
    </row>
    <row r="64" spans="2:11" x14ac:dyDescent="0.25">
      <c r="B64"/>
      <c r="C64"/>
      <c r="D64"/>
      <c r="E64"/>
      <c r="F64"/>
      <c r="G64"/>
      <c r="H64"/>
    </row>
    <row r="65" spans="2:11" x14ac:dyDescent="0.25">
      <c r="B65"/>
      <c r="C65"/>
      <c r="D65"/>
      <c r="E65"/>
      <c r="F65"/>
      <c r="G65"/>
      <c r="H65"/>
    </row>
    <row r="66" spans="2:11" x14ac:dyDescent="0.25">
      <c r="B66"/>
      <c r="C66"/>
      <c r="D66"/>
      <c r="E66"/>
      <c r="F66"/>
      <c r="G66"/>
      <c r="H66"/>
    </row>
    <row r="67" spans="2:11" x14ac:dyDescent="0.25">
      <c r="B67"/>
      <c r="C67"/>
      <c r="D67"/>
      <c r="E67"/>
      <c r="F67"/>
      <c r="G67"/>
      <c r="H67"/>
    </row>
    <row r="68" spans="2:11" x14ac:dyDescent="0.25">
      <c r="B68"/>
      <c r="C68"/>
      <c r="D68"/>
      <c r="E68"/>
      <c r="F68"/>
      <c r="G68"/>
      <c r="H68"/>
    </row>
    <row r="69" spans="2:11" x14ac:dyDescent="0.25">
      <c r="B69"/>
      <c r="C69"/>
      <c r="D69"/>
      <c r="E69"/>
      <c r="F69"/>
      <c r="G69"/>
      <c r="H69"/>
    </row>
    <row r="70" spans="2:11" x14ac:dyDescent="0.25">
      <c r="B70"/>
      <c r="C70"/>
      <c r="D70"/>
      <c r="E70"/>
      <c r="F70"/>
      <c r="G70"/>
      <c r="H70"/>
      <c r="J70" s="141"/>
      <c r="K70" s="141"/>
    </row>
    <row r="71" spans="2:11" x14ac:dyDescent="0.25">
      <c r="B71"/>
      <c r="C71"/>
      <c r="D71"/>
      <c r="E71"/>
      <c r="F71"/>
      <c r="G71"/>
      <c r="H71"/>
      <c r="J71" s="141"/>
      <c r="K71" s="141"/>
    </row>
    <row r="72" spans="2:11" x14ac:dyDescent="0.25">
      <c r="B72"/>
      <c r="C72"/>
      <c r="D72"/>
      <c r="E72"/>
      <c r="F72"/>
      <c r="G72"/>
      <c r="H72"/>
      <c r="J72" s="141"/>
      <c r="K72" s="141"/>
    </row>
    <row r="73" spans="2:11" x14ac:dyDescent="0.25">
      <c r="B73"/>
      <c r="C73"/>
      <c r="D73"/>
      <c r="E73"/>
      <c r="F73"/>
      <c r="G73"/>
      <c r="H73"/>
      <c r="J73" s="141"/>
      <c r="K73" s="141"/>
    </row>
    <row r="74" spans="2:11" x14ac:dyDescent="0.25">
      <c r="B74"/>
      <c r="C74"/>
      <c r="D74"/>
      <c r="E74"/>
      <c r="F74"/>
      <c r="G74"/>
      <c r="H74"/>
      <c r="J74" s="141"/>
      <c r="K74" s="141"/>
    </row>
    <row r="75" spans="2:11" x14ac:dyDescent="0.25">
      <c r="B75" s="140"/>
      <c r="C75" s="139"/>
      <c r="D75" s="139"/>
      <c r="E75"/>
      <c r="F75"/>
      <c r="G75"/>
      <c r="H75" s="142"/>
      <c r="I75" s="141"/>
      <c r="J75" s="141"/>
      <c r="K75" s="141"/>
    </row>
    <row r="76" spans="2:11" x14ac:dyDescent="0.25">
      <c r="B76" s="140"/>
      <c r="C76" s="139"/>
      <c r="D76" s="139"/>
      <c r="E76"/>
      <c r="F76"/>
      <c r="G76"/>
      <c r="H76" s="142"/>
      <c r="I76" s="141"/>
      <c r="J76" s="141"/>
      <c r="K76" s="141"/>
    </row>
    <row r="77" spans="2:11" x14ac:dyDescent="0.25">
      <c r="B77" s="140"/>
      <c r="C77" s="139"/>
      <c r="D77" s="139"/>
      <c r="E77"/>
      <c r="F77"/>
      <c r="G77"/>
      <c r="H77" s="142"/>
      <c r="I77" s="141"/>
      <c r="J77" s="141"/>
      <c r="K77" s="141"/>
    </row>
    <row r="78" spans="2:11" x14ac:dyDescent="0.25">
      <c r="B78" s="140"/>
      <c r="C78" s="139"/>
      <c r="D78" s="139"/>
      <c r="E78" s="140"/>
      <c r="F78" s="140"/>
      <c r="G78" s="142"/>
      <c r="H78" s="142"/>
      <c r="I78" s="141"/>
      <c r="J78" s="141"/>
      <c r="K78" s="141"/>
    </row>
    <row r="79" spans="2:11" x14ac:dyDescent="0.25">
      <c r="B79" s="140"/>
      <c r="C79" s="139"/>
      <c r="D79" s="139"/>
      <c r="E79" s="140"/>
      <c r="F79" s="140"/>
      <c r="G79" s="142"/>
      <c r="H79" s="142"/>
      <c r="I79" s="141"/>
      <c r="J79" s="141"/>
      <c r="K79" s="141"/>
    </row>
    <row r="80" spans="2:11" x14ac:dyDescent="0.25">
      <c r="B80" s="140"/>
      <c r="C80" s="139"/>
      <c r="D80" s="139"/>
      <c r="E80" s="140"/>
      <c r="F80" s="140"/>
      <c r="G80" s="142"/>
      <c r="H80" s="142"/>
      <c r="I80" s="141"/>
      <c r="J80" s="141"/>
      <c r="K80" s="141"/>
    </row>
    <row r="81" spans="2:11" x14ac:dyDescent="0.25">
      <c r="B81" s="140"/>
      <c r="C81" s="139"/>
      <c r="D81" s="139"/>
      <c r="E81" s="140"/>
      <c r="F81" s="140"/>
      <c r="G81" s="142"/>
      <c r="H81" s="142"/>
      <c r="I81" s="141"/>
      <c r="J81" s="141"/>
      <c r="K81" s="141"/>
    </row>
  </sheetData>
  <sheetProtection algorithmName="SHA-512" hashValue="1daxtE6BRUvbquio1nEsfEXJbEt9tiIHp1l8TwG5l4yvUlSpx/BCzRHjW6+ak63QKxG+R1/ETr47HfuS3taSJQ==" saltValue="OmvPoNdHFH8REjsULqGO8w==" spinCount="100000" sheet="1" objects="1" scenarios="1"/>
  <mergeCells count="3">
    <mergeCell ref="B13:D13"/>
    <mergeCell ref="B14:D14"/>
    <mergeCell ref="B15:D1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&amp;LTSG - Allg. Dienstleistungen
ARCHIV&amp;C&amp;"-,Fett"&amp;16Aktenauslagerung
Kostenaufstellung</oddHeader>
    <oddFooter>&amp;L&amp;A&amp;R&amp;D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B1:O59"/>
  <sheetViews>
    <sheetView topLeftCell="A19" workbookViewId="0">
      <selection activeCell="I49" sqref="I49"/>
    </sheetView>
  </sheetViews>
  <sheetFormatPr baseColWidth="10" defaultColWidth="9.140625" defaultRowHeight="15" x14ac:dyDescent="0.25"/>
  <cols>
    <col min="1" max="1" width="3.28515625" customWidth="1"/>
    <col min="2" max="2" width="14" style="12" customWidth="1"/>
    <col min="3" max="3" width="13.85546875" style="21" customWidth="1"/>
    <col min="4" max="4" width="16.28515625" style="21" customWidth="1"/>
    <col min="5" max="5" width="14.42578125" style="12" customWidth="1"/>
    <col min="6" max="6" width="17.140625" customWidth="1"/>
    <col min="7" max="7" width="15.28515625" style="12" bestFit="1" customWidth="1"/>
    <col min="8" max="8" width="15.28515625" style="12" customWidth="1"/>
    <col min="9" max="9" width="16.7109375" style="12" bestFit="1" customWidth="1"/>
    <col min="10" max="10" width="17.85546875" style="5" customWidth="1"/>
    <col min="11" max="11" width="17.7109375" style="5" customWidth="1"/>
    <col min="12" max="12" width="17.140625" customWidth="1"/>
    <col min="13" max="13" width="21.7109375" customWidth="1"/>
    <col min="14" max="14" width="12" customWidth="1"/>
    <col min="15" max="15" width="7" customWidth="1"/>
    <col min="16" max="16" width="2.42578125" customWidth="1"/>
    <col min="18" max="18" width="12" bestFit="1" customWidth="1"/>
    <col min="19" max="19" width="7.28515625" bestFit="1" customWidth="1"/>
    <col min="20" max="20" width="2" bestFit="1" customWidth="1"/>
  </cols>
  <sheetData>
    <row r="1" spans="2:15" ht="9" customHeight="1" x14ac:dyDescent="0.25"/>
    <row r="2" spans="2:15" x14ac:dyDescent="0.25">
      <c r="B2" s="27" t="s">
        <v>30</v>
      </c>
      <c r="C2" s="27"/>
      <c r="D2" s="27"/>
      <c r="E2" s="28"/>
      <c r="F2" s="29"/>
      <c r="G2" s="28"/>
      <c r="H2" s="28"/>
      <c r="I2" s="28"/>
      <c r="J2" s="30"/>
      <c r="K2" s="30"/>
      <c r="L2" s="72"/>
      <c r="N2" t="s">
        <v>50</v>
      </c>
    </row>
    <row r="3" spans="2:15" x14ac:dyDescent="0.25">
      <c r="I3" s="52" t="s">
        <v>35</v>
      </c>
      <c r="J3" s="36" t="s">
        <v>34</v>
      </c>
      <c r="K3" s="36" t="s">
        <v>27</v>
      </c>
      <c r="L3" s="36" t="s">
        <v>34</v>
      </c>
    </row>
    <row r="4" spans="2:15" s="1" customFormat="1" ht="32.25" thickBot="1" x14ac:dyDescent="0.3">
      <c r="B4" s="8" t="s">
        <v>23</v>
      </c>
      <c r="C4" s="39" t="s">
        <v>24</v>
      </c>
      <c r="D4" s="43" t="s">
        <v>48</v>
      </c>
      <c r="E4" s="20" t="s">
        <v>22</v>
      </c>
      <c r="F4" s="20" t="s">
        <v>33</v>
      </c>
      <c r="G4" s="7" t="s">
        <v>16</v>
      </c>
      <c r="H4" s="14" t="s">
        <v>17</v>
      </c>
      <c r="I4" s="63" t="s">
        <v>49</v>
      </c>
      <c r="J4" s="69" t="s">
        <v>29</v>
      </c>
      <c r="K4" s="70" t="s">
        <v>26</v>
      </c>
      <c r="L4" s="71" t="s">
        <v>28</v>
      </c>
    </row>
    <row r="5" spans="2:15" s="1" customFormat="1" ht="15.75" x14ac:dyDescent="0.25">
      <c r="B5" s="38">
        <v>1996</v>
      </c>
      <c r="C5" s="40"/>
      <c r="D5" s="77" t="e">
        <f>#REF!</f>
        <v>#REF!</v>
      </c>
      <c r="E5" s="34" t="e">
        <f>#REF!</f>
        <v>#REF!</v>
      </c>
      <c r="F5" s="34" t="e">
        <f t="shared" ref="F5:F20" si="0">E5/12</f>
        <v>#REF!</v>
      </c>
      <c r="G5" s="31" t="e">
        <f>#REF!</f>
        <v>#REF!</v>
      </c>
      <c r="H5" s="35" t="e">
        <f>#REF!</f>
        <v>#REF!</v>
      </c>
      <c r="I5" s="50">
        <v>2026</v>
      </c>
      <c r="J5" s="60" t="e">
        <f>ROUNDUP(('KOSTEN_Auswertung 1J Verzug_NEU'!H5),0)*#REF!</f>
        <v>#REF!</v>
      </c>
      <c r="K5" s="60" t="e">
        <f>(#REF!*#REF!)*12</f>
        <v>#REF!</v>
      </c>
      <c r="L5" s="60" t="e">
        <f>#REF!</f>
        <v>#REF!</v>
      </c>
      <c r="N5" s="2"/>
      <c r="O5" s="2"/>
    </row>
    <row r="6" spans="2:15" s="1" customFormat="1" ht="15.75" x14ac:dyDescent="0.25">
      <c r="B6" s="38">
        <v>1997</v>
      </c>
      <c r="C6" s="40"/>
      <c r="D6" s="76" t="e">
        <f>#REF!</f>
        <v>#REF!</v>
      </c>
      <c r="E6" s="34" t="e">
        <f>#REF!</f>
        <v>#REF!</v>
      </c>
      <c r="F6" s="34" t="e">
        <f t="shared" si="0"/>
        <v>#REF!</v>
      </c>
      <c r="G6" s="31" t="e">
        <f>#REF!</f>
        <v>#REF!</v>
      </c>
      <c r="H6" s="35" t="e">
        <f>#REF!</f>
        <v>#REF!</v>
      </c>
      <c r="I6" s="50">
        <v>2026</v>
      </c>
      <c r="J6" s="60" t="e">
        <f>ROUNDUP(('KOSTEN_Auswertung 1J Verzug_NEU'!H6),0)*#REF!</f>
        <v>#REF!</v>
      </c>
      <c r="K6" s="60" t="e">
        <f>(#REF!*#REF!)*12</f>
        <v>#REF!</v>
      </c>
      <c r="L6" s="60" t="e">
        <f>#REF!</f>
        <v>#REF!</v>
      </c>
      <c r="N6" s="2"/>
    </row>
    <row r="7" spans="2:15" s="1" customFormat="1" ht="15.75" x14ac:dyDescent="0.25">
      <c r="B7" s="10">
        <v>1998</v>
      </c>
      <c r="C7" s="78"/>
      <c r="D7" s="79" t="e">
        <f>#REF!</f>
        <v>#REF!</v>
      </c>
      <c r="E7" s="32" t="e">
        <f>#REF!</f>
        <v>#REF!</v>
      </c>
      <c r="F7" s="32" t="e">
        <f t="shared" si="0"/>
        <v>#REF!</v>
      </c>
      <c r="G7" s="18" t="e">
        <f>#REF!</f>
        <v>#REF!</v>
      </c>
      <c r="H7" s="33" t="e">
        <f>#REF!</f>
        <v>#REF!</v>
      </c>
      <c r="I7" s="51">
        <v>2026</v>
      </c>
      <c r="J7" s="65" t="e">
        <f>ROUNDUP(('KOSTEN_Auswertung 1J Verzug_NEU'!H7),0)*#REF!</f>
        <v>#REF!</v>
      </c>
      <c r="K7" s="60" t="e">
        <f>(#REF!*#REF!)*12</f>
        <v>#REF!</v>
      </c>
      <c r="L7" s="65" t="e">
        <f>#REF!</f>
        <v>#REF!</v>
      </c>
      <c r="N7" s="2"/>
    </row>
    <row r="8" spans="2:15" s="1" customFormat="1" ht="15.75" x14ac:dyDescent="0.25">
      <c r="B8" s="9">
        <v>1999</v>
      </c>
      <c r="C8" s="78"/>
      <c r="D8" s="79" t="e">
        <f>#REF!</f>
        <v>#REF!</v>
      </c>
      <c r="E8" s="32" t="e">
        <f>#REF!</f>
        <v>#REF!</v>
      </c>
      <c r="F8" s="32" t="e">
        <f t="shared" si="0"/>
        <v>#REF!</v>
      </c>
      <c r="G8" s="18" t="e">
        <f>#REF!</f>
        <v>#REF!</v>
      </c>
      <c r="H8" s="33" t="e">
        <f>#REF!</f>
        <v>#REF!</v>
      </c>
      <c r="I8" s="50">
        <v>2026</v>
      </c>
      <c r="J8" s="65" t="e">
        <f>ROUNDUP(('KOSTEN_Auswertung 1J Verzug_NEU'!H8),0)*#REF!</f>
        <v>#REF!</v>
      </c>
      <c r="K8" s="60" t="e">
        <f>(#REF!*#REF!)*12</f>
        <v>#REF!</v>
      </c>
      <c r="L8" s="65" t="e">
        <f>#REF!</f>
        <v>#REF!</v>
      </c>
      <c r="N8" s="2"/>
    </row>
    <row r="9" spans="2:15" s="1" customFormat="1" ht="15.75" x14ac:dyDescent="0.25">
      <c r="B9" s="10">
        <v>2000</v>
      </c>
      <c r="C9" s="78"/>
      <c r="D9" s="79" t="e">
        <f>#REF!</f>
        <v>#REF!</v>
      </c>
      <c r="E9" s="32" t="e">
        <f>#REF!</f>
        <v>#REF!</v>
      </c>
      <c r="F9" s="32" t="e">
        <f t="shared" si="0"/>
        <v>#REF!</v>
      </c>
      <c r="G9" s="18" t="e">
        <f>#REF!</f>
        <v>#REF!</v>
      </c>
      <c r="H9" s="33" t="e">
        <f>#REF!</f>
        <v>#REF!</v>
      </c>
      <c r="I9" s="51">
        <v>2026</v>
      </c>
      <c r="J9" s="65" t="e">
        <f>ROUNDUP(('KOSTEN_Auswertung 1J Verzug_NEU'!H9),0)*#REF!</f>
        <v>#REF!</v>
      </c>
      <c r="K9" s="60" t="e">
        <f>(#REF!*#REF!)*12</f>
        <v>#REF!</v>
      </c>
      <c r="L9" s="65" t="e">
        <f>#REF!</f>
        <v>#REF!</v>
      </c>
      <c r="N9" s="2"/>
    </row>
    <row r="10" spans="2:15" s="1" customFormat="1" ht="15.75" x14ac:dyDescent="0.25">
      <c r="B10" s="9">
        <v>2001</v>
      </c>
      <c r="C10" s="78"/>
      <c r="D10" s="79" t="e">
        <f>#REF!</f>
        <v>#REF!</v>
      </c>
      <c r="E10" s="32" t="e">
        <f>#REF!</f>
        <v>#REF!</v>
      </c>
      <c r="F10" s="32" t="e">
        <f t="shared" si="0"/>
        <v>#REF!</v>
      </c>
      <c r="G10" s="18" t="e">
        <f>#REF!</f>
        <v>#REF!</v>
      </c>
      <c r="H10" s="33" t="e">
        <f>#REF!</f>
        <v>#REF!</v>
      </c>
      <c r="I10" s="50">
        <v>2026</v>
      </c>
      <c r="J10" s="65" t="e">
        <f>ROUNDUP(('KOSTEN_Auswertung 1J Verzug_NEU'!H10),0)*#REF!</f>
        <v>#REF!</v>
      </c>
      <c r="K10" s="60" t="e">
        <f>(#REF!*#REF!)*12</f>
        <v>#REF!</v>
      </c>
      <c r="L10" s="65" t="e">
        <f>#REF!</f>
        <v>#REF!</v>
      </c>
      <c r="N10" s="2"/>
    </row>
    <row r="11" spans="2:15" s="1" customFormat="1" ht="15.75" x14ac:dyDescent="0.25">
      <c r="B11" s="10">
        <v>2002</v>
      </c>
      <c r="C11" s="78"/>
      <c r="D11" s="79" t="e">
        <f>#REF!</f>
        <v>#REF!</v>
      </c>
      <c r="E11" s="32" t="e">
        <f>#REF!</f>
        <v>#REF!</v>
      </c>
      <c r="F11" s="32" t="e">
        <f t="shared" si="0"/>
        <v>#REF!</v>
      </c>
      <c r="G11" s="18" t="e">
        <f>#REF!</f>
        <v>#REF!</v>
      </c>
      <c r="H11" s="33" t="e">
        <f>#REF!</f>
        <v>#REF!</v>
      </c>
      <c r="I11" s="51">
        <v>2026</v>
      </c>
      <c r="J11" s="65" t="e">
        <f>ROUNDUP(('KOSTEN_Auswertung 1J Verzug_NEU'!H11),0)*#REF!</f>
        <v>#REF!</v>
      </c>
      <c r="K11" s="60" t="e">
        <f>(#REF!*#REF!)*12</f>
        <v>#REF!</v>
      </c>
      <c r="L11" s="65" t="e">
        <f>#REF!</f>
        <v>#REF!</v>
      </c>
      <c r="N11" s="2"/>
    </row>
    <row r="12" spans="2:15" s="1" customFormat="1" ht="15.75" x14ac:dyDescent="0.25">
      <c r="B12" s="9">
        <v>2004</v>
      </c>
      <c r="C12" s="80" t="s">
        <v>20</v>
      </c>
      <c r="D12" s="79" t="e">
        <f>#REF!</f>
        <v>#REF!</v>
      </c>
      <c r="E12" s="32" t="e">
        <f>#REF!</f>
        <v>#REF!</v>
      </c>
      <c r="F12" s="32" t="e">
        <f t="shared" si="0"/>
        <v>#REF!</v>
      </c>
      <c r="G12" s="18" t="e">
        <f>#REF!</f>
        <v>#REF!</v>
      </c>
      <c r="H12" s="33" t="e">
        <f>#REF!</f>
        <v>#REF!</v>
      </c>
      <c r="I12" s="51">
        <v>2028</v>
      </c>
      <c r="J12" s="65" t="e">
        <f>ROUNDUP(('KOSTEN_Auswertung 1J Verzug_NEU'!H12),0)*#REF!</f>
        <v>#REF!</v>
      </c>
      <c r="K12" s="60" t="e">
        <f>(#REF!*#REF!)*12</f>
        <v>#REF!</v>
      </c>
      <c r="L12" s="65" t="e">
        <f>#REF!</f>
        <v>#REF!</v>
      </c>
      <c r="N12" s="2"/>
    </row>
    <row r="13" spans="2:15" s="1" customFormat="1" ht="15.75" x14ac:dyDescent="0.25">
      <c r="B13" s="10">
        <v>2006</v>
      </c>
      <c r="C13" s="80" t="s">
        <v>21</v>
      </c>
      <c r="D13" s="79" t="e">
        <f>#REF!</f>
        <v>#REF!</v>
      </c>
      <c r="E13" s="32" t="e">
        <f>#REF!</f>
        <v>#REF!</v>
      </c>
      <c r="F13" s="32" t="e">
        <f t="shared" si="0"/>
        <v>#REF!</v>
      </c>
      <c r="G13" s="18" t="e">
        <f>#REF!</f>
        <v>#REF!</v>
      </c>
      <c r="H13" s="33" t="e">
        <f>#REF!</f>
        <v>#REF!</v>
      </c>
      <c r="I13" s="51">
        <v>2028</v>
      </c>
      <c r="J13" s="65" t="e">
        <f>ROUNDUP(('KOSTEN_Auswertung 1J Verzug_NEU'!H13),0)*#REF!</f>
        <v>#REF!</v>
      </c>
      <c r="K13" s="60" t="e">
        <f>(#REF!*#REF!)*12</f>
        <v>#REF!</v>
      </c>
      <c r="L13" s="65" t="e">
        <f>#REF!</f>
        <v>#REF!</v>
      </c>
      <c r="N13" s="2"/>
    </row>
    <row r="14" spans="2:15" s="1" customFormat="1" ht="15.75" x14ac:dyDescent="0.25">
      <c r="B14" s="10">
        <v>2007</v>
      </c>
      <c r="C14" s="78"/>
      <c r="D14" s="79" t="e">
        <f>#REF!</f>
        <v>#REF!</v>
      </c>
      <c r="E14" s="32" t="e">
        <f>#REF!</f>
        <v>#REF!</v>
      </c>
      <c r="F14" s="32" t="e">
        <f t="shared" si="0"/>
        <v>#REF!</v>
      </c>
      <c r="G14" s="18" t="e">
        <f>#REF!</f>
        <v>#REF!</v>
      </c>
      <c r="H14" s="33" t="e">
        <f>#REF!</f>
        <v>#REF!</v>
      </c>
      <c r="I14" s="51">
        <v>2027</v>
      </c>
      <c r="J14" s="65" t="e">
        <f>ROUNDUP(('KOSTEN_Auswertung 1J Verzug_NEU'!H14),0)*#REF!</f>
        <v>#REF!</v>
      </c>
      <c r="K14" s="60" t="e">
        <f>(#REF!*#REF!)*12</f>
        <v>#REF!</v>
      </c>
      <c r="L14" s="65" t="e">
        <f>#REF!</f>
        <v>#REF!</v>
      </c>
      <c r="N14" s="2"/>
    </row>
    <row r="15" spans="2:15" s="1" customFormat="1" ht="15.75" x14ac:dyDescent="0.25">
      <c r="B15" s="10">
        <v>2008</v>
      </c>
      <c r="C15" s="78"/>
      <c r="D15" s="79" t="e">
        <f>#REF!</f>
        <v>#REF!</v>
      </c>
      <c r="E15" s="32" t="e">
        <f>#REF!</f>
        <v>#REF!</v>
      </c>
      <c r="F15" s="32" t="e">
        <f t="shared" si="0"/>
        <v>#REF!</v>
      </c>
      <c r="G15" s="18" t="e">
        <f>#REF!</f>
        <v>#REF!</v>
      </c>
      <c r="H15" s="33" t="e">
        <f>#REF!</f>
        <v>#REF!</v>
      </c>
      <c r="I15" s="51">
        <v>2027</v>
      </c>
      <c r="J15" s="65" t="e">
        <f>ROUNDUP(('KOSTEN_Auswertung 1J Verzug_NEU'!H15),0)*#REF!</f>
        <v>#REF!</v>
      </c>
      <c r="K15" s="60" t="e">
        <f>(#REF!*#REF!)*12</f>
        <v>#REF!</v>
      </c>
      <c r="L15" s="65" t="e">
        <f>#REF!</f>
        <v>#REF!</v>
      </c>
      <c r="N15" s="2"/>
    </row>
    <row r="16" spans="2:15" s="1" customFormat="1" ht="15.75" x14ac:dyDescent="0.25">
      <c r="B16" s="10">
        <v>2010</v>
      </c>
      <c r="C16" s="78"/>
      <c r="D16" s="79" t="e">
        <f>#REF!</f>
        <v>#REF!</v>
      </c>
      <c r="E16" s="32" t="e">
        <f>#REF!</f>
        <v>#REF!</v>
      </c>
      <c r="F16" s="32" t="e">
        <f t="shared" si="0"/>
        <v>#REF!</v>
      </c>
      <c r="G16" s="18" t="e">
        <f>#REF!</f>
        <v>#REF!</v>
      </c>
      <c r="H16" s="33" t="e">
        <f>#REF!</f>
        <v>#REF!</v>
      </c>
      <c r="I16" s="51">
        <v>2027</v>
      </c>
      <c r="J16" s="65" t="e">
        <f>ROUNDUP(('KOSTEN_Auswertung 1J Verzug_NEU'!H16),0)*#REF!</f>
        <v>#REF!</v>
      </c>
      <c r="K16" s="60" t="e">
        <f>(#REF!*#REF!)*12</f>
        <v>#REF!</v>
      </c>
      <c r="L16" s="65" t="e">
        <f>#REF!</f>
        <v>#REF!</v>
      </c>
      <c r="N16" s="2"/>
    </row>
    <row r="17" spans="2:14" s="1" customFormat="1" ht="15.75" x14ac:dyDescent="0.25">
      <c r="B17" s="10">
        <v>2013</v>
      </c>
      <c r="C17" s="78"/>
      <c r="D17" s="79" t="e">
        <f>#REF!</f>
        <v>#REF!</v>
      </c>
      <c r="E17" s="32" t="e">
        <f>#REF!</f>
        <v>#REF!</v>
      </c>
      <c r="F17" s="32" t="e">
        <f t="shared" si="0"/>
        <v>#REF!</v>
      </c>
      <c r="G17" s="18" t="e">
        <f>#REF!</f>
        <v>#REF!</v>
      </c>
      <c r="H17" s="33" t="e">
        <f>#REF!</f>
        <v>#REF!</v>
      </c>
      <c r="I17" s="51">
        <v>2028</v>
      </c>
      <c r="J17" s="65" t="e">
        <f>ROUNDUP(('KOSTEN_Auswertung 1J Verzug_NEU'!H17),0)*#REF!</f>
        <v>#REF!</v>
      </c>
      <c r="K17" s="60" t="e">
        <f>(#REF!*#REF!)*12</f>
        <v>#REF!</v>
      </c>
      <c r="L17" s="65" t="e">
        <f>#REF!</f>
        <v>#REF!</v>
      </c>
      <c r="N17" s="2"/>
    </row>
    <row r="18" spans="2:14" s="1" customFormat="1" ht="15.75" x14ac:dyDescent="0.25">
      <c r="B18" s="10">
        <v>2014</v>
      </c>
      <c r="C18" s="78"/>
      <c r="D18" s="79" t="e">
        <f>#REF!</f>
        <v>#REF!</v>
      </c>
      <c r="E18" s="32" t="e">
        <f>#REF!</f>
        <v>#REF!</v>
      </c>
      <c r="F18" s="32" t="e">
        <f t="shared" si="0"/>
        <v>#REF!</v>
      </c>
      <c r="G18" s="18" t="e">
        <f>#REF!</f>
        <v>#REF!</v>
      </c>
      <c r="H18" s="33" t="e">
        <f>#REF!</f>
        <v>#REF!</v>
      </c>
      <c r="I18" s="51">
        <v>2027</v>
      </c>
      <c r="J18" s="65" t="e">
        <f>ROUNDUP(('KOSTEN_Auswertung 1J Verzug_NEU'!H18),0)*#REF!</f>
        <v>#REF!</v>
      </c>
      <c r="K18" s="60" t="e">
        <f>(#REF!*#REF!)*12</f>
        <v>#REF!</v>
      </c>
      <c r="L18" s="65" t="e">
        <f>#REF!</f>
        <v>#REF!</v>
      </c>
      <c r="N18" s="2"/>
    </row>
    <row r="19" spans="2:14" s="1" customFormat="1" ht="15.75" x14ac:dyDescent="0.25">
      <c r="B19" s="10">
        <v>2015</v>
      </c>
      <c r="C19" s="78"/>
      <c r="D19" s="79" t="e">
        <f>#REF!</f>
        <v>#REF!</v>
      </c>
      <c r="E19" s="32" t="e">
        <f>#REF!</f>
        <v>#REF!</v>
      </c>
      <c r="F19" s="32" t="e">
        <f t="shared" si="0"/>
        <v>#REF!</v>
      </c>
      <c r="G19" s="18" t="e">
        <f>#REF!</f>
        <v>#REF!</v>
      </c>
      <c r="H19" s="33" t="e">
        <f>#REF!</f>
        <v>#REF!</v>
      </c>
      <c r="I19" s="51">
        <v>2027</v>
      </c>
      <c r="J19" s="65" t="e">
        <f>ROUNDUP(('KOSTEN_Auswertung 1J Verzug_NEU'!H19),0)*#REF!</f>
        <v>#REF!</v>
      </c>
      <c r="K19" s="60" t="e">
        <f>(#REF!*#REF!)*12</f>
        <v>#REF!</v>
      </c>
      <c r="L19" s="65" t="e">
        <f>#REF!</f>
        <v>#REF!</v>
      </c>
      <c r="N19" s="2"/>
    </row>
    <row r="20" spans="2:14" s="1" customFormat="1" ht="15.75" x14ac:dyDescent="0.25">
      <c r="B20" s="10">
        <v>2016</v>
      </c>
      <c r="C20" s="80" t="s">
        <v>19</v>
      </c>
      <c r="D20" s="79" t="e">
        <f>#REF!</f>
        <v>#REF!</v>
      </c>
      <c r="E20" s="32" t="e">
        <f>#REF!</f>
        <v>#REF!</v>
      </c>
      <c r="F20" s="32" t="e">
        <f t="shared" si="0"/>
        <v>#REF!</v>
      </c>
      <c r="G20" s="18" t="e">
        <f>#REF!</f>
        <v>#REF!</v>
      </c>
      <c r="H20" s="33" t="e">
        <f>#REF!</f>
        <v>#REF!</v>
      </c>
      <c r="I20" s="51">
        <v>2027</v>
      </c>
      <c r="J20" s="65" t="e">
        <f>ROUNDUP(('KOSTEN_Auswertung 1J Verzug_NEU'!H20),0)*#REF!</f>
        <v>#REF!</v>
      </c>
      <c r="K20" s="60" t="e">
        <f>(#REF!*#REF!)*12</f>
        <v>#REF!</v>
      </c>
      <c r="L20" s="65" t="e">
        <f>#REF!</f>
        <v>#REF!</v>
      </c>
      <c r="N20" s="2"/>
    </row>
    <row r="21" spans="2:14" s="1" customFormat="1" ht="15.75" x14ac:dyDescent="0.25">
      <c r="B21" s="11"/>
      <c r="C21" s="41"/>
      <c r="D21" s="42"/>
      <c r="E21" s="24"/>
      <c r="F21" s="24"/>
      <c r="G21" s="16"/>
      <c r="H21" s="15"/>
      <c r="I21" s="37"/>
      <c r="J21" s="59"/>
      <c r="K21" s="59"/>
      <c r="L21" s="59"/>
    </row>
    <row r="22" spans="2:14" s="1" customFormat="1" ht="15.75" x14ac:dyDescent="0.25">
      <c r="B22" s="6" t="s">
        <v>38</v>
      </c>
      <c r="C22" s="22"/>
      <c r="D22" s="22"/>
      <c r="E22" s="25"/>
      <c r="F22" s="25"/>
      <c r="G22" s="17" t="e">
        <f>SUM(G5:G21)</f>
        <v>#REF!</v>
      </c>
      <c r="H22" s="19" t="e">
        <f>SUM(H5:H21)</f>
        <v>#REF!</v>
      </c>
      <c r="I22" s="19"/>
      <c r="J22" s="48" t="e">
        <f>SUM(J5:J21)</f>
        <v>#REF!</v>
      </c>
      <c r="K22" s="49"/>
      <c r="L22" s="48" t="e">
        <f>SUM(L5:L21)</f>
        <v>#REF!</v>
      </c>
    </row>
    <row r="23" spans="2:14" x14ac:dyDescent="0.25">
      <c r="I23" s="52"/>
      <c r="K23" s="106"/>
      <c r="M23" s="107"/>
    </row>
    <row r="24" spans="2:14" x14ac:dyDescent="0.25">
      <c r="B24" s="4"/>
      <c r="C24" s="23"/>
      <c r="D24" s="23"/>
      <c r="K24" s="47"/>
      <c r="M24" s="108"/>
    </row>
    <row r="25" spans="2:14" x14ac:dyDescent="0.25">
      <c r="B25" s="44" t="s">
        <v>31</v>
      </c>
      <c r="C25" s="44"/>
    </row>
    <row r="26" spans="2:14" ht="15.75" thickBot="1" x14ac:dyDescent="0.3">
      <c r="B26" s="44"/>
      <c r="C26" s="36" t="s">
        <v>34</v>
      </c>
      <c r="D26" s="36" t="s">
        <v>27</v>
      </c>
      <c r="E26" s="36" t="s">
        <v>34</v>
      </c>
      <c r="I26" s="110" t="s">
        <v>42</v>
      </c>
      <c r="J26" s="101" t="s">
        <v>52</v>
      </c>
      <c r="K26" s="102"/>
      <c r="L26" s="103" t="s">
        <v>43</v>
      </c>
      <c r="M26" s="104"/>
    </row>
    <row r="27" spans="2:14" ht="60.75" thickBot="1" x14ac:dyDescent="0.3">
      <c r="B27" s="66" t="s">
        <v>32</v>
      </c>
      <c r="C27" s="67" t="s">
        <v>29</v>
      </c>
      <c r="D27" s="84" t="s">
        <v>26</v>
      </c>
      <c r="E27" s="68" t="s">
        <v>28</v>
      </c>
      <c r="F27" s="45" t="s">
        <v>54</v>
      </c>
      <c r="G27"/>
      <c r="H27"/>
      <c r="I27" s="93" t="s">
        <v>26</v>
      </c>
      <c r="J27" s="105" t="s">
        <v>45</v>
      </c>
      <c r="K27" s="89" t="s">
        <v>46</v>
      </c>
      <c r="L27" s="90"/>
      <c r="M27" s="92" t="s">
        <v>44</v>
      </c>
    </row>
    <row r="28" spans="2:14" ht="15.75" x14ac:dyDescent="0.25">
      <c r="B28" s="73">
        <v>2025</v>
      </c>
      <c r="C28" s="58">
        <f>SUMIF($I$5:$I$20,B28,$J$5:$J$20)</f>
        <v>0</v>
      </c>
      <c r="D28" s="85">
        <f>SUMIF($I$5:$I$20,"&lt;"&amp;B29,$K$5:$K$20)-(SUMIF($D$5:$D$20,"&lt;"&amp;B29,$K$5:$K$20))</f>
        <v>0</v>
      </c>
      <c r="E28" s="58">
        <f t="shared" ref="E28:E52" si="1">SUMIF($D$5:$D$20,B28,$L$5:$L$20)</f>
        <v>0</v>
      </c>
      <c r="F28" s="55">
        <f>SUM(C28:E28)</f>
        <v>0</v>
      </c>
      <c r="G28"/>
      <c r="H28"/>
      <c r="I28" s="99">
        <v>0</v>
      </c>
      <c r="J28" s="90">
        <f>SUMIF($I$5:$I$20,"&lt;"&amp;B29,$K$5:$K$20)</f>
        <v>0</v>
      </c>
      <c r="K28" s="90">
        <f>SUMIF($D$5:$D$20,"&lt;"&amp;B29,$K$5:$K$20)</f>
        <v>0</v>
      </c>
      <c r="L28" s="90"/>
      <c r="M28" s="94">
        <f>$I$28-K28</f>
        <v>0</v>
      </c>
    </row>
    <row r="29" spans="2:14" ht="15.75" x14ac:dyDescent="0.25">
      <c r="B29" s="74">
        <v>2026</v>
      </c>
      <c r="C29" s="65" t="e">
        <f>SUMIF($I$5:$I$20,B29,$J$5:$J$20)</f>
        <v>#REF!</v>
      </c>
      <c r="D29" s="86" t="e">
        <f>SUMIF($I$5:$I$20,"&lt;"&amp;B30,$K$5:$K$20)-(SUMIF($D$5:$D$20,"&lt;"&amp;B30,$K$5:$K$20))</f>
        <v>#REF!</v>
      </c>
      <c r="E29" s="65">
        <f t="shared" si="1"/>
        <v>0</v>
      </c>
      <c r="F29" s="56" t="e">
        <f t="shared" ref="F29:F53" si="2">SUM(C29:E29)</f>
        <v>#REF!</v>
      </c>
      <c r="G29"/>
      <c r="H29"/>
      <c r="I29" s="99" t="e">
        <f>SUM(K5:K11)</f>
        <v>#REF!</v>
      </c>
      <c r="J29" s="90" t="e">
        <f>SUMIF($I$5:$I$20,"&lt;"&amp;B30,$K$5:$K$20)</f>
        <v>#REF!</v>
      </c>
      <c r="K29" s="90">
        <f t="shared" ref="K29:K30" si="3">SUMIF($D$5:$D$20,"&lt;"&amp;B30,$K$5:$K$20)</f>
        <v>0</v>
      </c>
      <c r="L29" s="90"/>
      <c r="M29" s="94" t="e">
        <f>$I$29-K29</f>
        <v>#REF!</v>
      </c>
    </row>
    <row r="30" spans="2:14" ht="15.75" x14ac:dyDescent="0.25">
      <c r="B30" s="74">
        <v>2027</v>
      </c>
      <c r="C30" s="65" t="e">
        <f t="shared" ref="C30:C52" si="4">SUMIF($I$5:$I$20,B30,$J$5:$J$20)</f>
        <v>#REF!</v>
      </c>
      <c r="D30" s="86" t="e">
        <f t="shared" ref="D30:D49" si="5">SUMIF($I$5:$I$20,"&lt;"&amp;B31,$K$5:$K$20)-(SUMIF($D$5:$D$20,"&lt;"&amp;B31,$K$5:$K$20))</f>
        <v>#REF!</v>
      </c>
      <c r="E30" s="65">
        <f t="shared" si="1"/>
        <v>0</v>
      </c>
      <c r="F30" s="56" t="e">
        <f t="shared" si="2"/>
        <v>#REF!</v>
      </c>
      <c r="G30"/>
      <c r="H30"/>
      <c r="I30" s="99" t="e">
        <f>SUM(K5:K11)+SUM(K14:K16)+SUM(K18:K20)</f>
        <v>#REF!</v>
      </c>
      <c r="J30" s="90"/>
      <c r="K30" s="90">
        <f t="shared" si="3"/>
        <v>0</v>
      </c>
      <c r="L30" s="90"/>
      <c r="M30" s="111" t="e">
        <f t="shared" ref="M30" si="6">$I$30-K30</f>
        <v>#REF!</v>
      </c>
    </row>
    <row r="31" spans="2:14" ht="15.75" x14ac:dyDescent="0.25">
      <c r="B31" s="74">
        <v>2028</v>
      </c>
      <c r="C31" s="65" t="e">
        <f t="shared" si="4"/>
        <v>#REF!</v>
      </c>
      <c r="D31" s="86" t="e">
        <f t="shared" si="5"/>
        <v>#REF!</v>
      </c>
      <c r="E31" s="65">
        <f t="shared" si="1"/>
        <v>0</v>
      </c>
      <c r="F31" s="56" t="e">
        <f t="shared" si="2"/>
        <v>#REF!</v>
      </c>
      <c r="G31"/>
      <c r="H31"/>
      <c r="I31" s="109" t="e">
        <f>SUM(K5:K20)</f>
        <v>#REF!</v>
      </c>
      <c r="J31" s="90"/>
      <c r="K31" s="90">
        <f>SUMIF($D$5:$D$20,"&lt;"&amp;B32,$K$5:$K$20)</f>
        <v>0</v>
      </c>
      <c r="L31" s="90"/>
      <c r="M31" s="111" t="e">
        <f>$I$31-K31</f>
        <v>#REF!</v>
      </c>
      <c r="N31" s="108" t="s">
        <v>47</v>
      </c>
    </row>
    <row r="32" spans="2:14" ht="15.75" x14ac:dyDescent="0.25">
      <c r="B32" s="74">
        <v>2029</v>
      </c>
      <c r="C32" s="65">
        <f t="shared" si="4"/>
        <v>0</v>
      </c>
      <c r="D32" s="86" t="e">
        <f t="shared" si="5"/>
        <v>#REF!</v>
      </c>
      <c r="E32" s="60">
        <f t="shared" si="1"/>
        <v>0</v>
      </c>
      <c r="F32" s="56" t="e">
        <f t="shared" si="2"/>
        <v>#REF!</v>
      </c>
      <c r="G32"/>
      <c r="H32"/>
      <c r="I32" s="99"/>
      <c r="J32" s="90"/>
      <c r="K32" s="90">
        <f t="shared" ref="K32:K49" si="7">SUMIF($D$5:$D$20,"&lt;"&amp;B33,$K$5:$K$20)</f>
        <v>0</v>
      </c>
      <c r="L32" s="90"/>
      <c r="M32" s="94" t="e">
        <f t="shared" ref="M32:M50" si="8">$I$31-K32</f>
        <v>#REF!</v>
      </c>
    </row>
    <row r="33" spans="2:13" ht="15.75" x14ac:dyDescent="0.25">
      <c r="B33" s="74">
        <v>2030</v>
      </c>
      <c r="C33" s="65">
        <f t="shared" si="4"/>
        <v>0</v>
      </c>
      <c r="D33" s="86" t="e">
        <f t="shared" si="5"/>
        <v>#REF!</v>
      </c>
      <c r="E33" s="64">
        <f t="shared" si="1"/>
        <v>0</v>
      </c>
      <c r="F33" s="56" t="e">
        <f t="shared" si="2"/>
        <v>#REF!</v>
      </c>
      <c r="G33"/>
      <c r="H33"/>
      <c r="I33" s="99"/>
      <c r="J33" s="90"/>
      <c r="K33" s="90">
        <f t="shared" si="7"/>
        <v>0</v>
      </c>
      <c r="L33" s="90"/>
      <c r="M33" s="94" t="e">
        <f t="shared" si="8"/>
        <v>#REF!</v>
      </c>
    </row>
    <row r="34" spans="2:13" ht="15.75" x14ac:dyDescent="0.25">
      <c r="B34" s="74">
        <v>2031</v>
      </c>
      <c r="C34" s="65">
        <f t="shared" si="4"/>
        <v>0</v>
      </c>
      <c r="D34" s="86" t="e">
        <f t="shared" si="5"/>
        <v>#REF!</v>
      </c>
      <c r="E34" s="60">
        <f t="shared" si="1"/>
        <v>0</v>
      </c>
      <c r="F34" s="56" t="e">
        <f t="shared" si="2"/>
        <v>#REF!</v>
      </c>
      <c r="G34"/>
      <c r="H34"/>
      <c r="I34" s="99"/>
      <c r="J34" s="90"/>
      <c r="K34" s="90">
        <f t="shared" si="7"/>
        <v>0</v>
      </c>
      <c r="L34" s="90"/>
      <c r="M34" s="94" t="e">
        <f t="shared" si="8"/>
        <v>#REF!</v>
      </c>
    </row>
    <row r="35" spans="2:13" ht="15.75" x14ac:dyDescent="0.25">
      <c r="B35" s="74">
        <v>2032</v>
      </c>
      <c r="C35" s="64">
        <f t="shared" si="4"/>
        <v>0</v>
      </c>
      <c r="D35" s="86" t="e">
        <f t="shared" si="5"/>
        <v>#REF!</v>
      </c>
      <c r="E35" s="64">
        <f t="shared" si="1"/>
        <v>0</v>
      </c>
      <c r="F35" s="56" t="e">
        <f t="shared" si="2"/>
        <v>#REF!</v>
      </c>
      <c r="G35"/>
      <c r="H35"/>
      <c r="I35" s="99"/>
      <c r="J35" s="90"/>
      <c r="K35" s="90">
        <f t="shared" si="7"/>
        <v>0</v>
      </c>
      <c r="L35" s="90"/>
      <c r="M35" s="94" t="e">
        <f t="shared" si="8"/>
        <v>#REF!</v>
      </c>
    </row>
    <row r="36" spans="2:13" ht="15.75" x14ac:dyDescent="0.25">
      <c r="B36" s="74">
        <v>2033</v>
      </c>
      <c r="C36" s="64">
        <f t="shared" si="4"/>
        <v>0</v>
      </c>
      <c r="D36" s="86" t="e">
        <f t="shared" si="5"/>
        <v>#REF!</v>
      </c>
      <c r="E36" s="60">
        <f t="shared" si="1"/>
        <v>0</v>
      </c>
      <c r="F36" s="56" t="e">
        <f t="shared" si="2"/>
        <v>#REF!</v>
      </c>
      <c r="G36"/>
      <c r="H36"/>
      <c r="I36" s="99"/>
      <c r="J36" s="90"/>
      <c r="K36" s="90">
        <f t="shared" si="7"/>
        <v>0</v>
      </c>
      <c r="L36" s="90"/>
      <c r="M36" s="94" t="e">
        <f t="shared" si="8"/>
        <v>#REF!</v>
      </c>
    </row>
    <row r="37" spans="2:13" ht="15.75" x14ac:dyDescent="0.25">
      <c r="B37" s="74">
        <v>2034</v>
      </c>
      <c r="C37" s="64">
        <f t="shared" si="4"/>
        <v>0</v>
      </c>
      <c r="D37" s="86" t="e">
        <f t="shared" si="5"/>
        <v>#REF!</v>
      </c>
      <c r="E37" s="64">
        <f t="shared" si="1"/>
        <v>0</v>
      </c>
      <c r="F37" s="56" t="e">
        <f t="shared" si="2"/>
        <v>#REF!</v>
      </c>
      <c r="G37"/>
      <c r="H37"/>
      <c r="I37" s="99"/>
      <c r="J37" s="90"/>
      <c r="K37" s="90">
        <f t="shared" si="7"/>
        <v>0</v>
      </c>
      <c r="L37" s="90"/>
      <c r="M37" s="94" t="e">
        <f t="shared" si="8"/>
        <v>#REF!</v>
      </c>
    </row>
    <row r="38" spans="2:13" ht="15.75" x14ac:dyDescent="0.25">
      <c r="B38" s="74">
        <v>2035</v>
      </c>
      <c r="C38" s="64">
        <f t="shared" si="4"/>
        <v>0</v>
      </c>
      <c r="D38" s="86" t="e">
        <f t="shared" si="5"/>
        <v>#REF!</v>
      </c>
      <c r="E38" s="60">
        <f t="shared" si="1"/>
        <v>0</v>
      </c>
      <c r="F38" s="56" t="e">
        <f t="shared" si="2"/>
        <v>#REF!</v>
      </c>
      <c r="G38"/>
      <c r="H38"/>
      <c r="I38" s="99"/>
      <c r="J38" s="90"/>
      <c r="K38" s="90">
        <f t="shared" si="7"/>
        <v>0</v>
      </c>
      <c r="L38" s="90"/>
      <c r="M38" s="94" t="e">
        <f t="shared" si="8"/>
        <v>#REF!</v>
      </c>
    </row>
    <row r="39" spans="2:13" ht="15.75" x14ac:dyDescent="0.25">
      <c r="B39" s="74">
        <v>2036</v>
      </c>
      <c r="C39" s="64">
        <f t="shared" si="4"/>
        <v>0</v>
      </c>
      <c r="D39" s="86" t="e">
        <f t="shared" si="5"/>
        <v>#REF!</v>
      </c>
      <c r="E39" s="64">
        <f t="shared" si="1"/>
        <v>0</v>
      </c>
      <c r="F39" s="56" t="e">
        <f t="shared" si="2"/>
        <v>#REF!</v>
      </c>
      <c r="G39"/>
      <c r="H39"/>
      <c r="I39" s="99"/>
      <c r="J39" s="90"/>
      <c r="K39" s="90">
        <f t="shared" si="7"/>
        <v>0</v>
      </c>
      <c r="L39" s="90"/>
      <c r="M39" s="94" t="e">
        <f t="shared" si="8"/>
        <v>#REF!</v>
      </c>
    </row>
    <row r="40" spans="2:13" ht="15.75" x14ac:dyDescent="0.25">
      <c r="B40" s="74">
        <v>2037</v>
      </c>
      <c r="C40" s="64">
        <f t="shared" si="4"/>
        <v>0</v>
      </c>
      <c r="D40" s="86" t="e">
        <f t="shared" si="5"/>
        <v>#REF!</v>
      </c>
      <c r="E40" s="60">
        <f t="shared" si="1"/>
        <v>0</v>
      </c>
      <c r="F40" s="56" t="e">
        <f t="shared" si="2"/>
        <v>#REF!</v>
      </c>
      <c r="G40"/>
      <c r="H40"/>
      <c r="I40" s="93"/>
      <c r="J40" s="90"/>
      <c r="K40" s="90">
        <f t="shared" si="7"/>
        <v>0</v>
      </c>
      <c r="L40" s="90"/>
      <c r="M40" s="94" t="e">
        <f t="shared" si="8"/>
        <v>#REF!</v>
      </c>
    </row>
    <row r="41" spans="2:13" ht="15.75" x14ac:dyDescent="0.25">
      <c r="B41" s="75">
        <v>2038</v>
      </c>
      <c r="C41" s="64">
        <f t="shared" si="4"/>
        <v>0</v>
      </c>
      <c r="D41" s="86" t="e">
        <f t="shared" si="5"/>
        <v>#REF!</v>
      </c>
      <c r="E41" s="64">
        <f t="shared" si="1"/>
        <v>0</v>
      </c>
      <c r="F41" s="56" t="e">
        <f t="shared" si="2"/>
        <v>#REF!</v>
      </c>
      <c r="G41"/>
      <c r="H41"/>
      <c r="I41" s="93"/>
      <c r="J41" s="90"/>
      <c r="K41" s="90">
        <f t="shared" si="7"/>
        <v>0</v>
      </c>
      <c r="L41" s="90"/>
      <c r="M41" s="94" t="e">
        <f t="shared" si="8"/>
        <v>#REF!</v>
      </c>
    </row>
    <row r="42" spans="2:13" ht="15.75" x14ac:dyDescent="0.25">
      <c r="B42" s="75">
        <v>2039</v>
      </c>
      <c r="C42" s="64">
        <f t="shared" si="4"/>
        <v>0</v>
      </c>
      <c r="D42" s="86" t="e">
        <f t="shared" si="5"/>
        <v>#REF!</v>
      </c>
      <c r="E42" s="60">
        <f t="shared" si="1"/>
        <v>0</v>
      </c>
      <c r="F42" s="56" t="e">
        <f t="shared" si="2"/>
        <v>#REF!</v>
      </c>
      <c r="G42"/>
      <c r="H42"/>
      <c r="I42" s="93"/>
      <c r="J42" s="90"/>
      <c r="K42" s="90">
        <f t="shared" si="7"/>
        <v>0</v>
      </c>
      <c r="L42" s="90"/>
      <c r="M42" s="94" t="e">
        <f t="shared" si="8"/>
        <v>#REF!</v>
      </c>
    </row>
    <row r="43" spans="2:13" ht="15.75" x14ac:dyDescent="0.25">
      <c r="B43" s="75">
        <v>2040</v>
      </c>
      <c r="C43" s="64">
        <f t="shared" si="4"/>
        <v>0</v>
      </c>
      <c r="D43" s="86" t="e">
        <f t="shared" si="5"/>
        <v>#REF!</v>
      </c>
      <c r="E43" s="64">
        <f t="shared" si="1"/>
        <v>0</v>
      </c>
      <c r="F43" s="56" t="e">
        <f t="shared" si="2"/>
        <v>#REF!</v>
      </c>
      <c r="G43"/>
      <c r="H43"/>
      <c r="I43" s="93"/>
      <c r="J43" s="90"/>
      <c r="K43" s="90">
        <f t="shared" si="7"/>
        <v>0</v>
      </c>
      <c r="L43" s="90"/>
      <c r="M43" s="94" t="e">
        <f t="shared" si="8"/>
        <v>#REF!</v>
      </c>
    </row>
    <row r="44" spans="2:13" ht="15.75" x14ac:dyDescent="0.25">
      <c r="B44" s="75">
        <v>2041</v>
      </c>
      <c r="C44" s="64">
        <f t="shared" si="4"/>
        <v>0</v>
      </c>
      <c r="D44" s="86" t="e">
        <f t="shared" si="5"/>
        <v>#REF!</v>
      </c>
      <c r="E44" s="60">
        <f t="shared" si="1"/>
        <v>0</v>
      </c>
      <c r="F44" s="56" t="e">
        <f t="shared" si="2"/>
        <v>#REF!</v>
      </c>
      <c r="I44" s="95"/>
      <c r="J44" s="91"/>
      <c r="K44" s="90">
        <f t="shared" si="7"/>
        <v>0</v>
      </c>
      <c r="L44" s="90"/>
      <c r="M44" s="94" t="e">
        <f t="shared" si="8"/>
        <v>#REF!</v>
      </c>
    </row>
    <row r="45" spans="2:13" ht="15.75" x14ac:dyDescent="0.25">
      <c r="B45" s="75">
        <v>2042</v>
      </c>
      <c r="C45" s="64">
        <f t="shared" si="4"/>
        <v>0</v>
      </c>
      <c r="D45" s="86" t="e">
        <f t="shared" si="5"/>
        <v>#REF!</v>
      </c>
      <c r="E45" s="64">
        <f t="shared" si="1"/>
        <v>0</v>
      </c>
      <c r="F45" s="56" t="e">
        <f t="shared" si="2"/>
        <v>#REF!</v>
      </c>
      <c r="I45" s="95"/>
      <c r="J45" s="91"/>
      <c r="K45" s="90">
        <f t="shared" si="7"/>
        <v>0</v>
      </c>
      <c r="L45" s="90"/>
      <c r="M45" s="94" t="e">
        <f t="shared" si="8"/>
        <v>#REF!</v>
      </c>
    </row>
    <row r="46" spans="2:13" ht="15.75" x14ac:dyDescent="0.25">
      <c r="B46" s="75">
        <v>2043</v>
      </c>
      <c r="C46" s="64">
        <f t="shared" si="4"/>
        <v>0</v>
      </c>
      <c r="D46" s="86" t="e">
        <f t="shared" si="5"/>
        <v>#REF!</v>
      </c>
      <c r="E46" s="60">
        <f t="shared" si="1"/>
        <v>0</v>
      </c>
      <c r="F46" s="56" t="e">
        <f t="shared" si="2"/>
        <v>#REF!</v>
      </c>
      <c r="I46" s="95"/>
      <c r="J46" s="91"/>
      <c r="K46" s="90">
        <f t="shared" si="7"/>
        <v>0</v>
      </c>
      <c r="L46" s="90"/>
      <c r="M46" s="94" t="e">
        <f t="shared" si="8"/>
        <v>#REF!</v>
      </c>
    </row>
    <row r="47" spans="2:13" ht="15.75" x14ac:dyDescent="0.25">
      <c r="B47" s="75">
        <v>2044</v>
      </c>
      <c r="C47" s="64">
        <f t="shared" si="4"/>
        <v>0</v>
      </c>
      <c r="D47" s="86" t="e">
        <f t="shared" si="5"/>
        <v>#REF!</v>
      </c>
      <c r="E47" s="64">
        <f t="shared" si="1"/>
        <v>0</v>
      </c>
      <c r="F47" s="56" t="e">
        <f t="shared" si="2"/>
        <v>#REF!</v>
      </c>
      <c r="I47" s="95"/>
      <c r="J47" s="91"/>
      <c r="K47" s="90">
        <f t="shared" si="7"/>
        <v>0</v>
      </c>
      <c r="L47" s="90"/>
      <c r="M47" s="94" t="e">
        <f t="shared" si="8"/>
        <v>#REF!</v>
      </c>
    </row>
    <row r="48" spans="2:13" ht="15.75" x14ac:dyDescent="0.25">
      <c r="B48" s="75">
        <v>2045</v>
      </c>
      <c r="C48" s="64">
        <f t="shared" si="4"/>
        <v>0</v>
      </c>
      <c r="D48" s="86" t="e">
        <f t="shared" si="5"/>
        <v>#REF!</v>
      </c>
      <c r="E48" s="60">
        <f t="shared" si="1"/>
        <v>0</v>
      </c>
      <c r="F48" s="56" t="e">
        <f t="shared" si="2"/>
        <v>#REF!</v>
      </c>
      <c r="I48" s="95"/>
      <c r="J48" s="91"/>
      <c r="K48" s="90">
        <f t="shared" si="7"/>
        <v>0</v>
      </c>
      <c r="L48" s="90"/>
      <c r="M48" s="94" t="e">
        <f t="shared" si="8"/>
        <v>#REF!</v>
      </c>
    </row>
    <row r="49" spans="2:13" ht="15.75" x14ac:dyDescent="0.25">
      <c r="B49" s="75">
        <v>2046</v>
      </c>
      <c r="C49" s="64">
        <f t="shared" si="4"/>
        <v>0</v>
      </c>
      <c r="D49" s="86" t="e">
        <f t="shared" si="5"/>
        <v>#REF!</v>
      </c>
      <c r="E49" s="64">
        <f t="shared" si="1"/>
        <v>0</v>
      </c>
      <c r="F49" s="56" t="e">
        <f t="shared" si="2"/>
        <v>#REF!</v>
      </c>
      <c r="I49" s="95"/>
      <c r="J49" s="91"/>
      <c r="K49" s="90">
        <f t="shared" si="7"/>
        <v>0</v>
      </c>
      <c r="L49" s="90"/>
      <c r="M49" s="94" t="e">
        <f t="shared" si="8"/>
        <v>#REF!</v>
      </c>
    </row>
    <row r="50" spans="2:13" ht="15.75" x14ac:dyDescent="0.25">
      <c r="B50" s="75">
        <v>2047</v>
      </c>
      <c r="C50" s="64">
        <f t="shared" si="4"/>
        <v>0</v>
      </c>
      <c r="D50" s="86" t="e">
        <f>SUMIF($I$5:$I$20,"&lt;"&amp;B51,$K$5:$K$20)-(SUMIF($D$5:$D$20,"&lt;"&amp;B51,$K$5:$K$20))</f>
        <v>#REF!</v>
      </c>
      <c r="E50" s="60">
        <f t="shared" si="1"/>
        <v>0</v>
      </c>
      <c r="F50" s="56" t="e">
        <f t="shared" si="2"/>
        <v>#REF!</v>
      </c>
      <c r="I50" s="95"/>
      <c r="J50" s="91"/>
      <c r="K50" s="90">
        <f>SUMIF($D$5:$D$20,"&lt;"&amp;B51,$K$5:$K$20)</f>
        <v>0</v>
      </c>
      <c r="L50" s="90"/>
      <c r="M50" s="94" t="e">
        <f t="shared" si="8"/>
        <v>#REF!</v>
      </c>
    </row>
    <row r="51" spans="2:13" ht="15.75" x14ac:dyDescent="0.25">
      <c r="B51" s="74">
        <v>2048</v>
      </c>
      <c r="C51" s="65">
        <f t="shared" si="4"/>
        <v>0</v>
      </c>
      <c r="D51" s="86" t="e">
        <f>SUMIF($I$5:$I$20,"&lt;"&amp;B52,$K$5:$K$20)-(SUMIF($D$5:$D$20,"&lt;"&amp;B52,$K$5:$K$20))</f>
        <v>#REF!</v>
      </c>
      <c r="E51" s="65">
        <f t="shared" si="1"/>
        <v>0</v>
      </c>
      <c r="F51" s="88" t="e">
        <f t="shared" si="2"/>
        <v>#REF!</v>
      </c>
      <c r="I51" s="96"/>
      <c r="J51" s="100"/>
      <c r="K51" s="97">
        <f>SUMIF($D$5:$D$20,"&lt;"&amp;B52,$K$5:$K$20)</f>
        <v>0</v>
      </c>
      <c r="L51" s="97"/>
      <c r="M51" s="98" t="e">
        <f>$I$31-K51</f>
        <v>#REF!</v>
      </c>
    </row>
    <row r="52" spans="2:13" ht="16.5" thickBot="1" x14ac:dyDescent="0.3">
      <c r="B52" s="46">
        <v>2049</v>
      </c>
      <c r="C52" s="61">
        <f t="shared" si="4"/>
        <v>0</v>
      </c>
      <c r="D52" s="87" t="e">
        <f>SUMIF($I$5:$I$20,"&lt;"&amp;B52,$K$5:$K$20)-(SUMIF($D$5:$D$20,"&lt;"&amp;B52,$K$5:$K$20))</f>
        <v>#REF!</v>
      </c>
      <c r="E52" s="61">
        <f t="shared" si="1"/>
        <v>0</v>
      </c>
      <c r="F52" s="57" t="e">
        <f t="shared" si="2"/>
        <v>#REF!</v>
      </c>
      <c r="I52" s="5"/>
      <c r="K52"/>
      <c r="M52" s="83"/>
    </row>
    <row r="53" spans="2:13" ht="16.5" thickBot="1" x14ac:dyDescent="0.3">
      <c r="B53" s="53" t="s">
        <v>38</v>
      </c>
      <c r="C53" s="54" t="e">
        <f>SUM(C28:C52)</f>
        <v>#REF!</v>
      </c>
      <c r="D53" s="54" t="e">
        <f>SUM(D28:D52)</f>
        <v>#REF!</v>
      </c>
      <c r="E53" s="54">
        <f>SUM(E28:E52)</f>
        <v>0</v>
      </c>
      <c r="F53" s="62" t="e">
        <f t="shared" si="2"/>
        <v>#REF!</v>
      </c>
    </row>
    <row r="54" spans="2:13" ht="15.75" x14ac:dyDescent="0.25">
      <c r="B54" s="113"/>
      <c r="C54" s="114"/>
      <c r="D54" s="114"/>
      <c r="E54" s="114"/>
      <c r="F54" s="115" t="e">
        <f>F53*H54</f>
        <v>#REF!</v>
      </c>
      <c r="G54" s="118" t="s">
        <v>56</v>
      </c>
      <c r="H54" s="120">
        <v>0.15</v>
      </c>
    </row>
    <row r="55" spans="2:13" ht="15.75" x14ac:dyDescent="0.25">
      <c r="B55" s="113"/>
      <c r="C55" s="114"/>
      <c r="D55" s="114"/>
      <c r="E55" s="114"/>
      <c r="F55" s="116" t="e">
        <f>F53+F54</f>
        <v>#REF!</v>
      </c>
      <c r="G55" s="119" t="s">
        <v>57</v>
      </c>
      <c r="H55" s="117"/>
    </row>
    <row r="56" spans="2:13" ht="15.75" x14ac:dyDescent="0.25">
      <c r="C56" s="112"/>
      <c r="D56" s="112"/>
      <c r="E56" s="112"/>
      <c r="F56" s="126" t="e">
        <f>F53*19/100</f>
        <v>#REF!</v>
      </c>
      <c r="G56" s="122" t="s">
        <v>39</v>
      </c>
    </row>
    <row r="57" spans="2:13" ht="16.5" thickBot="1" x14ac:dyDescent="0.3">
      <c r="F57" s="81" t="e">
        <f>F53+F56</f>
        <v>#REF!</v>
      </c>
      <c r="G57" s="123" t="s">
        <v>53</v>
      </c>
      <c r="H57" s="82"/>
    </row>
    <row r="58" spans="2:13" ht="15.75" thickTop="1" x14ac:dyDescent="0.25"/>
    <row r="59" spans="2:13" ht="15.75" x14ac:dyDescent="0.25">
      <c r="E59" s="121" t="s">
        <v>58</v>
      </c>
      <c r="F59" s="124" t="e">
        <f>#REF!</f>
        <v>#REF!</v>
      </c>
      <c r="G59" s="122" t="s">
        <v>41</v>
      </c>
      <c r="H59" s="125"/>
    </row>
  </sheetData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&amp;LTSG - Allg. Dienstleistungen
ARCHIV&amp;C&amp;"-,Fett"&amp;16Aktenauslagerung
Kostenaufstellung</oddHeader>
    <oddFooter>&amp;L&amp;A&amp;R&amp;D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Anlage B Aktenauslagerung</vt:lpstr>
      <vt:lpstr>Anlage C Lagerungskosten</vt:lpstr>
      <vt:lpstr>Anlage D Vernichtungskosten</vt:lpstr>
      <vt:lpstr>Anlage E weitere Kosten</vt:lpstr>
      <vt:lpstr>Anlage F Gesamtpreiskalkulation</vt:lpstr>
      <vt:lpstr>KOSTEN_Auswertung 1J Verzug_NEU</vt:lpstr>
      <vt:lpstr>'Anlage F Gesamtpreiskalkulation'!Druckbereich</vt:lpstr>
      <vt:lpstr>'KOSTEN_Auswertung 1J Verzug_NEU'!Druckbereich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2026-03-26T10:58:38Z</dcterms:modified>
</cp:coreProperties>
</file>