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ustausch Immobilien-und Facilitymanagement\5. Facilitymanagement\DL Textilversorgung\1. Mietwäsche\4. Ausschreibung neuer Vertrag\1. Ausschreibungsunterlagen\Anlagen\"/>
    </mc:Choice>
  </mc:AlternateContent>
  <xr:revisionPtr revIDLastSave="0" documentId="13_ncr:1_{AB6C30FA-F83C-4EFA-BC1C-38586E888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amtkosten" sheetId="4" r:id="rId1"/>
    <sheet name="1. Flachwäsche" sheetId="1" r:id="rId2"/>
    <sheet name="2. Pool-Berufsbekleidung" sheetId="2" r:id="rId3"/>
    <sheet name="3. Trägerbez.-Berufsbekleidung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H3" i="1"/>
  <c r="K4" i="2" l="1"/>
  <c r="M4" i="2" s="1"/>
  <c r="K5" i="2"/>
  <c r="M5" i="2" s="1"/>
  <c r="K3" i="2"/>
  <c r="M3" i="2" s="1"/>
  <c r="I5" i="3" l="1"/>
  <c r="I4" i="3"/>
  <c r="I3" i="3"/>
  <c r="J4" i="3" l="1"/>
  <c r="M4" i="3"/>
  <c r="J3" i="3"/>
  <c r="M3" i="3"/>
  <c r="J5" i="3"/>
  <c r="M5" i="3"/>
  <c r="M6" i="3"/>
  <c r="C9" i="4" s="1"/>
  <c r="H28" i="1" l="1"/>
  <c r="H20" i="1"/>
  <c r="H30" i="1" s="1"/>
  <c r="C7" i="4" s="1"/>
  <c r="M6" i="2" l="1"/>
  <c r="C8" i="4" s="1"/>
  <c r="C10" i="4" s="1"/>
</calcChain>
</file>

<file path=xl/sharedStrings.xml><?xml version="1.0" encoding="utf-8"?>
<sst xmlns="http://schemas.openxmlformats.org/spreadsheetml/2006/main" count="162" uniqueCount="93">
  <si>
    <t>Artikelbezeichnung</t>
  </si>
  <si>
    <t>Produktgruppen-bezeichnung</t>
  </si>
  <si>
    <t>Artikelgruppen-bezeichnung</t>
  </si>
  <si>
    <t>Verbrauch pro Jahr</t>
  </si>
  <si>
    <t>Einzelpreis (Waschpreis) netto pro Stk.</t>
  </si>
  <si>
    <t>Preis Summe netto pro Jahr</t>
  </si>
  <si>
    <t>Wischdesinfizierbare Kissen 74x40</t>
  </si>
  <si>
    <t>Kissen</t>
  </si>
  <si>
    <t>Bettwäsche</t>
  </si>
  <si>
    <t>Spannbettlaken</t>
  </si>
  <si>
    <t>Bezug 140x220 (abweichend zu Krankenhauswäsche)</t>
  </si>
  <si>
    <t>Bezüge</t>
  </si>
  <si>
    <t>Kissenbezüge</t>
  </si>
  <si>
    <t>Einziehdecke 135x200 ws</t>
  </si>
  <si>
    <t>Decken</t>
  </si>
  <si>
    <t>Kissen 40x60</t>
  </si>
  <si>
    <t>Fleecedecke 150x200 farbig</t>
  </si>
  <si>
    <t>Inkontinenz-Unterlage 75x85</t>
  </si>
  <si>
    <t>Systemunterlagen</t>
  </si>
  <si>
    <t>Handtuch Frottier 50x100 ws</t>
  </si>
  <si>
    <t>Handtücher</t>
  </si>
  <si>
    <t>Stationswäsche</t>
  </si>
  <si>
    <t>Duschtuch 70x140 ws</t>
  </si>
  <si>
    <t>Badelaken</t>
  </si>
  <si>
    <t>Waschhandschuh mix</t>
  </si>
  <si>
    <t>Waschlappen</t>
  </si>
  <si>
    <t>Geschirrtuch</t>
  </si>
  <si>
    <t>Geschirrtücher</t>
  </si>
  <si>
    <t>Patientenhemd offen 2XL</t>
  </si>
  <si>
    <t>Patientenhemd Pool</t>
  </si>
  <si>
    <t>Lätzchen</t>
  </si>
  <si>
    <t>Mullwindel</t>
  </si>
  <si>
    <t>Molton / Mullwindeln</t>
  </si>
  <si>
    <t>Pos.</t>
  </si>
  <si>
    <t>Einzelpreis netto pro Kg, pro Stk, oder pro Min.</t>
  </si>
  <si>
    <t>Kundeneigene Wäsche</t>
  </si>
  <si>
    <t>gemischt</t>
  </si>
  <si>
    <t>im Netzsack</t>
  </si>
  <si>
    <t>Infektiöse Wäsche</t>
  </si>
  <si>
    <t>in Schutzverpackung</t>
  </si>
  <si>
    <t xml:space="preserve">Näharbeiten </t>
  </si>
  <si>
    <t>Entsorgung Fremd-Müll in kg</t>
  </si>
  <si>
    <t>Falsch entsorgte Wäsche/Berufsbekleidung in Stk</t>
  </si>
  <si>
    <t>18 bis 22</t>
  </si>
  <si>
    <t>Summe Sonstiges</t>
  </si>
  <si>
    <t>Bereitstellungs-preis netto je Woche pro Stk.</t>
  </si>
  <si>
    <t>Summe Kurzzeitpflege</t>
  </si>
  <si>
    <t>Summe Flachwäsche Gesamt</t>
  </si>
  <si>
    <t>Spannlaken 90x200 farbig</t>
  </si>
  <si>
    <t>Produktgruppenbe- zeichnung</t>
  </si>
  <si>
    <t>Berufsgruppe</t>
  </si>
  <si>
    <t>Versorgungsart</t>
  </si>
  <si>
    <t>Pool-Mietberufsbekleidung</t>
  </si>
  <si>
    <t>Stationsbelieferung</t>
  </si>
  <si>
    <t>Kasack Unisex farbig</t>
  </si>
  <si>
    <t>Pflege</t>
  </si>
  <si>
    <t>Anzahl Mitarbeitende</t>
  </si>
  <si>
    <t>Summe Pool-Berufsbekleidung</t>
  </si>
  <si>
    <t>Hose Schlupf Unisex weiß</t>
  </si>
  <si>
    <t>Fleecejacke Unisex weiß</t>
  </si>
  <si>
    <t>Es sind alle Datenblätter auszufüllen</t>
  </si>
  <si>
    <t>Anlage 10) Preisblatt TCG: Flachwäsche</t>
  </si>
  <si>
    <t>Anlage 10) Preisblatt TCG: Pool-Berufsbekleidung</t>
  </si>
  <si>
    <t>Anzahl Träger</t>
  </si>
  <si>
    <t>Anzahl bereitzustellender Artikel</t>
  </si>
  <si>
    <t>Trägerbezogen</t>
  </si>
  <si>
    <t>Schrank</t>
  </si>
  <si>
    <t>Summe Trägerbezogene Berufsbekleidung</t>
  </si>
  <si>
    <t>Anlage 10) Preisblatt TCG : Trägerbezogene Berufsbekleidung</t>
  </si>
  <si>
    <t>Hose Schlupf Unisex weiß; Länge: N</t>
  </si>
  <si>
    <t>Handtuch 50x100 farbig</t>
  </si>
  <si>
    <t>Umlauf-menge</t>
  </si>
  <si>
    <t>Umlaufmenge Annahme Faktor</t>
  </si>
  <si>
    <t>Gesamt-menge</t>
  </si>
  <si>
    <t>Latz Erwachsener</t>
  </si>
  <si>
    <t>1 bis 17</t>
  </si>
  <si>
    <t>Kopfkissenbezug 40x80 farbig (abweichend zu Krankenhauswäsche)</t>
  </si>
  <si>
    <t>Kopfkissenbezug 45x60 farbig uni</t>
  </si>
  <si>
    <t>Größen richten sich nach dem Bedarf des jeweiligen Trägers</t>
  </si>
  <si>
    <t>Es sind ausschließlich Zellen mit folgender Farbe zu bearbeiten:</t>
  </si>
  <si>
    <t>hellgrau</t>
  </si>
  <si>
    <t>Leistungsbereich
Datenblatt</t>
  </si>
  <si>
    <t>Preis netto pro Jahr</t>
  </si>
  <si>
    <t>Flachwäsche</t>
  </si>
  <si>
    <t>Pool-Berufsbekleidung</t>
  </si>
  <si>
    <t>Trägerbezogene Berufsbekleidung</t>
  </si>
  <si>
    <t>∑</t>
  </si>
  <si>
    <t>Anlage 10) Preisblatt TCG: Gesamtkosten</t>
  </si>
  <si>
    <t>Summe Leistungsbereiche Los 3</t>
  </si>
  <si>
    <t>Zuweisung Anforderung &amp; Qualität (Anlage 07)</t>
  </si>
  <si>
    <t>3</t>
  </si>
  <si>
    <t>4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</si>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</sst>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kg&quot;"/>
    <numFmt numFmtId="165" formatCode="#,##0\ &quot;Stk.&quot;"/>
    <numFmt numFmtId="166" formatCode="#,##0\ &quot;min&quot;"/>
  </numFmts>
  <fonts count="1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i/>
      <sz val="9"/>
      <color theme="1"/>
      <name val="Tahoma"/>
      <family val="2"/>
    </font>
    <font>
      <sz val="11"/>
      <name val="Tahoma"/>
      <family val="2"/>
    </font>
    <font>
      <sz val="11"/>
      <color theme="0" tint="-0.3499862666707357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vertical="top"/>
    </xf>
    <xf numFmtId="44" fontId="5" fillId="4" borderId="1" xfId="1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44" fontId="5" fillId="3" borderId="1" xfId="1" applyFont="1" applyFill="1" applyBorder="1" applyAlignment="1">
      <alignment vertical="top"/>
    </xf>
    <xf numFmtId="44" fontId="5" fillId="2" borderId="1" xfId="1" applyFont="1" applyFill="1" applyBorder="1" applyAlignment="1">
      <alignment vertical="top"/>
    </xf>
    <xf numFmtId="44" fontId="5" fillId="0" borderId="1" xfId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44" fontId="5" fillId="0" borderId="2" xfId="1" applyFont="1" applyBorder="1" applyAlignment="1">
      <alignment vertical="top"/>
    </xf>
    <xf numFmtId="44" fontId="4" fillId="0" borderId="2" xfId="1" applyFont="1" applyBorder="1" applyAlignment="1">
      <alignment vertical="top"/>
    </xf>
    <xf numFmtId="0" fontId="2" fillId="0" borderId="0" xfId="2"/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 wrapText="1"/>
    </xf>
    <xf numFmtId="0" fontId="5" fillId="0" borderId="1" xfId="2" applyFont="1" applyBorder="1" applyAlignment="1">
      <alignment vertical="top"/>
    </xf>
    <xf numFmtId="3" fontId="5" fillId="0" borderId="1" xfId="2" applyNumberFormat="1" applyFont="1" applyBorder="1" applyAlignment="1">
      <alignment vertical="top"/>
    </xf>
    <xf numFmtId="3" fontId="2" fillId="0" borderId="0" xfId="2" applyNumberFormat="1"/>
    <xf numFmtId="0" fontId="4" fillId="0" borderId="1" xfId="2" applyFont="1" applyBorder="1" applyAlignment="1">
      <alignment vertical="top"/>
    </xf>
    <xf numFmtId="0" fontId="4" fillId="6" borderId="1" xfId="2" applyFont="1" applyFill="1" applyBorder="1" applyAlignment="1">
      <alignment horizontal="center" vertical="top" wrapText="1"/>
    </xf>
    <xf numFmtId="0" fontId="4" fillId="6" borderId="1" xfId="2" applyFont="1" applyFill="1" applyBorder="1" applyAlignment="1">
      <alignment vertical="top" wrapText="1"/>
    </xf>
    <xf numFmtId="3" fontId="4" fillId="6" borderId="1" xfId="2" applyNumberFormat="1" applyFont="1" applyFill="1" applyBorder="1" applyAlignment="1">
      <alignment vertical="top" wrapText="1"/>
    </xf>
    <xf numFmtId="1" fontId="5" fillId="0" borderId="1" xfId="1" applyNumberFormat="1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3" fontId="4" fillId="6" borderId="1" xfId="0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left" vertical="top" wrapText="1"/>
    </xf>
    <xf numFmtId="0" fontId="6" fillId="0" borderId="0" xfId="0" applyFont="1"/>
    <xf numFmtId="0" fontId="3" fillId="0" borderId="0" xfId="0" applyFont="1"/>
    <xf numFmtId="0" fontId="7" fillId="0" borderId="0" xfId="0" applyFont="1"/>
    <xf numFmtId="0" fontId="3" fillId="0" borderId="0" xfId="2" applyFont="1"/>
    <xf numFmtId="1" fontId="5" fillId="0" borderId="1" xfId="2" applyNumberFormat="1" applyFont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/>
    </xf>
    <xf numFmtId="166" fontId="5" fillId="0" borderId="1" xfId="0" applyNumberFormat="1" applyFont="1" applyFill="1" applyBorder="1" applyAlignment="1">
      <alignment horizontal="right" vertical="top"/>
    </xf>
    <xf numFmtId="165" fontId="5" fillId="0" borderId="1" xfId="0" applyNumberFormat="1" applyFont="1" applyFill="1" applyBorder="1" applyAlignment="1">
      <alignment horizontal="right" vertical="top"/>
    </xf>
    <xf numFmtId="0" fontId="8" fillId="0" borderId="0" xfId="2" applyFont="1"/>
    <xf numFmtId="44" fontId="5" fillId="0" borderId="1" xfId="3" applyFont="1" applyBorder="1" applyAlignment="1">
      <alignment vertical="top"/>
    </xf>
    <xf numFmtId="0" fontId="9" fillId="0" borderId="0" xfId="0" applyFont="1"/>
    <xf numFmtId="44" fontId="10" fillId="5" borderId="1" xfId="4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44" fontId="5" fillId="0" borderId="1" xfId="4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4" fontId="4" fillId="0" borderId="2" xfId="4" applyFont="1" applyBorder="1" applyAlignment="1">
      <alignment vertical="top"/>
    </xf>
    <xf numFmtId="0" fontId="3" fillId="0" borderId="0" xfId="5" applyFont="1"/>
    <xf numFmtId="44" fontId="5" fillId="5" borderId="0" xfId="1" applyFont="1" applyFill="1" applyAlignment="1" applyProtection="1">
      <alignment vertical="top"/>
      <protection locked="0"/>
    </xf>
    <xf numFmtId="44" fontId="5" fillId="5" borderId="1" xfId="1" applyFont="1" applyFill="1" applyBorder="1" applyAlignment="1" applyProtection="1">
      <alignment vertical="top"/>
      <protection locked="0"/>
    </xf>
    <xf numFmtId="49" fontId="5" fillId="0" borderId="1" xfId="2" applyNumberFormat="1" applyFont="1" applyBorder="1" applyAlignment="1">
      <alignment vertical="top" wrapText="1"/>
    </xf>
    <xf numFmtId="49" fontId="5" fillId="0" borderId="1" xfId="2" applyNumberFormat="1" applyFont="1" applyBorder="1" applyAlignment="1">
      <alignment vertical="top"/>
    </xf>
  </cellXfs>
  <cellStyles count="6">
    <cellStyle name="Standard" xfId="0" builtinId="0" customBuiltin="1"/>
    <cellStyle name="Standard 2" xfId="2" xr:uid="{91950BB0-81BE-46B9-9381-BD591A3D88BA}"/>
    <cellStyle name="Standard 2 3" xfId="5" xr:uid="{3D3799BF-9EE3-4A77-B339-756107D83EBE}"/>
    <cellStyle name="Währung" xfId="1" builtinId="4"/>
    <cellStyle name="Währung 2" xfId="3" xr:uid="{D9013037-BAF4-4A37-AB18-0CB0729A7856}"/>
    <cellStyle name="Währung 3" xfId="4" xr:uid="{A3485CEC-5B0B-4FD1-BF61-DB552D6FD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1F5E5-434F-4406-895B-AF63BA8F970A}">
  <sheetPr>
    <tabColor rgb="FFC00000"/>
  </sheetPr>
  <dimension ref="A1:D11"/>
  <sheetViews>
    <sheetView tabSelected="1" workbookViewId="0">
      <selection activeCell="C9" sqref="C9"/>
    </sheetView>
  </sheetViews>
  <sheetFormatPr baseColWidth="10" defaultRowHeight="14.25" x14ac:dyDescent="0.2"/>
  <cols>
    <col min="1" max="1" width="5.5" customWidth="1"/>
    <col min="2" max="2" width="33.75" customWidth="1"/>
    <col min="3" max="3" width="24.125" customWidth="1"/>
  </cols>
  <sheetData>
    <row r="1" spans="1:4" ht="19.5" x14ac:dyDescent="0.25">
      <c r="A1" s="31" t="s">
        <v>87</v>
      </c>
    </row>
    <row r="2" spans="1:4" x14ac:dyDescent="0.2">
      <c r="A2" s="33" t="s">
        <v>60</v>
      </c>
    </row>
    <row r="3" spans="1:4" x14ac:dyDescent="0.2">
      <c r="A3" s="33"/>
    </row>
    <row r="4" spans="1:4" x14ac:dyDescent="0.2">
      <c r="A4" s="44" t="s">
        <v>79</v>
      </c>
      <c r="D4" s="45" t="s">
        <v>80</v>
      </c>
    </row>
    <row r="6" spans="1:4" ht="30.75" customHeight="1" x14ac:dyDescent="0.2">
      <c r="A6" s="46" t="s">
        <v>33</v>
      </c>
      <c r="B6" s="27" t="s">
        <v>81</v>
      </c>
      <c r="C6" s="46" t="s">
        <v>82</v>
      </c>
    </row>
    <row r="7" spans="1:4" x14ac:dyDescent="0.2">
      <c r="A7" s="2">
        <v>1</v>
      </c>
      <c r="B7" s="47" t="s">
        <v>83</v>
      </c>
      <c r="C7" s="48">
        <f>'1. Flachwäsche'!H30</f>
        <v>0</v>
      </c>
    </row>
    <row r="8" spans="1:4" x14ac:dyDescent="0.2">
      <c r="A8" s="2">
        <v>2</v>
      </c>
      <c r="B8" s="47" t="s">
        <v>84</v>
      </c>
      <c r="C8" s="48">
        <f>'2. Pool-Berufsbekleidung'!M6</f>
        <v>0</v>
      </c>
    </row>
    <row r="9" spans="1:4" x14ac:dyDescent="0.2">
      <c r="A9" s="2">
        <v>3</v>
      </c>
      <c r="B9" s="47" t="s">
        <v>85</v>
      </c>
      <c r="C9" s="48">
        <f>'3. Trägerbez.-Berufsbekleidung'!M6</f>
        <v>0</v>
      </c>
    </row>
    <row r="10" spans="1:4" s="51" customFormat="1" ht="15" thickBot="1" x14ac:dyDescent="0.25">
      <c r="A10" s="7" t="s">
        <v>86</v>
      </c>
      <c r="B10" s="49" t="s">
        <v>88</v>
      </c>
      <c r="C10" s="50">
        <f>SUM(C7:C9)</f>
        <v>0</v>
      </c>
    </row>
    <row r="11" spans="1:4" ht="15" thickTop="1" x14ac:dyDescent="0.2"/>
  </sheetData>
  <sheetProtection algorithmName="SHA-512" hashValue="DK6x90OuT2Gf7kBNO0RMGrxVTPp/K/dsGJXCOAPbnK6Dd7D5diLfz8nf4EDjgZ0axLbNobqyvkchwUfQtYUihQ==" saltValue="R1LIyL2Nf72hxg9YGNIhu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>
      <selection activeCell="H30" sqref="H30"/>
    </sheetView>
  </sheetViews>
  <sheetFormatPr baseColWidth="10" defaultRowHeight="14.25" x14ac:dyDescent="0.2"/>
  <cols>
    <col min="1" max="1" width="11" style="1"/>
    <col min="2" max="2" width="41.5" style="1" customWidth="1"/>
    <col min="3" max="3" width="17.375" style="1" customWidth="1"/>
    <col min="4" max="4" width="19.625" style="1" customWidth="1"/>
    <col min="5" max="5" width="10.875" style="1" customWidth="1"/>
    <col min="6" max="6" width="14" style="1" customWidth="1"/>
    <col min="7" max="7" width="15.625" style="1" customWidth="1"/>
    <col min="8" max="8" width="15" style="1" customWidth="1"/>
    <col min="9" max="16384" width="11" style="1"/>
  </cols>
  <sheetData>
    <row r="1" spans="1:8" ht="19.5" x14ac:dyDescent="0.25">
      <c r="A1" s="31" t="s">
        <v>61</v>
      </c>
      <c r="B1" s="32"/>
      <c r="C1" s="32"/>
      <c r="D1" s="33" t="s">
        <v>60</v>
      </c>
    </row>
    <row r="2" spans="1:8" ht="42.75" x14ac:dyDescent="0.2">
      <c r="A2" s="27" t="s">
        <v>33</v>
      </c>
      <c r="B2" s="28" t="s">
        <v>0</v>
      </c>
      <c r="C2" s="28" t="s">
        <v>1</v>
      </c>
      <c r="D2" s="28" t="s">
        <v>2</v>
      </c>
      <c r="E2" s="29" t="s">
        <v>3</v>
      </c>
      <c r="F2" s="29" t="s">
        <v>4</v>
      </c>
      <c r="G2" s="29" t="s">
        <v>45</v>
      </c>
      <c r="H2" s="29" t="s">
        <v>5</v>
      </c>
    </row>
    <row r="3" spans="1:8" ht="14.25" customHeight="1" x14ac:dyDescent="0.2">
      <c r="A3" s="2">
        <v>1</v>
      </c>
      <c r="B3" s="37" t="s">
        <v>6</v>
      </c>
      <c r="C3" s="37" t="s">
        <v>7</v>
      </c>
      <c r="D3" s="38" t="s">
        <v>8</v>
      </c>
      <c r="E3" s="39">
        <v>23</v>
      </c>
      <c r="F3" s="10"/>
      <c r="G3" s="52"/>
      <c r="H3" s="11">
        <f>E3*52*G3</f>
        <v>0</v>
      </c>
    </row>
    <row r="4" spans="1:8" ht="14.25" customHeight="1" x14ac:dyDescent="0.2">
      <c r="A4" s="2">
        <v>2</v>
      </c>
      <c r="B4" s="37" t="s">
        <v>48</v>
      </c>
      <c r="C4" s="37" t="s">
        <v>9</v>
      </c>
      <c r="D4" s="38" t="s">
        <v>8</v>
      </c>
      <c r="E4" s="39">
        <v>1000</v>
      </c>
      <c r="F4" s="53"/>
      <c r="G4" s="6"/>
      <c r="H4" s="12">
        <f>E4*F4</f>
        <v>0</v>
      </c>
    </row>
    <row r="5" spans="1:8" ht="28.5" x14ac:dyDescent="0.2">
      <c r="A5" s="2">
        <v>3</v>
      </c>
      <c r="B5" s="38" t="s">
        <v>10</v>
      </c>
      <c r="C5" s="37" t="s">
        <v>11</v>
      </c>
      <c r="D5" s="38" t="s">
        <v>8</v>
      </c>
      <c r="E5" s="39">
        <v>750</v>
      </c>
      <c r="F5" s="53"/>
      <c r="G5" s="6"/>
      <c r="H5" s="12">
        <f t="shared" ref="H5:H19" si="0">E5*F5</f>
        <v>0</v>
      </c>
    </row>
    <row r="6" spans="1:8" ht="28.5" x14ac:dyDescent="0.2">
      <c r="A6" s="2">
        <v>4</v>
      </c>
      <c r="B6" s="38" t="s">
        <v>76</v>
      </c>
      <c r="C6" s="37" t="s">
        <v>12</v>
      </c>
      <c r="D6" s="38" t="s">
        <v>8</v>
      </c>
      <c r="E6" s="39">
        <v>850</v>
      </c>
      <c r="F6" s="53"/>
      <c r="G6" s="6"/>
      <c r="H6" s="12">
        <f t="shared" si="0"/>
        <v>0</v>
      </c>
    </row>
    <row r="7" spans="1:8" ht="14.25" customHeight="1" x14ac:dyDescent="0.2">
      <c r="A7" s="2">
        <v>5</v>
      </c>
      <c r="B7" s="37" t="s">
        <v>77</v>
      </c>
      <c r="C7" s="37" t="s">
        <v>12</v>
      </c>
      <c r="D7" s="38" t="s">
        <v>8</v>
      </c>
      <c r="E7" s="39">
        <v>200</v>
      </c>
      <c r="F7" s="53"/>
      <c r="G7" s="6"/>
      <c r="H7" s="12">
        <f t="shared" si="0"/>
        <v>0</v>
      </c>
    </row>
    <row r="8" spans="1:8" ht="14.25" customHeight="1" x14ac:dyDescent="0.2">
      <c r="A8" s="2">
        <v>6</v>
      </c>
      <c r="B8" s="37" t="s">
        <v>13</v>
      </c>
      <c r="C8" s="37" t="s">
        <v>14</v>
      </c>
      <c r="D8" s="38" t="s">
        <v>8</v>
      </c>
      <c r="E8" s="39">
        <v>520</v>
      </c>
      <c r="F8" s="53"/>
      <c r="G8" s="6"/>
      <c r="H8" s="12">
        <f t="shared" si="0"/>
        <v>0</v>
      </c>
    </row>
    <row r="9" spans="1:8" ht="14.25" customHeight="1" x14ac:dyDescent="0.2">
      <c r="A9" s="2">
        <v>7</v>
      </c>
      <c r="B9" s="37" t="s">
        <v>15</v>
      </c>
      <c r="C9" s="37" t="s">
        <v>7</v>
      </c>
      <c r="D9" s="38" t="s">
        <v>8</v>
      </c>
      <c r="E9" s="39">
        <v>120</v>
      </c>
      <c r="F9" s="53"/>
      <c r="G9" s="6"/>
      <c r="H9" s="12">
        <f t="shared" si="0"/>
        <v>0</v>
      </c>
    </row>
    <row r="10" spans="1:8" ht="14.25" customHeight="1" x14ac:dyDescent="0.2">
      <c r="A10" s="2">
        <v>8</v>
      </c>
      <c r="B10" s="37" t="s">
        <v>16</v>
      </c>
      <c r="C10" s="37" t="s">
        <v>14</v>
      </c>
      <c r="D10" s="38" t="s">
        <v>8</v>
      </c>
      <c r="E10" s="39">
        <v>400</v>
      </c>
      <c r="F10" s="53"/>
      <c r="G10" s="6"/>
      <c r="H10" s="12">
        <f t="shared" si="0"/>
        <v>0</v>
      </c>
    </row>
    <row r="11" spans="1:8" ht="14.25" customHeight="1" x14ac:dyDescent="0.2">
      <c r="A11" s="2">
        <v>9</v>
      </c>
      <c r="B11" s="37" t="s">
        <v>17</v>
      </c>
      <c r="C11" s="37" t="s">
        <v>18</v>
      </c>
      <c r="D11" s="38" t="s">
        <v>8</v>
      </c>
      <c r="E11" s="39">
        <v>2050</v>
      </c>
      <c r="F11" s="53"/>
      <c r="G11" s="6"/>
      <c r="H11" s="12">
        <f t="shared" si="0"/>
        <v>0</v>
      </c>
    </row>
    <row r="12" spans="1:8" ht="14.25" customHeight="1" x14ac:dyDescent="0.2">
      <c r="A12" s="2">
        <v>10</v>
      </c>
      <c r="B12" s="37" t="s">
        <v>19</v>
      </c>
      <c r="C12" s="37" t="s">
        <v>20</v>
      </c>
      <c r="D12" s="38" t="s">
        <v>21</v>
      </c>
      <c r="E12" s="39">
        <v>1300</v>
      </c>
      <c r="F12" s="53"/>
      <c r="G12" s="6"/>
      <c r="H12" s="12">
        <f t="shared" si="0"/>
        <v>0</v>
      </c>
    </row>
    <row r="13" spans="1:8" ht="14.25" customHeight="1" x14ac:dyDescent="0.2">
      <c r="A13" s="2">
        <v>11</v>
      </c>
      <c r="B13" s="37" t="s">
        <v>70</v>
      </c>
      <c r="C13" s="37" t="s">
        <v>20</v>
      </c>
      <c r="D13" s="38" t="s">
        <v>21</v>
      </c>
      <c r="E13" s="39">
        <v>1500</v>
      </c>
      <c r="F13" s="53"/>
      <c r="G13" s="6"/>
      <c r="H13" s="12">
        <f t="shared" si="0"/>
        <v>0</v>
      </c>
    </row>
    <row r="14" spans="1:8" ht="14.25" customHeight="1" x14ac:dyDescent="0.2">
      <c r="A14" s="2">
        <v>12</v>
      </c>
      <c r="B14" s="37" t="s">
        <v>22</v>
      </c>
      <c r="C14" s="37" t="s">
        <v>23</v>
      </c>
      <c r="D14" s="38" t="s">
        <v>21</v>
      </c>
      <c r="E14" s="39">
        <v>250</v>
      </c>
      <c r="F14" s="53"/>
      <c r="G14" s="6"/>
      <c r="H14" s="12">
        <f t="shared" si="0"/>
        <v>0</v>
      </c>
    </row>
    <row r="15" spans="1:8" ht="14.25" customHeight="1" x14ac:dyDescent="0.2">
      <c r="A15" s="2">
        <v>13</v>
      </c>
      <c r="B15" s="37" t="s">
        <v>24</v>
      </c>
      <c r="C15" s="37" t="s">
        <v>25</v>
      </c>
      <c r="D15" s="38" t="s">
        <v>21</v>
      </c>
      <c r="E15" s="39">
        <v>1900</v>
      </c>
      <c r="F15" s="53"/>
      <c r="G15" s="6"/>
      <c r="H15" s="12">
        <f t="shared" si="0"/>
        <v>0</v>
      </c>
    </row>
    <row r="16" spans="1:8" ht="14.25" customHeight="1" x14ac:dyDescent="0.2">
      <c r="A16" s="2">
        <v>14</v>
      </c>
      <c r="B16" s="37" t="s">
        <v>26</v>
      </c>
      <c r="C16" s="37" t="s">
        <v>27</v>
      </c>
      <c r="D16" s="38" t="s">
        <v>21</v>
      </c>
      <c r="E16" s="39">
        <v>760</v>
      </c>
      <c r="F16" s="53"/>
      <c r="G16" s="6"/>
      <c r="H16" s="12">
        <f t="shared" si="0"/>
        <v>0</v>
      </c>
    </row>
    <row r="17" spans="1:8" ht="14.25" customHeight="1" x14ac:dyDescent="0.2">
      <c r="A17" s="2">
        <v>15</v>
      </c>
      <c r="B17" s="37" t="s">
        <v>28</v>
      </c>
      <c r="C17" s="37" t="s">
        <v>29</v>
      </c>
      <c r="D17" s="38" t="s">
        <v>21</v>
      </c>
      <c r="E17" s="39">
        <v>300</v>
      </c>
      <c r="F17" s="53"/>
      <c r="G17" s="6"/>
      <c r="H17" s="12">
        <f t="shared" si="0"/>
        <v>0</v>
      </c>
    </row>
    <row r="18" spans="1:8" ht="14.25" customHeight="1" x14ac:dyDescent="0.2">
      <c r="A18" s="2">
        <v>16</v>
      </c>
      <c r="B18" s="37" t="s">
        <v>74</v>
      </c>
      <c r="C18" s="37" t="s">
        <v>30</v>
      </c>
      <c r="D18" s="38" t="s">
        <v>21</v>
      </c>
      <c r="E18" s="39">
        <v>950</v>
      </c>
      <c r="F18" s="53"/>
      <c r="G18" s="6"/>
      <c r="H18" s="12">
        <f t="shared" si="0"/>
        <v>0</v>
      </c>
    </row>
    <row r="19" spans="1:8" ht="14.25" customHeight="1" x14ac:dyDescent="0.2">
      <c r="A19" s="2">
        <v>17</v>
      </c>
      <c r="B19" s="37" t="s">
        <v>31</v>
      </c>
      <c r="C19" s="37" t="s">
        <v>32</v>
      </c>
      <c r="D19" s="38" t="s">
        <v>21</v>
      </c>
      <c r="E19" s="39">
        <v>130</v>
      </c>
      <c r="F19" s="53"/>
      <c r="G19" s="6"/>
      <c r="H19" s="12">
        <f t="shared" si="0"/>
        <v>0</v>
      </c>
    </row>
    <row r="20" spans="1:8" ht="15" thickBot="1" x14ac:dyDescent="0.25">
      <c r="A20" s="7" t="s">
        <v>75</v>
      </c>
      <c r="B20" s="8" t="s">
        <v>46</v>
      </c>
      <c r="C20" s="3"/>
      <c r="D20" s="4"/>
      <c r="E20" s="9"/>
      <c r="F20" s="3"/>
      <c r="G20" s="3"/>
      <c r="H20" s="14">
        <f>SUM(H3:H19)</f>
        <v>0</v>
      </c>
    </row>
    <row r="21" spans="1:8" ht="15" thickTop="1" x14ac:dyDescent="0.2">
      <c r="A21" s="4"/>
    </row>
    <row r="22" spans="1:8" ht="57" x14ac:dyDescent="0.2">
      <c r="A22" s="27" t="s">
        <v>33</v>
      </c>
      <c r="B22" s="28" t="s">
        <v>0</v>
      </c>
      <c r="C22" s="28" t="s">
        <v>1</v>
      </c>
      <c r="D22" s="28" t="s">
        <v>2</v>
      </c>
      <c r="E22" s="29" t="s">
        <v>3</v>
      </c>
      <c r="F22" s="29" t="s">
        <v>34</v>
      </c>
      <c r="G22" s="29" t="s">
        <v>45</v>
      </c>
      <c r="H22" s="30" t="s">
        <v>5</v>
      </c>
    </row>
    <row r="23" spans="1:8" x14ac:dyDescent="0.2">
      <c r="A23" s="2">
        <v>18</v>
      </c>
      <c r="B23" s="37" t="s">
        <v>35</v>
      </c>
      <c r="C23" s="37" t="s">
        <v>36</v>
      </c>
      <c r="D23" s="38" t="s">
        <v>37</v>
      </c>
      <c r="E23" s="36">
        <v>5</v>
      </c>
      <c r="F23" s="53"/>
      <c r="G23" s="6"/>
      <c r="H23" s="12">
        <f t="shared" ref="H23:H27" si="1">E23*F23</f>
        <v>0</v>
      </c>
    </row>
    <row r="24" spans="1:8" x14ac:dyDescent="0.2">
      <c r="A24" s="2">
        <v>19</v>
      </c>
      <c r="B24" s="37" t="s">
        <v>38</v>
      </c>
      <c r="C24" s="37" t="s">
        <v>36</v>
      </c>
      <c r="D24" s="38" t="s">
        <v>39</v>
      </c>
      <c r="E24" s="36">
        <v>20</v>
      </c>
      <c r="F24" s="53"/>
      <c r="G24" s="6"/>
      <c r="H24" s="12">
        <f t="shared" si="1"/>
        <v>0</v>
      </c>
    </row>
    <row r="25" spans="1:8" ht="14.25" customHeight="1" x14ac:dyDescent="0.2">
      <c r="A25" s="2">
        <v>20</v>
      </c>
      <c r="B25" s="37" t="s">
        <v>40</v>
      </c>
      <c r="C25" s="38" t="s">
        <v>35</v>
      </c>
      <c r="D25" s="38" t="s">
        <v>35</v>
      </c>
      <c r="E25" s="40">
        <v>60</v>
      </c>
      <c r="F25" s="53"/>
      <c r="G25" s="6"/>
      <c r="H25" s="12">
        <f t="shared" si="1"/>
        <v>0</v>
      </c>
    </row>
    <row r="26" spans="1:8" x14ac:dyDescent="0.2">
      <c r="A26" s="2">
        <v>21</v>
      </c>
      <c r="B26" s="37" t="s">
        <v>41</v>
      </c>
      <c r="C26" s="37" t="s">
        <v>36</v>
      </c>
      <c r="D26" s="38"/>
      <c r="E26" s="36">
        <v>5</v>
      </c>
      <c r="F26" s="53"/>
      <c r="G26" s="6"/>
      <c r="H26" s="12">
        <f t="shared" si="1"/>
        <v>0</v>
      </c>
    </row>
    <row r="27" spans="1:8" x14ac:dyDescent="0.2">
      <c r="A27" s="2">
        <v>22</v>
      </c>
      <c r="B27" s="37" t="s">
        <v>42</v>
      </c>
      <c r="C27" s="37" t="s">
        <v>36</v>
      </c>
      <c r="D27" s="38"/>
      <c r="E27" s="41">
        <v>10</v>
      </c>
      <c r="F27" s="53"/>
      <c r="G27" s="6"/>
      <c r="H27" s="12">
        <f t="shared" si="1"/>
        <v>0</v>
      </c>
    </row>
    <row r="28" spans="1:8" ht="15" thickBot="1" x14ac:dyDescent="0.25">
      <c r="A28" s="7" t="s">
        <v>43</v>
      </c>
      <c r="B28" s="8" t="s">
        <v>44</v>
      </c>
      <c r="C28" s="3"/>
      <c r="D28" s="4"/>
      <c r="E28" s="9"/>
      <c r="F28" s="5"/>
      <c r="G28" s="9"/>
      <c r="H28" s="14">
        <f>SUM(H23:H27)</f>
        <v>0</v>
      </c>
    </row>
    <row r="29" spans="1:8" ht="15" thickTop="1" x14ac:dyDescent="0.2">
      <c r="A29" s="4"/>
      <c r="B29" s="4"/>
      <c r="C29" s="4"/>
      <c r="D29" s="4"/>
      <c r="E29" s="4"/>
      <c r="F29" s="4"/>
      <c r="G29" s="4"/>
      <c r="H29" s="4"/>
    </row>
    <row r="30" spans="1:8" ht="15" thickBot="1" x14ac:dyDescent="0.25">
      <c r="A30" s="4"/>
      <c r="B30" s="13" t="s">
        <v>47</v>
      </c>
      <c r="C30" s="4"/>
      <c r="D30" s="4"/>
      <c r="E30" s="4"/>
      <c r="F30" s="4"/>
      <c r="G30" s="4"/>
      <c r="H30" s="15">
        <f>SUM(H20,H28)</f>
        <v>0</v>
      </c>
    </row>
    <row r="31" spans="1:8" ht="15" thickTop="1" x14ac:dyDescent="0.2"/>
  </sheetData>
  <sheetProtection algorithmName="SHA-512" hashValue="JTx/SI6EsIHy2M60RmickU2MGcT90dez1urklcd0Lx7v6RXXidWAz1K4GyfifmdiU7XrDKGx8cOuVKLqlyKr6Q==" saltValue="mYooO+BwR/cZuRdzdtgXP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CE25-12C5-44BE-AFD3-2936FCB0ED65}">
  <dimension ref="A1:M8"/>
  <sheetViews>
    <sheetView zoomScaleNormal="100" workbookViewId="0">
      <selection activeCell="C6" sqref="C6"/>
    </sheetView>
  </sheetViews>
  <sheetFormatPr baseColWidth="10" defaultRowHeight="15" x14ac:dyDescent="0.25"/>
  <cols>
    <col min="1" max="1" width="5.125" style="16" bestFit="1" customWidth="1"/>
    <col min="2" max="2" width="31.625" style="16" customWidth="1"/>
    <col min="3" max="3" width="20.5" style="16" bestFit="1" customWidth="1"/>
    <col min="4" max="4" width="21.875" style="16" bestFit="1" customWidth="1"/>
    <col min="5" max="5" width="16" style="16" customWidth="1"/>
    <col min="6" max="6" width="15.75" style="16" bestFit="1" customWidth="1"/>
    <col min="7" max="7" width="14.25" style="16" bestFit="1" customWidth="1"/>
    <col min="8" max="8" width="10.75" style="16" bestFit="1" customWidth="1"/>
    <col min="9" max="9" width="14" style="16" customWidth="1"/>
    <col min="10" max="10" width="13.625" style="16" customWidth="1"/>
    <col min="11" max="11" width="8.5" style="16" bestFit="1" customWidth="1"/>
    <col min="12" max="12" width="16.75" style="16" customWidth="1"/>
    <col min="13" max="13" width="16.875" style="16" customWidth="1"/>
    <col min="14" max="16384" width="11" style="16"/>
  </cols>
  <sheetData>
    <row r="1" spans="1:13" ht="19.5" x14ac:dyDescent="0.25">
      <c r="A1" s="31" t="s">
        <v>62</v>
      </c>
      <c r="B1" s="32"/>
      <c r="C1" s="32"/>
      <c r="D1" s="33"/>
      <c r="E1" s="34"/>
      <c r="F1" s="33" t="s">
        <v>60</v>
      </c>
    </row>
    <row r="2" spans="1:13" ht="42.75" x14ac:dyDescent="0.25">
      <c r="A2" s="23" t="s">
        <v>33</v>
      </c>
      <c r="B2" s="24" t="s">
        <v>0</v>
      </c>
      <c r="C2" s="24" t="s">
        <v>89</v>
      </c>
      <c r="D2" s="24" t="s">
        <v>49</v>
      </c>
      <c r="E2" s="24" t="s">
        <v>50</v>
      </c>
      <c r="F2" s="24" t="s">
        <v>51</v>
      </c>
      <c r="G2" s="24" t="s">
        <v>56</v>
      </c>
      <c r="H2" s="25" t="s">
        <v>3</v>
      </c>
      <c r="I2" s="25" t="s">
        <v>4</v>
      </c>
      <c r="J2" s="25" t="s">
        <v>72</v>
      </c>
      <c r="K2" s="25" t="s">
        <v>71</v>
      </c>
      <c r="L2" s="25" t="s">
        <v>45</v>
      </c>
      <c r="M2" s="25" t="s">
        <v>5</v>
      </c>
    </row>
    <row r="3" spans="1:13" ht="28.5" x14ac:dyDescent="0.25">
      <c r="A3" s="17">
        <v>1</v>
      </c>
      <c r="B3" s="18" t="s">
        <v>54</v>
      </c>
      <c r="C3" s="54" t="s">
        <v>90</v>
      </c>
      <c r="D3" s="19" t="s">
        <v>52</v>
      </c>
      <c r="E3" s="18" t="s">
        <v>55</v>
      </c>
      <c r="F3" s="18" t="s">
        <v>53</v>
      </c>
      <c r="G3" s="35">
        <v>16</v>
      </c>
      <c r="H3" s="20">
        <v>1650</v>
      </c>
      <c r="I3" s="53"/>
      <c r="J3" s="26">
        <v>6</v>
      </c>
      <c r="K3" s="26">
        <f>G3*J3</f>
        <v>96</v>
      </c>
      <c r="L3" s="53"/>
      <c r="M3" s="12">
        <f>(H3*I3)+(K3*L3*52)</f>
        <v>0</v>
      </c>
    </row>
    <row r="4" spans="1:13" ht="28.5" x14ac:dyDescent="0.25">
      <c r="A4" s="17">
        <v>2</v>
      </c>
      <c r="B4" s="18" t="s">
        <v>69</v>
      </c>
      <c r="C4" s="54" t="s">
        <v>91</v>
      </c>
      <c r="D4" s="19" t="s">
        <v>52</v>
      </c>
      <c r="E4" s="18" t="s">
        <v>55</v>
      </c>
      <c r="F4" s="18" t="s">
        <v>53</v>
      </c>
      <c r="G4" s="35">
        <v>16</v>
      </c>
      <c r="H4" s="20">
        <v>1150</v>
      </c>
      <c r="I4" s="53"/>
      <c r="J4" s="26">
        <v>6</v>
      </c>
      <c r="K4" s="26">
        <f t="shared" ref="K4:K5" si="0">G4*J4</f>
        <v>96</v>
      </c>
      <c r="L4" s="53"/>
      <c r="M4" s="12">
        <f t="shared" ref="M4:M5" si="1">(H4*I4)+(K4*L4*52)</f>
        <v>0</v>
      </c>
    </row>
    <row r="5" spans="1:13" ht="28.5" x14ac:dyDescent="0.25">
      <c r="A5" s="17">
        <v>3</v>
      </c>
      <c r="B5" s="19" t="s">
        <v>59</v>
      </c>
      <c r="C5" s="55" t="s">
        <v>92</v>
      </c>
      <c r="D5" s="19" t="s">
        <v>52</v>
      </c>
      <c r="E5" s="18" t="s">
        <v>55</v>
      </c>
      <c r="F5" s="18" t="s">
        <v>53</v>
      </c>
      <c r="G5" s="35">
        <v>16</v>
      </c>
      <c r="H5" s="20">
        <v>180</v>
      </c>
      <c r="I5" s="53"/>
      <c r="J5" s="26">
        <v>3</v>
      </c>
      <c r="K5" s="26">
        <f t="shared" si="0"/>
        <v>48</v>
      </c>
      <c r="L5" s="53"/>
      <c r="M5" s="12">
        <f t="shared" si="1"/>
        <v>0</v>
      </c>
    </row>
    <row r="6" spans="1:13" ht="15.75" thickBot="1" x14ac:dyDescent="0.3">
      <c r="A6" s="19"/>
      <c r="B6" s="22" t="s">
        <v>57</v>
      </c>
      <c r="C6" s="22"/>
      <c r="D6" s="19"/>
      <c r="E6" s="19"/>
      <c r="F6" s="19"/>
      <c r="G6" s="19"/>
      <c r="H6" s="19"/>
      <c r="I6" s="19"/>
      <c r="J6" s="19"/>
      <c r="K6" s="19"/>
      <c r="L6" s="19"/>
      <c r="M6" s="15">
        <f>SUM(M3:M5)</f>
        <v>0</v>
      </c>
    </row>
    <row r="7" spans="1:13" ht="15.75" thickTop="1" x14ac:dyDescent="0.25"/>
    <row r="8" spans="1:13" x14ac:dyDescent="0.25">
      <c r="H8" s="21"/>
    </row>
  </sheetData>
  <sheetProtection algorithmName="SHA-512" hashValue="aviqKuD22V1U+1MdWxQZLTXvEO29TtZP1HjjrmTaqo14+5U3dhhk7dlf5L3Xh5cmFBo/HBaWq2QB2NB7TRaQIg==" saltValue="n4T7KKYQy6B8+tcJL+H2pA==" spinCount="100000" sheet="1" objects="1" scenarios="1"/>
  <pageMargins left="0.7" right="0.7" top="0.78740157499999996" bottom="0.78740157499999996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9E23-5AEB-4246-A7BF-389FDC555A1E}">
  <dimension ref="A1:M8"/>
  <sheetViews>
    <sheetView workbookViewId="0">
      <selection activeCell="C6" sqref="C6"/>
    </sheetView>
  </sheetViews>
  <sheetFormatPr baseColWidth="10" defaultRowHeight="15" x14ac:dyDescent="0.25"/>
  <cols>
    <col min="1" max="1" width="5.125" style="16" bestFit="1" customWidth="1"/>
    <col min="2" max="2" width="42.125" style="16" customWidth="1"/>
    <col min="3" max="3" width="20.5" style="16" bestFit="1" customWidth="1"/>
    <col min="4" max="4" width="19.5" style="16" customWidth="1"/>
    <col min="5" max="5" width="16" style="16" customWidth="1"/>
    <col min="6" max="6" width="15.75" style="16" bestFit="1" customWidth="1"/>
    <col min="7" max="7" width="11.125" style="16" customWidth="1"/>
    <col min="8" max="8" width="18.5" style="16" customWidth="1"/>
    <col min="9" max="9" width="8.75" style="16" customWidth="1"/>
    <col min="10" max="10" width="10.875" style="16" customWidth="1"/>
    <col min="11" max="11" width="14" style="16" customWidth="1"/>
    <col min="12" max="12" width="16.75" style="16" customWidth="1"/>
    <col min="13" max="13" width="15.75" style="16" customWidth="1"/>
    <col min="14" max="16384" width="11" style="16"/>
  </cols>
  <sheetData>
    <row r="1" spans="1:13" ht="19.5" x14ac:dyDescent="0.25">
      <c r="A1" s="31" t="s">
        <v>68</v>
      </c>
      <c r="B1" s="34"/>
      <c r="C1" s="34"/>
      <c r="D1" s="34"/>
      <c r="E1" s="34"/>
      <c r="F1" s="34"/>
      <c r="G1" s="33" t="s">
        <v>60</v>
      </c>
    </row>
    <row r="2" spans="1:13" ht="42.75" x14ac:dyDescent="0.25">
      <c r="A2" s="23" t="s">
        <v>33</v>
      </c>
      <c r="B2" s="24" t="s">
        <v>0</v>
      </c>
      <c r="C2" s="24" t="s">
        <v>89</v>
      </c>
      <c r="D2" s="24" t="s">
        <v>49</v>
      </c>
      <c r="E2" s="24" t="s">
        <v>50</v>
      </c>
      <c r="F2" s="24" t="s">
        <v>51</v>
      </c>
      <c r="G2" s="25" t="s">
        <v>63</v>
      </c>
      <c r="H2" s="25" t="s">
        <v>64</v>
      </c>
      <c r="I2" s="25" t="s">
        <v>73</v>
      </c>
      <c r="J2" s="25" t="s">
        <v>3</v>
      </c>
      <c r="K2" s="25" t="s">
        <v>4</v>
      </c>
      <c r="L2" s="25" t="s">
        <v>45</v>
      </c>
      <c r="M2" s="25" t="s">
        <v>5</v>
      </c>
    </row>
    <row r="3" spans="1:13" x14ac:dyDescent="0.25">
      <c r="A3" s="17">
        <v>1</v>
      </c>
      <c r="B3" s="19" t="s">
        <v>54</v>
      </c>
      <c r="C3" s="55" t="s">
        <v>90</v>
      </c>
      <c r="D3" s="19" t="s">
        <v>65</v>
      </c>
      <c r="E3" s="18" t="s">
        <v>55</v>
      </c>
      <c r="F3" s="18" t="s">
        <v>66</v>
      </c>
      <c r="G3" s="20">
        <v>2</v>
      </c>
      <c r="H3" s="20">
        <v>6</v>
      </c>
      <c r="I3" s="20">
        <f>G3*H3</f>
        <v>12</v>
      </c>
      <c r="J3" s="20">
        <f>I3*52*0.3</f>
        <v>187.2</v>
      </c>
      <c r="K3" s="53"/>
      <c r="L3" s="53"/>
      <c r="M3" s="43">
        <f>(I3*52*L3)+(J3*K3)</f>
        <v>0</v>
      </c>
    </row>
    <row r="4" spans="1:13" x14ac:dyDescent="0.25">
      <c r="A4" s="17">
        <v>2</v>
      </c>
      <c r="B4" s="19" t="s">
        <v>58</v>
      </c>
      <c r="C4" s="55" t="s">
        <v>91</v>
      </c>
      <c r="D4" s="19" t="s">
        <v>65</v>
      </c>
      <c r="E4" s="18" t="s">
        <v>55</v>
      </c>
      <c r="F4" s="18" t="s">
        <v>66</v>
      </c>
      <c r="G4" s="20">
        <v>2</v>
      </c>
      <c r="H4" s="20">
        <v>6</v>
      </c>
      <c r="I4" s="20">
        <f t="shared" ref="I4:I5" si="0">G4*H4</f>
        <v>12</v>
      </c>
      <c r="J4" s="20">
        <f t="shared" ref="J4:J5" si="1">I4*52*0.3</f>
        <v>187.2</v>
      </c>
      <c r="K4" s="53"/>
      <c r="L4" s="53"/>
      <c r="M4" s="43">
        <f t="shared" ref="M4:M5" si="2">(I4*52*L4)+(J4*K4)</f>
        <v>0</v>
      </c>
    </row>
    <row r="5" spans="1:13" x14ac:dyDescent="0.25">
      <c r="A5" s="17">
        <v>3</v>
      </c>
      <c r="B5" s="19" t="s">
        <v>59</v>
      </c>
      <c r="C5" s="55" t="s">
        <v>92</v>
      </c>
      <c r="D5" s="19" t="s">
        <v>65</v>
      </c>
      <c r="E5" s="18" t="s">
        <v>55</v>
      </c>
      <c r="F5" s="18" t="s">
        <v>66</v>
      </c>
      <c r="G5" s="20">
        <v>2</v>
      </c>
      <c r="H5" s="20">
        <v>2</v>
      </c>
      <c r="I5" s="20">
        <f t="shared" si="0"/>
        <v>4</v>
      </c>
      <c r="J5" s="20">
        <f t="shared" si="1"/>
        <v>62.4</v>
      </c>
      <c r="K5" s="53"/>
      <c r="L5" s="53"/>
      <c r="M5" s="43">
        <f t="shared" si="2"/>
        <v>0</v>
      </c>
    </row>
    <row r="6" spans="1:13" s="34" customFormat="1" thickBot="1" x14ac:dyDescent="0.25">
      <c r="A6" s="19"/>
      <c r="B6" s="22" t="s">
        <v>67</v>
      </c>
      <c r="C6" s="22"/>
      <c r="D6" s="19"/>
      <c r="E6" s="19"/>
      <c r="F6" s="19"/>
      <c r="G6" s="19"/>
      <c r="H6" s="19"/>
      <c r="I6" s="19"/>
      <c r="J6" s="19"/>
      <c r="K6" s="19"/>
      <c r="L6" s="19"/>
      <c r="M6" s="15">
        <f>SUM(M3:M5)</f>
        <v>0</v>
      </c>
    </row>
    <row r="7" spans="1:13" ht="15.75" thickTop="1" x14ac:dyDescent="0.25"/>
    <row r="8" spans="1:13" x14ac:dyDescent="0.25">
      <c r="A8" s="42" t="s">
        <v>78</v>
      </c>
      <c r="G8" s="21"/>
      <c r="H8" s="21"/>
      <c r="I8" s="21"/>
      <c r="J8" s="21"/>
    </row>
  </sheetData>
  <sheetProtection algorithmName="SHA-512" hashValue="xYzqe5ayp2vmL66t6VGjDuMj6ZpRBYM0/0S+OHfJ2GqbSQgAPqVr0RcjItulpZDOyGJi3l/Hkr1r6DsevMlMug==" saltValue="xD0fnYxr9gSzReqD3/4d1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Gesamtkosten</vt:lpstr>
      <vt:lpstr>1. Flachwäsche</vt:lpstr>
      <vt:lpstr>2. Pool-Berufsbekleidung</vt:lpstr>
      <vt:lpstr>3. Trägerbez.-Berufsbekleidung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Kindermann, Tobias</dc:creator>
  <cp:lastModifiedBy>Kindermann, Tobias</cp:lastModifiedBy>
  <dcterms:created xsi:type="dcterms:W3CDTF">2015-06-05T18:19:34Z</dcterms:created>
  <dcterms:modified xsi:type="dcterms:W3CDTF">2026-03-23T13:30:37Z</dcterms:modified>
</cp:coreProperties>
</file>