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zbtl\zdpolzbtl61\Vertragsueberwachung_Bekleidung\2026\V-26-0022 Fahrradhelme\2_Vergabeunterlagen_§21\Veröffentlichung\"/>
    </mc:Choice>
  </mc:AlternateContent>
  <xr:revisionPtr revIDLastSave="0" documentId="13_ncr:1_{65668009-2507-439D-A505-7B44C6CF0D6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wertungsmatrix" sheetId="6" r:id="rId1"/>
  </sheets>
  <definedNames>
    <definedName name="_xlnm.Print_Area" localSheetId="0">Bewertungsmatrix!$A$1:$J$50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" l="1"/>
  <c r="G15" i="6"/>
  <c r="E15" i="6"/>
  <c r="C15" i="6"/>
  <c r="B15" i="6"/>
  <c r="H14" i="6"/>
  <c r="F14" i="6"/>
  <c r="D14" i="6"/>
  <c r="J13" i="6"/>
  <c r="H13" i="6"/>
  <c r="F13" i="6"/>
  <c r="D13" i="6"/>
  <c r="J12" i="6"/>
  <c r="H12" i="6"/>
  <c r="F12" i="6"/>
  <c r="D12" i="6"/>
  <c r="J15" i="6" l="1"/>
  <c r="J16" i="6" s="1"/>
  <c r="F15" i="6"/>
  <c r="H15" i="6"/>
  <c r="H16" i="6" s="1"/>
  <c r="D15" i="6"/>
  <c r="D16" i="6" s="1"/>
  <c r="J66" i="6"/>
  <c r="J65" i="6"/>
  <c r="J64" i="6"/>
  <c r="H66" i="6"/>
  <c r="H65" i="6"/>
  <c r="H64" i="6"/>
  <c r="F66" i="6"/>
  <c r="F65" i="6"/>
  <c r="F64" i="6"/>
  <c r="D66" i="6"/>
  <c r="D65" i="6"/>
  <c r="D64" i="6"/>
  <c r="J57" i="6"/>
  <c r="J56" i="6"/>
  <c r="J55" i="6"/>
  <c r="H57" i="6"/>
  <c r="H56" i="6"/>
  <c r="H55" i="6"/>
  <c r="F57" i="6"/>
  <c r="F56" i="6"/>
  <c r="F55" i="6"/>
  <c r="D57" i="6"/>
  <c r="D56" i="6"/>
  <c r="D55" i="6"/>
  <c r="J22" i="6"/>
  <c r="H22" i="6"/>
  <c r="F22" i="6"/>
  <c r="D22" i="6"/>
  <c r="I67" i="6"/>
  <c r="G67" i="6"/>
  <c r="I62" i="6"/>
  <c r="G62" i="6"/>
  <c r="I58" i="6"/>
  <c r="G58" i="6"/>
  <c r="I53" i="6"/>
  <c r="G53" i="6"/>
  <c r="E62" i="6"/>
  <c r="C62" i="6"/>
  <c r="E67" i="6"/>
  <c r="C67" i="6"/>
  <c r="B67" i="6"/>
  <c r="E53" i="6"/>
  <c r="C53" i="6"/>
  <c r="E58" i="6"/>
  <c r="C58" i="6"/>
  <c r="B58" i="6"/>
  <c r="F16" i="6" l="1"/>
  <c r="J67" i="6"/>
  <c r="I7" i="6" s="1"/>
  <c r="H67" i="6"/>
  <c r="G7" i="6" s="1"/>
  <c r="H58" i="6"/>
  <c r="D58" i="6"/>
  <c r="F58" i="6"/>
  <c r="J58" i="6"/>
  <c r="F67" i="6"/>
  <c r="E7" i="6" s="1"/>
  <c r="D67" i="6"/>
  <c r="C7" i="6" s="1"/>
  <c r="D7" i="6" l="1"/>
  <c r="C6" i="6"/>
  <c r="J7" i="6"/>
  <c r="I6" i="6"/>
  <c r="J6" i="6" s="1"/>
  <c r="F7" i="6"/>
  <c r="E6" i="6"/>
  <c r="H7" i="6"/>
  <c r="G6" i="6"/>
  <c r="G8" i="6" s="1"/>
  <c r="J8" i="6" l="1"/>
  <c r="J18" i="6" s="1"/>
  <c r="J24" i="6" s="1"/>
  <c r="H6" i="6"/>
  <c r="H8" i="6" s="1"/>
  <c r="I8" i="6"/>
  <c r="B8" i="6"/>
  <c r="J9" i="6" l="1"/>
  <c r="H18" i="6"/>
  <c r="H24" i="6" s="1"/>
  <c r="H9" i="6"/>
  <c r="D6" i="6" l="1"/>
  <c r="D8" i="6" s="1"/>
  <c r="D9" i="6" s="1"/>
  <c r="D18" i="6" l="1"/>
  <c r="D24" i="6" s="1"/>
  <c r="C8" i="6"/>
  <c r="F6" i="6"/>
  <c r="F8" i="6" s="1"/>
  <c r="E8" i="6"/>
  <c r="F18" i="6" l="1"/>
  <c r="F19" i="6" s="1"/>
  <c r="F9" i="6"/>
  <c r="F24" i="6" l="1"/>
  <c r="F26" i="6" s="1"/>
  <c r="D19" i="6"/>
  <c r="H19" i="6"/>
  <c r="J19" i="6"/>
  <c r="D26" i="6"/>
  <c r="J26" i="6"/>
  <c r="H26" i="6"/>
</calcChain>
</file>

<file path=xl/sharedStrings.xml><?xml version="1.0" encoding="utf-8"?>
<sst xmlns="http://schemas.openxmlformats.org/spreadsheetml/2006/main" count="97" uniqueCount="47">
  <si>
    <t>Anteil</t>
  </si>
  <si>
    <t>Punkte</t>
  </si>
  <si>
    <t>Wichtung</t>
  </si>
  <si>
    <t>Q - Qualität</t>
  </si>
  <si>
    <t xml:space="preserve">Summe </t>
  </si>
  <si>
    <t>Summe Leistungspunkte (L)</t>
  </si>
  <si>
    <t>Gesamtangebotspreis (P) in €</t>
  </si>
  <si>
    <t>Kennzahl (Z)</t>
  </si>
  <si>
    <t>Rangfolge</t>
  </si>
  <si>
    <t>Angebot 1
[Bieter]</t>
  </si>
  <si>
    <t>Angebot 2
[Bieter]</t>
  </si>
  <si>
    <t>Angebot 3
[Bieter]</t>
  </si>
  <si>
    <t>Angebot 4
[Bieter]</t>
  </si>
  <si>
    <t>ausgezeichnet</t>
  </si>
  <si>
    <t>100 Punkte</t>
  </si>
  <si>
    <t>sehr gut</t>
  </si>
  <si>
    <t>gut</t>
  </si>
  <si>
    <t>befriedigend</t>
  </si>
  <si>
    <t>unbefriedigend</t>
  </si>
  <si>
    <t>&lt; 70 Punkte</t>
  </si>
  <si>
    <t>Summe</t>
  </si>
  <si>
    <t>nach Gewichtung  %</t>
  </si>
  <si>
    <t>D.  Bewertungsmatrix</t>
  </si>
  <si>
    <t>Qualität (Q)</t>
  </si>
  <si>
    <t>Lieferkonditionen (Li)</t>
  </si>
  <si>
    <t>Ausschluss bei &lt; 70 Punkten</t>
  </si>
  <si>
    <t>entspricht 60 Punkten</t>
  </si>
  <si>
    <t>geringere Menge</t>
  </si>
  <si>
    <t>höhere Menge</t>
  </si>
  <si>
    <t>kürzere Lieferzeit</t>
  </si>
  <si>
    <t>zzgl. 10 Punkte je Kalenderwoche, max. 100 Punkte</t>
  </si>
  <si>
    <t>längere Lieferzeit</t>
  </si>
  <si>
    <t>abzügl. 10 Punkte je Kalenderwoche</t>
  </si>
  <si>
    <t>Fahrradhelm</t>
  </si>
  <si>
    <t>Helmüberzug</t>
  </si>
  <si>
    <t>V-26/0022 Fahrradhelme</t>
  </si>
  <si>
    <t>Q2 - Materialeinsatz</t>
  </si>
  <si>
    <t>Q3 - Verarbeitung</t>
  </si>
  <si>
    <t>Q4 - Funktionalität/Passform</t>
  </si>
  <si>
    <t>Li1 - Mindestabrufmengen</t>
  </si>
  <si>
    <t>Li2 - Lieferzeit ab dem 1.  Abruf</t>
  </si>
  <si>
    <t>Li3 - Lieferzeit ab dem 2.  Abruf</t>
  </si>
  <si>
    <r>
      <rPr>
        <b/>
        <sz val="12"/>
        <rFont val="Arial Narrow"/>
        <family val="2"/>
      </rPr>
      <t>Li1</t>
    </r>
    <r>
      <rPr>
        <sz val="12"/>
        <rFont val="Arial Narrow"/>
        <family val="2"/>
      </rPr>
      <t xml:space="preserve">
Mindestabrufmenge: 25 Stück</t>
    </r>
  </si>
  <si>
    <t>zzgl. 10 Punkte je 5 Stück, max. 100 Punkte</t>
  </si>
  <si>
    <t>abzügl. 10 Punkte je 5 Stück</t>
  </si>
  <si>
    <r>
      <rPr>
        <b/>
        <sz val="12"/>
        <rFont val="Arial Narrow"/>
        <family val="2"/>
      </rPr>
      <t>Li2</t>
    </r>
    <r>
      <rPr>
        <sz val="12"/>
        <rFont val="Arial Narrow"/>
        <family val="2"/>
      </rPr>
      <t xml:space="preserve">
durchschnittliche Lieferzeit für den 1.Abruf:   10 Wochen</t>
    </r>
  </si>
  <si>
    <r>
      <rPr>
        <b/>
        <sz val="12"/>
        <rFont val="Arial Narrow"/>
        <family val="2"/>
      </rPr>
      <t>Li3</t>
    </r>
    <r>
      <rPr>
        <sz val="12"/>
        <rFont val="Arial Narrow"/>
        <family val="2"/>
      </rPr>
      <t xml:space="preserve">
durchschnittliche Lieferzeit ab dem 2. Abruf:  8 Wochen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</si>
</sst>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i/>
      <sz val="12"/>
      <color indexed="8"/>
      <name val="Arial Narrow"/>
      <family val="2"/>
    </font>
    <font>
      <i/>
      <sz val="12"/>
      <color indexed="30"/>
      <name val="Arial Narrow"/>
      <family val="2"/>
    </font>
    <font>
      <b/>
      <i/>
      <sz val="12"/>
      <color indexed="10"/>
      <name val="Arial Narrow"/>
      <family val="2"/>
    </font>
    <font>
      <b/>
      <sz val="12"/>
      <color indexed="12"/>
      <name val="Arial Narrow"/>
      <family val="2"/>
    </font>
    <font>
      <sz val="12"/>
      <color indexed="12"/>
      <name val="Arial Narrow"/>
      <family val="2"/>
    </font>
    <font>
      <sz val="14"/>
      <name val="Arial Narrow"/>
      <family val="2"/>
    </font>
    <font>
      <sz val="12"/>
      <color theme="1"/>
      <name val="Arial Narrow"/>
      <family val="2"/>
    </font>
    <font>
      <sz val="14"/>
      <color rgb="FF00B050"/>
      <name val="Arial Narrow"/>
      <family val="2"/>
    </font>
    <font>
      <sz val="12"/>
      <color rgb="FF92D05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b/>
      <sz val="11"/>
      <color theme="0" tint="-0.499984740745262"/>
      <name val="Arial Narrow"/>
      <family val="2"/>
    </font>
    <font>
      <sz val="12"/>
      <color rgb="FFFF0000"/>
      <name val="Arial Narrow"/>
      <family val="2"/>
    </font>
    <font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1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1" fillId="0" borderId="0" xfId="0" applyFont="1" applyProtection="1"/>
    <xf numFmtId="0" fontId="4" fillId="2" borderId="1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11" fillId="0" borderId="0" xfId="0" applyFont="1" applyBorder="1" applyProtection="1">
      <protection locked="0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right"/>
    </xf>
    <xf numFmtId="0" fontId="11" fillId="3" borderId="1" xfId="0" applyFont="1" applyFill="1" applyBorder="1" applyProtection="1">
      <protection locked="0"/>
    </xf>
    <xf numFmtId="0" fontId="11" fillId="4" borderId="1" xfId="0" applyFont="1" applyFill="1" applyBorder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horizontal="center"/>
    </xf>
    <xf numFmtId="0" fontId="12" fillId="5" borderId="0" xfId="0" applyFont="1" applyFill="1" applyAlignment="1">
      <alignment vertical="center"/>
    </xf>
    <xf numFmtId="0" fontId="11" fillId="5" borderId="0" xfId="0" applyFont="1" applyFill="1" applyProtection="1">
      <protection locked="0"/>
    </xf>
    <xf numFmtId="0" fontId="10" fillId="0" borderId="0" xfId="0" applyFont="1" applyAlignment="1">
      <alignment vertical="center"/>
    </xf>
    <xf numFmtId="0" fontId="3" fillId="0" borderId="1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5" borderId="0" xfId="0" applyFont="1" applyFill="1" applyProtection="1">
      <protection locked="0"/>
    </xf>
    <xf numFmtId="49" fontId="16" fillId="0" borderId="0" xfId="0" applyNumberFormat="1" applyFont="1" applyFill="1" applyAlignment="1" applyProtection="1">
      <alignment vertical="top" wrapText="1"/>
      <protection locked="0"/>
    </xf>
    <xf numFmtId="165" fontId="13" fillId="0" borderId="1" xfId="1" applyNumberFormat="1" applyFont="1" applyFill="1" applyBorder="1" applyProtection="1"/>
    <xf numFmtId="165" fontId="11" fillId="3" borderId="1" xfId="1" applyNumberFormat="1" applyFont="1" applyFill="1" applyBorder="1" applyProtection="1"/>
    <xf numFmtId="165" fontId="11" fillId="0" borderId="0" xfId="1" applyNumberFormat="1" applyFont="1" applyProtection="1">
      <protection locked="0"/>
    </xf>
    <xf numFmtId="165" fontId="2" fillId="2" borderId="1" xfId="1" applyNumberFormat="1" applyFont="1" applyFill="1" applyBorder="1" applyProtection="1"/>
    <xf numFmtId="165" fontId="2" fillId="0" borderId="0" xfId="1" applyNumberFormat="1" applyFont="1" applyProtection="1">
      <protection locked="0"/>
    </xf>
    <xf numFmtId="0" fontId="16" fillId="0" borderId="0" xfId="0" applyFont="1" applyFill="1" applyBorder="1" applyProtection="1">
      <protection locked="0"/>
    </xf>
    <xf numFmtId="49" fontId="16" fillId="0" borderId="0" xfId="0" applyNumberFormat="1" applyFont="1" applyFill="1" applyBorder="1" applyAlignment="1" applyProtection="1">
      <alignment vertical="top" wrapText="1"/>
      <protection locked="0"/>
    </xf>
    <xf numFmtId="0" fontId="14" fillId="7" borderId="1" xfId="0" applyFont="1" applyFill="1" applyBorder="1" applyProtection="1">
      <protection locked="0"/>
    </xf>
    <xf numFmtId="0" fontId="18" fillId="0" borderId="0" xfId="0" applyFont="1" applyAlignment="1">
      <alignment vertical="center"/>
    </xf>
    <xf numFmtId="0" fontId="14" fillId="0" borderId="0" xfId="0" applyNumberFormat="1" applyFont="1" applyProtection="1">
      <protection locked="0"/>
    </xf>
    <xf numFmtId="0" fontId="16" fillId="0" borderId="0" xfId="0" applyNumberFormat="1" applyFont="1" applyFill="1" applyBorder="1" applyProtection="1">
      <protection locked="0"/>
    </xf>
    <xf numFmtId="0" fontId="16" fillId="0" borderId="0" xfId="0" applyNumberFormat="1" applyFont="1" applyFill="1" applyBorder="1" applyAlignment="1" applyProtection="1">
      <alignment vertical="top" wrapText="1"/>
      <protection locked="0"/>
    </xf>
    <xf numFmtId="0" fontId="16" fillId="0" borderId="0" xfId="0" applyNumberFormat="1" applyFont="1" applyFill="1" applyAlignment="1" applyProtection="1">
      <alignment vertical="top" wrapText="1"/>
      <protection locked="0"/>
    </xf>
    <xf numFmtId="0" fontId="14" fillId="5" borderId="0" xfId="0" applyNumberFormat="1" applyFont="1" applyFill="1" applyProtection="1">
      <protection locked="0"/>
    </xf>
    <xf numFmtId="0" fontId="14" fillId="8" borderId="1" xfId="0" applyFont="1" applyFill="1" applyBorder="1" applyProtection="1">
      <protection locked="0"/>
    </xf>
    <xf numFmtId="0" fontId="20" fillId="0" borderId="1" xfId="0" applyFont="1" applyBorder="1" applyAlignment="1" applyProtection="1">
      <alignment horizontal="center"/>
      <protection locked="0"/>
    </xf>
    <xf numFmtId="0" fontId="15" fillId="8" borderId="1" xfId="0" applyFont="1" applyFill="1" applyBorder="1" applyAlignment="1" applyProtection="1">
      <alignment horizontal="right"/>
      <protection locked="0"/>
    </xf>
    <xf numFmtId="0" fontId="19" fillId="7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Fill="1" applyBorder="1" applyAlignment="1" applyProtection="1">
      <alignment horizontal="right"/>
      <protection locked="0"/>
    </xf>
    <xf numFmtId="165" fontId="15" fillId="6" borderId="1" xfId="1" applyNumberFormat="1" applyFont="1" applyFill="1" applyBorder="1" applyProtection="1"/>
    <xf numFmtId="0" fontId="20" fillId="0" borderId="1" xfId="0" applyFont="1" applyBorder="1" applyAlignment="1" applyProtection="1">
      <alignment horizontal="center"/>
    </xf>
    <xf numFmtId="0" fontId="15" fillId="0" borderId="1" xfId="0" applyFont="1" applyBorder="1" applyProtection="1"/>
    <xf numFmtId="0" fontId="17" fillId="0" borderId="1" xfId="0" applyFont="1" applyFill="1" applyBorder="1" applyAlignment="1" applyProtection="1">
      <alignment horizontal="right"/>
      <protection locked="0"/>
    </xf>
    <xf numFmtId="0" fontId="17" fillId="0" borderId="2" xfId="0" applyFont="1" applyFill="1" applyBorder="1" applyAlignment="1" applyProtection="1">
      <alignment horizontal="right"/>
      <protection locked="0"/>
    </xf>
    <xf numFmtId="0" fontId="17" fillId="0" borderId="2" xfId="0" applyFont="1" applyBorder="1" applyAlignment="1" applyProtection="1">
      <alignment horizontal="right"/>
      <protection locked="0"/>
    </xf>
    <xf numFmtId="0" fontId="17" fillId="0" borderId="0" xfId="0" applyFont="1" applyProtection="1">
      <protection locked="0"/>
    </xf>
    <xf numFmtId="1" fontId="11" fillId="4" borderId="1" xfId="0" applyNumberFormat="1" applyFont="1" applyFill="1" applyBorder="1" applyProtection="1"/>
    <xf numFmtId="1" fontId="11" fillId="0" borderId="0" xfId="0" applyNumberFormat="1" applyFont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1" fillId="0" borderId="4" xfId="0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11" fillId="0" borderId="4" xfId="0" applyFont="1" applyBorder="1"/>
    <xf numFmtId="0" fontId="11" fillId="0" borderId="1" xfId="0" applyFont="1" applyBorder="1"/>
    <xf numFmtId="0" fontId="4" fillId="9" borderId="1" xfId="0" applyFont="1" applyFill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4" fillId="9" borderId="1" xfId="0" applyFont="1" applyFill="1" applyBorder="1"/>
    <xf numFmtId="0" fontId="2" fillId="9" borderId="1" xfId="0" applyFont="1" applyFill="1" applyBorder="1"/>
    <xf numFmtId="0" fontId="20" fillId="0" borderId="1" xfId="0" applyFont="1" applyFill="1" applyBorder="1" applyAlignment="1" applyProtection="1">
      <alignment horizontal="center"/>
    </xf>
    <xf numFmtId="165" fontId="3" fillId="0" borderId="5" xfId="1" applyNumberFormat="1" applyFont="1" applyFill="1" applyBorder="1" applyProtection="1"/>
    <xf numFmtId="165" fontId="17" fillId="0" borderId="6" xfId="1" applyNumberFormat="1" applyFont="1" applyFill="1" applyBorder="1" applyProtection="1"/>
    <xf numFmtId="0" fontId="2" fillId="9" borderId="1" xfId="0" applyFont="1" applyFill="1" applyBorder="1" applyAlignment="1" applyProtection="1">
      <alignment horizontal="right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7" fillId="10" borderId="1" xfId="0" applyFont="1" applyFill="1" applyBorder="1" applyProtection="1">
      <protection locked="0"/>
    </xf>
    <xf numFmtId="0" fontId="17" fillId="0" borderId="4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1" fillId="0" borderId="0" xfId="0" applyFont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Protection="1">
      <protection locked="0"/>
    </xf>
    <xf numFmtId="0" fontId="11" fillId="3" borderId="7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7" fillId="7" borderId="4" xfId="0" applyFont="1" applyFill="1" applyBorder="1" applyAlignment="1" applyProtection="1">
      <alignment horizontal="center" wrapText="1"/>
      <protection locked="0"/>
    </xf>
    <xf numFmtId="0" fontId="17" fillId="7" borderId="2" xfId="0" applyFont="1" applyFill="1" applyBorder="1" applyAlignment="1" applyProtection="1">
      <alignment horizontal="center"/>
      <protection locked="0"/>
    </xf>
    <xf numFmtId="0" fontId="15" fillId="7" borderId="1" xfId="0" applyFont="1" applyFill="1" applyBorder="1" applyAlignment="1" applyProtection="1">
      <alignment horizontal="center" wrapText="1"/>
      <protection locked="0"/>
    </xf>
    <xf numFmtId="0" fontId="15" fillId="7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2" fillId="0" borderId="1" xfId="0" applyFont="1" applyBorder="1" applyAlignment="1" applyProtection="1">
      <alignment horizontal="center"/>
    </xf>
    <xf numFmtId="0" fontId="3" fillId="0" borderId="8" xfId="0" applyFont="1" applyBorder="1" applyProtection="1">
      <protection locked="0"/>
    </xf>
    <xf numFmtId="0" fontId="22" fillId="0" borderId="1" xfId="0" applyFont="1" applyBorder="1" applyProtection="1">
      <protection locked="0"/>
    </xf>
  </cellXfs>
  <cellStyles count="2">
    <cellStyle name="Komma" xfId="1" builtinId="3"/>
    <cellStyle name="Standard" xfId="0" builtinId="0"/>
  </cellStyles>
  <dxfs count="8"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8</xdr:col>
      <xdr:colOff>57150</xdr:colOff>
      <xdr:row>2</xdr:row>
      <xdr:rowOff>0</xdr:rowOff>
    </xdr:to>
    <xdr:pic>
      <xdr:nvPicPr>
        <xdr:cNvPr id="9222" name="Grafik 2" descr="Bild2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0"/>
          <a:ext cx="1790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</sheetPr>
  <dimension ref="A1:P67"/>
  <sheetViews>
    <sheetView showGridLines="0" tabSelected="1" zoomScaleNormal="100" workbookViewId="0">
      <selection activeCell="A64" sqref="A64:B66"/>
    </sheetView>
  </sheetViews>
  <sheetFormatPr baseColWidth="10" defaultRowHeight="16.5" x14ac:dyDescent="0.3"/>
  <cols>
    <col min="1" max="1" width="57.28515625" style="20" bestFit="1" customWidth="1"/>
    <col min="2" max="2" width="11.140625" style="20" bestFit="1" customWidth="1"/>
    <col min="3" max="3" width="9.28515625" style="20" bestFit="1" customWidth="1"/>
    <col min="4" max="4" width="10.28515625" style="20" bestFit="1" customWidth="1"/>
    <col min="5" max="5" width="9.28515625" style="20" bestFit="1" customWidth="1"/>
    <col min="6" max="6" width="10.28515625" style="20" bestFit="1" customWidth="1"/>
    <col min="7" max="7" width="9.28515625" style="20" bestFit="1" customWidth="1"/>
    <col min="8" max="8" width="11.85546875" style="20" bestFit="1" customWidth="1"/>
    <col min="9" max="9" width="9.28515625" style="20" bestFit="1" customWidth="1"/>
    <col min="10" max="10" width="10.28515625" style="20" bestFit="1" customWidth="1"/>
    <col min="11" max="12" width="11.42578125" style="32"/>
    <col min="13" max="16384" width="11.42578125" style="20"/>
  </cols>
  <sheetData>
    <row r="1" spans="1:14" ht="18" x14ac:dyDescent="0.3">
      <c r="A1" s="18" t="s">
        <v>22</v>
      </c>
      <c r="B1" s="31"/>
      <c r="C1" s="31"/>
      <c r="D1" s="1"/>
      <c r="E1" s="1"/>
      <c r="F1" s="1"/>
      <c r="G1" s="31"/>
      <c r="H1" s="1"/>
      <c r="I1" s="1"/>
      <c r="J1" s="1"/>
    </row>
    <row r="2" spans="1:14" ht="18" x14ac:dyDescent="0.3">
      <c r="A2" s="18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4" ht="18" x14ac:dyDescent="0.3">
      <c r="A3" s="18"/>
      <c r="B3" s="1"/>
      <c r="C3" s="1"/>
      <c r="D3" s="1"/>
      <c r="E3" s="1"/>
      <c r="F3" s="1"/>
      <c r="G3" s="1"/>
      <c r="H3" s="1"/>
      <c r="I3" s="1"/>
      <c r="J3" s="1"/>
    </row>
    <row r="4" spans="1:14" ht="35.25" customHeight="1" x14ac:dyDescent="0.3">
      <c r="A4" s="1"/>
      <c r="B4" s="1"/>
      <c r="C4" s="88" t="s">
        <v>9</v>
      </c>
      <c r="D4" s="89"/>
      <c r="E4" s="88" t="s">
        <v>10</v>
      </c>
      <c r="F4" s="89"/>
      <c r="G4" s="88" t="s">
        <v>11</v>
      </c>
      <c r="H4" s="89"/>
      <c r="I4" s="88" t="s">
        <v>12</v>
      </c>
      <c r="J4" s="89"/>
    </row>
    <row r="5" spans="1:14" x14ac:dyDescent="0.3">
      <c r="A5" s="1" t="s">
        <v>23</v>
      </c>
      <c r="B5" s="38" t="s">
        <v>0</v>
      </c>
      <c r="C5" s="46" t="s">
        <v>1</v>
      </c>
      <c r="D5" s="47" t="s">
        <v>2</v>
      </c>
      <c r="E5" s="46" t="s">
        <v>1</v>
      </c>
      <c r="F5" s="48" t="s">
        <v>2</v>
      </c>
      <c r="G5" s="46" t="s">
        <v>1</v>
      </c>
      <c r="H5" s="47" t="s">
        <v>2</v>
      </c>
      <c r="I5" s="46" t="s">
        <v>1</v>
      </c>
      <c r="J5" s="48" t="s">
        <v>2</v>
      </c>
    </row>
    <row r="6" spans="1:14" x14ac:dyDescent="0.3">
      <c r="A6" s="19" t="s">
        <v>33</v>
      </c>
      <c r="B6" s="93">
        <v>80</v>
      </c>
      <c r="C6" s="23">
        <f>D58</f>
        <v>0</v>
      </c>
      <c r="D6" s="23">
        <f>IF(C6=0,0,$B6*C6)</f>
        <v>0</v>
      </c>
      <c r="E6" s="23">
        <f>F58</f>
        <v>0</v>
      </c>
      <c r="F6" s="23">
        <f>IF(E6=0,0,$B6*E6)</f>
        <v>0</v>
      </c>
      <c r="G6" s="23">
        <f>H58</f>
        <v>0</v>
      </c>
      <c r="H6" s="23">
        <f>IF(G6=0,0,$B6*G6)</f>
        <v>0</v>
      </c>
      <c r="I6" s="23">
        <f>J58</f>
        <v>0</v>
      </c>
      <c r="J6" s="23">
        <f>IF(I6=0,0,$B6*I6)</f>
        <v>0</v>
      </c>
    </row>
    <row r="7" spans="1:14" x14ac:dyDescent="0.3">
      <c r="A7" s="19" t="s">
        <v>34</v>
      </c>
      <c r="B7" s="93">
        <v>20</v>
      </c>
      <c r="C7" s="23">
        <f>D67</f>
        <v>0</v>
      </c>
      <c r="D7" s="23">
        <f t="shared" ref="D7" si="0">IF(C7=0,0,$B7*C7)</f>
        <v>0</v>
      </c>
      <c r="E7" s="23">
        <f>F67</f>
        <v>0</v>
      </c>
      <c r="F7" s="23">
        <f t="shared" ref="F7" si="1">IF(E7=0,0,$B7*E7)</f>
        <v>0</v>
      </c>
      <c r="G7" s="23">
        <f>H67</f>
        <v>0</v>
      </c>
      <c r="H7" s="23">
        <f t="shared" ref="H7" si="2">IF(G7=0,0,$B7*G7)</f>
        <v>0</v>
      </c>
      <c r="I7" s="23">
        <f>J67</f>
        <v>0</v>
      </c>
      <c r="J7" s="23">
        <f t="shared" ref="J7" si="3">IF(I7=0,0,$B7*I7)</f>
        <v>0</v>
      </c>
    </row>
    <row r="8" spans="1:14" x14ac:dyDescent="0.3">
      <c r="A8" s="82" t="s">
        <v>4</v>
      </c>
      <c r="B8" s="65">
        <f>SUM(B6:B7)</f>
        <v>100</v>
      </c>
      <c r="C8" s="66">
        <f>SUM(C6:C7)</f>
        <v>0</v>
      </c>
      <c r="D8" s="67">
        <f>IF(PRODUCT(D6:D7)=0,0,SUM(D6:D7))</f>
        <v>0</v>
      </c>
      <c r="E8" s="66">
        <f>SUM(E6:E7)</f>
        <v>0</v>
      </c>
      <c r="F8" s="67">
        <f>IF(PRODUCT(F6:F7)=0,0,SUM(F6:F7))</f>
        <v>0</v>
      </c>
      <c r="G8" s="66">
        <f>SUM(G6:G7)</f>
        <v>0</v>
      </c>
      <c r="H8" s="67">
        <f>IF(PRODUCT(H6:H7)=0,0,SUM(H6:H7))</f>
        <v>0</v>
      </c>
      <c r="I8" s="66">
        <f>SUM(I6:I7)</f>
        <v>0</v>
      </c>
      <c r="J8" s="67">
        <f>IF(PRODUCT(J6:J7)=0,0,SUM(J6:J7))</f>
        <v>0</v>
      </c>
    </row>
    <row r="9" spans="1:14" s="1" customFormat="1" ht="15.75" x14ac:dyDescent="0.25">
      <c r="A9" s="68" t="s">
        <v>21</v>
      </c>
      <c r="B9" s="69">
        <v>80</v>
      </c>
      <c r="C9" s="2"/>
      <c r="D9" s="64">
        <f>+D8*$B$9/100</f>
        <v>0</v>
      </c>
      <c r="E9" s="2"/>
      <c r="F9" s="64">
        <f>+F8*$B$9/100</f>
        <v>0</v>
      </c>
      <c r="G9" s="2"/>
      <c r="H9" s="64">
        <f>+H8*$B$9/100</f>
        <v>0</v>
      </c>
      <c r="I9" s="2"/>
      <c r="J9" s="64">
        <f>+J8*$B$9/100</f>
        <v>0</v>
      </c>
    </row>
    <row r="10" spans="1:14" x14ac:dyDescent="0.3">
      <c r="A10" s="1"/>
      <c r="B10" s="1"/>
      <c r="C10" s="1"/>
      <c r="E10" s="1"/>
      <c r="F10" s="1"/>
      <c r="G10" s="1"/>
      <c r="I10" s="1"/>
      <c r="J10" s="1"/>
    </row>
    <row r="11" spans="1:14" s="1" customFormat="1" ht="15.75" x14ac:dyDescent="0.25">
      <c r="A11" s="1" t="s">
        <v>24</v>
      </c>
      <c r="B11" s="53" t="s">
        <v>0</v>
      </c>
      <c r="C11" s="54" t="s">
        <v>1</v>
      </c>
      <c r="D11" s="53" t="s">
        <v>2</v>
      </c>
      <c r="E11" s="55" t="s">
        <v>1</v>
      </c>
      <c r="F11" s="52" t="s">
        <v>2</v>
      </c>
      <c r="G11" s="55" t="s">
        <v>1</v>
      </c>
      <c r="H11" s="52" t="s">
        <v>2</v>
      </c>
      <c r="I11" s="55" t="s">
        <v>1</v>
      </c>
      <c r="J11" s="52" t="s">
        <v>2</v>
      </c>
    </row>
    <row r="12" spans="1:14" s="1" customFormat="1" ht="15.75" x14ac:dyDescent="0.25">
      <c r="A12" s="94" t="s">
        <v>39</v>
      </c>
      <c r="B12" s="58">
        <v>30</v>
      </c>
      <c r="C12" s="84"/>
      <c r="D12" s="58">
        <f>+C12*B12</f>
        <v>0</v>
      </c>
      <c r="E12" s="85"/>
      <c r="F12" s="60">
        <f>+E12*B12</f>
        <v>0</v>
      </c>
      <c r="G12" s="85"/>
      <c r="H12" s="60">
        <f>+G12*$B12</f>
        <v>0</v>
      </c>
      <c r="I12" s="85"/>
      <c r="J12" s="60">
        <f>+I12*$B12</f>
        <v>0</v>
      </c>
      <c r="K12" s="56"/>
      <c r="L12" s="56"/>
      <c r="M12" s="56"/>
      <c r="N12" s="56"/>
    </row>
    <row r="13" spans="1:14" s="1" customFormat="1" ht="15.75" x14ac:dyDescent="0.25">
      <c r="A13" s="94" t="s">
        <v>40</v>
      </c>
      <c r="B13" s="58">
        <v>30</v>
      </c>
      <c r="C13" s="84"/>
      <c r="D13" s="58">
        <f>+C13*B13</f>
        <v>0</v>
      </c>
      <c r="E13" s="85"/>
      <c r="F13" s="60">
        <f>+E13*B13</f>
        <v>0</v>
      </c>
      <c r="G13" s="85"/>
      <c r="H13" s="60">
        <f>+G13*$B13</f>
        <v>0</v>
      </c>
      <c r="I13" s="85"/>
      <c r="J13" s="60">
        <f>+I13*$B13</f>
        <v>0</v>
      </c>
      <c r="K13" s="56"/>
      <c r="L13" s="56"/>
      <c r="M13" s="56"/>
      <c r="N13" s="56"/>
    </row>
    <row r="14" spans="1:14" s="1" customFormat="1" ht="15.75" x14ac:dyDescent="0.25">
      <c r="A14" s="94" t="s">
        <v>41</v>
      </c>
      <c r="B14" s="58">
        <v>40</v>
      </c>
      <c r="C14" s="84"/>
      <c r="D14" s="58">
        <f>+C14*B14</f>
        <v>0</v>
      </c>
      <c r="E14" s="85"/>
      <c r="F14" s="60">
        <f>+E14*B14</f>
        <v>0</v>
      </c>
      <c r="G14" s="85"/>
      <c r="H14" s="60">
        <f>+G14*$B14</f>
        <v>0</v>
      </c>
      <c r="I14" s="85"/>
      <c r="J14" s="60"/>
      <c r="K14" s="56"/>
      <c r="L14" s="56"/>
      <c r="M14" s="56"/>
      <c r="N14" s="56"/>
    </row>
    <row r="15" spans="1:14" s="1" customFormat="1" ht="15.75" x14ac:dyDescent="0.25">
      <c r="A15" s="82" t="s">
        <v>20</v>
      </c>
      <c r="B15" s="57">
        <f t="shared" ref="B15:J15" si="4">SUM(B12:B14)</f>
        <v>100</v>
      </c>
      <c r="C15" s="57">
        <f t="shared" si="4"/>
        <v>0</v>
      </c>
      <c r="D15" s="58">
        <f t="shared" si="4"/>
        <v>0</v>
      </c>
      <c r="E15" s="59">
        <f t="shared" si="4"/>
        <v>0</v>
      </c>
      <c r="F15" s="60">
        <f t="shared" si="4"/>
        <v>0</v>
      </c>
      <c r="G15" s="59">
        <f t="shared" si="4"/>
        <v>0</v>
      </c>
      <c r="H15" s="60">
        <f t="shared" si="4"/>
        <v>0</v>
      </c>
      <c r="I15" s="59">
        <f t="shared" si="4"/>
        <v>0</v>
      </c>
      <c r="J15" s="60">
        <f t="shared" si="4"/>
        <v>0</v>
      </c>
    </row>
    <row r="16" spans="1:14" s="2" customFormat="1" ht="15.75" x14ac:dyDescent="0.25">
      <c r="A16" s="61" t="s">
        <v>21</v>
      </c>
      <c r="B16" s="83">
        <v>20</v>
      </c>
      <c r="C16" s="62"/>
      <c r="D16" s="63">
        <f>+D15*B16/100</f>
        <v>0</v>
      </c>
      <c r="F16" s="64">
        <f>+F15*H16/100</f>
        <v>0</v>
      </c>
      <c r="H16" s="64">
        <f>+H15*B16/100</f>
        <v>0</v>
      </c>
      <c r="J16" s="64">
        <f>+J15*B16/100</f>
        <v>0</v>
      </c>
    </row>
    <row r="17" spans="1:16" x14ac:dyDescent="0.3">
      <c r="A17" s="1"/>
      <c r="B17" s="1"/>
      <c r="C17" s="1"/>
      <c r="D17" s="3"/>
      <c r="E17" s="1"/>
      <c r="F17" s="3"/>
      <c r="G17" s="1"/>
      <c r="H17" s="3"/>
      <c r="I17" s="1"/>
      <c r="J17" s="3"/>
    </row>
    <row r="18" spans="1:16" x14ac:dyDescent="0.3">
      <c r="A18" s="4" t="s">
        <v>5</v>
      </c>
      <c r="B18" s="1"/>
      <c r="C18" s="2"/>
      <c r="D18" s="26">
        <f>IF(D8=0,0,(+D8))</f>
        <v>0</v>
      </c>
      <c r="E18" s="27"/>
      <c r="F18" s="26">
        <f>IF(F8=0,0,(+F8))</f>
        <v>0</v>
      </c>
      <c r="G18" s="2"/>
      <c r="H18" s="26">
        <f>IF(H8=0,0,(+H8))</f>
        <v>0</v>
      </c>
      <c r="I18" s="27"/>
      <c r="J18" s="26">
        <f>IF(J8=0,0,(+J8))</f>
        <v>0</v>
      </c>
      <c r="K18" s="33"/>
      <c r="L18" s="33"/>
      <c r="M18" s="28"/>
      <c r="N18" s="28"/>
      <c r="O18" s="28"/>
      <c r="P18" s="28"/>
    </row>
    <row r="19" spans="1:16" ht="17.25" customHeight="1" x14ac:dyDescent="0.3">
      <c r="A19" s="5"/>
      <c r="B19" s="6"/>
      <c r="C19" s="6"/>
      <c r="D19" s="7">
        <f>RANK(D18,$D$18:$J$18,0)</f>
        <v>1</v>
      </c>
      <c r="E19" s="8"/>
      <c r="F19" s="7">
        <f>RANK(F18,$D$18:$J$18,0)</f>
        <v>1</v>
      </c>
      <c r="G19" s="6"/>
      <c r="H19" s="7">
        <f>RANK(H18,$D$18:$J$18,0)</f>
        <v>1</v>
      </c>
      <c r="I19" s="8"/>
      <c r="J19" s="7">
        <f>RANK(J18,$D$18:$J$18,0)</f>
        <v>1</v>
      </c>
      <c r="K19" s="34"/>
      <c r="L19" s="34"/>
      <c r="M19" s="29"/>
      <c r="N19" s="29"/>
      <c r="O19" s="29"/>
      <c r="P19" s="29"/>
    </row>
    <row r="20" spans="1:16" x14ac:dyDescent="0.3">
      <c r="A20" s="1"/>
      <c r="B20" s="9"/>
      <c r="C20" s="6"/>
      <c r="D20" s="10"/>
      <c r="E20" s="6"/>
      <c r="F20" s="10"/>
      <c r="G20" s="6"/>
      <c r="H20" s="10"/>
      <c r="I20" s="6"/>
      <c r="J20" s="10"/>
      <c r="K20" s="34"/>
      <c r="L20" s="34"/>
      <c r="M20" s="29"/>
      <c r="N20" s="29"/>
      <c r="O20" s="29"/>
      <c r="P20" s="29"/>
    </row>
    <row r="21" spans="1:16" x14ac:dyDescent="0.3">
      <c r="A21" s="11" t="s">
        <v>6</v>
      </c>
      <c r="B21" s="6"/>
      <c r="C21" s="6"/>
      <c r="D21" s="24"/>
      <c r="E21" s="25"/>
      <c r="F21" s="24"/>
      <c r="G21" s="6"/>
      <c r="H21" s="24"/>
      <c r="I21" s="25"/>
      <c r="J21" s="24"/>
      <c r="K21" s="34"/>
      <c r="L21" s="34"/>
      <c r="M21" s="29"/>
      <c r="N21" s="29"/>
      <c r="O21" s="29"/>
      <c r="P21" s="29"/>
    </row>
    <row r="22" spans="1:16" x14ac:dyDescent="0.3">
      <c r="A22" s="1"/>
      <c r="B22" s="1"/>
      <c r="C22" s="1"/>
      <c r="D22" s="7" t="e">
        <f>RANK(D21,$D$21:$J$21,1)</f>
        <v>#N/A</v>
      </c>
      <c r="E22" s="5"/>
      <c r="F22" s="7" t="e">
        <f>RANK(F21,$D$21:$J$21,1)</f>
        <v>#N/A</v>
      </c>
      <c r="G22" s="1"/>
      <c r="H22" s="7" t="e">
        <f>RANK(H21,$D$21:$J$21,1)</f>
        <v>#N/A</v>
      </c>
      <c r="I22" s="5"/>
      <c r="J22" s="7" t="e">
        <f>RANK(J21,$D$21:$J$21,1)</f>
        <v>#N/A</v>
      </c>
      <c r="K22" s="35"/>
      <c r="L22" s="35"/>
      <c r="M22" s="22"/>
      <c r="N22" s="22"/>
      <c r="O22" s="22"/>
      <c r="P22" s="22"/>
    </row>
    <row r="23" spans="1:16" x14ac:dyDescent="0.3">
      <c r="A23" s="1"/>
      <c r="B23" s="1"/>
      <c r="C23" s="1"/>
      <c r="D23" s="3"/>
      <c r="E23" s="1"/>
      <c r="F23" s="3"/>
      <c r="G23" s="1"/>
      <c r="H23" s="3"/>
      <c r="I23" s="1"/>
      <c r="J23" s="3"/>
      <c r="K23" s="35"/>
      <c r="L23" s="35"/>
      <c r="M23" s="22"/>
      <c r="N23" s="22"/>
      <c r="O23" s="22"/>
      <c r="P23" s="22"/>
    </row>
    <row r="24" spans="1:16" x14ac:dyDescent="0.3">
      <c r="A24" s="12" t="s">
        <v>7</v>
      </c>
      <c r="B24" s="1"/>
      <c r="C24" s="1"/>
      <c r="D24" s="50" t="str">
        <f>IF(ISERROR(+D18/D21)," ",+D18/D21)</f>
        <v xml:space="preserve"> </v>
      </c>
      <c r="E24" s="51"/>
      <c r="F24" s="50" t="str">
        <f>IF(ISERROR(+F18/F21)," ",+F18/F21)</f>
        <v xml:space="preserve"> </v>
      </c>
      <c r="G24" s="51"/>
      <c r="H24" s="50" t="str">
        <f>IF(ISERROR(+H18/H21)," ",+H18/H21)</f>
        <v xml:space="preserve"> </v>
      </c>
      <c r="I24" s="51"/>
      <c r="J24" s="50" t="str">
        <f>IF(ISERROR(+J18/J21)," ",+J18/J21)</f>
        <v xml:space="preserve"> </v>
      </c>
      <c r="K24" s="35"/>
      <c r="L24" s="35"/>
      <c r="M24" s="22"/>
      <c r="N24" s="22"/>
      <c r="O24" s="22"/>
      <c r="P24" s="22"/>
    </row>
    <row r="25" spans="1:16" x14ac:dyDescent="0.3">
      <c r="A25" s="5"/>
      <c r="B25" s="1"/>
      <c r="C25" s="1"/>
      <c r="D25" s="3"/>
      <c r="E25" s="1"/>
      <c r="F25" s="3"/>
      <c r="G25" s="1"/>
      <c r="H25" s="3"/>
      <c r="I25" s="1"/>
      <c r="J25" s="3"/>
      <c r="K25" s="35"/>
      <c r="L25" s="35"/>
      <c r="M25" s="22"/>
      <c r="N25" s="22"/>
      <c r="O25" s="22"/>
      <c r="P25" s="22"/>
    </row>
    <row r="26" spans="1:16" x14ac:dyDescent="0.3">
      <c r="A26" s="13" t="s">
        <v>8</v>
      </c>
      <c r="B26" s="14"/>
      <c r="C26" s="14"/>
      <c r="D26" s="15" t="str">
        <f>IF(ISERROR(RANK(D24,$D$24:$J$24,0)),"Ausschluss",RANK(D24,$D$24:$J$24,0))</f>
        <v>Ausschluss</v>
      </c>
      <c r="E26" s="14"/>
      <c r="F26" s="15" t="str">
        <f>IF(ISERROR(RANK(F24,$D$24:$J$24,0)),"Ausschluss",RANK(F24,$D$24:$J$24,0))</f>
        <v>Ausschluss</v>
      </c>
      <c r="G26" s="14"/>
      <c r="H26" s="15" t="str">
        <f>IF(ISERROR(RANK(H24,$D$24:$J$24,0)),"Ausschluss",RANK(H24,$D$24:$J$24,0))</f>
        <v>Ausschluss</v>
      </c>
      <c r="I26" s="14"/>
      <c r="J26" s="15" t="str">
        <f>IF(ISERROR(RANK(J24,$D$24:$J$24,0)),"Ausschluss",RANK(J24,$D$24:$J$24,0))</f>
        <v>Ausschluss</v>
      </c>
      <c r="K26" s="35"/>
      <c r="L26" s="35"/>
      <c r="M26" s="22"/>
      <c r="N26" s="22"/>
      <c r="O26" s="22"/>
      <c r="P26" s="22"/>
    </row>
    <row r="27" spans="1:16" x14ac:dyDescent="0.3">
      <c r="A27" s="13"/>
      <c r="B27" s="14"/>
      <c r="C27" s="14"/>
      <c r="D27" s="15"/>
      <c r="E27" s="14"/>
      <c r="F27" s="15"/>
      <c r="G27" s="14"/>
      <c r="H27" s="15"/>
      <c r="I27" s="14"/>
      <c r="J27" s="15"/>
      <c r="K27" s="35"/>
      <c r="L27" s="35"/>
      <c r="M27" s="22"/>
      <c r="N27" s="22"/>
      <c r="O27" s="22"/>
      <c r="P27" s="22"/>
    </row>
    <row r="28" spans="1:16" s="1" customFormat="1" ht="15.75" customHeight="1" x14ac:dyDescent="0.25">
      <c r="A28" s="70" t="s">
        <v>23</v>
      </c>
    </row>
    <row r="29" spans="1:16" s="1" customFormat="1" ht="9" customHeight="1" x14ac:dyDescent="0.25">
      <c r="A29" s="49"/>
    </row>
    <row r="30" spans="1:16" s="1" customFormat="1" ht="15.75" x14ac:dyDescent="0.25">
      <c r="A30" s="19" t="s">
        <v>13</v>
      </c>
      <c r="B30" s="53" t="s">
        <v>14</v>
      </c>
    </row>
    <row r="31" spans="1:16" s="1" customFormat="1" ht="15.75" x14ac:dyDescent="0.25">
      <c r="A31" s="19" t="s">
        <v>15</v>
      </c>
      <c r="B31" s="53">
        <v>90</v>
      </c>
    </row>
    <row r="32" spans="1:16" s="1" customFormat="1" ht="15.75" x14ac:dyDescent="0.25">
      <c r="A32" s="19" t="s">
        <v>16</v>
      </c>
      <c r="B32" s="53">
        <v>80</v>
      </c>
    </row>
    <row r="33" spans="1:6" s="1" customFormat="1" ht="15.75" x14ac:dyDescent="0.25">
      <c r="A33" s="19" t="s">
        <v>17</v>
      </c>
      <c r="B33" s="53">
        <v>70</v>
      </c>
    </row>
    <row r="34" spans="1:6" s="1" customFormat="1" ht="15.75" x14ac:dyDescent="0.25">
      <c r="A34" s="19" t="s">
        <v>18</v>
      </c>
      <c r="B34" s="53" t="s">
        <v>19</v>
      </c>
    </row>
    <row r="35" spans="1:6" s="1" customFormat="1" ht="15.75" x14ac:dyDescent="0.25">
      <c r="A35" s="71" t="s">
        <v>25</v>
      </c>
      <c r="B35" s="72"/>
    </row>
    <row r="36" spans="1:6" s="1" customFormat="1" ht="15.75" x14ac:dyDescent="0.25"/>
    <row r="37" spans="1:6" s="1" customFormat="1" ht="15.75" x14ac:dyDescent="0.25">
      <c r="A37" s="70" t="s">
        <v>24</v>
      </c>
    </row>
    <row r="38" spans="1:6" s="1" customFormat="1" ht="7.5" customHeight="1" x14ac:dyDescent="0.25"/>
    <row r="39" spans="1:6" s="1" customFormat="1" ht="31.5" x14ac:dyDescent="0.25">
      <c r="A39" s="73" t="s">
        <v>42</v>
      </c>
      <c r="B39" s="92" t="s">
        <v>26</v>
      </c>
      <c r="C39" s="92"/>
      <c r="D39" s="92"/>
      <c r="E39" s="92"/>
      <c r="F39" s="74"/>
    </row>
    <row r="40" spans="1:6" s="1" customFormat="1" ht="15.75" customHeight="1" x14ac:dyDescent="0.25">
      <c r="A40" s="75" t="s">
        <v>27</v>
      </c>
      <c r="B40" s="92" t="s">
        <v>43</v>
      </c>
      <c r="C40" s="92"/>
      <c r="D40" s="92"/>
      <c r="E40" s="92"/>
      <c r="F40" s="74"/>
    </row>
    <row r="41" spans="1:6" s="1" customFormat="1" ht="15.75" customHeight="1" x14ac:dyDescent="0.25">
      <c r="A41" s="75" t="s">
        <v>28</v>
      </c>
      <c r="B41" s="92" t="s">
        <v>44</v>
      </c>
      <c r="C41" s="92"/>
      <c r="D41" s="92"/>
      <c r="E41" s="92"/>
      <c r="F41" s="74"/>
    </row>
    <row r="42" spans="1:6" s="1" customFormat="1" ht="12.75" customHeight="1" x14ac:dyDescent="0.25">
      <c r="A42" s="76"/>
      <c r="B42" s="77"/>
      <c r="C42" s="77"/>
      <c r="D42" s="77"/>
      <c r="E42" s="78"/>
      <c r="F42" s="74"/>
    </row>
    <row r="43" spans="1:6" s="1" customFormat="1" ht="49.5" customHeight="1" x14ac:dyDescent="0.25">
      <c r="A43" s="79" t="s">
        <v>45</v>
      </c>
      <c r="B43" s="92" t="s">
        <v>26</v>
      </c>
      <c r="C43" s="92"/>
      <c r="D43" s="92"/>
      <c r="E43" s="92"/>
      <c r="F43" s="74"/>
    </row>
    <row r="44" spans="1:6" s="1" customFormat="1" ht="15.75" customHeight="1" x14ac:dyDescent="0.25">
      <c r="A44" s="80" t="s">
        <v>29</v>
      </c>
      <c r="B44" s="92" t="s">
        <v>30</v>
      </c>
      <c r="C44" s="92"/>
      <c r="D44" s="92"/>
      <c r="E44" s="92"/>
      <c r="F44" s="74"/>
    </row>
    <row r="45" spans="1:6" s="1" customFormat="1" ht="15.75" customHeight="1" x14ac:dyDescent="0.25">
      <c r="A45" s="75" t="s">
        <v>31</v>
      </c>
      <c r="B45" s="92" t="s">
        <v>32</v>
      </c>
      <c r="C45" s="92"/>
      <c r="D45" s="92"/>
      <c r="E45" s="92"/>
      <c r="F45" s="74"/>
    </row>
    <row r="46" spans="1:6" s="1" customFormat="1" ht="11.25" customHeight="1" x14ac:dyDescent="0.25">
      <c r="A46" s="81"/>
      <c r="B46" s="77"/>
      <c r="C46" s="77"/>
      <c r="D46" s="77"/>
      <c r="E46" s="78"/>
      <c r="F46" s="74"/>
    </row>
    <row r="47" spans="1:6" s="1" customFormat="1" ht="48.75" customHeight="1" x14ac:dyDescent="0.25">
      <c r="A47" s="79" t="s">
        <v>46</v>
      </c>
      <c r="B47" s="92" t="s">
        <v>26</v>
      </c>
      <c r="C47" s="92"/>
      <c r="D47" s="92"/>
      <c r="E47" s="92"/>
      <c r="F47" s="74"/>
    </row>
    <row r="48" spans="1:6" s="1" customFormat="1" ht="15.75" x14ac:dyDescent="0.25">
      <c r="A48" s="80" t="s">
        <v>29</v>
      </c>
      <c r="B48" s="92" t="s">
        <v>30</v>
      </c>
      <c r="C48" s="92"/>
      <c r="D48" s="92"/>
      <c r="E48" s="92"/>
      <c r="F48" s="74"/>
    </row>
    <row r="49" spans="1:12" s="1" customFormat="1" ht="15.75" x14ac:dyDescent="0.25">
      <c r="A49" s="75" t="s">
        <v>31</v>
      </c>
      <c r="B49" s="92" t="s">
        <v>32</v>
      </c>
      <c r="C49" s="92"/>
      <c r="D49" s="92"/>
      <c r="E49" s="92"/>
      <c r="F49" s="74"/>
    </row>
    <row r="50" spans="1:12" s="1" customFormat="1" ht="15.75" x14ac:dyDescent="0.25">
      <c r="A50" s="87"/>
      <c r="B50" s="86"/>
      <c r="C50" s="86"/>
      <c r="D50" s="86"/>
      <c r="E50" s="86"/>
      <c r="F50" s="74"/>
    </row>
    <row r="51" spans="1:12" s="21" customFormat="1" ht="5.25" customHeight="1" x14ac:dyDescent="0.3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36"/>
      <c r="L51" s="36"/>
    </row>
    <row r="53" spans="1:12" ht="35.25" customHeight="1" x14ac:dyDescent="0.3">
      <c r="A53" s="40" t="s">
        <v>33</v>
      </c>
      <c r="B53" s="30"/>
      <c r="C53" s="90" t="str">
        <f>C4</f>
        <v>Angebot 1
[Bieter]</v>
      </c>
      <c r="D53" s="91"/>
      <c r="E53" s="90" t="str">
        <f>E4</f>
        <v>Angebot 2
[Bieter]</v>
      </c>
      <c r="F53" s="91"/>
      <c r="G53" s="90" t="str">
        <f>G4</f>
        <v>Angebot 3
[Bieter]</v>
      </c>
      <c r="H53" s="91"/>
      <c r="I53" s="90" t="str">
        <f>I4</f>
        <v>Angebot 4
[Bieter]</v>
      </c>
      <c r="J53" s="91"/>
    </row>
    <row r="54" spans="1:12" x14ac:dyDescent="0.3">
      <c r="A54" s="41" t="s">
        <v>3</v>
      </c>
      <c r="B54" s="38" t="s">
        <v>0</v>
      </c>
      <c r="C54" s="39" t="s">
        <v>1</v>
      </c>
      <c r="D54" s="42" t="s">
        <v>2</v>
      </c>
      <c r="E54" s="39" t="s">
        <v>1</v>
      </c>
      <c r="F54" s="42" t="s">
        <v>2</v>
      </c>
      <c r="G54" s="39" t="s">
        <v>1</v>
      </c>
      <c r="H54" s="42" t="s">
        <v>2</v>
      </c>
      <c r="I54" s="39" t="s">
        <v>1</v>
      </c>
      <c r="J54" s="42" t="s">
        <v>2</v>
      </c>
    </row>
    <row r="55" spans="1:12" x14ac:dyDescent="0.3">
      <c r="A55" s="95" t="s">
        <v>36</v>
      </c>
      <c r="B55" s="93">
        <v>20</v>
      </c>
      <c r="C55" s="37"/>
      <c r="D55" s="23">
        <f>IF(C55&lt;70,0,$B55*C55)</f>
        <v>0</v>
      </c>
      <c r="E55" s="37"/>
      <c r="F55" s="23">
        <f>IF(E55&lt;70,0,$B55*E55)</f>
        <v>0</v>
      </c>
      <c r="G55" s="37"/>
      <c r="H55" s="23">
        <f>IF(G55&lt;70,0,$B55*G55)</f>
        <v>0</v>
      </c>
      <c r="I55" s="37"/>
      <c r="J55" s="23">
        <f>IF(I55&lt;70,0,$B55*I55)</f>
        <v>0</v>
      </c>
    </row>
    <row r="56" spans="1:12" x14ac:dyDescent="0.3">
      <c r="A56" s="95" t="s">
        <v>37</v>
      </c>
      <c r="B56" s="93">
        <v>25</v>
      </c>
      <c r="C56" s="37"/>
      <c r="D56" s="23">
        <f>IF(C56&lt;70,0,$B56*C56)</f>
        <v>0</v>
      </c>
      <c r="E56" s="37"/>
      <c r="F56" s="23">
        <f>IF(E56&lt;70,0,$B56*E56)</f>
        <v>0</v>
      </c>
      <c r="G56" s="37"/>
      <c r="H56" s="23">
        <f>IF(G56&lt;70,0,$B56*G56)</f>
        <v>0</v>
      </c>
      <c r="I56" s="37"/>
      <c r="J56" s="23">
        <f>IF(I56&lt;70,0,$B56*I56)</f>
        <v>0</v>
      </c>
    </row>
    <row r="57" spans="1:12" x14ac:dyDescent="0.3">
      <c r="A57" s="95" t="s">
        <v>38</v>
      </c>
      <c r="B57" s="93">
        <v>55</v>
      </c>
      <c r="C57" s="37"/>
      <c r="D57" s="23">
        <f>IF(C57&lt;70,0,$B57*C57)</f>
        <v>0</v>
      </c>
      <c r="E57" s="37"/>
      <c r="F57" s="23">
        <f>IF(E57&lt;70,0,$B57*E57)</f>
        <v>0</v>
      </c>
      <c r="G57" s="37"/>
      <c r="H57" s="23">
        <f>IF(G57&lt;70,0,$B57*G57)</f>
        <v>0</v>
      </c>
      <c r="I57" s="37"/>
      <c r="J57" s="23">
        <f>IF(I57&lt;70,0,$B57*I57)</f>
        <v>0</v>
      </c>
    </row>
    <row r="58" spans="1:12" x14ac:dyDescent="0.3">
      <c r="A58" s="41" t="s">
        <v>4</v>
      </c>
      <c r="B58" s="44">
        <f>SUM(B55:B57)</f>
        <v>100</v>
      </c>
      <c r="C58" s="45">
        <f>SUM(C55:C57)</f>
        <v>0</v>
      </c>
      <c r="D58" s="43">
        <f>IF(PRODUCT(D55:D57)=0,0,SUM(D55:D57))</f>
        <v>0</v>
      </c>
      <c r="E58" s="45">
        <f>SUM(E55:E57)</f>
        <v>0</v>
      </c>
      <c r="F58" s="43">
        <f>IF(PRODUCT(F55:F57)=0,0,SUM(F55:F57))</f>
        <v>0</v>
      </c>
      <c r="G58" s="45">
        <f>SUM(G55:G57)</f>
        <v>0</v>
      </c>
      <c r="H58" s="43">
        <f>IF(PRODUCT(H55:H57)=0,0,SUM(H55:H57))</f>
        <v>0</v>
      </c>
      <c r="I58" s="45">
        <f>SUM(I55:I57)</f>
        <v>0</v>
      </c>
      <c r="J58" s="43">
        <f>IF(PRODUCT(J55:J57)=0,0,SUM(J55:J57))</f>
        <v>0</v>
      </c>
    </row>
    <row r="60" spans="1:12" s="21" customFormat="1" ht="5.25" customHeight="1" x14ac:dyDescent="0.3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36"/>
      <c r="L60" s="36"/>
    </row>
    <row r="62" spans="1:12" ht="35.25" customHeight="1" x14ac:dyDescent="0.3">
      <c r="A62" s="40" t="s">
        <v>34</v>
      </c>
      <c r="B62" s="30"/>
      <c r="C62" s="90" t="str">
        <f>C4</f>
        <v>Angebot 1
[Bieter]</v>
      </c>
      <c r="D62" s="91"/>
      <c r="E62" s="90" t="str">
        <f>E4</f>
        <v>Angebot 2
[Bieter]</v>
      </c>
      <c r="F62" s="91"/>
      <c r="G62" s="90" t="str">
        <f>G4</f>
        <v>Angebot 3
[Bieter]</v>
      </c>
      <c r="H62" s="91"/>
      <c r="I62" s="90" t="str">
        <f>I4</f>
        <v>Angebot 4
[Bieter]</v>
      </c>
      <c r="J62" s="91"/>
    </row>
    <row r="63" spans="1:12" x14ac:dyDescent="0.3">
      <c r="A63" s="41" t="s">
        <v>3</v>
      </c>
      <c r="B63" s="38" t="s">
        <v>0</v>
      </c>
      <c r="C63" s="39" t="s">
        <v>1</v>
      </c>
      <c r="D63" s="42" t="s">
        <v>2</v>
      </c>
      <c r="E63" s="39" t="s">
        <v>1</v>
      </c>
      <c r="F63" s="42" t="s">
        <v>2</v>
      </c>
      <c r="G63" s="39" t="s">
        <v>1</v>
      </c>
      <c r="H63" s="42" t="s">
        <v>2</v>
      </c>
      <c r="I63" s="39" t="s">
        <v>1</v>
      </c>
      <c r="J63" s="42" t="s">
        <v>2</v>
      </c>
    </row>
    <row r="64" spans="1:12" x14ac:dyDescent="0.3">
      <c r="A64" s="95" t="s">
        <v>36</v>
      </c>
      <c r="B64" s="93">
        <v>40</v>
      </c>
      <c r="C64" s="37"/>
      <c r="D64" s="23">
        <f>IF(C64&lt;70,0,$B64*C64)</f>
        <v>0</v>
      </c>
      <c r="E64" s="37"/>
      <c r="F64" s="23">
        <f>IF(E64&lt;70,0,$B64*E64)</f>
        <v>0</v>
      </c>
      <c r="G64" s="37"/>
      <c r="H64" s="23">
        <f>IF(G64&lt;70,0,$B64*G64)</f>
        <v>0</v>
      </c>
      <c r="I64" s="37"/>
      <c r="J64" s="23">
        <f>IF(I64&lt;70,0,$B64*I64)</f>
        <v>0</v>
      </c>
    </row>
    <row r="65" spans="1:10" x14ac:dyDescent="0.3">
      <c r="A65" s="95" t="s">
        <v>37</v>
      </c>
      <c r="B65" s="93">
        <v>40</v>
      </c>
      <c r="C65" s="37"/>
      <c r="D65" s="23">
        <f>IF(C65&lt;70,0,$B65*C65)</f>
        <v>0</v>
      </c>
      <c r="E65" s="37"/>
      <c r="F65" s="23">
        <f>IF(E65&lt;70,0,$B65*E65)</f>
        <v>0</v>
      </c>
      <c r="G65" s="37"/>
      <c r="H65" s="23">
        <f>IF(G65&lt;70,0,$B65*G65)</f>
        <v>0</v>
      </c>
      <c r="I65" s="37"/>
      <c r="J65" s="23">
        <f>IF(I65&lt;70,0,$B65*I65)</f>
        <v>0</v>
      </c>
    </row>
    <row r="66" spans="1:10" x14ac:dyDescent="0.3">
      <c r="A66" s="95" t="s">
        <v>38</v>
      </c>
      <c r="B66" s="93">
        <v>20</v>
      </c>
      <c r="C66" s="37"/>
      <c r="D66" s="23">
        <f>IF(C66&lt;70,0,$B66*C66)</f>
        <v>0</v>
      </c>
      <c r="E66" s="37"/>
      <c r="F66" s="23">
        <f>IF(E66&lt;70,0,$B66*E66)</f>
        <v>0</v>
      </c>
      <c r="G66" s="37"/>
      <c r="H66" s="23">
        <f>IF(G66&lt;70,0,$B66*G66)</f>
        <v>0</v>
      </c>
      <c r="I66" s="37"/>
      <c r="J66" s="23">
        <f>IF(I66&lt;70,0,$B66*I66)</f>
        <v>0</v>
      </c>
    </row>
    <row r="67" spans="1:10" x14ac:dyDescent="0.3">
      <c r="A67" s="41" t="s">
        <v>4</v>
      </c>
      <c r="B67" s="44">
        <f>SUM(B64:B66)</f>
        <v>100</v>
      </c>
      <c r="C67" s="45">
        <f>SUM(C64:C66)</f>
        <v>0</v>
      </c>
      <c r="D67" s="43">
        <f>IF(PRODUCT(D64:D66)=0,0,SUM(D64:D66))</f>
        <v>0</v>
      </c>
      <c r="E67" s="45">
        <f>SUM(E64:E66)</f>
        <v>0</v>
      </c>
      <c r="F67" s="43">
        <f>IF(PRODUCT(F64:F66)=0,0,SUM(F64:F66))</f>
        <v>0</v>
      </c>
      <c r="G67" s="45">
        <f>SUM(G64:G66)</f>
        <v>0</v>
      </c>
      <c r="H67" s="43">
        <f>IF(PRODUCT(H64:H66)=0,0,SUM(H64:H66))</f>
        <v>0</v>
      </c>
      <c r="I67" s="45">
        <f>SUM(I64:I66)</f>
        <v>0</v>
      </c>
      <c r="J67" s="43">
        <f>IF(PRODUCT(J64:J66)=0,0,SUM(J64:J66))</f>
        <v>0</v>
      </c>
    </row>
  </sheetData>
  <mergeCells count="21">
    <mergeCell ref="C4:D4"/>
    <mergeCell ref="E4:F4"/>
    <mergeCell ref="B39:E39"/>
    <mergeCell ref="B40:E40"/>
    <mergeCell ref="B41:E41"/>
    <mergeCell ref="B43:E43"/>
    <mergeCell ref="B44:E44"/>
    <mergeCell ref="B45:E45"/>
    <mergeCell ref="B47:E47"/>
    <mergeCell ref="B48:E48"/>
    <mergeCell ref="B49:E49"/>
    <mergeCell ref="C53:D53"/>
    <mergeCell ref="E53:F53"/>
    <mergeCell ref="C62:D62"/>
    <mergeCell ref="E62:F62"/>
    <mergeCell ref="G4:H4"/>
    <mergeCell ref="I4:J4"/>
    <mergeCell ref="G53:H53"/>
    <mergeCell ref="I53:J53"/>
    <mergeCell ref="G62:H62"/>
    <mergeCell ref="I62:J62"/>
  </mergeCells>
  <conditionalFormatting sqref="B12:B14 B64:J66">
    <cfRule type="cellIs" dxfId="7" priority="4" stopIfTrue="1" operator="lessThan">
      <formula>4</formula>
    </cfRule>
  </conditionalFormatting>
  <conditionalFormatting sqref="B6:J7">
    <cfRule type="cellIs" dxfId="6" priority="218" stopIfTrue="1" operator="lessThan">
      <formula>4</formula>
    </cfRule>
  </conditionalFormatting>
  <conditionalFormatting sqref="B55:J57">
    <cfRule type="cellIs" dxfId="5" priority="37" stopIfTrue="1" operator="lessThan">
      <formula>4</formula>
    </cfRule>
  </conditionalFormatting>
  <conditionalFormatting sqref="D9 F9 H9 J9">
    <cfRule type="cellIs" dxfId="4" priority="3" stopIfTrue="1" operator="equal">
      <formula>0</formula>
    </cfRule>
  </conditionalFormatting>
  <conditionalFormatting sqref="D18 F18">
    <cfRule type="cellIs" dxfId="3" priority="353" stopIfTrue="1" operator="equal">
      <formula>0</formula>
    </cfRule>
  </conditionalFormatting>
  <conditionalFormatting sqref="D19 F19 D22 F22 D26:F27">
    <cfRule type="cellIs" dxfId="2" priority="351" stopIfTrue="1" operator="equal">
      <formula>1</formula>
    </cfRule>
  </conditionalFormatting>
  <conditionalFormatting sqref="H18 J18">
    <cfRule type="cellIs" dxfId="1" priority="257" stopIfTrue="1" operator="equal">
      <formula>0</formula>
    </cfRule>
  </conditionalFormatting>
  <conditionalFormatting sqref="H19 J19 H22 J22 H26:J27">
    <cfRule type="cellIs" dxfId="0" priority="255" stopIfTrue="1" operator="equal">
      <formula>1</formula>
    </cfRule>
  </conditionalFormatting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Bewertungsmatrix</vt:lpstr>
      <vt:lpstr>Bewertungsmatrix!Druckbereich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Domann, Beate</dc:creator>
  <cp:lastModifiedBy>ZDPOL Kerstein, Doreen</cp:lastModifiedBy>
  <cp:lastPrinted>2020-04-16T11:43:34Z</cp:lastPrinted>
  <dcterms:created xsi:type="dcterms:W3CDTF">2014-02-27T08:58:08Z</dcterms:created>
  <dcterms:modified xsi:type="dcterms:W3CDTF">2026-02-12T10:04:29Z</dcterms:modified>
</cp:coreProperties>
</file>