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chulverwaltung\NEU Schulen\1-schulübergreifend\Reinigung\2026-2030 Gebäudereinigung\Unterlagen VMS\Anlage 2 Kalkulationsblätter 2025\"/>
    </mc:Choice>
  </mc:AlternateContent>
  <xr:revisionPtr revIDLastSave="0" documentId="13_ncr:1_{375E5FBC-85C6-4505-BA06-9638A32E1AD4}" xr6:coauthVersionLast="36" xr6:coauthVersionMax="36" xr10:uidLastSave="{00000000-0000-0000-0000-000000000000}"/>
  <bookViews>
    <workbookView xWindow="600" yWindow="105" windowWidth="17985" windowHeight="12660" xr2:uid="{00000000-000D-0000-FFFF-FFFF00000000}"/>
  </bookViews>
  <sheets>
    <sheet name="PC" sheetId="1" r:id="rId1"/>
  </sheets>
  <definedNames>
    <definedName name="_xlnm.Print_Area" localSheetId="0">PC!$A$1:$M$103</definedName>
    <definedName name="Z_5A22A3DE_B703_4665_BC40_8ABF7B72B97E_.wvu.PrintArea" localSheetId="0" hidden="1">PC!$A$1:$L$103</definedName>
  </definedNames>
  <calcPr calcId="191029"/>
  <customWorkbookViews>
    <customWorkbookView name="marion.siefert - Persönliche Ansicht" guid="{5A22A3DE-B703-4665-BC40-8ABF7B72B97E}" mergeInterval="0" personalView="1" maximized="1" windowWidth="1276" windowHeight="783" activeSheetId="1"/>
    <customWorkbookView name="g201030 - Persönliche Ansicht" guid="{660E0427-B3EF-4F25-83F0-578BD9CEB34D}" mergeInterval="0" personalView="1" maximized="1" windowWidth="1276" windowHeight="883" activeSheetId="1"/>
  </customWorkbookViews>
</workbook>
</file>

<file path=xl/calcChain.xml><?xml version="1.0" encoding="utf-8"?>
<calcChain xmlns="http://schemas.openxmlformats.org/spreadsheetml/2006/main">
  <c r="F81" i="1" l="1"/>
  <c r="F82" i="1" s="1"/>
  <c r="B14" i="1" l="1"/>
  <c r="C14" i="1"/>
  <c r="D14" i="1"/>
  <c r="E14" i="1"/>
  <c r="F14" i="1"/>
  <c r="G14" i="1"/>
  <c r="H14" i="1"/>
  <c r="I14" i="1"/>
  <c r="J14" i="1"/>
  <c r="K14" i="1"/>
  <c r="L14" i="1"/>
  <c r="M14" i="1"/>
  <c r="B16" i="1"/>
  <c r="B17" i="1" s="1"/>
  <c r="C16" i="1"/>
  <c r="C17" i="1" s="1"/>
  <c r="D16" i="1"/>
  <c r="D17" i="1" s="1"/>
  <c r="E16" i="1"/>
  <c r="E17" i="1" s="1"/>
  <c r="F16" i="1"/>
  <c r="F17" i="1" s="1"/>
  <c r="G16" i="1"/>
  <c r="G17" i="1" s="1"/>
  <c r="H16" i="1"/>
  <c r="H17" i="1" s="1"/>
  <c r="I16" i="1"/>
  <c r="I17" i="1" s="1"/>
  <c r="J16" i="1"/>
  <c r="K16" i="1"/>
  <c r="K17" i="1" s="1"/>
  <c r="L16" i="1"/>
  <c r="L17" i="1" s="1"/>
  <c r="M16" i="1"/>
  <c r="M17" i="1" s="1"/>
  <c r="J17" i="1"/>
  <c r="F19" i="1"/>
  <c r="B28" i="1"/>
  <c r="C28" i="1"/>
  <c r="D28" i="1"/>
  <c r="E28" i="1"/>
  <c r="F28" i="1"/>
  <c r="B30" i="1"/>
  <c r="C30" i="1"/>
  <c r="C31" i="1" s="1"/>
  <c r="D30" i="1"/>
  <c r="D31" i="1" s="1"/>
  <c r="E30" i="1"/>
  <c r="E31" i="1" s="1"/>
  <c r="F30" i="1"/>
  <c r="F31" i="1" s="1"/>
  <c r="F33" i="1"/>
  <c r="F47" i="1"/>
  <c r="F48" i="1" s="1"/>
  <c r="F52" i="1"/>
  <c r="F53" i="1"/>
  <c r="E57" i="1"/>
  <c r="E58" i="1" s="1"/>
  <c r="F66" i="1"/>
  <c r="F67" i="1" s="1"/>
  <c r="F71" i="1"/>
  <c r="F72" i="1" s="1"/>
  <c r="F76" i="1"/>
  <c r="F77" i="1" s="1"/>
  <c r="G30" i="1" l="1"/>
  <c r="N16" i="1"/>
  <c r="B19" i="1"/>
  <c r="B20" i="1" s="1"/>
  <c r="B21" i="1" s="1"/>
  <c r="B31" i="1"/>
  <c r="B33" i="1" s="1"/>
  <c r="B34" i="1" s="1"/>
  <c r="B35" i="1" s="1"/>
  <c r="G28" i="1"/>
  <c r="F34" i="1"/>
  <c r="N14" i="1"/>
  <c r="E59" i="1"/>
  <c r="F20" i="1"/>
  <c r="E91" i="1" l="1"/>
  <c r="E39" i="1"/>
  <c r="E88" i="1" s="1"/>
  <c r="E40" i="1" l="1"/>
  <c r="E41" i="1" s="1"/>
  <c r="E89" i="1"/>
  <c r="E90" i="1" s="1"/>
</calcChain>
</file>

<file path=xl/sharedStrings.xml><?xml version="1.0" encoding="utf-8"?>
<sst xmlns="http://schemas.openxmlformats.org/spreadsheetml/2006/main" count="108" uniqueCount="58">
  <si>
    <t>m²</t>
  </si>
  <si>
    <t>19% MwSt.</t>
  </si>
  <si>
    <t>Std./Jahr</t>
  </si>
  <si>
    <t>Preis/Jahr</t>
  </si>
  <si>
    <t>Raumgruppen</t>
  </si>
  <si>
    <t>Stundenverrechnungssatz gem. Kalkulationsblatt</t>
  </si>
  <si>
    <t>Nettopreis/Jahr</t>
  </si>
  <si>
    <t>Bruttopreis/Jahr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</si>
  <si>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</si>
  <si>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</si>
  <si>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</si>
  <si>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</si>
  <si>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</si>
  <si>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</si>
  <si>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</si>
  <si>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</si>
  <si>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</si>
  <si>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</si>
  <si>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</si>
  <si>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</si>
  <si>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</si>
  <si>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</si>
  <si>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durchschnittliche Flächenleistung</t>
  </si>
  <si>
    <t>Gesamtreinigungsfläche Schule</t>
  </si>
  <si>
    <t>m²/h</t>
  </si>
  <si>
    <t>max. m²/h</t>
  </si>
  <si>
    <t>Gesamtangebotspreis Unterhaltsreinigung</t>
  </si>
  <si>
    <t>19 % MwSt.</t>
  </si>
  <si>
    <t>Jahres Angebotspreis (netto)</t>
  </si>
  <si>
    <t>Jahres Angebotspreis (brutto)</t>
  </si>
  <si>
    <t>€/Jahr</t>
  </si>
  <si>
    <t>Es müssen nur die gelb hinterlegten Felder ausgefüllt werden!</t>
  </si>
  <si>
    <t>Grundreinigung 1 x jährlich</t>
  </si>
  <si>
    <t>Gesamtangebotspreis Grundreinigung</t>
  </si>
  <si>
    <t>SONDERREINIGUNG</t>
  </si>
  <si>
    <t>GRUNDREINIGUNG (1 x jährlich)</t>
  </si>
  <si>
    <t>UNTERHALTSREINIGUNG</t>
  </si>
  <si>
    <t>Nettopreis/Tag</t>
  </si>
  <si>
    <t>Bruttopreis/Tag</t>
  </si>
  <si>
    <t>für den Bereich Sekretariat, Schulleitung u. angrenzende WC - Anlage</t>
  </si>
  <si>
    <t>alle Flächen der schultäglichen Reinigung</t>
  </si>
  <si>
    <t>Datum, Firmenstempel, Unterschrift</t>
  </si>
  <si>
    <t>m²/Jahr</t>
  </si>
  <si>
    <t>Unterhaltsreinigung Karl-Sellheim-Schule</t>
  </si>
  <si>
    <t>Unterhaltsreinigung Gymnastikhallen</t>
  </si>
  <si>
    <t>Grundreinigung Karl-Sellheim-Schule</t>
  </si>
  <si>
    <t>Grundreinigung Gymnastikhallen</t>
  </si>
  <si>
    <t>Unterhaltsreinigung in den Ferienzeiten Karl-Sellheim-Schule (Mo - Fr)</t>
  </si>
  <si>
    <t>Unterhaltsreinigung in den Ferienzeiten Gymnastikhallen (Mo -  Fr)</t>
  </si>
  <si>
    <t>Unterhaltsreinigung Gymnastikhallen (Sonn- und Feiertage)</t>
  </si>
  <si>
    <t>Gesamtjahrespreis für die Karl-Sellheim-Schule, Wildparkstraße 1, 16227 Eberswalde (Schulgebäude und Gymnastikhalle) 
bestehend aus Unterhaltsreinigung und Grundreinigung (ohne Sonderreinigung)</t>
  </si>
  <si>
    <t>Kalkulationsblatt Los  9</t>
  </si>
  <si>
    <t xml:space="preserve">Sonderrreinigung </t>
  </si>
  <si>
    <t>Alle Sonderreinigungen Abrechnung nach Stunden</t>
  </si>
  <si>
    <t>Nettopreis/Stunde</t>
  </si>
  <si>
    <r>
      <t xml:space="preserve">durchschnittlicher Flächenrichtwert gesamt
</t>
    </r>
    <r>
      <rPr>
        <b/>
        <sz val="9"/>
        <rFont val="Arial"/>
        <family val="2"/>
      </rPr>
      <t>(Bei einer Über- oder Unterschreitung von mehr als 10 % wird das Angebot von der weiteren Wertung ausgeschlossen.)</t>
    </r>
  </si>
  <si>
    <t>Gesamtangebot Los 9 - Karl-Sellheim-Schule-</t>
  </si>
  <si>
    <t>285 m²/h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</si>
</sst>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4" fontId="4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4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5" fillId="0" borderId="0" xfId="0" applyNumberFormat="1" applyFont="1" applyBorder="1" applyProtection="1"/>
    <xf numFmtId="164" fontId="4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4" fontId="5" fillId="0" borderId="1" xfId="0" applyNumberFormat="1" applyFont="1" applyBorder="1" applyProtection="1"/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Protection="1"/>
    <xf numFmtId="4" fontId="5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Protection="1"/>
    <xf numFmtId="164" fontId="4" fillId="3" borderId="5" xfId="0" applyNumberFormat="1" applyFont="1" applyFill="1" applyBorder="1" applyAlignment="1" applyProtection="1">
      <alignment horizontal="right"/>
    </xf>
    <xf numFmtId="0" fontId="5" fillId="3" borderId="5" xfId="0" applyFont="1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2" fillId="0" borderId="0" xfId="0" applyFont="1"/>
    <xf numFmtId="0" fontId="4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9" fillId="0" borderId="0" xfId="0" applyFont="1"/>
    <xf numFmtId="0" fontId="5" fillId="0" borderId="8" xfId="0" applyFont="1" applyFill="1" applyBorder="1" applyProtection="1"/>
    <xf numFmtId="164" fontId="5" fillId="0" borderId="8" xfId="0" applyNumberFormat="1" applyFont="1" applyFill="1" applyBorder="1" applyAlignment="1" applyProtection="1">
      <alignment horizontal="right"/>
    </xf>
    <xf numFmtId="4" fontId="5" fillId="0" borderId="8" xfId="0" applyNumberFormat="1" applyFont="1" applyFill="1" applyBorder="1" applyProtection="1"/>
    <xf numFmtId="4" fontId="5" fillId="0" borderId="8" xfId="0" applyNumberFormat="1" applyFont="1" applyFill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</xf>
    <xf numFmtId="4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 applyProtection="1"/>
    <xf numFmtId="4" fontId="5" fillId="0" borderId="1" xfId="0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4" fontId="1" fillId="0" borderId="18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0" fontId="1" fillId="0" borderId="2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 wrapText="1"/>
    </xf>
    <xf numFmtId="0" fontId="7" fillId="0" borderId="20" xfId="0" applyFont="1" applyBorder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lef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0" fontId="10" fillId="3" borderId="21" xfId="0" applyFont="1" applyFill="1" applyBorder="1" applyAlignment="1">
      <alignment horizont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23" xfId="0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left" wrapText="1"/>
    </xf>
    <xf numFmtId="0" fontId="5" fillId="0" borderId="11" xfId="0" applyFont="1" applyFill="1" applyBorder="1" applyAlignment="1" applyProtection="1">
      <alignment horizontal="left" wrapText="1"/>
    </xf>
    <xf numFmtId="0" fontId="8" fillId="0" borderId="0" xfId="0" applyFont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14" xfId="0" applyNumberFormat="1" applyFont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zoomScaleNormal="100" workbookViewId="0">
      <selection activeCell="N29" sqref="N29"/>
    </sheetView>
  </sheetViews>
  <sheetFormatPr baseColWidth="10" defaultRowHeight="14.25" x14ac:dyDescent="0.2"/>
  <cols>
    <col min="1" max="1" width="13.875" style="2" customWidth="1"/>
    <col min="2" max="2" width="12.5" style="2" bestFit="1" customWidth="1"/>
    <col min="3" max="6" width="11.625" style="2" bestFit="1" customWidth="1"/>
    <col min="7" max="7" width="10.625" style="2" customWidth="1"/>
    <col min="8" max="8" width="11.625" style="2" bestFit="1" customWidth="1"/>
    <col min="9" max="12" width="10.625" style="2" customWidth="1"/>
    <col min="13" max="13" width="11" style="2"/>
    <col min="14" max="14" width="11.375" style="2" bestFit="1" customWidth="1"/>
    <col min="15" max="16384" width="11" style="2"/>
  </cols>
  <sheetData>
    <row r="1" spans="1:14" ht="18" x14ac:dyDescent="0.25">
      <c r="A1" s="102" t="s">
        <v>51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4" ht="10.5" customHeight="1" thickBot="1" x14ac:dyDescent="0.3">
      <c r="A2" s="60"/>
      <c r="B2" s="60"/>
      <c r="C2" s="60"/>
      <c r="D2" s="60"/>
      <c r="E2" s="60"/>
      <c r="F2" s="60"/>
      <c r="G2" s="62"/>
      <c r="H2" s="62"/>
      <c r="I2" s="62"/>
    </row>
    <row r="3" spans="1:14" ht="18" customHeight="1" thickBot="1" x14ac:dyDescent="0.3">
      <c r="A3" s="82" t="s">
        <v>36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14" ht="16.5" thickBot="1" x14ac:dyDescent="0.3">
      <c r="A4" s="103" t="s">
        <v>31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6" spans="1:14" ht="15" x14ac:dyDescent="0.25">
      <c r="A6" s="106" t="s">
        <v>5</v>
      </c>
      <c r="B6" s="107"/>
      <c r="C6" s="107"/>
      <c r="D6" s="108"/>
      <c r="E6" s="63"/>
      <c r="F6" s="25"/>
    </row>
    <row r="7" spans="1:14" ht="15" x14ac:dyDescent="0.25">
      <c r="A7" s="31"/>
      <c r="B7" s="31"/>
      <c r="C7" s="31"/>
      <c r="D7" s="31"/>
      <c r="E7" s="32"/>
      <c r="F7" s="25"/>
    </row>
    <row r="8" spans="1:14" ht="44.25" customHeight="1" x14ac:dyDescent="0.2">
      <c r="A8" s="72" t="s">
        <v>55</v>
      </c>
      <c r="B8" s="73"/>
      <c r="C8" s="73"/>
      <c r="D8" s="73"/>
      <c r="E8" s="68" t="s">
        <v>57</v>
      </c>
      <c r="F8" s="25"/>
    </row>
    <row r="10" spans="1:14" ht="15" x14ac:dyDescent="0.25">
      <c r="B10" s="81" t="s">
        <v>43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4" x14ac:dyDescent="0.2">
      <c r="A11" s="78"/>
      <c r="B11" s="80" t="s">
        <v>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14" x14ac:dyDescent="0.2">
      <c r="A12" s="79"/>
      <c r="B12" s="28" t="s">
        <v>8</v>
      </c>
      <c r="C12" s="28" t="s">
        <v>9</v>
      </c>
      <c r="D12" s="28" t="s">
        <v>10</v>
      </c>
      <c r="E12" s="28" t="s">
        <v>11</v>
      </c>
      <c r="F12" s="28" t="s">
        <v>12</v>
      </c>
      <c r="G12" s="29" t="s">
        <v>13</v>
      </c>
      <c r="H12" s="29" t="s">
        <v>14</v>
      </c>
      <c r="I12" s="29" t="s">
        <v>15</v>
      </c>
      <c r="J12" s="29" t="s">
        <v>16</v>
      </c>
      <c r="K12" s="29" t="s">
        <v>17</v>
      </c>
      <c r="L12" s="29" t="s">
        <v>18</v>
      </c>
      <c r="M12" s="29" t="s">
        <v>21</v>
      </c>
      <c r="N12" s="30"/>
    </row>
    <row r="13" spans="1:14" x14ac:dyDescent="0.2">
      <c r="A13" s="6" t="s">
        <v>0</v>
      </c>
      <c r="B13" s="7">
        <v>3124.8</v>
      </c>
      <c r="C13" s="7">
        <v>291.20999999999998</v>
      </c>
      <c r="D13" s="7">
        <v>305.64</v>
      </c>
      <c r="E13" s="7">
        <v>1602.26</v>
      </c>
      <c r="F13" s="7">
        <v>568.94000000000005</v>
      </c>
      <c r="G13" s="7">
        <v>414.25</v>
      </c>
      <c r="H13" s="7">
        <v>242.59</v>
      </c>
      <c r="I13" s="7">
        <v>157.31</v>
      </c>
      <c r="J13" s="7">
        <v>71.349999999999994</v>
      </c>
      <c r="K13" s="7">
        <v>3.17</v>
      </c>
      <c r="L13" s="7">
        <v>140.11000000000001</v>
      </c>
      <c r="M13" s="7">
        <v>24.97</v>
      </c>
      <c r="N13" s="69"/>
    </row>
    <row r="14" spans="1:14" x14ac:dyDescent="0.2">
      <c r="A14" s="6" t="s">
        <v>42</v>
      </c>
      <c r="B14" s="7">
        <f>B13*190</f>
        <v>593712</v>
      </c>
      <c r="C14" s="7">
        <f>C13*190</f>
        <v>55329.899999999994</v>
      </c>
      <c r="D14" s="7">
        <f>D13*114</f>
        <v>34842.959999999999</v>
      </c>
      <c r="E14" s="7">
        <f>E13*190</f>
        <v>304429.40000000002</v>
      </c>
      <c r="F14" s="7">
        <f>F13*190</f>
        <v>108098.6</v>
      </c>
      <c r="G14" s="7">
        <f>G13*38</f>
        <v>15741.5</v>
      </c>
      <c r="H14" s="7">
        <f>H13*190</f>
        <v>46092.1</v>
      </c>
      <c r="I14" s="7">
        <f>I13*114</f>
        <v>17933.34</v>
      </c>
      <c r="J14" s="7">
        <f>J13*190</f>
        <v>13556.499999999998</v>
      </c>
      <c r="K14" s="7">
        <f>K13*38</f>
        <v>120.46</v>
      </c>
      <c r="L14" s="7">
        <f>L13*190</f>
        <v>26620.9</v>
      </c>
      <c r="M14" s="7">
        <f>M13*190</f>
        <v>4744.3</v>
      </c>
      <c r="N14" s="66">
        <f>SUM(B14:M14)</f>
        <v>1221221.9600000002</v>
      </c>
    </row>
    <row r="15" spans="1:14" x14ac:dyDescent="0.2">
      <c r="A15" s="8" t="s">
        <v>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67"/>
    </row>
    <row r="16" spans="1:14" x14ac:dyDescent="0.2">
      <c r="A16" s="9" t="s">
        <v>2</v>
      </c>
      <c r="B16" s="27" t="e">
        <f>B13/B15*190</f>
        <v>#DIV/0!</v>
      </c>
      <c r="C16" s="27" t="e">
        <f>C13/C15*190</f>
        <v>#DIV/0!</v>
      </c>
      <c r="D16" s="27" t="e">
        <f>D13/D15*114</f>
        <v>#DIV/0!</v>
      </c>
      <c r="E16" s="27" t="e">
        <f>E13/E15*190</f>
        <v>#DIV/0!</v>
      </c>
      <c r="F16" s="27" t="e">
        <f>F13/F15*190</f>
        <v>#DIV/0!</v>
      </c>
      <c r="G16" s="27" t="e">
        <f>G13/G15*38</f>
        <v>#DIV/0!</v>
      </c>
      <c r="H16" s="27" t="e">
        <f>H13/H15*190</f>
        <v>#DIV/0!</v>
      </c>
      <c r="I16" s="27" t="e">
        <f>I13/I15*114</f>
        <v>#DIV/0!</v>
      </c>
      <c r="J16" s="27" t="e">
        <f>J13/J15*190</f>
        <v>#DIV/0!</v>
      </c>
      <c r="K16" s="27" t="e">
        <f>K13/K15*38</f>
        <v>#DIV/0!</v>
      </c>
      <c r="L16" s="27" t="e">
        <f>L13/L15*190</f>
        <v>#DIV/0!</v>
      </c>
      <c r="M16" s="27" t="e">
        <f>M13/M15*190</f>
        <v>#DIV/0!</v>
      </c>
      <c r="N16" s="66" t="e">
        <f>SUM(B16:M16)</f>
        <v>#DIV/0!</v>
      </c>
    </row>
    <row r="17" spans="1:13" x14ac:dyDescent="0.2">
      <c r="A17" s="6" t="s">
        <v>3</v>
      </c>
      <c r="B17" s="10" t="e">
        <f>B16*E6</f>
        <v>#DIV/0!</v>
      </c>
      <c r="C17" s="10" t="e">
        <f>C16*E6</f>
        <v>#DIV/0!</v>
      </c>
      <c r="D17" s="10" t="e">
        <f>D16*E6</f>
        <v>#DIV/0!</v>
      </c>
      <c r="E17" s="10" t="e">
        <f>E16*E6</f>
        <v>#DIV/0!</v>
      </c>
      <c r="F17" s="10" t="e">
        <f>F16*E6</f>
        <v>#DIV/0!</v>
      </c>
      <c r="G17" s="10" t="e">
        <f>G16*E6</f>
        <v>#DIV/0!</v>
      </c>
      <c r="H17" s="10" t="e">
        <f>H16*E6</f>
        <v>#DIV/0!</v>
      </c>
      <c r="I17" s="10" t="e">
        <f>I16*E6</f>
        <v>#DIV/0!</v>
      </c>
      <c r="J17" s="10" t="e">
        <f>J16*E6</f>
        <v>#DIV/0!</v>
      </c>
      <c r="K17" s="10" t="e">
        <f>K16*E6</f>
        <v>#DIV/0!</v>
      </c>
      <c r="L17" s="10" t="e">
        <f>L16*E6</f>
        <v>#DIV/0!</v>
      </c>
      <c r="M17" s="10" t="e">
        <f>M16*E6</f>
        <v>#DIV/0!</v>
      </c>
    </row>
    <row r="18" spans="1:13" x14ac:dyDescent="0.2">
      <c r="A18" s="5"/>
      <c r="B18" s="11"/>
      <c r="C18" s="12"/>
      <c r="D18" s="12"/>
      <c r="E18" s="12"/>
      <c r="F18" s="12"/>
    </row>
    <row r="19" spans="1:13" x14ac:dyDescent="0.2">
      <c r="A19" s="5" t="s">
        <v>6</v>
      </c>
      <c r="B19" s="11" t="e">
        <f>SUM(B17:M17)</f>
        <v>#DIV/0!</v>
      </c>
      <c r="C19" s="13"/>
      <c r="D19" s="92" t="s">
        <v>23</v>
      </c>
      <c r="E19" s="92"/>
      <c r="F19" s="14">
        <f>SUM(B13:M13)</f>
        <v>6946.6000000000013</v>
      </c>
      <c r="G19" s="16" t="s">
        <v>0</v>
      </c>
    </row>
    <row r="20" spans="1:13" x14ac:dyDescent="0.2">
      <c r="A20" s="5" t="s">
        <v>1</v>
      </c>
      <c r="B20" s="11" t="e">
        <f>B19*0.19</f>
        <v>#DIV/0!</v>
      </c>
      <c r="C20" s="13"/>
      <c r="D20" s="92" t="s">
        <v>22</v>
      </c>
      <c r="E20" s="92"/>
      <c r="F20" s="58" t="e">
        <f>SUM(B14:M14)/SUM(B16:M16)</f>
        <v>#DIV/0!</v>
      </c>
      <c r="G20" s="16" t="s">
        <v>24</v>
      </c>
    </row>
    <row r="21" spans="1:13" x14ac:dyDescent="0.2">
      <c r="A21" s="4" t="s">
        <v>7</v>
      </c>
      <c r="B21" s="15" t="e">
        <f>B20+B19</f>
        <v>#DIV/0!</v>
      </c>
      <c r="C21" s="13"/>
      <c r="D21" s="13"/>
      <c r="E21" s="13"/>
      <c r="F21" s="13"/>
    </row>
    <row r="22" spans="1:13" x14ac:dyDescent="0.2">
      <c r="A22" s="23"/>
      <c r="B22" s="24"/>
      <c r="C22" s="13"/>
      <c r="D22" s="13"/>
      <c r="E22" s="13"/>
      <c r="F22" s="13"/>
    </row>
    <row r="23" spans="1:13" x14ac:dyDescent="0.2">
      <c r="A23" s="23"/>
      <c r="B23" s="24"/>
      <c r="C23" s="13"/>
      <c r="D23" s="13"/>
      <c r="E23" s="13"/>
      <c r="F23" s="13"/>
    </row>
    <row r="24" spans="1:13" ht="15" x14ac:dyDescent="0.25">
      <c r="A24" s="16"/>
      <c r="B24" s="81" t="s">
        <v>44</v>
      </c>
      <c r="C24" s="81"/>
      <c r="D24" s="81"/>
      <c r="E24" s="81"/>
      <c r="F24" s="81"/>
      <c r="G24" s="45"/>
    </row>
    <row r="25" spans="1:13" x14ac:dyDescent="0.2">
      <c r="A25" s="78"/>
      <c r="B25" s="80" t="s">
        <v>4</v>
      </c>
      <c r="C25" s="80"/>
      <c r="D25" s="80"/>
      <c r="E25" s="80"/>
      <c r="F25" s="80"/>
      <c r="G25" s="59"/>
    </row>
    <row r="26" spans="1:13" x14ac:dyDescent="0.2">
      <c r="A26" s="79"/>
      <c r="B26" s="28" t="s">
        <v>11</v>
      </c>
      <c r="C26" s="28" t="s">
        <v>14</v>
      </c>
      <c r="D26" s="28" t="s">
        <v>19</v>
      </c>
      <c r="E26" s="29" t="s">
        <v>20</v>
      </c>
      <c r="F26" s="29" t="s">
        <v>21</v>
      </c>
    </row>
    <row r="27" spans="1:13" x14ac:dyDescent="0.2">
      <c r="A27" s="5" t="s">
        <v>0</v>
      </c>
      <c r="B27" s="17">
        <v>44.38</v>
      </c>
      <c r="C27" s="17">
        <v>14.86</v>
      </c>
      <c r="D27" s="17">
        <v>283.37</v>
      </c>
      <c r="E27" s="7">
        <v>22.93</v>
      </c>
      <c r="F27" s="7">
        <v>57.39</v>
      </c>
      <c r="G27" s="69"/>
    </row>
    <row r="28" spans="1:13" x14ac:dyDescent="0.2">
      <c r="A28" s="6" t="s">
        <v>42</v>
      </c>
      <c r="B28" s="7">
        <f>B27*190</f>
        <v>8432.2000000000007</v>
      </c>
      <c r="C28" s="7">
        <f>C27*190</f>
        <v>2823.4</v>
      </c>
      <c r="D28" s="7">
        <f>D27*190</f>
        <v>53840.3</v>
      </c>
      <c r="E28" s="7">
        <f>E27*38</f>
        <v>871.34</v>
      </c>
      <c r="F28" s="7">
        <f>F27*190</f>
        <v>10904.1</v>
      </c>
      <c r="G28" s="66">
        <f>SUM(B28:F28)</f>
        <v>76871.340000000011</v>
      </c>
    </row>
    <row r="29" spans="1:13" x14ac:dyDescent="0.2">
      <c r="A29" s="8" t="s">
        <v>25</v>
      </c>
      <c r="B29" s="1"/>
      <c r="C29" s="1"/>
      <c r="D29" s="1"/>
      <c r="E29" s="1"/>
      <c r="F29" s="1"/>
      <c r="G29" s="66"/>
    </row>
    <row r="30" spans="1:13" x14ac:dyDescent="0.2">
      <c r="A30" s="5" t="s">
        <v>2</v>
      </c>
      <c r="B30" s="27" t="e">
        <f>B27/B29*190</f>
        <v>#DIV/0!</v>
      </c>
      <c r="C30" s="27" t="e">
        <f>C27/C29*190</f>
        <v>#DIV/0!</v>
      </c>
      <c r="D30" s="27" t="e">
        <f>D27/D29*190</f>
        <v>#DIV/0!</v>
      </c>
      <c r="E30" s="27" t="e">
        <f>E27/E29*38</f>
        <v>#DIV/0!</v>
      </c>
      <c r="F30" s="27" t="e">
        <f>F27/F29*190</f>
        <v>#DIV/0!</v>
      </c>
      <c r="G30" s="66" t="e">
        <f>SUM(B30:F30)</f>
        <v>#DIV/0!</v>
      </c>
    </row>
    <row r="31" spans="1:13" x14ac:dyDescent="0.2">
      <c r="A31" s="5" t="s">
        <v>3</v>
      </c>
      <c r="B31" s="10" t="e">
        <f>B30*E6</f>
        <v>#DIV/0!</v>
      </c>
      <c r="C31" s="10" t="e">
        <f>C30*E6</f>
        <v>#DIV/0!</v>
      </c>
      <c r="D31" s="10" t="e">
        <f>D30*E6</f>
        <v>#DIV/0!</v>
      </c>
      <c r="E31" s="10" t="e">
        <f>E30*E6</f>
        <v>#DIV/0!</v>
      </c>
      <c r="F31" s="10" t="e">
        <f>F30*E6</f>
        <v>#DIV/0!</v>
      </c>
      <c r="G31" s="66"/>
    </row>
    <row r="32" spans="1:13" x14ac:dyDescent="0.2">
      <c r="A32" s="5"/>
      <c r="B32" s="11"/>
      <c r="C32" s="12"/>
      <c r="D32" s="12"/>
      <c r="E32" s="12"/>
      <c r="F32" s="12"/>
    </row>
    <row r="33" spans="1:10" x14ac:dyDescent="0.2">
      <c r="A33" s="5" t="s">
        <v>6</v>
      </c>
      <c r="B33" s="11" t="e">
        <f>SUM(B31:F31)</f>
        <v>#DIV/0!</v>
      </c>
      <c r="C33" s="13"/>
      <c r="D33" s="92" t="s">
        <v>23</v>
      </c>
      <c r="E33" s="92"/>
      <c r="F33" s="14">
        <f>SUM(B27:F27)</f>
        <v>422.93</v>
      </c>
      <c r="G33" s="16" t="s">
        <v>0</v>
      </c>
    </row>
    <row r="34" spans="1:10" x14ac:dyDescent="0.2">
      <c r="A34" s="5" t="s">
        <v>1</v>
      </c>
      <c r="B34" s="11" t="e">
        <f>B33*0.19</f>
        <v>#DIV/0!</v>
      </c>
      <c r="C34" s="13"/>
      <c r="D34" s="92" t="s">
        <v>22</v>
      </c>
      <c r="E34" s="92"/>
      <c r="F34" s="58" t="e">
        <f>SUM(B28:F28)/SUM(B30:F30)</f>
        <v>#DIV/0!</v>
      </c>
      <c r="G34" s="16" t="s">
        <v>24</v>
      </c>
    </row>
    <row r="35" spans="1:10" x14ac:dyDescent="0.2">
      <c r="A35" s="4" t="s">
        <v>7</v>
      </c>
      <c r="B35" s="15" t="e">
        <f>B33+B34</f>
        <v>#DIV/0!</v>
      </c>
      <c r="C35" s="13"/>
      <c r="D35" s="13"/>
      <c r="E35" s="13"/>
      <c r="F35" s="13"/>
    </row>
    <row r="36" spans="1:10" x14ac:dyDescent="0.2">
      <c r="A36" s="23"/>
      <c r="B36" s="24"/>
      <c r="C36" s="13"/>
      <c r="D36" s="13"/>
      <c r="E36" s="13"/>
      <c r="F36" s="13"/>
    </row>
    <row r="37" spans="1:10" ht="15" thickBot="1" x14ac:dyDescent="0.25">
      <c r="A37" s="23"/>
      <c r="B37" s="24"/>
      <c r="C37" s="13"/>
      <c r="D37" s="13"/>
      <c r="E37" s="13"/>
      <c r="F37" s="13"/>
    </row>
    <row r="38" spans="1:10" ht="17.100000000000001" customHeight="1" x14ac:dyDescent="0.25">
      <c r="A38" s="34" t="s">
        <v>26</v>
      </c>
      <c r="B38" s="35"/>
      <c r="C38" s="36"/>
      <c r="D38" s="36"/>
      <c r="E38" s="36"/>
      <c r="F38" s="36"/>
      <c r="G38" s="37"/>
      <c r="H38" s="37"/>
      <c r="I38" s="38"/>
    </row>
    <row r="39" spans="1:10" ht="20.100000000000001" customHeight="1" x14ac:dyDescent="0.25">
      <c r="A39" s="76" t="s">
        <v>28</v>
      </c>
      <c r="B39" s="77"/>
      <c r="C39" s="77"/>
      <c r="D39" s="77"/>
      <c r="E39" s="94" t="e">
        <f>B19+B33</f>
        <v>#DIV/0!</v>
      </c>
      <c r="F39" s="95"/>
      <c r="G39" s="42" t="s">
        <v>30</v>
      </c>
      <c r="H39" s="30"/>
      <c r="I39" s="39"/>
    </row>
    <row r="40" spans="1:10" ht="20.100000000000001" customHeight="1" x14ac:dyDescent="0.25">
      <c r="A40" s="76" t="s">
        <v>27</v>
      </c>
      <c r="B40" s="77"/>
      <c r="C40" s="77"/>
      <c r="D40" s="77"/>
      <c r="E40" s="88" t="e">
        <f>E39*0.19</f>
        <v>#DIV/0!</v>
      </c>
      <c r="F40" s="89"/>
      <c r="G40" s="43" t="s">
        <v>30</v>
      </c>
      <c r="H40" s="30"/>
      <c r="I40" s="39"/>
    </row>
    <row r="41" spans="1:10" ht="20.100000000000001" customHeight="1" thickBot="1" x14ac:dyDescent="0.3">
      <c r="A41" s="90" t="s">
        <v>29</v>
      </c>
      <c r="B41" s="91"/>
      <c r="C41" s="91"/>
      <c r="D41" s="91"/>
      <c r="E41" s="74" t="e">
        <f>E39+E40</f>
        <v>#DIV/0!</v>
      </c>
      <c r="F41" s="75"/>
      <c r="G41" s="44" t="s">
        <v>30</v>
      </c>
      <c r="H41" s="40"/>
      <c r="I41" s="41"/>
    </row>
    <row r="42" spans="1:10" ht="61.5" customHeight="1" thickBot="1" x14ac:dyDescent="0.25">
      <c r="A42" s="23"/>
      <c r="B42" s="24"/>
      <c r="C42" s="13"/>
      <c r="D42" s="13"/>
      <c r="E42" s="13"/>
      <c r="F42" s="13"/>
    </row>
    <row r="43" spans="1:10" ht="16.5" thickBot="1" x14ac:dyDescent="0.3">
      <c r="A43" s="82" t="s">
        <v>35</v>
      </c>
      <c r="B43" s="83"/>
      <c r="C43" s="83"/>
      <c r="D43" s="83"/>
      <c r="E43" s="83"/>
      <c r="F43" s="83"/>
      <c r="G43" s="83"/>
      <c r="H43" s="83"/>
      <c r="I43" s="84"/>
    </row>
    <row r="44" spans="1:10" x14ac:dyDescent="0.2">
      <c r="A44" s="23"/>
      <c r="B44" s="24"/>
      <c r="C44" s="13"/>
      <c r="D44" s="13"/>
      <c r="E44" s="13"/>
      <c r="F44" s="13"/>
    </row>
    <row r="45" spans="1:10" ht="15" x14ac:dyDescent="0.25">
      <c r="A45" s="85" t="s">
        <v>45</v>
      </c>
      <c r="B45" s="86"/>
      <c r="C45" s="86"/>
      <c r="D45" s="86"/>
      <c r="E45" s="86"/>
      <c r="F45" s="87"/>
      <c r="G45" s="45"/>
      <c r="H45" s="45"/>
      <c r="I45" s="45"/>
      <c r="J45" s="45"/>
    </row>
    <row r="46" spans="1:10" x14ac:dyDescent="0.2">
      <c r="A46" s="21" t="s">
        <v>32</v>
      </c>
      <c r="B46" s="22"/>
      <c r="C46" s="22"/>
      <c r="D46" s="93" t="s">
        <v>6</v>
      </c>
      <c r="E46" s="93"/>
      <c r="F46" s="64"/>
    </row>
    <row r="47" spans="1:10" x14ac:dyDescent="0.2">
      <c r="A47" s="18"/>
      <c r="B47" s="18"/>
      <c r="C47" s="18"/>
      <c r="D47" s="70" t="s">
        <v>1</v>
      </c>
      <c r="E47" s="70"/>
      <c r="F47" s="10">
        <f>F46*0.19</f>
        <v>0</v>
      </c>
    </row>
    <row r="48" spans="1:10" x14ac:dyDescent="0.2">
      <c r="A48" s="18"/>
      <c r="B48" s="18"/>
      <c r="C48" s="18"/>
      <c r="D48" s="71" t="s">
        <v>7</v>
      </c>
      <c r="E48" s="71"/>
      <c r="F48" s="65">
        <f>F47+F46</f>
        <v>0</v>
      </c>
    </row>
    <row r="49" spans="1:9" x14ac:dyDescent="0.2">
      <c r="A49" s="18"/>
      <c r="B49" s="18"/>
      <c r="C49" s="18"/>
      <c r="D49" s="46"/>
      <c r="E49" s="46"/>
      <c r="F49" s="19"/>
    </row>
    <row r="50" spans="1:9" ht="15" x14ac:dyDescent="0.25">
      <c r="A50" s="85" t="s">
        <v>46</v>
      </c>
      <c r="B50" s="86"/>
      <c r="C50" s="86"/>
      <c r="D50" s="86"/>
      <c r="E50" s="86"/>
      <c r="F50" s="87"/>
    </row>
    <row r="51" spans="1:9" x14ac:dyDescent="0.2">
      <c r="A51" s="21" t="s">
        <v>32</v>
      </c>
      <c r="B51" s="22"/>
      <c r="C51" s="22"/>
      <c r="D51" s="93" t="s">
        <v>6</v>
      </c>
      <c r="E51" s="93"/>
      <c r="F51" s="64"/>
    </row>
    <row r="52" spans="1:9" x14ac:dyDescent="0.2">
      <c r="A52" s="18"/>
      <c r="B52" s="18"/>
      <c r="C52" s="18"/>
      <c r="D52" s="70" t="s">
        <v>1</v>
      </c>
      <c r="E52" s="70"/>
      <c r="F52" s="10">
        <f>F51*0.19</f>
        <v>0</v>
      </c>
    </row>
    <row r="53" spans="1:9" x14ac:dyDescent="0.2">
      <c r="A53" s="18"/>
      <c r="B53" s="18"/>
      <c r="C53" s="18"/>
      <c r="D53" s="71" t="s">
        <v>7</v>
      </c>
      <c r="E53" s="71"/>
      <c r="F53" s="65">
        <f>F52+F51</f>
        <v>0</v>
      </c>
    </row>
    <row r="54" spans="1:9" x14ac:dyDescent="0.2">
      <c r="A54" s="18"/>
      <c r="B54" s="18"/>
      <c r="C54" s="18"/>
      <c r="D54" s="33"/>
      <c r="E54" s="33"/>
      <c r="F54" s="26"/>
    </row>
    <row r="55" spans="1:9" ht="15" thickBot="1" x14ac:dyDescent="0.25">
      <c r="A55" s="18"/>
      <c r="B55" s="18"/>
      <c r="C55" s="18"/>
      <c r="D55" s="33"/>
      <c r="E55" s="33"/>
      <c r="F55" s="26"/>
    </row>
    <row r="56" spans="1:9" ht="19.5" customHeight="1" x14ac:dyDescent="0.25">
      <c r="A56" s="34" t="s">
        <v>33</v>
      </c>
      <c r="B56" s="35"/>
      <c r="C56" s="36"/>
      <c r="D56" s="36"/>
      <c r="E56" s="36"/>
      <c r="F56" s="36"/>
      <c r="G56" s="37"/>
      <c r="H56" s="37"/>
      <c r="I56" s="38"/>
    </row>
    <row r="57" spans="1:9" ht="19.5" customHeight="1" x14ac:dyDescent="0.25">
      <c r="A57" s="76" t="s">
        <v>28</v>
      </c>
      <c r="B57" s="77"/>
      <c r="C57" s="77"/>
      <c r="D57" s="77"/>
      <c r="E57" s="94">
        <f>F46+F51</f>
        <v>0</v>
      </c>
      <c r="F57" s="95"/>
      <c r="G57" s="42" t="s">
        <v>30</v>
      </c>
      <c r="H57" s="30"/>
      <c r="I57" s="39"/>
    </row>
    <row r="58" spans="1:9" ht="19.5" customHeight="1" x14ac:dyDescent="0.25">
      <c r="A58" s="76" t="s">
        <v>27</v>
      </c>
      <c r="B58" s="77"/>
      <c r="C58" s="77"/>
      <c r="D58" s="77"/>
      <c r="E58" s="88">
        <f>E57*0.19</f>
        <v>0</v>
      </c>
      <c r="F58" s="89"/>
      <c r="G58" s="43" t="s">
        <v>30</v>
      </c>
      <c r="H58" s="30"/>
      <c r="I58" s="39"/>
    </row>
    <row r="59" spans="1:9" ht="19.5" customHeight="1" thickBot="1" x14ac:dyDescent="0.3">
      <c r="A59" s="90" t="s">
        <v>29</v>
      </c>
      <c r="B59" s="91"/>
      <c r="C59" s="91"/>
      <c r="D59" s="91"/>
      <c r="E59" s="74">
        <f>E57+E58</f>
        <v>0</v>
      </c>
      <c r="F59" s="75"/>
      <c r="G59" s="44" t="s">
        <v>30</v>
      </c>
      <c r="H59" s="40"/>
      <c r="I59" s="41"/>
    </row>
    <row r="60" spans="1:9" x14ac:dyDescent="0.2">
      <c r="A60" s="23"/>
      <c r="B60" s="24"/>
      <c r="C60" s="13"/>
      <c r="D60" s="13"/>
      <c r="E60" s="14"/>
      <c r="F60" s="14"/>
    </row>
    <row r="61" spans="1:9" ht="15" thickBot="1" x14ac:dyDescent="0.25">
      <c r="A61" s="23"/>
      <c r="B61" s="24"/>
      <c r="C61" s="13"/>
      <c r="D61" s="13"/>
      <c r="E61" s="14"/>
      <c r="F61" s="14"/>
    </row>
    <row r="62" spans="1:9" ht="16.5" thickBot="1" x14ac:dyDescent="0.3">
      <c r="A62" s="82" t="s">
        <v>34</v>
      </c>
      <c r="B62" s="83"/>
      <c r="C62" s="83"/>
      <c r="D62" s="83"/>
      <c r="E62" s="83"/>
      <c r="F62" s="83"/>
      <c r="G62" s="83"/>
      <c r="H62" s="83"/>
      <c r="I62" s="84"/>
    </row>
    <row r="63" spans="1:9" x14ac:dyDescent="0.2">
      <c r="A63" s="23"/>
      <c r="B63" s="24"/>
      <c r="C63" s="13"/>
      <c r="D63" s="13"/>
      <c r="E63" s="14"/>
      <c r="F63" s="14"/>
    </row>
    <row r="64" spans="1:9" ht="15" x14ac:dyDescent="0.25">
      <c r="A64" s="85" t="s">
        <v>47</v>
      </c>
      <c r="B64" s="86"/>
      <c r="C64" s="86"/>
      <c r="D64" s="86"/>
      <c r="E64" s="86"/>
      <c r="F64" s="87"/>
    </row>
    <row r="65" spans="1:6" ht="28.5" customHeight="1" x14ac:dyDescent="0.2">
      <c r="A65" s="99" t="s">
        <v>39</v>
      </c>
      <c r="B65" s="100"/>
      <c r="C65" s="101"/>
      <c r="D65" s="93" t="s">
        <v>37</v>
      </c>
      <c r="E65" s="93"/>
      <c r="F65" s="64"/>
    </row>
    <row r="66" spans="1:6" x14ac:dyDescent="0.2">
      <c r="A66" s="18"/>
      <c r="B66" s="18"/>
      <c r="C66" s="18"/>
      <c r="D66" s="70" t="s">
        <v>1</v>
      </c>
      <c r="E66" s="70"/>
      <c r="F66" s="10">
        <f>F65/100*19</f>
        <v>0</v>
      </c>
    </row>
    <row r="67" spans="1:6" x14ac:dyDescent="0.2">
      <c r="A67" s="18"/>
      <c r="B67" s="18"/>
      <c r="C67" s="18"/>
      <c r="D67" s="71" t="s">
        <v>38</v>
      </c>
      <c r="E67" s="71"/>
      <c r="F67" s="65">
        <f>F66+F65</f>
        <v>0</v>
      </c>
    </row>
    <row r="68" spans="1:6" x14ac:dyDescent="0.2">
      <c r="A68" s="18"/>
      <c r="B68" s="18"/>
      <c r="C68" s="18"/>
      <c r="D68" s="46"/>
      <c r="E68" s="46"/>
      <c r="F68" s="19"/>
    </row>
    <row r="69" spans="1:6" ht="15" x14ac:dyDescent="0.25">
      <c r="A69" s="85" t="s">
        <v>48</v>
      </c>
      <c r="B69" s="86"/>
      <c r="C69" s="86"/>
      <c r="D69" s="86"/>
      <c r="E69" s="86"/>
      <c r="F69" s="87"/>
    </row>
    <row r="70" spans="1:6" x14ac:dyDescent="0.2">
      <c r="A70" s="99" t="s">
        <v>40</v>
      </c>
      <c r="B70" s="100"/>
      <c r="C70" s="101"/>
      <c r="D70" s="93" t="s">
        <v>37</v>
      </c>
      <c r="E70" s="93"/>
      <c r="F70" s="64"/>
    </row>
    <row r="71" spans="1:6" x14ac:dyDescent="0.2">
      <c r="A71" s="18"/>
      <c r="B71" s="18"/>
      <c r="C71" s="18"/>
      <c r="D71" s="70" t="s">
        <v>1</v>
      </c>
      <c r="E71" s="70"/>
      <c r="F71" s="10">
        <f>F70/100*19</f>
        <v>0</v>
      </c>
    </row>
    <row r="72" spans="1:6" ht="14.25" customHeight="1" x14ac:dyDescent="0.2">
      <c r="A72" s="18"/>
      <c r="B72" s="18"/>
      <c r="C72" s="18"/>
      <c r="D72" s="71" t="s">
        <v>38</v>
      </c>
      <c r="E72" s="71"/>
      <c r="F72" s="65">
        <f>F71+F70</f>
        <v>0</v>
      </c>
    </row>
    <row r="73" spans="1:6" ht="14.25" customHeight="1" x14ac:dyDescent="0.2">
      <c r="A73" s="18"/>
      <c r="B73" s="18"/>
      <c r="C73" s="18"/>
      <c r="D73" s="46"/>
      <c r="E73" s="46"/>
      <c r="F73" s="19"/>
    </row>
    <row r="74" spans="1:6" ht="14.25" customHeight="1" x14ac:dyDescent="0.25">
      <c r="A74" s="85" t="s">
        <v>49</v>
      </c>
      <c r="B74" s="86"/>
      <c r="C74" s="86"/>
      <c r="D74" s="86"/>
      <c r="E74" s="86"/>
      <c r="F74" s="87"/>
    </row>
    <row r="75" spans="1:6" ht="14.25" customHeight="1" x14ac:dyDescent="0.2">
      <c r="A75" s="99" t="s">
        <v>40</v>
      </c>
      <c r="B75" s="100"/>
      <c r="C75" s="101"/>
      <c r="D75" s="93" t="s">
        <v>37</v>
      </c>
      <c r="E75" s="93"/>
      <c r="F75" s="64"/>
    </row>
    <row r="76" spans="1:6" ht="14.25" customHeight="1" x14ac:dyDescent="0.2">
      <c r="A76" s="18"/>
      <c r="B76" s="18"/>
      <c r="C76" s="18"/>
      <c r="D76" s="70" t="s">
        <v>1</v>
      </c>
      <c r="E76" s="70"/>
      <c r="F76" s="10">
        <f>F75/100*19</f>
        <v>0</v>
      </c>
    </row>
    <row r="77" spans="1:6" ht="14.25" customHeight="1" x14ac:dyDescent="0.2">
      <c r="A77" s="18"/>
      <c r="B77" s="18"/>
      <c r="C77" s="18"/>
      <c r="D77" s="71" t="s">
        <v>38</v>
      </c>
      <c r="E77" s="71"/>
      <c r="F77" s="65">
        <f>F76+F75</f>
        <v>0</v>
      </c>
    </row>
    <row r="78" spans="1:6" ht="14.25" customHeight="1" x14ac:dyDescent="0.2">
      <c r="A78" s="18"/>
      <c r="B78" s="18"/>
      <c r="C78" s="18"/>
      <c r="D78" s="46"/>
      <c r="E78" s="46"/>
      <c r="F78" s="19"/>
    </row>
    <row r="79" spans="1:6" ht="14.25" customHeight="1" x14ac:dyDescent="0.25">
      <c r="A79" s="85" t="s">
        <v>52</v>
      </c>
      <c r="B79" s="86"/>
      <c r="C79" s="86"/>
      <c r="D79" s="86"/>
      <c r="E79" s="86"/>
      <c r="F79" s="87"/>
    </row>
    <row r="80" spans="1:6" ht="14.25" customHeight="1" x14ac:dyDescent="0.2">
      <c r="A80" s="99" t="s">
        <v>53</v>
      </c>
      <c r="B80" s="100"/>
      <c r="C80" s="101"/>
      <c r="D80" s="93" t="s">
        <v>54</v>
      </c>
      <c r="E80" s="93"/>
      <c r="F80" s="64"/>
    </row>
    <row r="81" spans="1:11" ht="14.25" customHeight="1" x14ac:dyDescent="0.2">
      <c r="A81" s="18"/>
      <c r="B81" s="18"/>
      <c r="C81" s="18"/>
      <c r="D81" s="70" t="s">
        <v>1</v>
      </c>
      <c r="E81" s="70"/>
      <c r="F81" s="10">
        <f>F80/100*19</f>
        <v>0</v>
      </c>
    </row>
    <row r="82" spans="1:11" ht="14.25" customHeight="1" x14ac:dyDescent="0.2">
      <c r="A82" s="18"/>
      <c r="B82" s="18"/>
      <c r="C82" s="18"/>
      <c r="D82" s="71" t="s">
        <v>38</v>
      </c>
      <c r="E82" s="71"/>
      <c r="F82" s="65">
        <f>F81+F80</f>
        <v>0</v>
      </c>
    </row>
    <row r="83" spans="1:11" ht="14.25" customHeight="1" x14ac:dyDescent="0.2">
      <c r="A83" s="18"/>
      <c r="B83" s="18"/>
      <c r="C83" s="18"/>
      <c r="D83" s="46"/>
      <c r="E83" s="46"/>
      <c r="F83" s="19"/>
    </row>
    <row r="84" spans="1:11" ht="18.75" customHeight="1" x14ac:dyDescent="0.25">
      <c r="A84" s="113" t="s">
        <v>56</v>
      </c>
      <c r="B84" s="113"/>
      <c r="C84" s="113"/>
      <c r="D84" s="113"/>
      <c r="E84" s="113"/>
      <c r="F84" s="113"/>
      <c r="G84" s="113"/>
      <c r="H84" s="113"/>
      <c r="I84" s="113"/>
      <c r="J84" s="61"/>
      <c r="K84" s="61"/>
    </row>
    <row r="85" spans="1:11" ht="14.25" customHeight="1" x14ac:dyDescent="0.2">
      <c r="A85" s="18"/>
      <c r="B85" s="18"/>
      <c r="C85" s="18"/>
      <c r="D85" s="46"/>
      <c r="E85" s="46"/>
      <c r="F85" s="19"/>
    </row>
    <row r="86" spans="1:11" ht="42" customHeight="1" thickBot="1" x14ac:dyDescent="0.25">
      <c r="A86" s="48"/>
      <c r="B86" s="18"/>
      <c r="C86" s="18"/>
      <c r="D86" s="18"/>
      <c r="E86" s="20"/>
      <c r="F86" s="20"/>
    </row>
    <row r="87" spans="1:11" ht="72.75" customHeight="1" thickBot="1" x14ac:dyDescent="0.3">
      <c r="A87" s="96" t="s">
        <v>50</v>
      </c>
      <c r="B87" s="97"/>
      <c r="C87" s="97"/>
      <c r="D87" s="97"/>
      <c r="E87" s="97"/>
      <c r="F87" s="97"/>
      <c r="G87" s="97"/>
      <c r="H87" s="97"/>
      <c r="I87" s="98"/>
    </row>
    <row r="88" spans="1:11" ht="15" x14ac:dyDescent="0.25">
      <c r="A88" s="109" t="s">
        <v>28</v>
      </c>
      <c r="B88" s="110"/>
      <c r="C88" s="110"/>
      <c r="D88" s="110"/>
      <c r="E88" s="111" t="e">
        <f>E57+E39</f>
        <v>#DIV/0!</v>
      </c>
      <c r="F88" s="112"/>
      <c r="G88" s="50" t="s">
        <v>30</v>
      </c>
      <c r="H88" s="51"/>
      <c r="I88" s="52"/>
    </row>
    <row r="89" spans="1:11" ht="15" x14ac:dyDescent="0.25">
      <c r="A89" s="76" t="s">
        <v>27</v>
      </c>
      <c r="B89" s="77"/>
      <c r="C89" s="77"/>
      <c r="D89" s="77"/>
      <c r="E89" s="88" t="e">
        <f>E88*0.19</f>
        <v>#DIV/0!</v>
      </c>
      <c r="F89" s="89"/>
      <c r="G89" s="43" t="s">
        <v>30</v>
      </c>
      <c r="H89" s="30"/>
      <c r="I89" s="39"/>
    </row>
    <row r="90" spans="1:11" ht="15.75" thickBot="1" x14ac:dyDescent="0.3">
      <c r="A90" s="90" t="s">
        <v>29</v>
      </c>
      <c r="B90" s="91"/>
      <c r="C90" s="91"/>
      <c r="D90" s="91"/>
      <c r="E90" s="74" t="e">
        <f>E88+E89</f>
        <v>#DIV/0!</v>
      </c>
      <c r="F90" s="75"/>
      <c r="G90" s="44" t="s">
        <v>30</v>
      </c>
      <c r="H90" s="40"/>
      <c r="I90" s="41"/>
    </row>
    <row r="91" spans="1:11" ht="15.75" thickBot="1" x14ac:dyDescent="0.3">
      <c r="A91" s="90" t="s">
        <v>22</v>
      </c>
      <c r="B91" s="91"/>
      <c r="C91" s="91"/>
      <c r="D91" s="91"/>
      <c r="E91" s="74" t="e">
        <f>(N14+G28)/(N16+G30)</f>
        <v>#DIV/0!</v>
      </c>
      <c r="F91" s="75"/>
      <c r="G91" s="44" t="s">
        <v>24</v>
      </c>
      <c r="H91" s="40"/>
      <c r="I91" s="41"/>
    </row>
    <row r="92" spans="1:11" x14ac:dyDescent="0.2">
      <c r="A92" s="48"/>
      <c r="B92" s="18"/>
      <c r="C92" s="18"/>
      <c r="D92" s="19"/>
      <c r="E92" s="20"/>
      <c r="F92" s="26"/>
    </row>
    <row r="93" spans="1:11" x14ac:dyDescent="0.2">
      <c r="A93" s="48"/>
      <c r="B93" s="18"/>
      <c r="C93" s="18"/>
      <c r="D93" s="19"/>
      <c r="E93" s="20"/>
      <c r="F93" s="26"/>
    </row>
    <row r="94" spans="1:11" x14ac:dyDescent="0.2">
      <c r="A94" s="48"/>
      <c r="B94" s="18"/>
      <c r="C94" s="18"/>
      <c r="D94" s="19"/>
      <c r="E94" s="20"/>
      <c r="F94" s="26"/>
    </row>
    <row r="95" spans="1:11" x14ac:dyDescent="0.2">
      <c r="A95" s="48"/>
      <c r="B95" s="18"/>
      <c r="C95" s="18"/>
      <c r="D95" s="19"/>
      <c r="E95" s="20"/>
      <c r="F95" s="26"/>
    </row>
    <row r="96" spans="1:11" x14ac:dyDescent="0.2">
      <c r="B96" s="18"/>
      <c r="C96" s="18"/>
      <c r="D96" s="19"/>
      <c r="E96" s="18"/>
      <c r="F96" s="49"/>
    </row>
    <row r="97" spans="1:9" x14ac:dyDescent="0.2">
      <c r="B97" s="18"/>
      <c r="C97" s="18"/>
      <c r="D97" s="19"/>
      <c r="E97" s="20"/>
      <c r="F97" s="26"/>
    </row>
    <row r="98" spans="1:9" x14ac:dyDescent="0.2">
      <c r="A98" s="18"/>
      <c r="B98" s="18"/>
      <c r="C98" s="18"/>
      <c r="D98" s="19"/>
      <c r="E98" s="48"/>
      <c r="F98" s="26"/>
    </row>
    <row r="99" spans="1:9" x14ac:dyDescent="0.2">
      <c r="A99" s="18"/>
      <c r="B99" s="18"/>
      <c r="C99" s="18"/>
      <c r="D99" s="19"/>
      <c r="E99" s="20"/>
      <c r="F99" s="26"/>
    </row>
    <row r="100" spans="1:9" x14ac:dyDescent="0.2">
      <c r="A100" s="18"/>
      <c r="B100" s="18"/>
      <c r="C100" s="18"/>
      <c r="D100" s="19"/>
      <c r="E100" s="18"/>
      <c r="F100" s="49"/>
    </row>
    <row r="101" spans="1:9" ht="15" thickBot="1" x14ac:dyDescent="0.25">
      <c r="A101" s="54"/>
      <c r="B101" s="54"/>
      <c r="C101" s="54"/>
      <c r="D101" s="55"/>
      <c r="E101" s="56"/>
      <c r="F101" s="57"/>
      <c r="G101" s="40"/>
      <c r="H101" s="40"/>
      <c r="I101" s="40"/>
    </row>
    <row r="102" spans="1:9" ht="15.75" x14ac:dyDescent="0.25">
      <c r="A102" s="47" t="s">
        <v>41</v>
      </c>
      <c r="B102" s="18"/>
      <c r="C102" s="18"/>
      <c r="D102" s="19"/>
      <c r="E102" s="48"/>
      <c r="F102" s="26"/>
    </row>
    <row r="103" spans="1:9" ht="15" x14ac:dyDescent="0.2">
      <c r="A103" s="53"/>
      <c r="B103" s="18"/>
      <c r="C103" s="18"/>
      <c r="D103" s="19"/>
      <c r="E103" s="20"/>
      <c r="F103" s="26"/>
    </row>
    <row r="107" spans="1:9" ht="15" x14ac:dyDescent="0.25">
      <c r="A107" s="3"/>
      <c r="B107" s="3"/>
      <c r="C107" s="3"/>
    </row>
  </sheetData>
  <sheetProtection algorithmName="SHA-512" hashValue="jKbK1azWwefOh8ylMBkGfo7WtGqnZ/gYdMv1XgnyEvtTQGQVwPAsi1GmW9qahbxLSYV0FK2yEMV/HUx7Hxv9QQ==" saltValue="ch5YvJKFf0DwL4twQnOChA==" spinCount="100000" sheet="1" objects="1" scenarios="1"/>
  <customSheetViews>
    <customSheetView guid="{5A22A3DE-B703-4665-BC40-8ABF7B72B97E}" showPageBreaks="1" printArea="1" showRuler="0">
      <selection activeCell="J27" sqref="J27"/>
      <rowBreaks count="4" manualBreakCount="4">
        <brk id="35" max="11" man="1"/>
        <brk id="55" max="11" man="1"/>
        <brk id="79" max="11" man="1"/>
        <brk id="102" max="11" man="1"/>
      </rowBreaks>
      <pageMargins left="0.59055118110236227" right="0.59055118110236227" top="0.78740157480314965" bottom="0.78740157480314965" header="0.51181102362204722" footer="0.51181102362204722"/>
      <pageSetup paperSize="9" scale="94" orientation="landscape" r:id="rId1"/>
      <headerFooter alignWithMargins="0">
        <oddHeader>&amp;L&amp;"Arial,Fett"&amp;12Anlage 3</oddHeader>
        <oddFooter>Seite &amp;P von &amp;N</oddFooter>
      </headerFooter>
    </customSheetView>
    <customSheetView guid="{660E0427-B3EF-4F25-83F0-578BD9CEB34D}" showPageBreaks="1" showRuler="0">
      <selection activeCell="F29" sqref="F29"/>
      <pageMargins left="0.78740157480314965" right="0.78740157480314965" top="0.59055118110236227" bottom="0.39370078740157483" header="0.51181102362204722" footer="0.51181102362204722"/>
      <pageSetup paperSize="9" orientation="portrait" r:id="rId2"/>
      <headerFooter alignWithMargins="0"/>
    </customSheetView>
  </customSheetViews>
  <mergeCells count="67">
    <mergeCell ref="D76:E76"/>
    <mergeCell ref="D77:E77"/>
    <mergeCell ref="A90:D90"/>
    <mergeCell ref="E90:F90"/>
    <mergeCell ref="A88:D88"/>
    <mergeCell ref="E88:F88"/>
    <mergeCell ref="A89:D89"/>
    <mergeCell ref="E89:F89"/>
    <mergeCell ref="A80:C80"/>
    <mergeCell ref="A79:F79"/>
    <mergeCell ref="D80:E80"/>
    <mergeCell ref="A84:I84"/>
    <mergeCell ref="A50:F50"/>
    <mergeCell ref="D51:E51"/>
    <mergeCell ref="D65:E65"/>
    <mergeCell ref="D52:E52"/>
    <mergeCell ref="D53:E53"/>
    <mergeCell ref="A57:D57"/>
    <mergeCell ref="E57:F57"/>
    <mergeCell ref="E59:F59"/>
    <mergeCell ref="D66:E66"/>
    <mergeCell ref="D67:E67"/>
    <mergeCell ref="A65:C65"/>
    <mergeCell ref="A64:F64"/>
    <mergeCell ref="D71:E71"/>
    <mergeCell ref="A69:F69"/>
    <mergeCell ref="A70:C70"/>
    <mergeCell ref="D70:E70"/>
    <mergeCell ref="A1:M1"/>
    <mergeCell ref="A3:M3"/>
    <mergeCell ref="A4:M4"/>
    <mergeCell ref="D20:E20"/>
    <mergeCell ref="D19:E19"/>
    <mergeCell ref="A6:D6"/>
    <mergeCell ref="B10:M10"/>
    <mergeCell ref="A91:D91"/>
    <mergeCell ref="E91:F91"/>
    <mergeCell ref="D34:E34"/>
    <mergeCell ref="A25:A26"/>
    <mergeCell ref="D33:E33"/>
    <mergeCell ref="D46:E46"/>
    <mergeCell ref="E39:F39"/>
    <mergeCell ref="A45:F45"/>
    <mergeCell ref="A41:D41"/>
    <mergeCell ref="A40:D40"/>
    <mergeCell ref="A43:I43"/>
    <mergeCell ref="A87:I87"/>
    <mergeCell ref="A75:C75"/>
    <mergeCell ref="D75:E75"/>
    <mergeCell ref="D47:E47"/>
    <mergeCell ref="E40:F40"/>
    <mergeCell ref="D81:E81"/>
    <mergeCell ref="D82:E82"/>
    <mergeCell ref="A8:D8"/>
    <mergeCell ref="E41:F41"/>
    <mergeCell ref="A39:D39"/>
    <mergeCell ref="A11:A12"/>
    <mergeCell ref="B11:M11"/>
    <mergeCell ref="B24:F24"/>
    <mergeCell ref="B25:F25"/>
    <mergeCell ref="D48:E48"/>
    <mergeCell ref="A62:I62"/>
    <mergeCell ref="D72:E72"/>
    <mergeCell ref="A74:F74"/>
    <mergeCell ref="A58:D58"/>
    <mergeCell ref="E58:F58"/>
    <mergeCell ref="A59:D59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59" orientation="landscape" r:id="rId3"/>
  <headerFooter alignWithMargins="0">
    <oddHeader>&amp;L&amp;"Arial,Fett"&amp;12Anlage 2</oddHeader>
    <oddFooter>&amp;L&amp;F&amp;CSeite &amp;P von &amp;N</oddFooter>
  </headerFooter>
  <rowBreaks count="2" manualBreakCount="2">
    <brk id="35" max="12" man="1"/>
    <brk id="6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</vt:lpstr>
      <vt:lpstr>PC!Druckbereich</vt:lpstr>
    </vt:vector>
  </TitlesOfParts>
  <Company>Hochtaunuskreis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g201030</dc:creator>
  <cp:lastModifiedBy>Gastbenutzer</cp:lastModifiedBy>
  <cp:lastPrinted>2014-01-29T09:25:17Z</cp:lastPrinted>
  <dcterms:created xsi:type="dcterms:W3CDTF">2008-04-24T07:28:28Z</dcterms:created>
  <dcterms:modified xsi:type="dcterms:W3CDTF">2026-02-11T09:09:46Z</dcterms:modified>
</cp:coreProperties>
</file>