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nere_verwaltung\vergabe\projekte_26\003_verkehrsplanung\sonstiges\"/>
    </mc:Choice>
  </mc:AlternateContent>
  <xr:revisionPtr revIDLastSave="0" documentId="8_{680E2DB5-6EEA-4880-BEC0-E5B210BF70B1}" xr6:coauthVersionLast="47" xr6:coauthVersionMax="47" xr10:uidLastSave="{00000000-0000-0000-0000-000000000000}"/>
  <bookViews>
    <workbookView xWindow="28680" yWindow="-120" windowWidth="29040" windowHeight="16440" xr2:uid="{0F3C6691-1243-4ABC-8B5F-F3FFA3D3328A}"/>
  </bookViews>
  <sheets>
    <sheet name="Wertungsmatrix" sheetId="1" r:id="rId1"/>
    <sheet name="Verhältniss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0" i="1" l="1"/>
  <c r="C54" i="1"/>
  <c r="C63" i="1"/>
  <c r="C6" i="2"/>
  <c r="B6" i="2"/>
  <c r="C71" i="1"/>
  <c r="C72" i="1"/>
  <c r="C69" i="1"/>
  <c r="C68" i="1"/>
  <c r="C59" i="1"/>
  <c r="C58" i="1"/>
  <c r="C57" i="1"/>
  <c r="C64" i="1"/>
  <c r="C65" i="1" l="1"/>
  <c r="C73" i="1"/>
  <c r="D73" i="1" s="1"/>
  <c r="C60" i="1" l="1"/>
  <c r="D60" i="1" s="1"/>
  <c r="C36" i="1"/>
  <c r="D36" i="1" s="1"/>
  <c r="C44" i="1"/>
  <c r="D44" i="1" s="1"/>
  <c r="D65" i="1" l="1"/>
  <c r="C2" i="2" s="1"/>
  <c r="E6" i="1"/>
  <c r="E16" i="1" s="1"/>
  <c r="E23" i="1" s="1"/>
  <c r="D54" i="1"/>
  <c r="C27" i="1"/>
  <c r="D27" i="1" s="1"/>
  <c r="C21" i="1"/>
  <c r="D21" i="1" s="1"/>
  <c r="C14" i="1"/>
  <c r="D14" i="1" s="1"/>
  <c r="E14" i="1" s="1"/>
  <c r="B2" i="2" l="1"/>
  <c r="E29" i="1"/>
  <c r="E38" i="1" s="1"/>
  <c r="E46" i="1" s="1"/>
  <c r="E56" i="1" s="1"/>
  <c r="E62" i="1" s="1"/>
  <c r="E67" i="1" s="1"/>
  <c r="A6" i="2" s="1"/>
  <c r="E21" i="1"/>
  <c r="E27" i="1" s="1"/>
  <c r="E36" i="1" l="1"/>
  <c r="E44" i="1" s="1"/>
  <c r="E54" i="1" s="1"/>
  <c r="E60" i="1" s="1"/>
  <c r="E65" i="1" s="1"/>
  <c r="E73" i="1" s="1"/>
  <c r="A2" i="2" s="1"/>
  <c r="C3" i="2" s="1"/>
  <c r="B3" i="2" l="1"/>
</calcChain>
</file>

<file path=xl/sharedStrings.xml><?xml version="1.0" encoding="utf-8"?>
<sst xmlns="http://schemas.openxmlformats.org/spreadsheetml/2006/main" count="163" uniqueCount="79">
  <si>
    <t>Kriterien</t>
  </si>
  <si>
    <t>Gewichtung</t>
  </si>
  <si>
    <t>Summen</t>
  </si>
  <si>
    <t xml:space="preserve">Kriterium </t>
  </si>
  <si>
    <t>Beschreibung</t>
  </si>
  <si>
    <t>Bewertung auf einer Skala von 1-10.
10 Punkte = Kriterium in besonderem Maße erfüllt
1 Punkt = Kriterium grundlegend erfüllt
0 Punkte = Kriterium nicht erfüllt</t>
  </si>
  <si>
    <t>I.</t>
  </si>
  <si>
    <t>II.</t>
  </si>
  <si>
    <t>III.</t>
  </si>
  <si>
    <t>IV.</t>
  </si>
  <si>
    <t>V.</t>
  </si>
  <si>
    <t>VI.</t>
  </si>
  <si>
    <t>VII.</t>
  </si>
  <si>
    <t>Summe der in der Wertungskategorie erreichten Punkte:</t>
  </si>
  <si>
    <t>Eigener Preis</t>
  </si>
  <si>
    <t>Niedrigster Preis</t>
  </si>
  <si>
    <t xml:space="preserve">I. </t>
  </si>
  <si>
    <t>Der niedrigste Netto-Pauschalpreis erhält die volle Punktzahle (10 Punkte). Die weiteren Angebote werden anhand des niedrigsten Preises in Relation gesetzt und erhalten dementsprechend eine Punktzahl (Niedrigster Preis *Maximalpunktzahl)/Preis= Punktzahl).</t>
  </si>
  <si>
    <t>Bewertung auf einer Skala von 1-10.
10 Punkte = Kriterium in besonderem Maße erfüllt
1 Punkt = zeigt gravierende Schwächen in Bezug auf das betreffende Kriterium
0 Punkte = Kriterium nicht erfüllt</t>
  </si>
  <si>
    <t>Wertungsmatrix Smart City: Vitale Innenstadt – Verkehrsplanung</t>
  </si>
  <si>
    <t>Nachvollziehbare und Projektbezogene Zieldefinitionen</t>
  </si>
  <si>
    <t>Verständnis und fachliche Adaptierung des PDSA-Prinzips</t>
  </si>
  <si>
    <t>nachvollziehbare Übertragung des Prinzips auf das konkrete Projekt</t>
  </si>
  <si>
    <t>a. Bewertungskriterien für das Konzept zur Umsetzung der Leistungen (Unterlage 11a) in Bezug auf die fachliche Gesamtqualität</t>
  </si>
  <si>
    <t>Verständnis für die fachlichen und organisatorischen Rahmenbedigungen</t>
  </si>
  <si>
    <t>Schlüssigkeit des Gesamtkonzeptes in Bezug auf die Beratung des AG bei der Umsetzung</t>
  </si>
  <si>
    <t>b. Bewertungskriterien für das Konzept zur Umsetzung der Leistungen (Unterlage 11a) in Bezug auf Datenerhebung und Evaluation</t>
  </si>
  <si>
    <t>Qualität abgeleiteter Maßnahmenvorschläge</t>
  </si>
  <si>
    <t>Risiko des Ausweichverkehrs wird angemessen berücksichtigt.</t>
  </si>
  <si>
    <t>Berücksichtigung der Grenzen und Möglichkeiten der Datenerhebungsverfahren</t>
  </si>
  <si>
    <t>c. Bewertungskriterien für das Konzept zur Umsetzung der Leistungen (Unterlage 11a) in Bezug auf Beteiligung und Ergebnisse</t>
  </si>
  <si>
    <t>Konzeptionelle Berücksichtigung qualitativer Rückmeldungen aus Bürgerschaft und SVV</t>
  </si>
  <si>
    <t>sinnvolle Einbindung der CONSUL-Beteiligung in das Gesamtkonzept</t>
  </si>
  <si>
    <t>schlüssige Darlegung wie Ergebnisse in der SVV/Ausschüssen und der Bürgerschaft kommuniziert werden</t>
  </si>
  <si>
    <t>realistische Zeitplanung für politischer und behördlicher Abstimmungen</t>
  </si>
  <si>
    <t>Strukturierung der PDSA-Zyklen in eine klare Trennung von Plan – Do – Study – Act</t>
  </si>
  <si>
    <t>Strukturierung der PDSA-Zyklen - sinnvolle Dauer der Testphasen</t>
  </si>
  <si>
    <t>Strukturierung der PDSA-Zyklen - nachvollziehbare Iterationslogik</t>
  </si>
  <si>
    <t>Fachliche Spezialisierung im Bereich Verkehrsplanung</t>
  </si>
  <si>
    <t>f. Bewertung der Referenzen</t>
  </si>
  <si>
    <t>Vergleichbarkeit der Referenzprojekte in Bezug auf den kommunlane Kontext / Innstadtlage</t>
  </si>
  <si>
    <t>Vergleichbarkeit der Referenzprojekte in Bezug auf das Thema Verkehrsberuhigung</t>
  </si>
  <si>
    <t>Vergleichbarkeit der Referenzprojekte in Bezug auf sensorikgestütztes Analysen</t>
  </si>
  <si>
    <t>Vergleichbarkeit der Referenzprojekte in Bezug auf Beteiligungsformate / Bürgerbeteiligung</t>
  </si>
  <si>
    <t>Vergleichbarkeit der Referenzprojekte in Bezug auf das Thema Reduzierung von Durchgangsverkehr</t>
  </si>
  <si>
    <t>Erfahrung mit digitalen Beteiligungstools</t>
  </si>
  <si>
    <t>Bewertung der Qualifikation der Schlüsselpersonen</t>
  </si>
  <si>
    <t>Erfahrungen im Projektmanagement (Nachweis z.B. über Weiterbildung o.Ä.)</t>
  </si>
  <si>
    <t>Erfahrungen in der Beratung von Kommunen bei Projektumsetzungen</t>
  </si>
  <si>
    <t xml:space="preserve">II. </t>
  </si>
  <si>
    <t xml:space="preserve">III. </t>
  </si>
  <si>
    <t>Festpreis: AP 7.1 + 7.2 (Analysephase)</t>
  </si>
  <si>
    <t>Festpreis: AP 7.4 (Evaluation + Abschlussbericht)</t>
  </si>
  <si>
    <t>Festpreis: AP 7.3 (Maßnahmenentwicklung + 2 PDSA-Zyklen)</t>
  </si>
  <si>
    <t>Durchführung eines zusätzlichen Online-Regeltermins zur Maßnahmenumsetzung über den monatlichen Regeltermin hinaus (pro Termin)</t>
  </si>
  <si>
    <t>Zusätzliche Stichprobenerhebungen  (pro Erhebung)</t>
  </si>
  <si>
    <t>Durchführung eines zusätzlichen PDSA-Zyklus (Preis pro Zyklus)</t>
  </si>
  <si>
    <t>e. Bewertung der Selbstdarstellung des Unternehmens</t>
  </si>
  <si>
    <t>g. Preis: Festpreise</t>
  </si>
  <si>
    <t>h. Preis: Stundensätze (optionale Inanspruchnahme)</t>
  </si>
  <si>
    <t>i. Preis: Pauschalpreise (teilweise optional)</t>
  </si>
  <si>
    <t>Gesamtpunktzahl</t>
  </si>
  <si>
    <t>Inhalt</t>
  </si>
  <si>
    <t>Preis</t>
  </si>
  <si>
    <t>Gesamtprozent</t>
  </si>
  <si>
    <t>d. Bewertung des vorläufigen Projektplanes</t>
  </si>
  <si>
    <t>Stundensatz für zusätzliche fachliche Beratungs-, Analyse- und Planungsleistungen  außerhalb des definierten Leistungsumfangs</t>
  </si>
  <si>
    <t>Stundensatz für Zwischenberichte, Sonderauswertungen, Übertragbarkeitsanalysen und Beschlussvorlagen außerhalb des definierten Leistungsumfangs</t>
  </si>
  <si>
    <t>Reisekostenpauschale (pro zusätzlichem Termin)</t>
  </si>
  <si>
    <t>Umsetzung von Projekten in Brandenburg und im Landkreis Potsdam-Mittelmark</t>
  </si>
  <si>
    <t>Durchführung eines zusätzlichen Präsenztermins vor Ort Beratung, Präsentation in einem Gremium oder Öffentlichkeitsveranstaltung (pro Termin ca. 2-4Std.)</t>
  </si>
  <si>
    <t>Berücksichtigung der rechtlichen Rahmenbedingungen insbesondere für Brandenburg LK/PM</t>
  </si>
  <si>
    <t>Konzept berücksichtigt die zeitlichen Risiken in Bezug auf die selbstständige Datenerhebung durch den AG in Kooperation mit anderen Dienstleistern</t>
  </si>
  <si>
    <t>Erkennen von und Umgang mit Datenqualität, Unsicherheiten und Limitationen werden berücksichtigt</t>
  </si>
  <si>
    <t>realistische Abfolge der Arbeitspakete, Datenerhebungen und Evaluationsschleifen</t>
  </si>
  <si>
    <t>Umsetzbarkeit bis Q3/2027 klar erkennbar</t>
  </si>
  <si>
    <t>Vergleichbarkeit der Referenzprojekte in Bezug auf Erporbungen mit temporären Maßnahmen</t>
  </si>
  <si>
    <t>*ggf. weibliche Schreibweisen gelten gleichermaßen für m/w/d
Informationen zu Kosten und Preisen sind gesondert über das Preisblatt anzugeben und werden entsprechend der folgenden Kriterien und Gewichtung bewertet.</t>
  </si>
  <si>
    <t>Datum: 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</si>
</sst>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4"/>
      <color theme="0"/>
      <name val="Ubuntu"/>
      <family val="2"/>
    </font>
    <font>
      <sz val="12"/>
      <color theme="1"/>
      <name val="Ubuntu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Ubuntu"/>
      <family val="2"/>
    </font>
    <font>
      <sz val="11"/>
      <color theme="1"/>
      <name val="Calibri"/>
      <family val="2"/>
      <scheme val="minor"/>
    </font>
    <font>
      <sz val="11"/>
      <color theme="1"/>
      <name val="Ubuntu"/>
      <family val="2"/>
    </font>
    <font>
      <sz val="12"/>
      <color theme="1"/>
      <name val="Calibri"/>
      <family val="2"/>
      <scheme val="minor"/>
    </font>
    <font>
      <sz val="12"/>
      <color theme="0"/>
      <name val="Ubuntu"/>
      <family val="2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99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53">
    <xf numFmtId="0" fontId="0" fillId="0" borderId="0" xfId="0"/>
    <xf numFmtId="0" fontId="1" fillId="3" borderId="3" xfId="0" applyFont="1" applyFill="1" applyBorder="1" applyAlignment="1">
      <alignment vertical="center"/>
    </xf>
    <xf numFmtId="0" fontId="0" fillId="2" borderId="0" xfId="0" applyFill="1"/>
    <xf numFmtId="0" fontId="1" fillId="3" borderId="1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4" fillId="0" borderId="0" xfId="0" applyFont="1"/>
    <xf numFmtId="0" fontId="5" fillId="0" borderId="4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top" wrapText="1"/>
    </xf>
    <xf numFmtId="1" fontId="5" fillId="0" borderId="4" xfId="1" applyNumberFormat="1" applyFont="1" applyBorder="1" applyAlignment="1">
      <alignment horizontal="left" vertical="center" wrapText="1"/>
    </xf>
    <xf numFmtId="1" fontId="8" fillId="0" borderId="0" xfId="1" applyNumberFormat="1" applyFont="1"/>
    <xf numFmtId="1" fontId="9" fillId="3" borderId="0" xfId="1" applyNumberFormat="1" applyFont="1" applyFill="1" applyAlignment="1">
      <alignment vertical="center"/>
    </xf>
    <xf numFmtId="1" fontId="8" fillId="2" borderId="0" xfId="1" applyNumberFormat="1" applyFont="1" applyFill="1"/>
    <xf numFmtId="1" fontId="9" fillId="3" borderId="2" xfId="1" applyNumberFormat="1" applyFont="1" applyFill="1" applyBorder="1" applyAlignment="1">
      <alignment vertical="center"/>
    </xf>
    <xf numFmtId="1" fontId="9" fillId="3" borderId="4" xfId="1" applyNumberFormat="1" applyFont="1" applyFill="1" applyBorder="1" applyAlignment="1">
      <alignment vertical="center"/>
    </xf>
    <xf numFmtId="1" fontId="5" fillId="0" borderId="4" xfId="1" applyNumberFormat="1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center" wrapText="1"/>
    </xf>
    <xf numFmtId="9" fontId="5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9" fontId="5" fillId="0" borderId="4" xfId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2" fillId="0" borderId="4" xfId="0" applyFont="1" applyBorder="1" applyAlignment="1">
      <alignment horizontal="left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2" fontId="7" fillId="0" borderId="4" xfId="0" applyNumberFormat="1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164" fontId="5" fillId="0" borderId="4" xfId="1" applyNumberFormat="1" applyFont="1" applyBorder="1" applyAlignment="1">
      <alignment horizontal="center" vertical="center"/>
    </xf>
    <xf numFmtId="2" fontId="0" fillId="0" borderId="0" xfId="0" applyNumberFormat="1"/>
    <xf numFmtId="9" fontId="0" fillId="0" borderId="0" xfId="0" applyNumberFormat="1"/>
    <xf numFmtId="10" fontId="5" fillId="0" borderId="4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1" fillId="3" borderId="0" xfId="0" applyFont="1" applyFill="1" applyAlignment="1">
      <alignment vertical="center" wrapText="1"/>
    </xf>
    <xf numFmtId="0" fontId="0" fillId="2" borderId="0" xfId="0" applyFill="1" applyAlignment="1">
      <alignment wrapText="1"/>
    </xf>
    <xf numFmtId="0" fontId="1" fillId="3" borderId="2" xfId="0" applyFont="1" applyFill="1" applyBorder="1" applyAlignment="1">
      <alignment vertical="center" wrapText="1"/>
    </xf>
    <xf numFmtId="0" fontId="2" fillId="0" borderId="0" xfId="0" applyFont="1" applyAlignment="1">
      <alignment wrapText="1"/>
    </xf>
    <xf numFmtId="0" fontId="1" fillId="3" borderId="4" xfId="0" applyFont="1" applyFill="1" applyBorder="1" applyAlignment="1">
      <alignment vertical="center" wrapText="1"/>
    </xf>
    <xf numFmtId="49" fontId="2" fillId="0" borderId="4" xfId="0" applyNumberFormat="1" applyFont="1" applyBorder="1" applyAlignment="1" applyProtection="1">
      <alignment horizontal="left" vertical="center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0" fontId="2" fillId="0" borderId="4" xfId="0" applyFont="1" applyBorder="1" applyAlignment="1">
      <alignment wrapText="1"/>
    </xf>
    <xf numFmtId="1" fontId="10" fillId="0" borderId="0" xfId="1" applyNumberFormat="1" applyFont="1"/>
    <xf numFmtId="0" fontId="0" fillId="0" borderId="0" xfId="0" applyAlignment="1">
      <alignment horizontal="left" wrapText="1"/>
    </xf>
  </cellXfs>
  <cellStyles count="2">
    <cellStyle name="Prozent" xfId="1" builtinId="5"/>
    <cellStyle name="Standard" xfId="0" builtinId="0"/>
  </cellStyles>
  <dxfs count="9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5050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705666</xdr:colOff>
      <xdr:row>0</xdr:row>
      <xdr:rowOff>702970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CA72C0-38D6-47D8-976E-93CF10516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4000" cy="7056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241B4-2B6D-405E-AE97-0F97E72B4FA9}">
  <sheetPr>
    <pageSetUpPr fitToPage="1"/>
  </sheetPr>
  <dimension ref="A1:G76"/>
  <sheetViews>
    <sheetView tabSelected="1" topLeftCell="A62" zoomScale="115" zoomScaleNormal="115" workbookViewId="0">
      <selection activeCell="B86" sqref="B86"/>
    </sheetView>
  </sheetViews>
  <sheetFormatPr baseColWidth="10" defaultColWidth="9.28515625" defaultRowHeight="15.75" x14ac:dyDescent="0.25"/>
  <cols>
    <col min="1" max="1" width="12.28515625" customWidth="1"/>
    <col min="2" max="2" width="96.7109375" style="42" customWidth="1"/>
    <col min="3" max="3" width="53.28515625" style="10" customWidth="1"/>
    <col min="4" max="7" width="21.42578125" style="18" bestFit="1" customWidth="1"/>
  </cols>
  <sheetData>
    <row r="1" spans="1:7" ht="62.25" customHeight="1" x14ac:dyDescent="0.25">
      <c r="C1" s="51" t="s">
        <v>78</v>
      </c>
    </row>
    <row r="2" spans="1:7" ht="19.5" x14ac:dyDescent="0.25">
      <c r="A2" s="1" t="s">
        <v>19</v>
      </c>
      <c r="B2" s="43"/>
      <c r="C2" s="11"/>
      <c r="D2" s="19"/>
      <c r="E2" s="19"/>
      <c r="F2" s="19"/>
      <c r="G2" s="19"/>
    </row>
    <row r="3" spans="1:7" ht="33.950000000000003" customHeight="1" x14ac:dyDescent="0.25">
      <c r="A3" s="52" t="s">
        <v>77</v>
      </c>
      <c r="B3" s="52"/>
      <c r="C3" s="52"/>
    </row>
    <row r="4" spans="1:7" ht="17.25" customHeight="1" x14ac:dyDescent="0.25">
      <c r="A4" s="2" t="s">
        <v>0</v>
      </c>
      <c r="B4" s="44"/>
      <c r="C4" s="12"/>
      <c r="D4" s="20"/>
      <c r="E4" s="20"/>
      <c r="F4" s="20"/>
      <c r="G4" s="20"/>
    </row>
    <row r="5" spans="1:7" ht="19.5" x14ac:dyDescent="0.25">
      <c r="A5" s="3" t="s">
        <v>23</v>
      </c>
      <c r="B5" s="45"/>
      <c r="C5" s="13"/>
      <c r="D5" s="21" t="s">
        <v>1</v>
      </c>
      <c r="E5" s="25" t="s">
        <v>2</v>
      </c>
      <c r="F5" s="21"/>
      <c r="G5" s="25"/>
    </row>
    <row r="6" spans="1:7" s="6" customFormat="1" ht="86.25" x14ac:dyDescent="0.25">
      <c r="A6" s="5" t="s">
        <v>3</v>
      </c>
      <c r="B6" s="7" t="s">
        <v>4</v>
      </c>
      <c r="C6" s="9" t="s">
        <v>5</v>
      </c>
      <c r="D6" s="38">
        <v>0.15</v>
      </c>
      <c r="E6" s="17">
        <f>D6</f>
        <v>0.15</v>
      </c>
      <c r="F6" s="26"/>
      <c r="G6" s="17"/>
    </row>
    <row r="7" spans="1:7" ht="17.25" x14ac:dyDescent="0.25">
      <c r="A7" s="36" t="s">
        <v>6</v>
      </c>
      <c r="B7" s="29" t="s">
        <v>24</v>
      </c>
      <c r="C7" s="15">
        <v>10</v>
      </c>
      <c r="D7" s="22"/>
      <c r="E7" s="22"/>
      <c r="F7" s="22"/>
      <c r="G7" s="22"/>
    </row>
    <row r="8" spans="1:7" ht="17.25" x14ac:dyDescent="0.25">
      <c r="A8" s="36" t="s">
        <v>7</v>
      </c>
      <c r="B8" s="29" t="s">
        <v>21</v>
      </c>
      <c r="C8" s="15">
        <v>10</v>
      </c>
      <c r="D8" s="22"/>
      <c r="E8" s="22"/>
      <c r="F8" s="22"/>
      <c r="G8" s="22"/>
    </row>
    <row r="9" spans="1:7" ht="17.25" x14ac:dyDescent="0.25">
      <c r="A9" s="36" t="s">
        <v>8</v>
      </c>
      <c r="B9" s="29" t="s">
        <v>22</v>
      </c>
      <c r="C9" s="15">
        <v>10</v>
      </c>
      <c r="D9" s="22"/>
      <c r="E9" s="22"/>
      <c r="F9" s="22"/>
      <c r="G9" s="22"/>
    </row>
    <row r="10" spans="1:7" ht="17.25" x14ac:dyDescent="0.25">
      <c r="A10" s="36" t="s">
        <v>9</v>
      </c>
      <c r="B10" s="29" t="s">
        <v>27</v>
      </c>
      <c r="C10" s="15">
        <v>10</v>
      </c>
      <c r="D10" s="22"/>
      <c r="E10" s="22"/>
      <c r="F10" s="22"/>
      <c r="G10" s="22"/>
    </row>
    <row r="11" spans="1:7" ht="17.25" x14ac:dyDescent="0.25">
      <c r="A11" s="36" t="s">
        <v>10</v>
      </c>
      <c r="B11" s="29" t="s">
        <v>71</v>
      </c>
      <c r="C11" s="15">
        <v>10</v>
      </c>
      <c r="D11" s="22"/>
      <c r="E11" s="22"/>
      <c r="F11" s="22"/>
      <c r="G11" s="22"/>
    </row>
    <row r="12" spans="1:7" ht="17.25" x14ac:dyDescent="0.25">
      <c r="A12" s="36" t="s">
        <v>11</v>
      </c>
      <c r="B12" s="29" t="s">
        <v>20</v>
      </c>
      <c r="C12" s="15">
        <v>10</v>
      </c>
      <c r="D12" s="22"/>
      <c r="E12" s="22"/>
      <c r="F12" s="22"/>
      <c r="G12" s="22"/>
    </row>
    <row r="13" spans="1:7" ht="17.25" x14ac:dyDescent="0.25">
      <c r="A13" s="36" t="s">
        <v>12</v>
      </c>
      <c r="B13" s="29" t="s">
        <v>25</v>
      </c>
      <c r="C13" s="15">
        <v>10</v>
      </c>
      <c r="D13" s="22"/>
      <c r="E13" s="22"/>
      <c r="F13" s="22"/>
      <c r="G13" s="22"/>
    </row>
    <row r="14" spans="1:7" ht="17.25" x14ac:dyDescent="0.25">
      <c r="A14" s="35" t="s">
        <v>13</v>
      </c>
      <c r="B14" s="8"/>
      <c r="C14" s="15">
        <f>SUM(C7:C13)</f>
        <v>70</v>
      </c>
      <c r="D14" s="33">
        <f>C14*D6</f>
        <v>10.5</v>
      </c>
      <c r="E14" s="33">
        <f>D14</f>
        <v>10.5</v>
      </c>
      <c r="F14" s="27"/>
      <c r="G14" s="27"/>
    </row>
    <row r="15" spans="1:7" ht="19.5" x14ac:dyDescent="0.25">
      <c r="A15" s="3" t="s">
        <v>26</v>
      </c>
      <c r="B15" s="45"/>
      <c r="C15" s="13"/>
      <c r="D15" s="21" t="s">
        <v>1</v>
      </c>
      <c r="E15" s="25" t="s">
        <v>2</v>
      </c>
      <c r="F15" s="21"/>
      <c r="G15" s="25"/>
    </row>
    <row r="16" spans="1:7" s="6" customFormat="1" ht="86.25" x14ac:dyDescent="0.25">
      <c r="A16" s="5" t="s">
        <v>3</v>
      </c>
      <c r="B16" s="7" t="s">
        <v>4</v>
      </c>
      <c r="C16" s="9" t="s">
        <v>5</v>
      </c>
      <c r="D16" s="38">
        <v>0.1</v>
      </c>
      <c r="E16" s="17">
        <f>E6+D16</f>
        <v>0.25</v>
      </c>
      <c r="F16" s="26"/>
      <c r="G16" s="17"/>
    </row>
    <row r="17" spans="1:7" s="6" customFormat="1" ht="31.7" customHeight="1" x14ac:dyDescent="0.25">
      <c r="A17" s="36" t="s">
        <v>6</v>
      </c>
      <c r="B17" s="49" t="s">
        <v>72</v>
      </c>
      <c r="C17" s="16">
        <v>10</v>
      </c>
      <c r="D17" s="23"/>
      <c r="E17" s="23"/>
      <c r="F17" s="23"/>
      <c r="G17" s="23"/>
    </row>
    <row r="18" spans="1:7" s="6" customFormat="1" ht="33" x14ac:dyDescent="0.25">
      <c r="A18" s="36" t="s">
        <v>7</v>
      </c>
      <c r="B18" s="48" t="s">
        <v>73</v>
      </c>
      <c r="C18" s="16">
        <v>10</v>
      </c>
      <c r="D18" s="23"/>
      <c r="E18" s="23"/>
      <c r="F18" s="23"/>
      <c r="G18" s="23"/>
    </row>
    <row r="19" spans="1:7" s="6" customFormat="1" ht="17.25" x14ac:dyDescent="0.25">
      <c r="A19" s="36" t="s">
        <v>8</v>
      </c>
      <c r="B19" s="48" t="s">
        <v>28</v>
      </c>
      <c r="C19" s="16">
        <v>10</v>
      </c>
      <c r="D19" s="23"/>
      <c r="E19" s="23"/>
      <c r="F19" s="23"/>
      <c r="G19" s="23"/>
    </row>
    <row r="20" spans="1:7" s="6" customFormat="1" ht="17.25" x14ac:dyDescent="0.25">
      <c r="A20" s="36" t="s">
        <v>9</v>
      </c>
      <c r="B20" s="48" t="s">
        <v>29</v>
      </c>
      <c r="C20" s="16">
        <v>10</v>
      </c>
      <c r="D20" s="23"/>
      <c r="E20" s="23"/>
      <c r="F20" s="23"/>
      <c r="G20" s="23"/>
    </row>
    <row r="21" spans="1:7" s="6" customFormat="1" ht="14.65" customHeight="1" x14ac:dyDescent="0.25">
      <c r="A21" s="5" t="s">
        <v>13</v>
      </c>
      <c r="B21" s="7"/>
      <c r="C21" s="16">
        <f>SUM(C17:C20)</f>
        <v>40</v>
      </c>
      <c r="D21" s="34">
        <f>C21*D16</f>
        <v>4</v>
      </c>
      <c r="E21" s="34">
        <f>E14+D21</f>
        <v>14.5</v>
      </c>
      <c r="F21" s="23"/>
      <c r="G21" s="28"/>
    </row>
    <row r="22" spans="1:7" ht="19.5" x14ac:dyDescent="0.25">
      <c r="A22" s="3" t="s">
        <v>30</v>
      </c>
      <c r="B22" s="45"/>
      <c r="C22" s="13"/>
      <c r="D22" s="21" t="s">
        <v>1</v>
      </c>
      <c r="E22" s="25" t="s">
        <v>2</v>
      </c>
      <c r="F22" s="21"/>
      <c r="G22" s="25"/>
    </row>
    <row r="23" spans="1:7" s="6" customFormat="1" ht="86.25" x14ac:dyDescent="0.25">
      <c r="A23" s="5" t="s">
        <v>3</v>
      </c>
      <c r="B23" s="7" t="s">
        <v>4</v>
      </c>
      <c r="C23" s="9" t="s">
        <v>5</v>
      </c>
      <c r="D23" s="38">
        <v>0.12</v>
      </c>
      <c r="E23" s="17">
        <f>E16+D23</f>
        <v>0.37</v>
      </c>
      <c r="F23" s="26"/>
      <c r="G23" s="17"/>
    </row>
    <row r="24" spans="1:7" s="6" customFormat="1" ht="17.25" x14ac:dyDescent="0.25">
      <c r="A24" s="36" t="s">
        <v>6</v>
      </c>
      <c r="B24" s="50" t="s">
        <v>31</v>
      </c>
      <c r="C24" s="16">
        <v>10</v>
      </c>
      <c r="D24" s="23"/>
      <c r="E24" s="23"/>
      <c r="F24" s="23"/>
      <c r="G24" s="23"/>
    </row>
    <row r="25" spans="1:7" s="6" customFormat="1" ht="17.25" x14ac:dyDescent="0.25">
      <c r="A25" s="36" t="s">
        <v>7</v>
      </c>
      <c r="B25" s="50" t="s">
        <v>32</v>
      </c>
      <c r="C25" s="16">
        <v>10</v>
      </c>
      <c r="D25" s="23"/>
      <c r="E25" s="23"/>
      <c r="F25" s="23"/>
      <c r="G25" s="23"/>
    </row>
    <row r="26" spans="1:7" s="6" customFormat="1" ht="33" x14ac:dyDescent="0.25">
      <c r="A26" s="36" t="s">
        <v>8</v>
      </c>
      <c r="B26" s="50" t="s">
        <v>33</v>
      </c>
      <c r="C26" s="16">
        <v>10</v>
      </c>
      <c r="D26" s="23"/>
      <c r="E26" s="23"/>
      <c r="F26" s="23"/>
      <c r="G26" s="23"/>
    </row>
    <row r="27" spans="1:7" s="6" customFormat="1" ht="14.65" customHeight="1" x14ac:dyDescent="0.25">
      <c r="A27" s="5" t="s">
        <v>13</v>
      </c>
      <c r="B27" s="7"/>
      <c r="C27" s="16">
        <f>SUM(C24:C26)</f>
        <v>30</v>
      </c>
      <c r="D27" s="34">
        <f>C27*D23</f>
        <v>3.5999999999999996</v>
      </c>
      <c r="E27" s="34">
        <f>E21+D27</f>
        <v>18.100000000000001</v>
      </c>
      <c r="F27" s="23"/>
      <c r="G27" s="28"/>
    </row>
    <row r="28" spans="1:7" ht="19.5" x14ac:dyDescent="0.25">
      <c r="A28" s="3" t="s">
        <v>65</v>
      </c>
      <c r="B28" s="45"/>
      <c r="C28" s="13"/>
      <c r="D28" s="21" t="s">
        <v>1</v>
      </c>
      <c r="E28" s="25" t="s">
        <v>2</v>
      </c>
      <c r="F28" s="21"/>
      <c r="G28" s="25"/>
    </row>
    <row r="29" spans="1:7" s="6" customFormat="1" ht="86.25" x14ac:dyDescent="0.25">
      <c r="A29" s="5" t="s">
        <v>3</v>
      </c>
      <c r="B29" s="7" t="s">
        <v>4</v>
      </c>
      <c r="C29" s="9" t="s">
        <v>5</v>
      </c>
      <c r="D29" s="38">
        <v>0.05</v>
      </c>
      <c r="E29" s="17">
        <f>E23+D29</f>
        <v>0.42</v>
      </c>
      <c r="F29" s="26"/>
      <c r="G29" s="17"/>
    </row>
    <row r="30" spans="1:7" s="6" customFormat="1" ht="14.65" customHeight="1" x14ac:dyDescent="0.25">
      <c r="A30" s="36" t="s">
        <v>6</v>
      </c>
      <c r="B30" s="32" t="s">
        <v>74</v>
      </c>
      <c r="C30" s="16">
        <v>10</v>
      </c>
      <c r="D30" s="23"/>
      <c r="E30" s="23"/>
      <c r="F30" s="23"/>
      <c r="G30" s="23"/>
    </row>
    <row r="31" spans="1:7" s="6" customFormat="1" ht="14.65" customHeight="1" x14ac:dyDescent="0.25">
      <c r="A31" s="36" t="s">
        <v>7</v>
      </c>
      <c r="B31" s="32" t="s">
        <v>34</v>
      </c>
      <c r="C31" s="16">
        <v>10</v>
      </c>
      <c r="D31" s="23"/>
      <c r="E31" s="23"/>
      <c r="F31" s="23"/>
      <c r="G31" s="23"/>
    </row>
    <row r="32" spans="1:7" s="6" customFormat="1" ht="14.65" customHeight="1" x14ac:dyDescent="0.25">
      <c r="A32" s="36" t="s">
        <v>8</v>
      </c>
      <c r="B32" s="32" t="s">
        <v>75</v>
      </c>
      <c r="C32" s="16">
        <v>10</v>
      </c>
      <c r="D32" s="23"/>
      <c r="E32" s="23"/>
      <c r="F32" s="23"/>
      <c r="G32" s="23"/>
    </row>
    <row r="33" spans="1:7" s="6" customFormat="1" ht="14.65" customHeight="1" x14ac:dyDescent="0.25">
      <c r="A33" s="36" t="s">
        <v>9</v>
      </c>
      <c r="B33" s="32" t="s">
        <v>35</v>
      </c>
      <c r="C33" s="16">
        <v>10</v>
      </c>
      <c r="D33" s="23"/>
      <c r="E33" s="23"/>
      <c r="F33" s="23"/>
      <c r="G33" s="23"/>
    </row>
    <row r="34" spans="1:7" s="6" customFormat="1" ht="14.65" customHeight="1" x14ac:dyDescent="0.25">
      <c r="A34" s="36" t="s">
        <v>10</v>
      </c>
      <c r="B34" s="32" t="s">
        <v>36</v>
      </c>
      <c r="C34" s="16">
        <v>10</v>
      </c>
      <c r="D34" s="23"/>
      <c r="E34" s="23"/>
      <c r="F34" s="23"/>
      <c r="G34" s="23"/>
    </row>
    <row r="35" spans="1:7" s="6" customFormat="1" ht="14.65" customHeight="1" x14ac:dyDescent="0.25">
      <c r="A35" s="36" t="s">
        <v>11</v>
      </c>
      <c r="B35" s="32" t="s">
        <v>37</v>
      </c>
      <c r="C35" s="16">
        <v>10</v>
      </c>
      <c r="D35" s="23"/>
      <c r="E35" s="23"/>
      <c r="F35" s="23"/>
      <c r="G35" s="23"/>
    </row>
    <row r="36" spans="1:7" s="6" customFormat="1" ht="14.65" customHeight="1" x14ac:dyDescent="0.25">
      <c r="A36" s="5" t="s">
        <v>13</v>
      </c>
      <c r="B36" s="7"/>
      <c r="C36" s="16">
        <f>SUM(C30:C35)</f>
        <v>60</v>
      </c>
      <c r="D36" s="34">
        <f>C36*D29</f>
        <v>3</v>
      </c>
      <c r="E36" s="34">
        <f>E27+D36</f>
        <v>21.1</v>
      </c>
      <c r="F36" s="23"/>
      <c r="G36" s="28"/>
    </row>
    <row r="37" spans="1:7" ht="19.5" x14ac:dyDescent="0.25">
      <c r="A37" s="3" t="s">
        <v>57</v>
      </c>
      <c r="B37" s="45"/>
      <c r="C37" s="13"/>
      <c r="D37" s="21" t="s">
        <v>1</v>
      </c>
      <c r="E37" s="25" t="s">
        <v>2</v>
      </c>
      <c r="F37" s="21"/>
      <c r="G37" s="25"/>
    </row>
    <row r="38" spans="1:7" s="6" customFormat="1" ht="86.25" x14ac:dyDescent="0.25">
      <c r="A38" s="5" t="s">
        <v>3</v>
      </c>
      <c r="B38" s="7" t="s">
        <v>4</v>
      </c>
      <c r="C38" s="9" t="s">
        <v>5</v>
      </c>
      <c r="D38" s="38">
        <v>0.05</v>
      </c>
      <c r="E38" s="17">
        <f>E29+D38</f>
        <v>0.47</v>
      </c>
      <c r="F38" s="26"/>
      <c r="G38" s="17"/>
    </row>
    <row r="39" spans="1:7" s="6" customFormat="1" ht="14.65" customHeight="1" x14ac:dyDescent="0.25">
      <c r="A39" s="36" t="s">
        <v>6</v>
      </c>
      <c r="B39" s="46" t="s">
        <v>38</v>
      </c>
      <c r="C39" s="16">
        <v>10</v>
      </c>
      <c r="D39" s="23"/>
      <c r="E39" s="23"/>
      <c r="F39" s="23"/>
      <c r="G39" s="23"/>
    </row>
    <row r="40" spans="1:7" s="6" customFormat="1" ht="14.65" customHeight="1" x14ac:dyDescent="0.25">
      <c r="A40" s="36" t="s">
        <v>7</v>
      </c>
      <c r="B40" s="32" t="s">
        <v>46</v>
      </c>
      <c r="C40" s="16">
        <v>10</v>
      </c>
      <c r="D40" s="23"/>
      <c r="E40" s="23"/>
      <c r="F40" s="23"/>
      <c r="G40" s="23"/>
    </row>
    <row r="41" spans="1:7" s="6" customFormat="1" ht="14.65" customHeight="1" x14ac:dyDescent="0.25">
      <c r="A41" s="36" t="s">
        <v>8</v>
      </c>
      <c r="B41" s="32" t="s">
        <v>47</v>
      </c>
      <c r="C41" s="16">
        <v>10</v>
      </c>
      <c r="D41" s="23"/>
      <c r="E41" s="23"/>
      <c r="F41" s="23"/>
      <c r="G41" s="23"/>
    </row>
    <row r="42" spans="1:7" s="6" customFormat="1" ht="14.65" customHeight="1" x14ac:dyDescent="0.25">
      <c r="A42" s="36" t="s">
        <v>9</v>
      </c>
      <c r="B42" s="32" t="s">
        <v>48</v>
      </c>
      <c r="C42" s="16">
        <v>10</v>
      </c>
      <c r="D42" s="23"/>
      <c r="E42" s="23"/>
      <c r="F42" s="23"/>
      <c r="G42" s="23"/>
    </row>
    <row r="43" spans="1:7" s="6" customFormat="1" ht="14.65" customHeight="1" x14ac:dyDescent="0.25">
      <c r="A43" s="36" t="s">
        <v>10</v>
      </c>
      <c r="B43" s="32" t="s">
        <v>45</v>
      </c>
      <c r="C43" s="16">
        <v>10</v>
      </c>
      <c r="D43" s="23"/>
      <c r="E43" s="23"/>
      <c r="F43" s="23"/>
      <c r="G43" s="23"/>
    </row>
    <row r="44" spans="1:7" s="6" customFormat="1" ht="14.65" customHeight="1" x14ac:dyDescent="0.25">
      <c r="A44" s="5" t="s">
        <v>13</v>
      </c>
      <c r="B44" s="7"/>
      <c r="C44" s="16">
        <f>SUM(C39:C43)</f>
        <v>50</v>
      </c>
      <c r="D44" s="34">
        <f>C44*D38</f>
        <v>2.5</v>
      </c>
      <c r="E44" s="34">
        <f>E36+D44</f>
        <v>23.6</v>
      </c>
      <c r="F44" s="23"/>
      <c r="G44" s="28"/>
    </row>
    <row r="45" spans="1:7" ht="19.5" x14ac:dyDescent="0.25">
      <c r="A45" s="3" t="s">
        <v>39</v>
      </c>
      <c r="B45" s="45"/>
      <c r="C45" s="13"/>
      <c r="D45" s="21" t="s">
        <v>1</v>
      </c>
      <c r="E45" s="25" t="s">
        <v>2</v>
      </c>
      <c r="F45" s="21"/>
      <c r="G45" s="25"/>
    </row>
    <row r="46" spans="1:7" s="6" customFormat="1" ht="86.25" x14ac:dyDescent="0.25">
      <c r="A46" s="5" t="s">
        <v>3</v>
      </c>
      <c r="B46" s="7" t="s">
        <v>4</v>
      </c>
      <c r="C46" s="9" t="s">
        <v>5</v>
      </c>
      <c r="D46" s="38">
        <v>0.1</v>
      </c>
      <c r="E46" s="17">
        <f>E38+D46</f>
        <v>0.56999999999999995</v>
      </c>
      <c r="F46" s="26"/>
      <c r="G46" s="17"/>
    </row>
    <row r="47" spans="1:7" s="6" customFormat="1" ht="14.65" customHeight="1" x14ac:dyDescent="0.25">
      <c r="A47" s="36" t="s">
        <v>6</v>
      </c>
      <c r="B47" s="32" t="s">
        <v>69</v>
      </c>
      <c r="C47" s="16">
        <v>10</v>
      </c>
      <c r="D47" s="23"/>
      <c r="E47" s="23"/>
      <c r="F47" s="23"/>
      <c r="G47" s="23"/>
    </row>
    <row r="48" spans="1:7" s="6" customFormat="1" ht="14.65" customHeight="1" x14ac:dyDescent="0.25">
      <c r="A48" s="36" t="s">
        <v>7</v>
      </c>
      <c r="B48" s="32" t="s">
        <v>40</v>
      </c>
      <c r="C48" s="16">
        <v>10</v>
      </c>
      <c r="D48" s="23"/>
      <c r="E48" s="23"/>
      <c r="F48" s="23"/>
      <c r="G48" s="23"/>
    </row>
    <row r="49" spans="1:7" s="6" customFormat="1" ht="14.65" customHeight="1" x14ac:dyDescent="0.25">
      <c r="A49" s="36" t="s">
        <v>8</v>
      </c>
      <c r="B49" s="32" t="s">
        <v>41</v>
      </c>
      <c r="C49" s="16">
        <v>10</v>
      </c>
      <c r="D49" s="23"/>
      <c r="E49" s="23"/>
      <c r="F49" s="23"/>
      <c r="G49" s="23"/>
    </row>
    <row r="50" spans="1:7" s="6" customFormat="1" ht="14.65" customHeight="1" x14ac:dyDescent="0.25">
      <c r="A50" s="36" t="s">
        <v>9</v>
      </c>
      <c r="B50" s="32" t="s">
        <v>44</v>
      </c>
      <c r="C50" s="16">
        <v>10</v>
      </c>
      <c r="D50" s="23"/>
      <c r="E50" s="23"/>
      <c r="F50" s="23"/>
      <c r="G50" s="23"/>
    </row>
    <row r="51" spans="1:7" s="6" customFormat="1" ht="14.65" customHeight="1" x14ac:dyDescent="0.25">
      <c r="A51" s="36" t="s">
        <v>10</v>
      </c>
      <c r="B51" s="32" t="s">
        <v>43</v>
      </c>
      <c r="C51" s="16">
        <v>10</v>
      </c>
      <c r="D51" s="23"/>
      <c r="E51" s="23"/>
      <c r="F51" s="23"/>
      <c r="G51" s="23"/>
    </row>
    <row r="52" spans="1:7" s="6" customFormat="1" ht="14.65" customHeight="1" x14ac:dyDescent="0.25">
      <c r="A52" s="36" t="s">
        <v>11</v>
      </c>
      <c r="B52" s="32" t="s">
        <v>42</v>
      </c>
      <c r="C52" s="16">
        <v>10</v>
      </c>
      <c r="D52" s="23"/>
      <c r="E52" s="23"/>
      <c r="F52" s="23"/>
      <c r="G52" s="23"/>
    </row>
    <row r="53" spans="1:7" s="6" customFormat="1" ht="14.65" customHeight="1" x14ac:dyDescent="0.25">
      <c r="A53" s="36" t="s">
        <v>12</v>
      </c>
      <c r="B53" s="32" t="s">
        <v>76</v>
      </c>
      <c r="C53" s="16">
        <v>10</v>
      </c>
      <c r="D53" s="23"/>
      <c r="E53" s="23"/>
      <c r="F53" s="23"/>
      <c r="G53" s="23"/>
    </row>
    <row r="54" spans="1:7" s="6" customFormat="1" ht="14.65" customHeight="1" x14ac:dyDescent="0.25">
      <c r="A54" s="5" t="s">
        <v>13</v>
      </c>
      <c r="B54" s="7"/>
      <c r="C54" s="16">
        <f>SUM(C47:C53)</f>
        <v>70</v>
      </c>
      <c r="D54" s="34">
        <f>C54*D46</f>
        <v>7</v>
      </c>
      <c r="E54" s="34">
        <f>E44+D54</f>
        <v>30.6</v>
      </c>
      <c r="F54" s="23"/>
      <c r="G54" s="28"/>
    </row>
    <row r="55" spans="1:7" ht="19.5" x14ac:dyDescent="0.25">
      <c r="A55" s="4" t="s">
        <v>58</v>
      </c>
      <c r="B55" s="45"/>
      <c r="C55" s="13"/>
      <c r="D55" s="21" t="s">
        <v>1</v>
      </c>
      <c r="E55" s="25" t="s">
        <v>2</v>
      </c>
      <c r="F55" s="21"/>
      <c r="G55" s="25"/>
    </row>
    <row r="56" spans="1:7" s="6" customFormat="1" ht="103.5" x14ac:dyDescent="0.25">
      <c r="A56" s="5" t="s">
        <v>3</v>
      </c>
      <c r="B56" s="7" t="s">
        <v>4</v>
      </c>
      <c r="C56" s="9" t="s">
        <v>18</v>
      </c>
      <c r="D56" s="38">
        <v>0.25</v>
      </c>
      <c r="E56" s="17">
        <f>E46+D56</f>
        <v>0.82</v>
      </c>
      <c r="F56" s="30" t="s">
        <v>14</v>
      </c>
      <c r="G56" s="30" t="s">
        <v>15</v>
      </c>
    </row>
    <row r="57" spans="1:7" ht="17.25" x14ac:dyDescent="0.25">
      <c r="A57" s="37" t="s">
        <v>16</v>
      </c>
      <c r="B57" s="32" t="s">
        <v>51</v>
      </c>
      <c r="C57" s="15">
        <f t="shared" ref="C57:C59" si="0">(G57*10)/F57</f>
        <v>10</v>
      </c>
      <c r="D57" s="22"/>
      <c r="E57" s="22"/>
      <c r="F57" s="22">
        <v>100</v>
      </c>
      <c r="G57" s="22">
        <v>100</v>
      </c>
    </row>
    <row r="58" spans="1:7" ht="17.25" x14ac:dyDescent="0.25">
      <c r="A58" s="37" t="s">
        <v>49</v>
      </c>
      <c r="B58" s="32" t="s">
        <v>53</v>
      </c>
      <c r="C58" s="15">
        <f t="shared" si="0"/>
        <v>10</v>
      </c>
      <c r="D58" s="22"/>
      <c r="E58" s="22"/>
      <c r="F58" s="22">
        <v>100</v>
      </c>
      <c r="G58" s="22">
        <v>100</v>
      </c>
    </row>
    <row r="59" spans="1:7" ht="17.25" x14ac:dyDescent="0.25">
      <c r="A59" s="37" t="s">
        <v>50</v>
      </c>
      <c r="B59" s="32" t="s">
        <v>52</v>
      </c>
      <c r="C59" s="15">
        <f t="shared" si="0"/>
        <v>10</v>
      </c>
      <c r="D59" s="22"/>
      <c r="E59" s="22"/>
      <c r="F59" s="22">
        <v>100</v>
      </c>
      <c r="G59" s="22">
        <v>100</v>
      </c>
    </row>
    <row r="60" spans="1:7" s="6" customFormat="1" ht="14.65" customHeight="1" x14ac:dyDescent="0.25">
      <c r="A60" s="5" t="s">
        <v>13</v>
      </c>
      <c r="B60" s="7"/>
      <c r="C60" s="16">
        <f>SUM(C57:C59)</f>
        <v>30</v>
      </c>
      <c r="D60" s="34">
        <f>C60*D56</f>
        <v>7.5</v>
      </c>
      <c r="E60" s="34">
        <f>E54+D60</f>
        <v>38.1</v>
      </c>
      <c r="F60" s="23"/>
      <c r="G60" s="28"/>
    </row>
    <row r="61" spans="1:7" ht="19.5" x14ac:dyDescent="0.25">
      <c r="A61" s="4" t="s">
        <v>59</v>
      </c>
      <c r="B61" s="47"/>
      <c r="C61" s="14"/>
      <c r="D61" s="21" t="s">
        <v>1</v>
      </c>
      <c r="E61" s="25" t="s">
        <v>2</v>
      </c>
      <c r="F61" s="24"/>
      <c r="G61" s="24"/>
    </row>
    <row r="62" spans="1:7" s="31" customFormat="1" ht="103.5" x14ac:dyDescent="0.25">
      <c r="A62" s="7" t="s">
        <v>3</v>
      </c>
      <c r="B62" s="7" t="s">
        <v>4</v>
      </c>
      <c r="C62" s="9" t="s">
        <v>17</v>
      </c>
      <c r="D62" s="38">
        <v>0.1</v>
      </c>
      <c r="E62" s="17">
        <f>E56+D62</f>
        <v>0.91999999999999993</v>
      </c>
      <c r="F62" s="30" t="s">
        <v>14</v>
      </c>
      <c r="G62" s="30" t="s">
        <v>15</v>
      </c>
    </row>
    <row r="63" spans="1:7" s="31" customFormat="1" ht="33" x14ac:dyDescent="0.25">
      <c r="A63" s="32" t="s">
        <v>16</v>
      </c>
      <c r="B63" s="32" t="s">
        <v>66</v>
      </c>
      <c r="C63" s="15">
        <f t="shared" ref="C63" si="1">(G63*10)/F63</f>
        <v>10</v>
      </c>
      <c r="D63" s="22"/>
      <c r="E63" s="22"/>
      <c r="F63" s="22">
        <v>100</v>
      </c>
      <c r="G63" s="22">
        <v>100</v>
      </c>
    </row>
    <row r="64" spans="1:7" ht="33" x14ac:dyDescent="0.25">
      <c r="A64" s="37" t="s">
        <v>7</v>
      </c>
      <c r="B64" s="32" t="s">
        <v>67</v>
      </c>
      <c r="C64" s="15">
        <f t="shared" ref="C64" si="2">(G64*10)/F64</f>
        <v>10</v>
      </c>
      <c r="D64" s="22"/>
      <c r="E64" s="22"/>
      <c r="F64" s="22">
        <v>100</v>
      </c>
      <c r="G64" s="22">
        <v>100</v>
      </c>
    </row>
    <row r="65" spans="1:7" s="6" customFormat="1" ht="14.65" customHeight="1" x14ac:dyDescent="0.25">
      <c r="A65" s="5" t="s">
        <v>13</v>
      </c>
      <c r="B65" s="7"/>
      <c r="C65" s="16">
        <f>SUM(C63:C64)</f>
        <v>20</v>
      </c>
      <c r="D65" s="34">
        <f>C65*D62</f>
        <v>2</v>
      </c>
      <c r="E65" s="34">
        <f>E60+D65</f>
        <v>40.1</v>
      </c>
      <c r="F65" s="23"/>
      <c r="G65" s="28"/>
    </row>
    <row r="66" spans="1:7" ht="19.5" x14ac:dyDescent="0.25">
      <c r="A66" s="4" t="s">
        <v>60</v>
      </c>
      <c r="B66" s="47"/>
      <c r="C66" s="14"/>
      <c r="D66" s="21" t="s">
        <v>1</v>
      </c>
      <c r="E66" s="25" t="s">
        <v>2</v>
      </c>
      <c r="F66" s="24"/>
      <c r="G66" s="24"/>
    </row>
    <row r="67" spans="1:7" ht="103.5" x14ac:dyDescent="0.25">
      <c r="A67" s="7" t="s">
        <v>3</v>
      </c>
      <c r="B67" s="7" t="s">
        <v>4</v>
      </c>
      <c r="C67" s="9" t="s">
        <v>17</v>
      </c>
      <c r="D67" s="38">
        <v>0.08</v>
      </c>
      <c r="E67" s="17">
        <f>E62+D67</f>
        <v>0.99999999999999989</v>
      </c>
      <c r="F67" s="30" t="s">
        <v>14</v>
      </c>
      <c r="G67" s="30" t="s">
        <v>15</v>
      </c>
    </row>
    <row r="68" spans="1:7" ht="33" x14ac:dyDescent="0.25">
      <c r="A68" s="37" t="s">
        <v>16</v>
      </c>
      <c r="B68" s="32" t="s">
        <v>54</v>
      </c>
      <c r="C68" s="15">
        <f t="shared" ref="C68:C72" si="3">(G68*10)/F68</f>
        <v>10</v>
      </c>
      <c r="D68" s="22"/>
      <c r="E68" s="22"/>
      <c r="F68" s="22">
        <v>100</v>
      </c>
      <c r="G68" s="22">
        <v>100</v>
      </c>
    </row>
    <row r="69" spans="1:7" ht="33" x14ac:dyDescent="0.25">
      <c r="A69" s="37" t="s">
        <v>7</v>
      </c>
      <c r="B69" s="32" t="s">
        <v>70</v>
      </c>
      <c r="C69" s="15">
        <f t="shared" si="3"/>
        <v>10</v>
      </c>
      <c r="D69" s="22"/>
      <c r="E69" s="22"/>
      <c r="F69" s="22">
        <v>100</v>
      </c>
      <c r="G69" s="22">
        <v>100</v>
      </c>
    </row>
    <row r="70" spans="1:7" ht="17.25" x14ac:dyDescent="0.25">
      <c r="A70" s="37" t="s">
        <v>8</v>
      </c>
      <c r="B70" s="32" t="s">
        <v>68</v>
      </c>
      <c r="C70" s="15">
        <f t="shared" ref="C70:C71" si="4">(G70*10)/F70</f>
        <v>10</v>
      </c>
      <c r="D70" s="22"/>
      <c r="E70" s="22"/>
      <c r="F70" s="22">
        <v>100</v>
      </c>
      <c r="G70" s="22">
        <v>100</v>
      </c>
    </row>
    <row r="71" spans="1:7" ht="17.25" x14ac:dyDescent="0.25">
      <c r="A71" s="37" t="s">
        <v>9</v>
      </c>
      <c r="B71" s="32" t="s">
        <v>55</v>
      </c>
      <c r="C71" s="15">
        <f t="shared" si="4"/>
        <v>10</v>
      </c>
      <c r="D71" s="22"/>
      <c r="E71" s="22"/>
      <c r="F71" s="22">
        <v>100</v>
      </c>
      <c r="G71" s="22">
        <v>100</v>
      </c>
    </row>
    <row r="72" spans="1:7" ht="17.25" x14ac:dyDescent="0.25">
      <c r="A72" s="37" t="s">
        <v>10</v>
      </c>
      <c r="B72" s="32" t="s">
        <v>56</v>
      </c>
      <c r="C72" s="15">
        <f t="shared" si="3"/>
        <v>10</v>
      </c>
      <c r="D72" s="22"/>
      <c r="E72" s="22"/>
      <c r="F72" s="22">
        <v>100</v>
      </c>
      <c r="G72" s="22">
        <v>100</v>
      </c>
    </row>
    <row r="73" spans="1:7" ht="17.25" x14ac:dyDescent="0.25">
      <c r="A73" s="5" t="s">
        <v>13</v>
      </c>
      <c r="B73" s="7"/>
      <c r="C73" s="16">
        <f>SUM(C68:C72)</f>
        <v>50</v>
      </c>
      <c r="D73" s="34">
        <f>C73*D67</f>
        <v>4</v>
      </c>
      <c r="E73" s="34">
        <f>E65+D73</f>
        <v>44.1</v>
      </c>
      <c r="F73" s="23"/>
      <c r="G73" s="28"/>
    </row>
    <row r="76" spans="1:7" x14ac:dyDescent="0.25">
      <c r="A76" s="6"/>
    </row>
  </sheetData>
  <mergeCells count="1">
    <mergeCell ref="A3:C3"/>
  </mergeCells>
  <conditionalFormatting sqref="E67">
    <cfRule type="cellIs" dxfId="8" priority="1" operator="lessThan">
      <formula>1</formula>
    </cfRule>
    <cfRule type="cellIs" dxfId="7" priority="2" operator="equal">
      <formula>1</formula>
    </cfRule>
    <cfRule type="cellIs" dxfId="6" priority="3" operator="greaterThan">
      <formula>1</formula>
    </cfRule>
  </conditionalFormatting>
  <pageMargins left="0.7" right="0.7" top="0.75" bottom="0.75" header="0.3" footer="0.3"/>
  <pageSetup paperSize="9" scale="5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ABF29-F961-4271-8B17-7F7D32FE28B4}">
  <dimension ref="A1:C6"/>
  <sheetViews>
    <sheetView workbookViewId="0">
      <selection activeCell="C3" sqref="C3"/>
    </sheetView>
  </sheetViews>
  <sheetFormatPr baseColWidth="10" defaultRowHeight="15" x14ac:dyDescent="0.25"/>
  <cols>
    <col min="1" max="1" width="15.5703125" bestFit="1" customWidth="1"/>
  </cols>
  <sheetData>
    <row r="1" spans="1:3" x14ac:dyDescent="0.25">
      <c r="A1" t="s">
        <v>61</v>
      </c>
      <c r="B1" t="s">
        <v>62</v>
      </c>
      <c r="C1" t="s">
        <v>63</v>
      </c>
    </row>
    <row r="2" spans="1:3" x14ac:dyDescent="0.25">
      <c r="A2" s="39">
        <f>Wertungsmatrix!E73</f>
        <v>44.1</v>
      </c>
      <c r="B2" s="39">
        <f>Wertungsmatrix!D14+Wertungsmatrix!D21+Wertungsmatrix!D27+Wertungsmatrix!D36+Wertungsmatrix!D44+Wertungsmatrix!D54</f>
        <v>30.6</v>
      </c>
      <c r="C2" s="39">
        <f>Wertungsmatrix!D60+Wertungsmatrix!D65+Wertungsmatrix!D73</f>
        <v>13.5</v>
      </c>
    </row>
    <row r="3" spans="1:3" ht="17.25" x14ac:dyDescent="0.25">
      <c r="B3" s="41">
        <f>B2/$A$2</f>
        <v>0.69387755102040816</v>
      </c>
      <c r="C3" s="41">
        <f>C2/$A$2</f>
        <v>0.30612244897959184</v>
      </c>
    </row>
    <row r="5" spans="1:3" x14ac:dyDescent="0.25">
      <c r="A5" t="s">
        <v>64</v>
      </c>
      <c r="B5" t="s">
        <v>62</v>
      </c>
      <c r="C5" t="s">
        <v>63</v>
      </c>
    </row>
    <row r="6" spans="1:3" ht="17.25" x14ac:dyDescent="0.25">
      <c r="A6" s="40">
        <f>Wertungsmatrix!E67</f>
        <v>0.99999999999999989</v>
      </c>
      <c r="B6" s="41">
        <f>Wertungsmatrix!D6+Wertungsmatrix!D16+Wertungsmatrix!D23+Wertungsmatrix!D29+Wertungsmatrix!D38+Wertungsmatrix!D46</f>
        <v>0.56999999999999995</v>
      </c>
      <c r="C6" s="41">
        <f>Wertungsmatrix!D56+Wertungsmatrix!D62+Wertungsmatrix!D67</f>
        <v>0.43</v>
      </c>
    </row>
  </sheetData>
  <conditionalFormatting sqref="B6">
    <cfRule type="cellIs" dxfId="5" priority="3" operator="greaterThan">
      <formula>0.7</formula>
    </cfRule>
    <cfRule type="cellIs" dxfId="4" priority="4" operator="lessThanOrEqual">
      <formula>0.7</formula>
    </cfRule>
  </conditionalFormatting>
  <conditionalFormatting sqref="B3:C3">
    <cfRule type="cellIs" dxfId="3" priority="5" operator="lessThan">
      <formula>0.3</formula>
    </cfRule>
    <cfRule type="cellIs" dxfId="2" priority="6" operator="greaterThanOrEqual">
      <formula>0.3</formula>
    </cfRule>
  </conditionalFormatting>
  <conditionalFormatting sqref="C6">
    <cfRule type="cellIs" dxfId="1" priority="1" operator="lessThan">
      <formula>0.3</formula>
    </cfRule>
    <cfRule type="cellIs" dxfId="0" priority="2" operator="greaterThanOrEqual">
      <formula>0.3</formula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98afae-af11-47c9-b23e-1bf9ff31fa5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F5F889C543ED445ACD01005CC1D1C89" ma:contentTypeVersion="18" ma:contentTypeDescription="Ein neues Dokument erstellen." ma:contentTypeScope="" ma:versionID="59c9c78d2f2ca171e9cb61dac6bf7ecf">
  <xsd:schema xmlns:xsd="http://www.w3.org/2001/XMLSchema" xmlns:xs="http://www.w3.org/2001/XMLSchema" xmlns:p="http://schemas.microsoft.com/office/2006/metadata/properties" xmlns:ns2="2698afae-af11-47c9-b23e-1bf9ff31fa53" xmlns:ns3="bdaff0ea-381a-4fb3-b382-b395dd6c5554" targetNamespace="http://schemas.microsoft.com/office/2006/metadata/properties" ma:root="true" ma:fieldsID="cabd92da21f7c76b733b8ff0928dae53" ns2:_="" ns3:_="">
    <xsd:import namespace="2698afae-af11-47c9-b23e-1bf9ff31fa53"/>
    <xsd:import namespace="bdaff0ea-381a-4fb3-b382-b395dd6c55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8afae-af11-47c9-b23e-1bf9ff31fa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ac3e38ed-da00-4e86-8339-ddaf049108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ff0ea-381a-4fb3-b382-b395dd6c555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22EED0-058B-4CFD-BE18-F7621F28D8BC}">
  <ds:schemaRefs>
    <ds:schemaRef ds:uri="http://schemas.microsoft.com/office/2006/metadata/properties"/>
    <ds:schemaRef ds:uri="http://schemas.microsoft.com/office/infopath/2007/PartnerControls"/>
    <ds:schemaRef ds:uri="2698afae-af11-47c9-b23e-1bf9ff31fa53"/>
  </ds:schemaRefs>
</ds:datastoreItem>
</file>

<file path=customXml/itemProps2.xml><?xml version="1.0" encoding="utf-8"?>
<ds:datastoreItem xmlns:ds="http://schemas.openxmlformats.org/officeDocument/2006/customXml" ds:itemID="{F94B12AF-99E3-4ADF-A0A5-6CBCE6F429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4976B3-1850-4117-A221-16A5093651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98afae-af11-47c9-b23e-1bf9ff31fa53"/>
    <ds:schemaRef ds:uri="bdaff0ea-381a-4fb3-b382-b395dd6c55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Wertungsmatrix</vt:lpstr>
      <vt:lpstr>Verhältnisse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Konrad Traupe</dc:creator>
  <cp:keywords/>
  <dc:description/>
  <cp:lastModifiedBy>Antje Schühlein</cp:lastModifiedBy>
  <cp:revision/>
  <dcterms:created xsi:type="dcterms:W3CDTF">2022-10-11T13:41:57Z</dcterms:created>
  <dcterms:modified xsi:type="dcterms:W3CDTF">2026-02-24T14:09:42Z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0x0101004F5F889C543ED445ACD01005CC1D1C89</vt:lpwstr>
  </property>
  <property fmtid="{D5CDD505-2E9C-101B-9397-08002B2CF9AE}" pid="3" name="MediaServiceImageTags">
    <vt:lpwstr/>
  </property>
</Properties>
</file>