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14D744A6-5A02-4078-8314-EC4B512113EE}" xr6:coauthVersionLast="47" xr6:coauthVersionMax="47" xr10:uidLastSave="{00000000-0000-0000-0000-000000000000}"/>
  <bookViews>
    <workbookView xWindow="-120" yWindow="-120" windowWidth="29040" windowHeight="16035" xr2:uid="{00000000-000D-0000-FFFF-FFFF00000000}"/>
  </bookViews>
  <sheets>
    <sheet name="Bewertungsmatrix Übersicht" sheetId="1" r:id="rId1"/>
    <sheet name="Bewertung Preis" sheetId="4" r:id="rId2"/>
    <sheet name="Punkte Qualität+Nachhaltigkeit" sheetId="1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1" l="1"/>
  <c r="C20" i="19" l="1"/>
  <c r="D20" i="19"/>
  <c r="E20" i="19"/>
  <c r="B20" i="19"/>
  <c r="B10" i="19"/>
  <c r="D10" i="19"/>
  <c r="E10" i="1" s="1"/>
  <c r="E10" i="19"/>
  <c r="F10" i="1" s="1"/>
  <c r="C10" i="19"/>
  <c r="B4" i="4"/>
  <c r="B4" i="19" s="1"/>
  <c r="B3" i="4"/>
  <c r="F7" i="1"/>
  <c r="E7" i="1"/>
  <c r="B12" i="1"/>
  <c r="C12" i="1"/>
  <c r="C8" i="19"/>
  <c r="B13" i="4"/>
  <c r="C23" i="19" l="1"/>
  <c r="D7" i="4"/>
  <c r="B7" i="4"/>
  <c r="E23" i="19"/>
  <c r="D23" i="19"/>
  <c r="D10" i="1"/>
  <c r="C7" i="4"/>
  <c r="F6" i="1" l="1"/>
  <c r="E6" i="1"/>
  <c r="D6" i="1"/>
  <c r="D9" i="1" s="1"/>
  <c r="E8" i="19"/>
  <c r="E9" i="1" l="1"/>
  <c r="F9" i="1"/>
  <c r="D8" i="19" l="1"/>
  <c r="C7" i="19"/>
  <c r="D7" i="19"/>
  <c r="E7" i="19"/>
  <c r="A10" i="19"/>
  <c r="B9" i="19"/>
  <c r="A9" i="19"/>
  <c r="B3" i="19"/>
  <c r="B23" i="19" l="1"/>
  <c r="E11" i="1"/>
  <c r="E12" i="1" s="1"/>
  <c r="F11" i="1"/>
  <c r="F12" i="1"/>
  <c r="D11" i="1"/>
  <c r="D12" i="1" s="1"/>
  <c r="D13" i="1" l="1"/>
  <c r="E13" i="1"/>
  <c r="F13" i="1"/>
</calcChain>
</file>

<file path=xl/sharedStrings.xml><?xml version="1.0" encoding="utf-8"?>
<sst xmlns="http://schemas.openxmlformats.org/spreadsheetml/2006/main" count="58" uniqueCount="45">
  <si>
    <t>Preis</t>
  </si>
  <si>
    <t>Gewichtung
[%]</t>
  </si>
  <si>
    <t>Kriterien</t>
  </si>
  <si>
    <t>Summe</t>
  </si>
  <si>
    <t>Rangfolge</t>
  </si>
  <si>
    <t>erreichte
Punkte</t>
  </si>
  <si>
    <t>max. 
Punkte-vergabe</t>
  </si>
  <si>
    <t>Bewertungsmatrix</t>
  </si>
  <si>
    <t>=&gt;</t>
  </si>
  <si>
    <t>Bieter</t>
  </si>
  <si>
    <t>erreichte Punkte</t>
  </si>
  <si>
    <t>Qualität</t>
  </si>
  <si>
    <t>Vergabe:</t>
  </si>
  <si>
    <t>Nachhaltigkeit</t>
  </si>
  <si>
    <t>Gesamtbrutto</t>
  </si>
  <si>
    <t>Unternehmen 1</t>
  </si>
  <si>
    <t>Unternehmen 2</t>
  </si>
  <si>
    <t>Unternehmen 3</t>
  </si>
  <si>
    <t>Angebot 1e</t>
  </si>
  <si>
    <t>Angebot 2e</t>
  </si>
  <si>
    <t>Angebot 3e</t>
  </si>
  <si>
    <t>Vergabe-Nr.:</t>
  </si>
  <si>
    <t>Gesamtpunktzahl Frage a</t>
  </si>
  <si>
    <t>Gesamtpunktzahl Frage b</t>
  </si>
  <si>
    <t>Gesamtpunktzahl Frage c</t>
  </si>
  <si>
    <t>Gesamtpunktzahl Frage d</t>
  </si>
  <si>
    <t>Gesamtpunktzahl Frage e</t>
  </si>
  <si>
    <t>Gesamtpunktzahl Frage f</t>
  </si>
  <si>
    <t>Gesamtpunktzahl Frage g</t>
  </si>
  <si>
    <t>Gesamtpunktzahl Frage h</t>
  </si>
  <si>
    <t>Gesamtpunktzahl Frage i</t>
  </si>
  <si>
    <t>Die erreichten Punkte für ein Angebot in der Kategorie Preis werden wie folgt berechnet:</t>
  </si>
  <si>
    <t>max. Punktvergabe:</t>
  </si>
  <si>
    <t>a</t>
  </si>
  <si>
    <t>b</t>
  </si>
  <si>
    <t xml:space="preserve">erreichte Punkte (Preis) = 600 x </t>
  </si>
  <si>
    <t>Punktevergabe Qualität und Nachhaltigkeit</t>
  </si>
  <si>
    <t>Bewertung Preis</t>
  </si>
  <si>
    <t>Angebot</t>
  </si>
  <si>
    <t>Nach Beurteilung der qualitativen Kriterien und des Preises erfolgt die Auswahl des Angebotes, das den Zuschlag zur Durchführung je Los erhalten soll. Auszuwählen ist das Angebot, das unter Berücksichtigung aller Umstände am wirtschaftlichsten ist.
Der nach dieser Vorgehensweise wirtschaftlichste Bieter erhält den Zuschlag für das jeweilige Los. Bei identischen Punktzahlen im Entscheidungskriterium greift das preisgünstigste Angebot. Bei identischen Ergebnissen erfolgt eine Auslosung. </t>
  </si>
  <si>
    <t>niedrigster
Brutto Gesamtpreis</t>
  </si>
  <si>
    <t>Schülerspezialverkehr</t>
  </si>
  <si>
    <t>04-2026 EU</t>
  </si>
  <si>
    <t xml:space="preserve">niedrigster Gesamtpreis brutto gemäß Angebotspreisblatt je Los - Los "x" SSV Leistungsbeschreibung mit Tourenplanung
</t>
  </si>
  <si>
    <t>angebotener Gesamtpreis brutto gemäß Angebotspreis je Los - Los "x" SSV Leistungsbeschreibung mit Tourenplanung: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</si>
</sst>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43" formatCode="_-* #,##0.00_-;\-* #,##0.00_-;_-* &quot;-&quot;??_-;_-@_-"/>
    <numFmt numFmtId="164" formatCode="_-* #,##0_-;\-* #,##0_-;_-* &quot;-&quot;??_-;_-@_-"/>
  </numFmts>
  <fonts count="11" x14ac:knownFonts="1">
    <font>
      <sz val="11"/>
      <color theme="1"/>
      <name val="Calibri"/>
      <family val="2"/>
      <scheme val="minor"/>
    </font>
    <font>
      <sz val="11"/>
      <color theme="1"/>
      <name val="Segoe UI"/>
      <family val="2"/>
    </font>
    <font>
      <sz val="11"/>
      <color theme="1"/>
      <name val="Segoe UI"/>
      <family val="2"/>
    </font>
    <font>
      <sz val="11"/>
      <color theme="1"/>
      <name val="Calibri"/>
      <family val="2"/>
      <scheme val="minor"/>
    </font>
    <font>
      <sz val="10"/>
      <color theme="1"/>
      <name val="Segoe UI"/>
      <family val="2"/>
    </font>
    <font>
      <sz val="11"/>
      <color theme="1"/>
      <name val="Segoe UI"/>
      <family val="2"/>
    </font>
    <font>
      <b/>
      <sz val="11"/>
      <color theme="1"/>
      <name val="Segoe UI"/>
      <family val="2"/>
    </font>
    <font>
      <sz val="22"/>
      <color theme="1"/>
      <name val="Segoe UI"/>
      <family val="2"/>
    </font>
    <font>
      <b/>
      <i/>
      <sz val="11"/>
      <color theme="1"/>
      <name val="Segoe UI"/>
      <family val="2"/>
    </font>
    <font>
      <b/>
      <sz val="11"/>
      <name val="Segoe UI"/>
      <family val="2"/>
    </font>
    <font>
      <sz val="11"/>
      <name val="Segoe UI"/>
      <family val="2"/>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top/>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86">
    <xf numFmtId="0" fontId="0" fillId="0" borderId="0" xfId="0"/>
    <xf numFmtId="0" fontId="0" fillId="0" borderId="0" xfId="0" applyAlignment="1">
      <alignment horizontal="center" vertical="center"/>
    </xf>
    <xf numFmtId="1" fontId="0" fillId="0" borderId="0" xfId="0" applyNumberFormat="1" applyAlignment="1">
      <alignment horizontal="center" vertical="center"/>
    </xf>
    <xf numFmtId="0" fontId="0" fillId="0" borderId="0" xfId="0"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center" vertical="center" wrapText="1"/>
    </xf>
    <xf numFmtId="0" fontId="6" fillId="2" borderId="0" xfId="0" applyFont="1" applyFill="1" applyAlignment="1">
      <alignment horizontal="left" vertical="center"/>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6" fillId="0" borderId="2"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xf numFmtId="2" fontId="5" fillId="0" borderId="0" xfId="0" applyNumberFormat="1" applyFont="1" applyAlignment="1">
      <alignment horizontal="center"/>
    </xf>
    <xf numFmtId="0" fontId="6" fillId="0" borderId="5" xfId="0" applyFont="1" applyBorder="1" applyAlignment="1">
      <alignment horizontal="center"/>
    </xf>
    <xf numFmtId="0" fontId="5" fillId="0" borderId="3" xfId="0" applyFont="1" applyBorder="1" applyAlignment="1">
      <alignment vertical="center"/>
    </xf>
    <xf numFmtId="0" fontId="5" fillId="0" borderId="0" xfId="0" applyFont="1" applyAlignment="1">
      <alignment vertical="center"/>
    </xf>
    <xf numFmtId="0" fontId="6" fillId="3"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44" fontId="4" fillId="0" borderId="10" xfId="1" applyFont="1" applyFill="1" applyBorder="1" applyAlignment="1" applyProtection="1">
      <alignment horizontal="center" vertical="center" wrapText="1"/>
    </xf>
    <xf numFmtId="44" fontId="4" fillId="0" borderId="11" xfId="1" applyFont="1" applyFill="1" applyBorder="1" applyAlignment="1" applyProtection="1">
      <alignment horizontal="center" vertical="center" wrapText="1"/>
    </xf>
    <xf numFmtId="44" fontId="4" fillId="0" borderId="0" xfId="1" applyFont="1" applyFill="1" applyBorder="1" applyAlignment="1" applyProtection="1">
      <alignment horizontal="center" vertical="center" wrapText="1"/>
    </xf>
    <xf numFmtId="0" fontId="6" fillId="0" borderId="0" xfId="0" applyFont="1" applyBorder="1" applyAlignment="1">
      <alignment wrapText="1"/>
    </xf>
    <xf numFmtId="8" fontId="6" fillId="0" borderId="0" xfId="0" applyNumberFormat="1" applyFont="1" applyBorder="1" applyAlignment="1">
      <alignment horizontal="right" vertical="center" indent="1"/>
    </xf>
    <xf numFmtId="0" fontId="6" fillId="0" borderId="0" xfId="0" applyFont="1" applyAlignment="1">
      <alignment wrapText="1"/>
    </xf>
    <xf numFmtId="8" fontId="6" fillId="0" borderId="0" xfId="0" applyNumberFormat="1" applyFont="1" applyFill="1" applyAlignment="1">
      <alignment horizontal="right" indent="1"/>
    </xf>
    <xf numFmtId="0" fontId="5" fillId="0" borderId="0" xfId="0" quotePrefix="1" applyFont="1" applyAlignment="1">
      <alignment horizontal="center" vertical="center" textRotation="180"/>
    </xf>
    <xf numFmtId="0" fontId="6" fillId="4" borderId="1" xfId="0" applyFont="1" applyFill="1" applyBorder="1" applyAlignment="1">
      <alignment horizontal="center"/>
    </xf>
    <xf numFmtId="0" fontId="6" fillId="2" borderId="0" xfId="0" applyFont="1" applyFill="1" applyAlignment="1">
      <alignment horizontal="left"/>
    </xf>
    <xf numFmtId="14" fontId="5" fillId="0" borderId="0" xfId="0" applyNumberFormat="1" applyFont="1" applyAlignment="1">
      <alignment horizontal="left" wrapText="1"/>
    </xf>
    <xf numFmtId="0" fontId="5" fillId="0" borderId="0" xfId="0" applyFont="1" applyFill="1"/>
    <xf numFmtId="1" fontId="5" fillId="0" borderId="0" xfId="0" applyNumberFormat="1" applyFont="1" applyFill="1"/>
    <xf numFmtId="0" fontId="5" fillId="0" borderId="0" xfId="0" applyFont="1" applyFill="1" applyAlignment="1">
      <alignment wrapText="1"/>
    </xf>
    <xf numFmtId="1" fontId="5" fillId="0" borderId="0" xfId="0" applyNumberFormat="1" applyFont="1"/>
    <xf numFmtId="0" fontId="6" fillId="0" borderId="1" xfId="0" applyFont="1" applyFill="1" applyBorder="1" applyAlignment="1">
      <alignment horizont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5" xfId="0" applyFont="1" applyFill="1" applyBorder="1" applyAlignment="1">
      <alignment horizontal="center" vertical="center" wrapText="1"/>
    </xf>
    <xf numFmtId="1" fontId="5" fillId="0" borderId="1" xfId="0" applyNumberFormat="1" applyFont="1" applyBorder="1" applyAlignment="1">
      <alignment horizontal="center" vertical="center"/>
    </xf>
    <xf numFmtId="0" fontId="6" fillId="0" borderId="9" xfId="0" applyFont="1" applyFill="1" applyBorder="1" applyAlignment="1">
      <alignment horizontal="left" vertical="center"/>
    </xf>
    <xf numFmtId="43" fontId="6" fillId="0" borderId="6" xfId="2" applyFont="1" applyFill="1" applyBorder="1" applyAlignment="1">
      <alignment horizontal="right" vertical="center"/>
    </xf>
    <xf numFmtId="43" fontId="5" fillId="0" borderId="8" xfId="2" applyFont="1" applyFill="1" applyBorder="1" applyAlignment="1">
      <alignment horizontal="right" vertical="center"/>
    </xf>
    <xf numFmtId="0" fontId="6" fillId="0" borderId="7" xfId="0" applyFont="1" applyFill="1" applyBorder="1" applyAlignment="1">
      <alignment horizontal="left" vertical="center"/>
    </xf>
    <xf numFmtId="43" fontId="6" fillId="0" borderId="1" xfId="2" applyFont="1" applyFill="1" applyBorder="1" applyAlignment="1">
      <alignment horizontal="right" vertical="center"/>
    </xf>
    <xf numFmtId="0" fontId="6" fillId="0" borderId="0" xfId="0" applyFont="1" applyFill="1" applyBorder="1" applyAlignment="1">
      <alignment horizontal="right" indent="1"/>
    </xf>
    <xf numFmtId="1" fontId="6" fillId="0" borderId="0" xfId="0" applyNumberFormat="1" applyFont="1" applyFill="1" applyBorder="1" applyAlignment="1">
      <alignment horizontal="right" indent="1"/>
    </xf>
    <xf numFmtId="0" fontId="5" fillId="0" borderId="0" xfId="0" applyFont="1" applyBorder="1"/>
    <xf numFmtId="0" fontId="6" fillId="0" borderId="0" xfId="0" applyFont="1" applyFill="1" applyAlignment="1">
      <alignment horizontal="left"/>
    </xf>
    <xf numFmtId="0" fontId="7" fillId="0" borderId="0" xfId="0" applyFont="1" applyBorder="1" applyAlignment="1">
      <alignment horizontal="left" vertical="center"/>
    </xf>
    <xf numFmtId="0" fontId="5" fillId="0" borderId="0" xfId="0" applyFont="1" applyAlignment="1">
      <alignment horizontal="left" vertical="center"/>
    </xf>
    <xf numFmtId="43" fontId="6" fillId="0" borderId="2" xfId="2" applyFont="1" applyBorder="1" applyAlignment="1">
      <alignment horizontal="center" vertical="center"/>
    </xf>
    <xf numFmtId="43" fontId="6" fillId="0" borderId="9" xfId="2" applyFont="1" applyBorder="1" applyAlignment="1">
      <alignment horizontal="center" vertical="center"/>
    </xf>
    <xf numFmtId="43" fontId="6" fillId="0" borderId="4" xfId="2" applyFont="1" applyBorder="1" applyAlignment="1">
      <alignment horizontal="center" vertical="center"/>
    </xf>
    <xf numFmtId="164" fontId="6" fillId="2" borderId="1" xfId="2" applyNumberFormat="1" applyFont="1" applyFill="1" applyBorder="1" applyAlignment="1">
      <alignment horizontal="center" vertical="center"/>
    </xf>
    <xf numFmtId="164" fontId="6" fillId="2" borderId="6" xfId="2" applyNumberFormat="1" applyFont="1" applyFill="1" applyBorder="1" applyAlignment="1">
      <alignment horizontal="center" vertical="center"/>
    </xf>
    <xf numFmtId="164" fontId="6" fillId="0" borderId="1" xfId="2" applyNumberFormat="1" applyFont="1" applyBorder="1" applyAlignment="1">
      <alignment horizontal="center" vertical="center"/>
    </xf>
    <xf numFmtId="0" fontId="5" fillId="0" borderId="9" xfId="0" applyFont="1" applyFill="1" applyBorder="1" applyAlignment="1">
      <alignment horizontal="left" vertical="center"/>
    </xf>
    <xf numFmtId="43" fontId="5" fillId="0" borderId="1" xfId="2" applyFont="1" applyFill="1" applyBorder="1" applyAlignment="1">
      <alignment horizontal="right" vertical="center"/>
    </xf>
    <xf numFmtId="43" fontId="6" fillId="0" borderId="5" xfId="2" applyFont="1" applyFill="1" applyBorder="1" applyAlignment="1">
      <alignment horizontal="right" vertical="center"/>
    </xf>
    <xf numFmtId="0" fontId="5"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xf numFmtId="0" fontId="2" fillId="0" borderId="0" xfId="0" applyFont="1" applyAlignment="1">
      <alignment horizontal="center" vertical="center" wrapText="1"/>
    </xf>
    <xf numFmtId="0" fontId="5" fillId="0" borderId="1" xfId="0" applyFont="1" applyFill="1" applyBorder="1" applyAlignment="1">
      <alignment horizontal="center" vertical="center" wrapText="1"/>
    </xf>
    <xf numFmtId="43" fontId="6" fillId="6" borderId="1" xfId="2" applyFont="1" applyFill="1" applyBorder="1" applyAlignment="1">
      <alignment horizontal="center" vertical="center"/>
    </xf>
    <xf numFmtId="0" fontId="1" fillId="0" borderId="0" xfId="0" applyFo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center" vertical="center"/>
    </xf>
    <xf numFmtId="0" fontId="2" fillId="0" borderId="0" xfId="0" applyFont="1" applyAlignment="1">
      <alignment horizontal="left" vertical="center" wrapText="1"/>
    </xf>
    <xf numFmtId="0" fontId="10" fillId="0" borderId="0" xfId="0" applyFont="1" applyAlignment="1">
      <alignment horizontal="left" vertical="center" wrapText="1"/>
    </xf>
    <xf numFmtId="8" fontId="4" fillId="3" borderId="1" xfId="1" applyNumberFormat="1" applyFont="1" applyFill="1" applyBorder="1" applyAlignment="1" applyProtection="1">
      <alignment horizontal="center" vertical="center" wrapText="1"/>
      <protection locked="0"/>
    </xf>
    <xf numFmtId="44" fontId="4" fillId="3" borderId="1" xfId="1" applyFont="1" applyFill="1" applyBorder="1" applyAlignment="1" applyProtection="1">
      <alignment horizontal="center" vertical="center" wrapText="1"/>
      <protection locked="0"/>
    </xf>
    <xf numFmtId="43" fontId="5" fillId="5" borderId="1" xfId="2" applyFont="1" applyFill="1" applyBorder="1" applyAlignment="1" applyProtection="1">
      <alignment horizontal="right" vertical="center"/>
      <protection locked="0"/>
    </xf>
  </cellXfs>
  <cellStyles count="3">
    <cellStyle name="Komma" xfId="2" builtinId="3"/>
    <cellStyle name="Standard" xfId="0" builtinId="0"/>
    <cellStyle name="Währung" xfId="1" builtinId="4"/>
  </cellStyles>
  <dxfs count="2">
    <dxf>
      <fill>
        <patternFill>
          <bgColor theme="6" tint="0.39994506668294322"/>
        </patternFill>
      </fill>
    </dxf>
    <dxf>
      <fill>
        <patternFill>
          <bgColor theme="9" tint="0.39994506668294322"/>
        </patternFill>
      </fill>
    </dxf>
  </dxfs>
  <tableStyles count="0" defaultTableStyle="TableStyleMedium2" defaultPivotStyle="Pivot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1135381</xdr:colOff>
      <xdr:row>21</xdr:row>
      <xdr:rowOff>68580</xdr:rowOff>
    </xdr:from>
    <xdr:to>
      <xdr:col>2</xdr:col>
      <xdr:colOff>1249681</xdr:colOff>
      <xdr:row>21</xdr:row>
      <xdr:rowOff>478718</xdr:rowOff>
    </xdr:to>
    <xdr:pic>
      <xdr:nvPicPr>
        <xdr:cNvPr id="4" name="Grafik 3">
          <a:extLst>
            <a:ext uri="{FF2B5EF4-FFF2-40B4-BE49-F238E27FC236}">
              <a16:creationId xmlns:a16="http://schemas.microsoft.com/office/drawing/2014/main" id="{B88A1750-D652-624B-A040-332D28F3E81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87141" y="5554980"/>
          <a:ext cx="114300" cy="410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tabSelected="1" zoomScaleNormal="100" zoomScalePageLayoutView="55" workbookViewId="0">
      <selection activeCell="D2" sqref="D2"/>
    </sheetView>
  </sheetViews>
  <sheetFormatPr baseColWidth="10" defaultColWidth="9.140625" defaultRowHeight="15" x14ac:dyDescent="0.25"/>
  <cols>
    <col min="1" max="1" width="23.7109375" style="1" bestFit="1" customWidth="1"/>
    <col min="2" max="2" width="12" style="1" customWidth="1"/>
    <col min="3" max="3" width="12.5703125" style="1" customWidth="1"/>
    <col min="4" max="6" width="19.85546875" style="2" customWidth="1"/>
    <col min="7" max="16384" width="9.140625" style="1"/>
  </cols>
  <sheetData>
    <row r="1" spans="1:7" ht="33" x14ac:dyDescent="0.25">
      <c r="A1" s="58" t="s">
        <v>7</v>
      </c>
      <c r="B1" s="5"/>
      <c r="C1" s="5"/>
      <c r="D1" s="6"/>
      <c r="E1" s="6"/>
      <c r="F1" s="6"/>
      <c r="G1" s="5"/>
    </row>
    <row r="2" spans="1:7" ht="16.5" x14ac:dyDescent="0.25">
      <c r="A2" s="5"/>
      <c r="B2" s="5"/>
      <c r="C2" s="7"/>
      <c r="D2" s="6"/>
      <c r="E2" s="6"/>
      <c r="F2" s="6"/>
      <c r="G2" s="5"/>
    </row>
    <row r="3" spans="1:7" ht="16.5" x14ac:dyDescent="0.25">
      <c r="A3" s="59" t="s">
        <v>12</v>
      </c>
      <c r="B3" s="8" t="s">
        <v>41</v>
      </c>
      <c r="C3" s="9"/>
      <c r="D3" s="6"/>
      <c r="E3" s="6"/>
      <c r="F3" s="6"/>
      <c r="G3" s="5"/>
    </row>
    <row r="4" spans="1:7" ht="16.5" x14ac:dyDescent="0.25">
      <c r="A4" s="59" t="s">
        <v>21</v>
      </c>
      <c r="B4" s="8" t="s">
        <v>42</v>
      </c>
      <c r="C4" s="9"/>
      <c r="D4" s="6"/>
      <c r="E4" s="6"/>
      <c r="F4" s="6"/>
      <c r="G4" s="5"/>
    </row>
    <row r="5" spans="1:7" ht="16.5" x14ac:dyDescent="0.25">
      <c r="A5" s="5"/>
      <c r="B5" s="5"/>
      <c r="C5" s="7"/>
      <c r="D5" s="6"/>
      <c r="E5" s="6"/>
      <c r="F5" s="6"/>
      <c r="G5" s="5"/>
    </row>
    <row r="6" spans="1:7" ht="16.5" x14ac:dyDescent="0.25">
      <c r="A6" s="5"/>
      <c r="B6" s="5"/>
      <c r="C6" s="5"/>
      <c r="D6" s="10" t="str">
        <f>+'Bewertung Preis'!B8</f>
        <v>Angebot 1e</v>
      </c>
      <c r="E6" s="10" t="str">
        <f>+'Bewertung Preis'!C8</f>
        <v>Angebot 2e</v>
      </c>
      <c r="F6" s="10" t="str">
        <f>+'Bewertung Preis'!D8</f>
        <v>Angebot 3e</v>
      </c>
      <c r="G6" s="5"/>
    </row>
    <row r="7" spans="1:7" ht="45" customHeight="1" x14ac:dyDescent="0.25">
      <c r="A7" s="5"/>
      <c r="B7" s="5"/>
      <c r="C7" s="11" t="s">
        <v>9</v>
      </c>
      <c r="D7" s="74" t="str">
        <f>'Bewertung Preis'!B9</f>
        <v>Unternehmen 1</v>
      </c>
      <c r="E7" s="74" t="str">
        <f>'Bewertung Preis'!C9</f>
        <v>Unternehmen 2</v>
      </c>
      <c r="F7" s="74" t="str">
        <f>'Bewertung Preis'!D9</f>
        <v>Unternehmen 3</v>
      </c>
      <c r="G7" s="5"/>
    </row>
    <row r="8" spans="1:7" ht="51" customHeight="1" x14ac:dyDescent="0.25">
      <c r="A8" s="4" t="s">
        <v>2</v>
      </c>
      <c r="B8" s="12" t="s">
        <v>1</v>
      </c>
      <c r="C8" s="13" t="s">
        <v>6</v>
      </c>
      <c r="D8" s="14" t="s">
        <v>5</v>
      </c>
      <c r="E8" s="14" t="s">
        <v>5</v>
      </c>
      <c r="F8" s="14" t="s">
        <v>5</v>
      </c>
      <c r="G8" s="5"/>
    </row>
    <row r="9" spans="1:7" ht="51" customHeight="1" x14ac:dyDescent="0.25">
      <c r="A9" s="15" t="s">
        <v>0</v>
      </c>
      <c r="B9" s="63">
        <v>60</v>
      </c>
      <c r="C9" s="60">
        <v>600</v>
      </c>
      <c r="D9" s="75">
        <f>IF(HLOOKUP(D$6,'Bewertung Preis'!$B$8:$D$11,3,0)=0,0,$C$9*'Bewertung Preis'!$B$13/HLOOKUP(D$6,'Bewertung Preis'!$B$8:$D$10,3,0))</f>
        <v>0</v>
      </c>
      <c r="E9" s="75">
        <f>IF(HLOOKUP(E$6,'Bewertung Preis'!$B$8:$D$10,3,0)=0,0,$C$9*'Bewertung Preis'!$B$13/HLOOKUP(E$6,'Bewertung Preis'!$B$8:$D$10,3,0))</f>
        <v>0</v>
      </c>
      <c r="F9" s="75">
        <f>IF(HLOOKUP(F$6,'Bewertung Preis'!$D$8:$D$10,3,0)=0,0,$C$9*'Bewertung Preis'!$B$13/HLOOKUP(F$6,'Bewertung Preis'!$D$8:$D$10,3,0))</f>
        <v>0</v>
      </c>
      <c r="G9" s="5"/>
    </row>
    <row r="10" spans="1:7" ht="51" customHeight="1" x14ac:dyDescent="0.25">
      <c r="A10" s="16" t="s">
        <v>11</v>
      </c>
      <c r="B10" s="64">
        <v>30</v>
      </c>
      <c r="C10" s="61">
        <v>300</v>
      </c>
      <c r="D10" s="75">
        <f>+'Punkte Qualität+Nachhaltigkeit'!C10</f>
        <v>0</v>
      </c>
      <c r="E10" s="75">
        <f>+'Punkte Qualität+Nachhaltigkeit'!D10</f>
        <v>0</v>
      </c>
      <c r="F10" s="75">
        <f>+'Punkte Qualität+Nachhaltigkeit'!E10</f>
        <v>0</v>
      </c>
      <c r="G10" s="5"/>
    </row>
    <row r="11" spans="1:7" ht="51" customHeight="1" x14ac:dyDescent="0.25">
      <c r="A11" s="15" t="s">
        <v>13</v>
      </c>
      <c r="B11" s="64">
        <v>10</v>
      </c>
      <c r="C11" s="62">
        <v>100</v>
      </c>
      <c r="D11" s="75">
        <f>+'Punkte Qualität+Nachhaltigkeit'!C20</f>
        <v>0</v>
      </c>
      <c r="E11" s="75">
        <f>+'Punkte Qualität+Nachhaltigkeit'!D20</f>
        <v>0</v>
      </c>
      <c r="F11" s="75">
        <f>+'Punkte Qualität+Nachhaltigkeit'!E20</f>
        <v>0</v>
      </c>
      <c r="G11" s="5"/>
    </row>
    <row r="12" spans="1:7" ht="51" customHeight="1" x14ac:dyDescent="0.25">
      <c r="A12" s="16" t="s">
        <v>3</v>
      </c>
      <c r="B12" s="65">
        <f>SUM(B9:B11)</f>
        <v>100</v>
      </c>
      <c r="C12" s="60">
        <f>SUM(C9:C11)</f>
        <v>1000</v>
      </c>
      <c r="D12" s="75">
        <f>SUM(D9:D11)</f>
        <v>0</v>
      </c>
      <c r="E12" s="75">
        <f>SUM(E9:E11)</f>
        <v>0</v>
      </c>
      <c r="F12" s="75">
        <f>SUM(F9:F11)</f>
        <v>0</v>
      </c>
      <c r="G12" s="5"/>
    </row>
    <row r="13" spans="1:7" s="3" customFormat="1" ht="51" customHeight="1" x14ac:dyDescent="0.25">
      <c r="A13" s="17" t="s">
        <v>4</v>
      </c>
      <c r="B13" s="77"/>
      <c r="C13" s="78"/>
      <c r="D13" s="18">
        <f>+_xlfn.RANK.EQ(D12,$D$12:$F$12)</f>
        <v>1</v>
      </c>
      <c r="E13" s="18">
        <f>+_xlfn.RANK.EQ(E12,$D$12:$F$12)</f>
        <v>1</v>
      </c>
      <c r="F13" s="18">
        <f>+_xlfn.RANK.EQ(F12,$D$12:$F$12)</f>
        <v>1</v>
      </c>
      <c r="G13" s="19"/>
    </row>
    <row r="14" spans="1:7" s="3" customFormat="1" ht="51" customHeight="1" x14ac:dyDescent="0.25">
      <c r="A14" s="20"/>
      <c r="B14" s="20"/>
      <c r="C14" s="20"/>
      <c r="D14" s="6"/>
      <c r="E14" s="6"/>
      <c r="F14" s="6"/>
      <c r="G14" s="19"/>
    </row>
    <row r="15" spans="1:7" ht="104.25" customHeight="1" x14ac:dyDescent="0.25">
      <c r="A15" s="79" t="s">
        <v>39</v>
      </c>
      <c r="B15" s="79"/>
      <c r="C15" s="79"/>
      <c r="D15" s="79"/>
      <c r="E15" s="79"/>
      <c r="F15" s="79"/>
    </row>
  </sheetData>
  <sheetProtection algorithmName="SHA-512" hashValue="eEWM+K0mDONFUrEZx8iv2i+WrcLKR1oYYeAbHaN0yXUUI/HQ7lQOYL/S0uhW1PzcgJ6aRZ+vXrztSyCgFs/KAQ==" saltValue="hOHtdg/F8QhwcbH2pLEELw==" spinCount="100000" sheet="1" objects="1" scenarios="1"/>
  <mergeCells count="2">
    <mergeCell ref="B13:C13"/>
    <mergeCell ref="A15:F15"/>
  </mergeCells>
  <conditionalFormatting sqref="D13:F13">
    <cfRule type="cellIs" dxfId="1" priority="1" operator="equal">
      <formula>1</formula>
    </cfRule>
    <cfRule type="cellIs" dxfId="0" priority="2" operator="lessThan">
      <formula>4</formula>
    </cfRule>
  </conditionalFormatting>
  <pageMargins left="0.7" right="0.7" top="0.75" bottom="0.75" header="0.3" footer="0.3"/>
  <pageSetup paperSize="9" scale="62" orientation="landscape" r:id="rId1"/>
  <headerFooter>
    <oddFooter>&amp;L&amp;F&amp;C&amp;A&amp;RSeite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zoomScaleNormal="100" workbookViewId="0">
      <selection activeCell="A20" sqref="A20:B20"/>
    </sheetView>
  </sheetViews>
  <sheetFormatPr baseColWidth="10" defaultColWidth="9.140625" defaultRowHeight="16.5" x14ac:dyDescent="0.3"/>
  <cols>
    <col min="1" max="1" width="18" style="21" customWidth="1"/>
    <col min="2" max="4" width="20.7109375" style="21" customWidth="1"/>
    <col min="5" max="16384" width="9.140625" style="21"/>
  </cols>
  <sheetData>
    <row r="1" spans="1:4" ht="33" x14ac:dyDescent="0.3">
      <c r="A1" s="58" t="s">
        <v>37</v>
      </c>
    </row>
    <row r="3" spans="1:4" x14ac:dyDescent="0.3">
      <c r="A3" s="21" t="s">
        <v>12</v>
      </c>
      <c r="B3" s="37" t="str">
        <f>'Bewertungsmatrix Übersicht'!B3</f>
        <v>Schülerspezialverkehr</v>
      </c>
    </row>
    <row r="4" spans="1:4" x14ac:dyDescent="0.3">
      <c r="A4" s="21" t="s">
        <v>21</v>
      </c>
      <c r="B4" s="37" t="str">
        <f>'Bewertungsmatrix Übersicht'!B4</f>
        <v>04-2026 EU</v>
      </c>
    </row>
    <row r="5" spans="1:4" x14ac:dyDescent="0.3">
      <c r="B5" s="38"/>
    </row>
    <row r="7" spans="1:4" x14ac:dyDescent="0.3">
      <c r="A7" s="69">
        <v>600</v>
      </c>
      <c r="B7" s="22" t="e">
        <f>+$B$13/B10*$A$7</f>
        <v>#NUM!</v>
      </c>
      <c r="C7" s="22" t="e">
        <f>+$B$13/C10*$A$7</f>
        <v>#NUM!</v>
      </c>
      <c r="D7" s="22" t="e">
        <f>+$B$13/D10*$A$7</f>
        <v>#NUM!</v>
      </c>
    </row>
    <row r="8" spans="1:4" ht="28.5" customHeight="1" x14ac:dyDescent="0.3">
      <c r="B8" s="23" t="s">
        <v>18</v>
      </c>
      <c r="C8" s="23" t="s">
        <v>19</v>
      </c>
      <c r="D8" s="23" t="s">
        <v>20</v>
      </c>
    </row>
    <row r="9" spans="1:4" s="25" customFormat="1" ht="45" customHeight="1" x14ac:dyDescent="0.25">
      <c r="A9" s="24" t="s">
        <v>9</v>
      </c>
      <c r="B9" s="12" t="s">
        <v>15</v>
      </c>
      <c r="C9" s="12" t="s">
        <v>16</v>
      </c>
      <c r="D9" s="12" t="s">
        <v>17</v>
      </c>
    </row>
    <row r="10" spans="1:4" ht="30" customHeight="1" x14ac:dyDescent="0.3">
      <c r="A10" s="26" t="s">
        <v>14</v>
      </c>
      <c r="B10" s="83"/>
      <c r="C10" s="84"/>
      <c r="D10" s="84"/>
    </row>
    <row r="11" spans="1:4" x14ac:dyDescent="0.3">
      <c r="A11" s="27"/>
      <c r="B11" s="28"/>
      <c r="C11" s="29"/>
      <c r="D11" s="30"/>
    </row>
    <row r="12" spans="1:4" x14ac:dyDescent="0.3">
      <c r="A12" s="31"/>
      <c r="B12" s="32"/>
      <c r="C12" s="32"/>
      <c r="D12" s="32"/>
    </row>
    <row r="13" spans="1:4" ht="49.5" x14ac:dyDescent="0.3">
      <c r="A13" s="33" t="s">
        <v>40</v>
      </c>
      <c r="B13" s="34" t="e">
        <f>SMALL(B10:D10,1)</f>
        <v>#NUM!</v>
      </c>
    </row>
    <row r="14" spans="1:4" ht="24.95" customHeight="1" x14ac:dyDescent="0.3">
      <c r="A14" s="76"/>
      <c r="B14" s="35" t="s">
        <v>8</v>
      </c>
    </row>
    <row r="15" spans="1:4" x14ac:dyDescent="0.3">
      <c r="B15" s="36" t="s">
        <v>38</v>
      </c>
    </row>
    <row r="17" spans="1:4" ht="34.15" customHeight="1" x14ac:dyDescent="0.3">
      <c r="A17" s="70" t="s">
        <v>31</v>
      </c>
      <c r="B17" s="71"/>
      <c r="C17" s="72"/>
      <c r="D17" s="72"/>
    </row>
    <row r="18" spans="1:4" ht="33" customHeight="1" x14ac:dyDescent="0.3">
      <c r="A18" s="81" t="s">
        <v>32</v>
      </c>
      <c r="B18" s="81"/>
      <c r="C18" s="73">
        <v>600</v>
      </c>
      <c r="D18" s="72"/>
    </row>
    <row r="19" spans="1:4" ht="78.75" customHeight="1" x14ac:dyDescent="0.3">
      <c r="A19" s="82" t="s">
        <v>43</v>
      </c>
      <c r="B19" s="82"/>
      <c r="C19" s="73" t="s">
        <v>33</v>
      </c>
      <c r="D19" s="72"/>
    </row>
    <row r="20" spans="1:4" ht="71.25" customHeight="1" x14ac:dyDescent="0.3">
      <c r="A20" s="82" t="s">
        <v>44</v>
      </c>
      <c r="B20" s="82"/>
      <c r="C20" s="73" t="s">
        <v>34</v>
      </c>
      <c r="D20" s="72"/>
    </row>
    <row r="21" spans="1:4" x14ac:dyDescent="0.3">
      <c r="A21" s="70"/>
      <c r="B21" s="71"/>
      <c r="C21" s="72"/>
      <c r="D21" s="72"/>
    </row>
    <row r="22" spans="1:4" ht="45" customHeight="1" x14ac:dyDescent="0.3">
      <c r="A22" s="80" t="s">
        <v>35</v>
      </c>
      <c r="B22" s="80"/>
      <c r="C22" s="80"/>
      <c r="D22" s="80"/>
    </row>
  </sheetData>
  <sheetProtection algorithmName="SHA-512" hashValue="yq7op/u/bKo5i69n/a5TtJOv/CEsyadNAzGQi1zl15BAJQrLnKFMqkLagt6DpaFuawoYdK0zjPijzVJ/8i1zWQ==" saltValue="u+Pi7UaLu7dFwaXKXqYDAQ==" spinCount="100000" sheet="1" objects="1" scenarios="1"/>
  <mergeCells count="4">
    <mergeCell ref="A22:D22"/>
    <mergeCell ref="A18:B18"/>
    <mergeCell ref="A19:B19"/>
    <mergeCell ref="A20:B20"/>
  </mergeCells>
  <pageMargins left="0.70866141732283472" right="0.70866141732283472" top="0.74803149606299213" bottom="0.74803149606299213" header="0.31496062992125984" footer="0.31496062992125984"/>
  <pageSetup paperSize="9" scale="88" orientation="portrait" r:id="rId1"/>
  <headerFooter>
    <oddFooter>&amp;L&amp;F&amp;C&amp;A&amp;RSeite &amp;P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0"/>
  <sheetViews>
    <sheetView topLeftCell="A9" zoomScaleNormal="100" zoomScalePageLayoutView="55" workbookViewId="0">
      <selection activeCell="C11" sqref="C11"/>
    </sheetView>
  </sheetViews>
  <sheetFormatPr baseColWidth="10" defaultColWidth="9.140625" defaultRowHeight="16.5" x14ac:dyDescent="0.3"/>
  <cols>
    <col min="1" max="1" width="25" style="21" bestFit="1" customWidth="1"/>
    <col min="2" max="2" width="12.5703125" style="21" customWidth="1"/>
    <col min="3" max="3" width="17.140625" style="42" bestFit="1" customWidth="1"/>
    <col min="4" max="5" width="17.140625" style="21" bestFit="1" customWidth="1"/>
    <col min="6" max="16384" width="9.140625" style="21"/>
  </cols>
  <sheetData>
    <row r="1" spans="1:5" ht="33" x14ac:dyDescent="0.3">
      <c r="A1" s="58" t="s">
        <v>36</v>
      </c>
      <c r="B1" s="39"/>
      <c r="C1" s="40"/>
    </row>
    <row r="2" spans="1:5" x14ac:dyDescent="0.3">
      <c r="A2" s="39"/>
      <c r="B2" s="41"/>
      <c r="C2" s="40"/>
    </row>
    <row r="3" spans="1:5" x14ac:dyDescent="0.3">
      <c r="A3" s="39" t="s">
        <v>12</v>
      </c>
      <c r="B3" s="57" t="str">
        <f>'Bewertung Preis'!B3</f>
        <v>Schülerspezialverkehr</v>
      </c>
      <c r="C3" s="40"/>
    </row>
    <row r="4" spans="1:5" x14ac:dyDescent="0.3">
      <c r="A4" s="39" t="s">
        <v>21</v>
      </c>
      <c r="B4" s="57" t="str">
        <f>'Bewertung Preis'!B4</f>
        <v>04-2026 EU</v>
      </c>
      <c r="C4" s="40"/>
    </row>
    <row r="5" spans="1:5" x14ac:dyDescent="0.3">
      <c r="A5" s="39"/>
      <c r="B5" s="57"/>
      <c r="C5" s="40"/>
    </row>
    <row r="6" spans="1:5" x14ac:dyDescent="0.3">
      <c r="A6" s="39"/>
      <c r="B6" s="39"/>
    </row>
    <row r="7" spans="1:5" ht="14.45" customHeight="1" x14ac:dyDescent="0.3">
      <c r="A7" s="39"/>
      <c r="B7" s="39"/>
      <c r="C7" s="43" t="str">
        <f>'Bewertung Preis'!B8</f>
        <v>Angebot 1e</v>
      </c>
      <c r="D7" s="43" t="str">
        <f>'Bewertung Preis'!C8</f>
        <v>Angebot 2e</v>
      </c>
      <c r="E7" s="43" t="str">
        <f>'Bewertung Preis'!D8</f>
        <v>Angebot 3e</v>
      </c>
    </row>
    <row r="8" spans="1:5" s="5" customFormat="1" ht="60" customHeight="1" x14ac:dyDescent="0.25">
      <c r="A8" s="44"/>
      <c r="B8" s="44"/>
      <c r="C8" s="45" t="str">
        <f>+'Bewertung Preis'!B9</f>
        <v>Unternehmen 1</v>
      </c>
      <c r="D8" s="45" t="str">
        <f>IF(ISBLANK('Bewertung Preis'!C9),"",'Bewertung Preis'!C9)</f>
        <v>Unternehmen 2</v>
      </c>
      <c r="E8" s="45" t="str">
        <f>IF(ISBLANK('Bewertung Preis'!D9),"",'Bewertung Preis'!D9)</f>
        <v>Unternehmen 3</v>
      </c>
    </row>
    <row r="9" spans="1:5" s="25" customFormat="1" ht="48.75" customHeight="1" x14ac:dyDescent="0.25">
      <c r="A9" s="46" t="str">
        <f>'Bewertungsmatrix Übersicht'!A8</f>
        <v>Kriterien</v>
      </c>
      <c r="B9" s="47" t="str">
        <f>'Bewertungsmatrix Übersicht'!C8</f>
        <v>max. 
Punkte-vergabe</v>
      </c>
      <c r="C9" s="48" t="s">
        <v>10</v>
      </c>
      <c r="D9" s="48" t="s">
        <v>10</v>
      </c>
      <c r="E9" s="48" t="s">
        <v>10</v>
      </c>
    </row>
    <row r="10" spans="1:5" s="25" customFormat="1" ht="48.75" customHeight="1" x14ac:dyDescent="0.25">
      <c r="A10" s="49" t="str">
        <f>'Bewertungsmatrix Übersicht'!A10</f>
        <v>Qualität</v>
      </c>
      <c r="B10" s="50">
        <f>SUM(B11:B19)</f>
        <v>300</v>
      </c>
      <c r="C10" s="67">
        <f>SUM(C11:C19)</f>
        <v>0</v>
      </c>
      <c r="D10" s="67">
        <f t="shared" ref="D10:E10" si="0">SUM(D11:D19)</f>
        <v>0</v>
      </c>
      <c r="E10" s="67">
        <f t="shared" si="0"/>
        <v>0</v>
      </c>
    </row>
    <row r="11" spans="1:5" s="25" customFormat="1" x14ac:dyDescent="0.25">
      <c r="A11" s="66" t="s">
        <v>22</v>
      </c>
      <c r="B11" s="51">
        <v>30</v>
      </c>
      <c r="C11" s="85"/>
      <c r="D11" s="85"/>
      <c r="E11" s="85"/>
    </row>
    <row r="12" spans="1:5" s="25" customFormat="1" x14ac:dyDescent="0.25">
      <c r="A12" s="66" t="s">
        <v>23</v>
      </c>
      <c r="B12" s="51">
        <v>30</v>
      </c>
      <c r="C12" s="85"/>
      <c r="D12" s="85"/>
      <c r="E12" s="85"/>
    </row>
    <row r="13" spans="1:5" s="25" customFormat="1" x14ac:dyDescent="0.25">
      <c r="A13" s="66" t="s">
        <v>24</v>
      </c>
      <c r="B13" s="51">
        <v>30</v>
      </c>
      <c r="C13" s="85"/>
      <c r="D13" s="85"/>
      <c r="E13" s="85"/>
    </row>
    <row r="14" spans="1:5" s="25" customFormat="1" x14ac:dyDescent="0.25">
      <c r="A14" s="66" t="s">
        <v>25</v>
      </c>
      <c r="B14" s="51">
        <v>30</v>
      </c>
      <c r="C14" s="85"/>
      <c r="D14" s="85"/>
      <c r="E14" s="85"/>
    </row>
    <row r="15" spans="1:5" s="25" customFormat="1" x14ac:dyDescent="0.25">
      <c r="A15" s="66" t="s">
        <v>26</v>
      </c>
      <c r="B15" s="51">
        <v>30</v>
      </c>
      <c r="C15" s="85"/>
      <c r="D15" s="85"/>
      <c r="E15" s="85"/>
    </row>
    <row r="16" spans="1:5" s="25" customFormat="1" x14ac:dyDescent="0.25">
      <c r="A16" s="66" t="s">
        <v>27</v>
      </c>
      <c r="B16" s="51">
        <v>30</v>
      </c>
      <c r="C16" s="85"/>
      <c r="D16" s="85"/>
      <c r="E16" s="85"/>
    </row>
    <row r="17" spans="1:5" s="25" customFormat="1" x14ac:dyDescent="0.25">
      <c r="A17" s="66" t="s">
        <v>28</v>
      </c>
      <c r="B17" s="51">
        <v>40</v>
      </c>
      <c r="C17" s="85"/>
      <c r="D17" s="85"/>
      <c r="E17" s="85"/>
    </row>
    <row r="18" spans="1:5" s="25" customFormat="1" x14ac:dyDescent="0.25">
      <c r="A18" s="66" t="s">
        <v>29</v>
      </c>
      <c r="B18" s="51">
        <v>50</v>
      </c>
      <c r="C18" s="85"/>
      <c r="D18" s="85"/>
      <c r="E18" s="85"/>
    </row>
    <row r="19" spans="1:5" s="25" customFormat="1" x14ac:dyDescent="0.25">
      <c r="A19" s="66" t="s">
        <v>30</v>
      </c>
      <c r="B19" s="51">
        <v>30</v>
      </c>
      <c r="C19" s="85"/>
      <c r="D19" s="85"/>
      <c r="E19" s="85"/>
    </row>
    <row r="20" spans="1:5" s="25" customFormat="1" ht="48.75" customHeight="1" x14ac:dyDescent="0.25">
      <c r="A20" s="49" t="s">
        <v>13</v>
      </c>
      <c r="B20" s="68">
        <f>SUM(B21:B22)</f>
        <v>100</v>
      </c>
      <c r="C20" s="53">
        <f t="shared" ref="C20:E20" si="1">SUM(C21:C22)</f>
        <v>0</v>
      </c>
      <c r="D20" s="53">
        <f t="shared" si="1"/>
        <v>0</v>
      </c>
      <c r="E20" s="53">
        <f t="shared" si="1"/>
        <v>0</v>
      </c>
    </row>
    <row r="21" spans="1:5" s="25" customFormat="1" ht="48.75" customHeight="1" x14ac:dyDescent="0.25">
      <c r="A21" s="66" t="s">
        <v>22</v>
      </c>
      <c r="B21" s="53">
        <v>40</v>
      </c>
      <c r="C21" s="85"/>
      <c r="D21" s="85"/>
      <c r="E21" s="85"/>
    </row>
    <row r="22" spans="1:5" s="25" customFormat="1" ht="48.75" customHeight="1" x14ac:dyDescent="0.25">
      <c r="A22" s="66" t="s">
        <v>23</v>
      </c>
      <c r="B22" s="53">
        <v>60</v>
      </c>
      <c r="C22" s="85"/>
      <c r="D22" s="85"/>
      <c r="E22" s="85"/>
    </row>
    <row r="23" spans="1:5" s="25" customFormat="1" ht="48.75" customHeight="1" x14ac:dyDescent="0.25">
      <c r="A23" s="52" t="s">
        <v>3</v>
      </c>
      <c r="B23" s="53">
        <f>B10+B20</f>
        <v>400</v>
      </c>
      <c r="C23" s="53">
        <f>SUM(C10:C22)</f>
        <v>0</v>
      </c>
      <c r="D23" s="53">
        <f>SUM(D10:D22)</f>
        <v>0</v>
      </c>
      <c r="E23" s="53">
        <f>SUM(E10:E22)</f>
        <v>0</v>
      </c>
    </row>
    <row r="24" spans="1:5" s="56" customFormat="1" x14ac:dyDescent="0.3">
      <c r="A24" s="54"/>
      <c r="B24" s="54"/>
      <c r="C24" s="55"/>
    </row>
    <row r="25" spans="1:5" x14ac:dyDescent="0.3">
      <c r="A25" s="39"/>
      <c r="B25" s="39"/>
      <c r="C25" s="40"/>
    </row>
    <row r="26" spans="1:5" x14ac:dyDescent="0.3">
      <c r="C26" s="21"/>
    </row>
    <row r="27" spans="1:5" x14ac:dyDescent="0.3">
      <c r="C27" s="21"/>
    </row>
    <row r="28" spans="1:5" x14ac:dyDescent="0.3">
      <c r="C28" s="21"/>
    </row>
    <row r="29" spans="1:5" x14ac:dyDescent="0.3">
      <c r="C29" s="21"/>
    </row>
    <row r="30" spans="1:5" x14ac:dyDescent="0.3">
      <c r="C30" s="21"/>
    </row>
    <row r="31" spans="1:5" x14ac:dyDescent="0.3">
      <c r="C31" s="21"/>
    </row>
    <row r="32" spans="1:5" x14ac:dyDescent="0.3">
      <c r="C32" s="21"/>
    </row>
    <row r="33" spans="3:3" x14ac:dyDescent="0.3">
      <c r="C33" s="21"/>
    </row>
    <row r="34" spans="3:3" x14ac:dyDescent="0.3">
      <c r="C34" s="21"/>
    </row>
    <row r="35" spans="3:3" x14ac:dyDescent="0.3">
      <c r="C35" s="21"/>
    </row>
    <row r="36" spans="3:3" x14ac:dyDescent="0.3">
      <c r="C36" s="21"/>
    </row>
    <row r="37" spans="3:3" x14ac:dyDescent="0.3">
      <c r="C37" s="21"/>
    </row>
    <row r="38" spans="3:3" x14ac:dyDescent="0.3">
      <c r="C38" s="21"/>
    </row>
    <row r="39" spans="3:3" x14ac:dyDescent="0.3">
      <c r="C39" s="21"/>
    </row>
    <row r="40" spans="3:3" x14ac:dyDescent="0.3">
      <c r="C40" s="21"/>
    </row>
  </sheetData>
  <sheetProtection algorithmName="SHA-512" hashValue="RSVYaR8FigQWo6nvc3z2td1d5BLO9GUgFh/f/utW/HUBZVnJ8vZUbk41WuSzkNA+meMssav+S7T1CSz9TaFcaw==" saltValue="Pe7lgV2PzW9pJWMmV2hSaQ==" spinCount="100000" sheet="1" objects="1" scenarios="1"/>
  <pageMargins left="0.7" right="0.7" top="0.75" bottom="0.75" header="0.3" footer="0.3"/>
  <pageSetup paperSize="9" scale="65" orientation="portrait" r:id="rId1"/>
  <headerFooter>
    <oddFooter>&amp;L&amp;F&amp;C&amp;A&amp;RSeite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Bewertungsmatrix Übersicht</vt:lpstr>
      <vt:lpstr>Bewertung Preis</vt:lpstr>
      <vt:lpstr>Punkte Qualität+Nachhaltigkeit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2026-03-18T10:14:29Z</dcterms:modified>
</cp:coreProperties>
</file>