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G:\_SG 1\Beschaffungsstelle-SVA\01- Vergaben\02- Vorgänge\IT 2026\SN 2026-04 RV Whiteboards mit ia Beamer 440-0007-2026\01_Vergabeunterlagen\"/>
    </mc:Choice>
  </mc:AlternateContent>
  <xr:revisionPtr revIDLastSave="0" documentId="13_ncr:1_{F7997B57-F3F4-4628-AED9-5DD22E74A30E}" xr6:coauthVersionLast="47" xr6:coauthVersionMax="47" xr10:uidLastSave="{00000000-0000-0000-0000-000000000000}"/>
  <bookViews>
    <workbookView xWindow="-120" yWindow="-120" windowWidth="38640" windowHeight="21120" activeTab="1" xr2:uid="{00000000-000D-0000-FFFF-FFFF00000000}"/>
  </bookViews>
  <sheets>
    <sheet name="Deckblatt" sheetId="1" r:id="rId1"/>
    <sheet name="LV" sheetId="3" r:id="rId2"/>
  </sheets>
  <definedNames>
    <definedName name="Brutto" localSheetId="0">Deckblatt!$C$27</definedName>
    <definedName name="Brutto_mit_Nachlass_und_Skonto">Deckblatt!$C$35</definedName>
    <definedName name="Gesamtsumme_Netto_nach_Nachlass_Skonto">Deckblatt!$C$44</definedName>
    <definedName name="MwStEur" localSheetId="0">Deckblatt!$C$25</definedName>
    <definedName name="Nachlass_Absolut">Deckblatt!$C$34</definedName>
    <definedName name="Nachlass_Prozent" localSheetId="0">Deckblatt!$C$32</definedName>
    <definedName name="Netto" localSheetId="0">Deckblatt!$C$23</definedName>
    <definedName name="Netto_Nachlass">Deckblatt!$C$36</definedName>
    <definedName name="Netto_Skonto">Deckblatt!$C$42</definedName>
    <definedName name="Skonto_Prozent" localSheetId="0">Deckblatt!$C$38</definedName>
    <definedName name="Ust" localSheetId="0">Deckblatt!$B$25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 l="1"/>
  <c r="A3" i="1" l="1"/>
  <c r="C32" i="1"/>
  <c r="C39" i="1"/>
  <c r="A45" i="1"/>
  <c r="B45" i="1"/>
  <c r="C45" i="1"/>
  <c r="A46" i="1"/>
  <c r="A47" i="1"/>
  <c r="A48" i="1"/>
  <c r="A49" i="1"/>
  <c r="G10" i="3" l="1"/>
  <c r="G11" i="3"/>
  <c r="G12" i="3"/>
  <c r="G13" i="3"/>
  <c r="G14" i="3"/>
  <c r="G15" i="3"/>
  <c r="G17" i="3"/>
  <c r="G18" i="3"/>
  <c r="G19" i="3"/>
  <c r="G20" i="3"/>
  <c r="G21" i="3"/>
  <c r="G22" i="3"/>
  <c r="G23" i="3"/>
  <c r="G24" i="3"/>
  <c r="G25" i="3"/>
  <c r="G26" i="3"/>
  <c r="G27" i="3"/>
  <c r="G9" i="3"/>
  <c r="G28" i="3" l="1"/>
  <c r="C23" i="1" s="1"/>
  <c r="C34" i="1" l="1"/>
  <c r="B46" i="1" s="1"/>
  <c r="C25" i="1"/>
  <c r="C27" i="1" s="1"/>
  <c r="C33" i="1" l="1"/>
  <c r="C36" i="1"/>
  <c r="B47" i="1" l="1"/>
  <c r="C42" i="1" s="1"/>
  <c r="C35" i="1"/>
  <c r="C47" i="1" s="1"/>
  <c r="C46" i="1"/>
  <c r="C41" i="1" l="1"/>
  <c r="C43" i="1" s="1"/>
  <c r="C49" i="1" s="1"/>
  <c r="C44" i="1"/>
  <c r="B49" i="1" s="1"/>
  <c r="B48" i="1"/>
  <c r="C48" i="1" l="1"/>
</calcChain>
</file>

<file path=xl/sharedStrings.xml><?xml version="1.0" encoding="utf-8"?>
<sst xmlns="http://schemas.openxmlformats.org/spreadsheetml/2006/main" count="115" uniqueCount="70">
  <si>
    <t>Preiszusammenstellung</t>
  </si>
  <si>
    <t>für  das Leistungsverzeichnis mit Leistungsbeschreibung</t>
  </si>
  <si>
    <r>
      <t xml:space="preserve">Die Preise ergeben sich aus dieser Preiskalkulations-Datei  (siehe unten Tabellenblatt </t>
    </r>
    <r>
      <rPr>
        <b/>
        <sz val="10"/>
        <rFont val="Tahoma"/>
        <family val="2"/>
      </rPr>
      <t>"LV"</t>
    </r>
  </si>
  <si>
    <r>
      <t>rechts vom "</t>
    </r>
    <r>
      <rPr>
        <sz val="10"/>
        <color indexed="12"/>
        <rFont val="Tahoma"/>
        <family val="2"/>
      </rPr>
      <t>Deckblatt"</t>
    </r>
    <r>
      <rPr>
        <sz val="10"/>
        <rFont val="Tahoma"/>
        <family val="2"/>
      </rPr>
      <t xml:space="preserve">). Bitte </t>
    </r>
    <r>
      <rPr>
        <b/>
        <sz val="10"/>
        <rFont val="Tahoma"/>
        <family val="2"/>
      </rPr>
      <t xml:space="preserve">alle Tabellenblätter vollständig durchlesen und alle </t>
    </r>
  </si>
  <si>
    <t>Einheitspreis-Felder (EP) ausfüllen.</t>
  </si>
  <si>
    <t>Es handelt sich um ein Einheitspreis-Angebot, die EP sind bei der Angebotswertung maßgeblich.</t>
  </si>
  <si>
    <r>
      <t xml:space="preserve">Ein eventueller </t>
    </r>
    <r>
      <rPr>
        <b/>
        <sz val="10"/>
        <rFont val="Tahoma"/>
        <family val="2"/>
      </rPr>
      <t>Preisnachlass</t>
    </r>
    <r>
      <rPr>
        <sz val="10"/>
        <rFont val="Tahoma"/>
        <family val="2"/>
      </rPr>
      <t xml:space="preserve"> sowie ein </t>
    </r>
    <r>
      <rPr>
        <b/>
        <sz val="10"/>
        <rFont val="Tahoma"/>
        <family val="2"/>
      </rPr>
      <t>Skonto</t>
    </r>
    <r>
      <rPr>
        <sz val="10"/>
        <rFont val="Tahoma"/>
        <family val="2"/>
      </rPr>
      <t xml:space="preserve"> wird weiter unten vermerkt </t>
    </r>
    <r>
      <rPr>
        <b/>
        <sz val="10"/>
        <rFont val="Tahoma"/>
        <family val="2"/>
      </rPr>
      <t>(gelbe Felder).</t>
    </r>
  </si>
  <si>
    <r>
      <t xml:space="preserve">Die </t>
    </r>
    <r>
      <rPr>
        <b/>
        <sz val="10"/>
        <rFont val="Tahoma"/>
        <family val="2"/>
      </rPr>
      <t>Angebotsendsumme brutto</t>
    </r>
    <r>
      <rPr>
        <sz val="10"/>
        <rFont val="Tahoma"/>
        <family val="2"/>
      </rPr>
      <t xml:space="preserve"> (grünes Feld) und die </t>
    </r>
    <r>
      <rPr>
        <b/>
        <sz val="10"/>
        <rFont val="Tahoma"/>
        <family val="2"/>
      </rPr>
      <t>Preisnachlässe (gelbe Felder)</t>
    </r>
  </si>
  <si>
    <t>übernommen und dort unterschrieben bzw. signiert.</t>
  </si>
  <si>
    <t>Alle Tabellenblätter sind bei Abgabe in Papierform auszudrucken und mit dem Angebot abzugeben.</t>
  </si>
  <si>
    <r>
      <t xml:space="preserve">Das Deckblatt kann entfallen. Bitte die </t>
    </r>
    <r>
      <rPr>
        <b/>
        <sz val="10"/>
        <rFont val="Tahoma"/>
        <family val="2"/>
      </rPr>
      <t>Angaben der Leistungsbeschreibung</t>
    </r>
    <r>
      <rPr>
        <sz val="10"/>
        <rFont val="Tahoma"/>
        <family val="2"/>
      </rPr>
      <t xml:space="preserve"> nicht übersehen.</t>
    </r>
  </si>
  <si>
    <t>Ihr Angebot</t>
  </si>
  <si>
    <t>€</t>
  </si>
  <si>
    <t>%</t>
  </si>
  <si>
    <t>ohne Bedingung</t>
  </si>
  <si>
    <t>auf die Abrechnungssumme nach Abzug des oben genannten Nachlass-Betrags</t>
  </si>
  <si>
    <t>Umsatzsteuer 19 %</t>
  </si>
  <si>
    <t>Pos.</t>
  </si>
  <si>
    <t xml:space="preserve">Skonto in %  bei Zahlung innerhalb von Tagen *):   </t>
  </si>
  <si>
    <r>
      <t xml:space="preserve">Angebotsendsumme brutto  </t>
    </r>
    <r>
      <rPr>
        <b/>
        <sz val="8"/>
        <color rgb="FF000000"/>
        <rFont val="Calibri"/>
        <family val="2"/>
      </rPr>
      <t xml:space="preserve"> </t>
    </r>
    <r>
      <rPr>
        <b/>
        <sz val="11"/>
        <color rgb="FF000000"/>
        <rFont val="Calibri"/>
        <family val="2"/>
      </rPr>
      <t xml:space="preserve">            </t>
    </r>
    <r>
      <rPr>
        <b/>
        <sz val="9"/>
        <color rgb="FF000000"/>
        <rFont val="Calibri"/>
        <family val="2"/>
      </rPr>
      <t>(in Formblatt Angebot unter Nr. 2 übernehmen)</t>
    </r>
  </si>
  <si>
    <r>
      <rPr>
        <sz val="11"/>
        <rFont val="Calibri"/>
        <family val="2"/>
      </rPr>
      <t xml:space="preserve">Gesamtsumme netto     </t>
    </r>
    <r>
      <rPr>
        <sz val="8"/>
        <rFont val="Calibri"/>
        <family val="2"/>
      </rPr>
      <t xml:space="preserve">                                   </t>
    </r>
    <r>
      <rPr>
        <sz val="9"/>
        <rFont val="Calibri"/>
        <family val="2"/>
      </rPr>
      <t>(aus Leistungsverzeichnis "LV")</t>
    </r>
  </si>
  <si>
    <r>
      <t>(einschl. Umsatzsteuer</t>
    </r>
    <r>
      <rPr>
        <b/>
        <u/>
        <sz val="9"/>
        <color rgb="FF000000"/>
        <rFont val="Calibri"/>
        <family val="2"/>
      </rPr>
      <t xml:space="preserve"> ohne</t>
    </r>
    <r>
      <rPr>
        <sz val="9"/>
        <color indexed="8"/>
        <rFont val="Calibri"/>
        <family val="2"/>
      </rPr>
      <t xml:space="preserve"> Nachlass und Skonto)</t>
    </r>
  </si>
  <si>
    <t>Betrag Nachlass brutto</t>
  </si>
  <si>
    <t>Betrag Skonto brutto</t>
  </si>
  <si>
    <t xml:space="preserve">Gesamtsumme brutto </t>
  </si>
  <si>
    <t>(nach Abzug Nachlass)</t>
  </si>
  <si>
    <t>(nach Abzug Nachlass + Skonto)</t>
  </si>
  <si>
    <r>
      <t xml:space="preserve">Preisnachlass in %                                  </t>
    </r>
    <r>
      <rPr>
        <b/>
        <sz val="9"/>
        <color rgb="FF000000"/>
        <rFont val="Calibri"/>
        <family val="2"/>
      </rPr>
      <t>(in Formblatt Angebot unter Nr. 4 übernehmen)</t>
    </r>
  </si>
  <si>
    <r>
      <rPr>
        <b/>
        <sz val="9"/>
        <rFont val="Arial"/>
        <family val="2"/>
      </rPr>
      <t>*)</t>
    </r>
    <r>
      <rPr>
        <sz val="9"/>
        <rFont val="Arial"/>
        <family val="2"/>
      </rPr>
      <t xml:space="preserve"> Die Skontierungsfrist beginnt jeweils mit Eingang der prüfbaren Rechnung beim Auftraggeber. Eine Wertung des vorstehenden Skonto-Angebots erfolgt nur, wenn die eingeräumte Skontierungsfrist für 
den Auftraggeber realisierbar ist.</t>
    </r>
  </si>
  <si>
    <r>
      <rPr>
        <b/>
        <u/>
        <sz val="16"/>
        <color indexed="8"/>
        <rFont val="Calibri"/>
        <family val="2"/>
        <scheme val="minor"/>
      </rPr>
      <t>Leistungsverzeichnis</t>
    </r>
    <r>
      <rPr>
        <b/>
        <sz val="16"/>
        <color indexed="8"/>
        <rFont val="Calibri"/>
        <family val="2"/>
        <scheme val="minor"/>
      </rPr>
      <t xml:space="preserve">                                                                                                                                                                     </t>
    </r>
  </si>
  <si>
    <t>Tage</t>
  </si>
  <si>
    <r>
      <t xml:space="preserve">werden Vertragsbestandteil. Die Beträge werden in das </t>
    </r>
    <r>
      <rPr>
        <b/>
        <sz val="10"/>
        <rFont val="Tahoma"/>
        <family val="2"/>
      </rPr>
      <t>Formblatt "Angebot" (Nr. 633/213)</t>
    </r>
  </si>
  <si>
    <t>Produkt</t>
  </si>
  <si>
    <t>Stück</t>
  </si>
  <si>
    <t>Preis pro Stück (EP netto)</t>
  </si>
  <si>
    <t>Gesamtpreis (netto)</t>
  </si>
  <si>
    <r>
      <t>Demontage und Entsorgung einer vorhandenen Tafel bzw. eines vorhandenen Whiteboards ggf. mit 2 verschiebbaren Tafelflächen (</t>
    </r>
    <r>
      <rPr>
        <b/>
        <u/>
        <sz val="11"/>
        <rFont val="Arial"/>
        <family val="2"/>
      </rPr>
      <t>ohne</t>
    </r>
    <r>
      <rPr>
        <b/>
        <sz val="11"/>
        <rFont val="Arial"/>
        <family val="2"/>
      </rPr>
      <t xml:space="preserve"> Beamer, 1,5-3 m x 1,2 m (B x H))</t>
    </r>
  </si>
  <si>
    <r>
      <t>Demontage und Entsorgung einer vorhandenen Tafel bzw. eines vorhandenen Whiteboards ggf. mit 2 verschiebbaren Tafelflächen (</t>
    </r>
    <r>
      <rPr>
        <b/>
        <u/>
        <sz val="11"/>
        <rFont val="Arial"/>
        <family val="2"/>
      </rPr>
      <t>inkl.</t>
    </r>
    <r>
      <rPr>
        <b/>
        <sz val="11"/>
        <rFont val="Arial"/>
        <family val="2"/>
      </rPr>
      <t xml:space="preserve"> Beamer, 1,5-3 m x 1,2 m (B x H))</t>
    </r>
  </si>
  <si>
    <t>Demontage und Entsorgung eines Beamers (am Tafelsystem, Wand oder Decke)</t>
  </si>
  <si>
    <r>
      <t xml:space="preserve">Demontage und Ummontage einer vorhandenen Kreidetafel oder eines Whiteboards </t>
    </r>
    <r>
      <rPr>
        <b/>
        <u/>
        <sz val="11"/>
        <rFont val="Arial"/>
        <family val="2"/>
      </rPr>
      <t>an derselben Schule</t>
    </r>
    <r>
      <rPr>
        <b/>
        <sz val="11"/>
        <rFont val="Arial"/>
        <family val="2"/>
      </rPr>
      <t xml:space="preserve"> (</t>
    </r>
    <r>
      <rPr>
        <b/>
        <u/>
        <sz val="11"/>
        <rFont val="Arial"/>
        <family val="2"/>
      </rPr>
      <t>ohne</t>
    </r>
    <r>
      <rPr>
        <b/>
        <sz val="11"/>
        <rFont val="Arial"/>
        <family val="2"/>
      </rPr>
      <t xml:space="preserve"> Beamer, 1,5-3 m x 1,2 m (B x H) oder 2 m x 1 m mit Tafelflügel (B x H))
</t>
    </r>
    <r>
      <rPr>
        <sz val="11"/>
        <rFont val="Arial"/>
        <family val="2"/>
      </rPr>
      <t>Inklusive fachgerechter Montage, Übergabe mit Funktionstest und abschließender Prüfung inkl. Prüfprotokoll</t>
    </r>
  </si>
  <si>
    <r>
      <t xml:space="preserve">Demontage und Ummontage einer vorhandenen Kreidetafel oder eines Whiteboards </t>
    </r>
    <r>
      <rPr>
        <b/>
        <u/>
        <sz val="11"/>
        <rFont val="Arial"/>
        <family val="2"/>
      </rPr>
      <t>an derselben Schule</t>
    </r>
    <r>
      <rPr>
        <b/>
        <sz val="11"/>
        <rFont val="Arial"/>
        <family val="2"/>
      </rPr>
      <t xml:space="preserve"> (</t>
    </r>
    <r>
      <rPr>
        <b/>
        <u/>
        <sz val="11"/>
        <rFont val="Arial"/>
        <family val="2"/>
      </rPr>
      <t>mit</t>
    </r>
    <r>
      <rPr>
        <b/>
        <sz val="11"/>
        <rFont val="Arial"/>
        <family val="2"/>
      </rPr>
      <t xml:space="preserve"> Beamer, 1,5-3 m x 1,2 m (B x H) oder 2 m x 1 m mit Tafelflügel (B x H))
</t>
    </r>
    <r>
      <rPr>
        <sz val="11"/>
        <rFont val="Arial"/>
        <family val="2"/>
      </rPr>
      <t xml:space="preserve">
Inklusive fachgerechter Montage, Projektoreinstellung, Übergabe mit Funktionstest, Kalibrierung und abschließender Prüfung inkl. Prüfprotokoll</t>
    </r>
  </si>
  <si>
    <r>
      <t xml:space="preserve">Demontage und Ummontage einer vorhandenen Kreidetafel oder eines Whiteboards </t>
    </r>
    <r>
      <rPr>
        <b/>
        <u/>
        <sz val="11"/>
        <rFont val="Arial"/>
        <family val="2"/>
      </rPr>
      <t>an einer anderen Schule im Stadtgebiet</t>
    </r>
    <r>
      <rPr>
        <b/>
        <sz val="11"/>
        <rFont val="Arial"/>
        <family val="2"/>
      </rPr>
      <t xml:space="preserve"> (</t>
    </r>
    <r>
      <rPr>
        <b/>
        <u/>
        <sz val="11"/>
        <rFont val="Arial"/>
        <family val="2"/>
      </rPr>
      <t>ohne</t>
    </r>
    <r>
      <rPr>
        <b/>
        <sz val="11"/>
        <rFont val="Arial"/>
        <family val="2"/>
      </rPr>
      <t xml:space="preserve"> Beamer, 1,5-3 m x 1,2 m (B x H) oder 2 m x 1 m mit Tafelflügel (B x H))
</t>
    </r>
    <r>
      <rPr>
        <sz val="11"/>
        <rFont val="Arial"/>
        <family val="2"/>
      </rPr>
      <t>Inklusive Transport, fachgerechter Montage, Übergabe mit Funktionstest und abschließender Prüfung inkl. Prüfprotokoll</t>
    </r>
  </si>
  <si>
    <r>
      <t xml:space="preserve">Demontage und Ummontage einer vorhandenen Kreidetafel oder eines Whiteboards </t>
    </r>
    <r>
      <rPr>
        <b/>
        <u/>
        <sz val="11"/>
        <rFont val="Arial"/>
        <family val="2"/>
      </rPr>
      <t>an einer anderen Schule im Stadtgebiet</t>
    </r>
    <r>
      <rPr>
        <b/>
        <sz val="11"/>
        <rFont val="Arial"/>
        <family val="2"/>
      </rPr>
      <t xml:space="preserve"> (</t>
    </r>
    <r>
      <rPr>
        <b/>
        <u/>
        <sz val="11"/>
        <rFont val="Arial"/>
        <family val="2"/>
      </rPr>
      <t>mit</t>
    </r>
    <r>
      <rPr>
        <b/>
        <sz val="11"/>
        <rFont val="Arial"/>
        <family val="2"/>
      </rPr>
      <t xml:space="preserve"> Beamer, 1,5-3 m x 1,2 m (B x H) oder 2 m x 1 m mit Tafelflügel (B x H))
</t>
    </r>
    <r>
      <rPr>
        <sz val="11"/>
        <rFont val="Arial"/>
        <family val="2"/>
      </rPr>
      <t xml:space="preserve">
Inklusive Transport, fachgerechter Montage, Projektoreinstellung, Übergabe mit Funktionstest, Kalibrierung und abschließender Prüfung inkl. Prüfprotokoll</t>
    </r>
  </si>
  <si>
    <r>
      <t xml:space="preserve">Kostenpauschale Anfahrt für Kleinstaufträge bis 500 Euro netto Auftragssumme
- </t>
    </r>
    <r>
      <rPr>
        <sz val="11"/>
        <rFont val="Arial"/>
        <family val="2"/>
      </rPr>
      <t>beinhaltet unabhängig von der Anzahl der eingesetzten Mitarbeiter alle Kosten für die Anfahrt je Arbeitstag, an dem beauftragte Arbeiten durchgeführt werden
- die Übernahme von Kosten darüber hinaus (Fahrtkosten, Übernachtungskosten, Verpflegungskosten) durch den Auftraggeber ist ausgeschlossen
- ausdrücklich davon ausgenommen sind Arbeiten zur Mängelbehebung im Rahmen der Garantie- und Gewährleistung und Einzelaufträge / -Abrufe ab einer Auftragssumme von 500 Euro netto</t>
    </r>
  </si>
  <si>
    <t>Gesamtsumme netto:</t>
  </si>
  <si>
    <t>E-Mail-Adresse für die Abwicklung von Garantiefällen:</t>
  </si>
  <si>
    <t>Telefonnummer für die Abwicklung von Garantiefällen:</t>
  </si>
  <si>
    <t>Die Produkte sind bestmöglich neutral beschrieben. Sollte aufgrund von Formulierungen ein Rückschluss auf ein bestimmtes Fabrikat gezogen werden können, sind grundsätzlich Produkte gleichwertiger Art zulässig, sofern das angebotene Produkt die Mindestanforderungen der Leistungsbeschreibung erfüllt.</t>
  </si>
  <si>
    <t>Die Geräte müssen geltenden Sicherheitsbestimmungen entsprechen; sollten sie eine CE-Kennzeichung besitzen, muss eine EG-Konformitätserklärung in deutscher Sprache beigefügt sein.</t>
  </si>
  <si>
    <t>Für alle Positionen bei denen ein Prüfprotokoll gefordert wird, sind die Vorgaben von Ziffer 1.1.4 des Formulars "862 Leistungsbeschreibung" zwingend zu erfüllen.</t>
  </si>
  <si>
    <t>Alle Produkte müssen die für Sicherheit und Gesundheitsschutz notwendigen Anforderungen erfüllen.</t>
  </si>
  <si>
    <r>
      <t>Pylonen-Schiebetafel, geeignet für die Nutzung mit interaktivem Beamer (</t>
    </r>
    <r>
      <rPr>
        <b/>
        <sz val="11"/>
        <color theme="1"/>
        <rFont val="Arial"/>
        <family val="2"/>
      </rPr>
      <t>Position 6</t>
    </r>
    <r>
      <rPr>
        <b/>
        <sz val="11"/>
        <rFont val="Arial"/>
        <family val="2"/>
      </rPr>
      <t xml:space="preserve">); Pylonenhöhe 2400 - 2950 mm je nach Raumbeschaffenheit / -Höhe
Ausstattung:
</t>
    </r>
    <r>
      <rPr>
        <sz val="11"/>
        <rFont val="Arial"/>
        <family val="2"/>
      </rPr>
      <t xml:space="preserve">- Whiteboard für Boden-/Wandmontage, mit arretierbarer Pylonen-Höhenverstellung
- Integrierte stabile Projektorhalterung für interaktiven Projektor </t>
    </r>
    <r>
      <rPr>
        <sz val="11"/>
        <color theme="1"/>
        <rFont val="Arial"/>
        <family val="2"/>
      </rPr>
      <t>("Beamer")</t>
    </r>
    <r>
      <rPr>
        <sz val="11"/>
        <rFont val="Arial"/>
        <family val="2"/>
      </rPr>
      <t xml:space="preserve"> an der Tafelmittelfläche mit flexibler Universal-Befestigung (Möglichkeit zum Beameraustausch);</t>
    </r>
    <r>
      <rPr>
        <sz val="11"/>
        <color theme="1"/>
        <rFont val="Arial"/>
        <family val="2"/>
      </rPr>
      <t xml:space="preserve"> sämtliche in dieser Ausschreibung angebotenen Projektormodelle müssen mit der angebotenen Projektorhaltung vollständig kompatibel sein.</t>
    </r>
    <r>
      <rPr>
        <sz val="11"/>
        <rFont val="Arial"/>
        <family val="2"/>
      </rPr>
      <t xml:space="preserve">
- Tafelfläche Stahlemai</t>
    </r>
    <r>
      <rPr>
        <sz val="11"/>
        <color theme="1"/>
        <rFont val="Arial"/>
        <family val="2"/>
      </rPr>
      <t>lle</t>
    </r>
    <r>
      <rPr>
        <sz val="11"/>
        <rFont val="Arial"/>
        <family val="2"/>
      </rPr>
      <t xml:space="preserve"> weiß, beschreib- und trocken abwischbar, blendfrei
- Abmessungen:
   Tafelfläche:</t>
    </r>
    <r>
      <rPr>
        <sz val="11"/>
        <color theme="1"/>
        <rFont val="Arial"/>
        <family val="2"/>
      </rPr>
      <t xml:space="preserve"> Standardmaß 200 x 120 cm (B x H)</t>
    </r>
    <r>
      <rPr>
        <sz val="11"/>
        <rFont val="Arial"/>
        <family val="2"/>
      </rPr>
      <t xml:space="preserve">
- Schleppkette zwischen den bauseitig vorhandenen Strom-, Daten- und Signalanschlüssen (bzw. vom Auftragnehmer zu verlegen, wenn gefordert) und den Anschlüssen an dem an  der Tafel montierten Beamer</t>
    </r>
    <r>
      <rPr>
        <sz val="11"/>
        <color theme="1"/>
        <rFont val="Arial"/>
        <family val="2"/>
      </rPr>
      <t xml:space="preserve"> inkl. ordnungsgemäßer Verlegung</t>
    </r>
    <r>
      <rPr>
        <sz val="11"/>
        <rFont val="Arial"/>
        <family val="2"/>
      </rPr>
      <t xml:space="preserve">
Inklusive Lieferung/Fracht, fachgerechter Montage einschließlich dem Beamer (Position 6 ), Projektoreinstellung, Übergabe mit Funktionstest, Kalibrierung und abschließendem Prüfprotokoll.</t>
    </r>
  </si>
  <si>
    <r>
      <t xml:space="preserve">Pylonen-Klappschiebetafel mit Seitenflügel, geeignet für die Nutzung mit interaktivem Beamer (Position 6); Pylonenhöhe 2400 - 2950 mm je nach Raumbeschaffenheit / -Höhe
Ausstattung:
</t>
    </r>
    <r>
      <rPr>
        <sz val="11"/>
        <color theme="1"/>
        <rFont val="Arial"/>
        <family val="2"/>
      </rPr>
      <t>- Whiteboard mit 2 Tafelflügeln für Boden-/Wandmontage, mit arretierbarer Pylonen-Höhenverstellung
- Integrierte stabile Projektorhalterung für interaktiven Projektor ("Beamer") an der Tafelmittelfläche mit flexibler Universal-Befestigung (Möglichkeit zum Beameraustausch); sämtliche in dieser Ausschreibung angebotenen Projektormodelle müssen mit der angebotenen Projektorhaltung vollständig kompatibel sein.
- Alle Tafelflächen Stahlemaille weiß (Seitenflügel ggfs. grün) , magnethaftend, beschreib- und trocken abwischbar, blendfrei
- Abmessungen:
   Mitteltafel: 200 x 120 cm
   Seitenflügel: 100 x 120 cm (B x H)
- die Farbe (grün oder weiß) sowie die Lineaturen der Außenflügel werden bei der jeweiligen Einzel-Beauftragung schriftlich mitgeteilt
- Schleppkette zwischen den bauseitig vorhandenen Strom-, Daten- und Signalanschlüssen (bzw. vom Auftragnehmer zu verlegen, wenn gefordert) und den Anschlüssen an dem an der Tafel montierten Beamer inkl. ordnungsgemäßer Verlegung
Inklusive Lieferung/Fracht, fachgerechter Montage einschließlich dem Beamer (Position 6), Projektoreinstellung, Übergabe mit Funktionstest, Kalibrierung und abschließendem Prüfprotokoll.</t>
    </r>
  </si>
  <si>
    <r>
      <rPr>
        <b/>
        <sz val="11"/>
        <rFont val="Arial"/>
        <family val="2"/>
      </rPr>
      <t>Galgentausch</t>
    </r>
    <r>
      <rPr>
        <sz val="11"/>
        <rFont val="Arial"/>
        <family val="2"/>
      </rPr>
      <t xml:space="preserve">
Austausch des Beamergalgens, sollte der vorhandene mit dem neuen Beamer nicht kompatibel sein:
- Demontage und Entsorgung des alten Beamergalgens an bestehenden Tafelsystemen (auch fremder Hersteller)
- Fachgerechte Montage des neuen Beamergalgens 
- Inklusive Gewichtsausgleich, wenn nötig
- Inklusive Lieferung/Fracht</t>
    </r>
  </si>
  <si>
    <r>
      <t xml:space="preserve">Pylonen-Doppelschiebetafel, geeignet für die Nutzung mit interaktivem Beamer (Position 6); Pylonenhöhe 2400 - 2950 mm je nach Raumbeschaffenheit / -Höhe
Ausstattung:
</t>
    </r>
    <r>
      <rPr>
        <sz val="11"/>
        <rFont val="Arial"/>
        <family val="2"/>
      </rPr>
      <t>- Whiteboard mit 2 Tafelflächen für Boden-/Wandmontage, mit arretierbarer Pylonen-Höhenverstellung
- Integrierte stabile Projektorhalterung für interaktiven Projekto</t>
    </r>
    <r>
      <rPr>
        <sz val="11"/>
        <color theme="1"/>
        <rFont val="Arial"/>
        <family val="2"/>
      </rPr>
      <t>r ("Beamer")</t>
    </r>
    <r>
      <rPr>
        <sz val="11"/>
        <rFont val="Arial"/>
        <family val="2"/>
      </rPr>
      <t xml:space="preserve"> an der Tafelfläche 1 mit flexibler Universal-Befestigung (Möglichkeit zum Beameraustausch), mittig oder außermittig montiert</t>
    </r>
    <r>
      <rPr>
        <sz val="11"/>
        <color theme="1"/>
        <rFont val="Arial"/>
        <family val="2"/>
      </rPr>
      <t>; sämtliche in dieser Ausschreibung angebotenen Projektormodelle müssen mit der angebotenen Projektorhaltung vollständig kompatibel sein.</t>
    </r>
    <r>
      <rPr>
        <sz val="11"/>
        <rFont val="Arial"/>
        <family val="2"/>
      </rPr>
      <t xml:space="preserve">
- Tafelflächen Stahlema</t>
    </r>
    <r>
      <rPr>
        <sz val="11"/>
        <color theme="1"/>
        <rFont val="Arial"/>
        <family val="2"/>
      </rPr>
      <t>ille</t>
    </r>
    <r>
      <rPr>
        <sz val="11"/>
        <rFont val="Arial"/>
        <family val="2"/>
      </rPr>
      <t xml:space="preserve"> weiß, magnethaftend, beschreib- und trocken abwischbar, blendfrei
- Abmessungen:
   Tafelfläche 1:</t>
    </r>
    <r>
      <rPr>
        <sz val="11"/>
        <color theme="1"/>
        <rFont val="Arial"/>
        <family val="2"/>
      </rPr>
      <t xml:space="preserve">  300 x 120 cm (B x H)</t>
    </r>
    <r>
      <rPr>
        <sz val="11"/>
        <rFont val="Arial"/>
        <family val="2"/>
      </rPr>
      <t xml:space="preserve">
   Tafelfläche 2:  </t>
    </r>
    <r>
      <rPr>
        <sz val="11"/>
        <color theme="1"/>
        <rFont val="Arial"/>
        <family val="2"/>
      </rPr>
      <t xml:space="preserve">300 x 80 cm (B x H)
</t>
    </r>
    <r>
      <rPr>
        <sz val="11"/>
        <rFont val="Arial"/>
        <family val="2"/>
      </rPr>
      <t>- Farbe (grün oder weiß) und Lineaturen der Tafelfläche 2: frei wählbar, wird bei der jeweiligen Einzel-Beauftragung schriftlich mitgeteilt
- Schleppkette zwischen den bauseitig vorhandenen Strom-, Daten- und Signalanschlüssen (bzw. vom Auftragnehmer zu verlegen, wenn gefordert) und den Anschlüssen an dem an der Tafel montierten Beame</t>
    </r>
    <r>
      <rPr>
        <sz val="11"/>
        <color theme="1"/>
        <rFont val="Arial"/>
        <family val="2"/>
      </rPr>
      <t>r inkl. ordnungsgemäßer Verlegung</t>
    </r>
    <r>
      <rPr>
        <sz val="11"/>
        <rFont val="Arial"/>
        <family val="2"/>
      </rPr>
      <t xml:space="preserve">
Inklusive Lieferung/Fracht, fachgerechter Montage einschließlich dem Beamer (Position 6), Projektoreinstellung, Übergabe mit Funktionstest, Kalibrierung und abschließendem Prüfprotokoll.</t>
    </r>
    <r>
      <rPr>
        <b/>
        <sz val="11"/>
        <rFont val="Arial"/>
        <family val="2"/>
      </rPr>
      <t xml:space="preserve">
</t>
    </r>
  </si>
  <si>
    <r>
      <rPr>
        <b/>
        <sz val="11"/>
        <rFont val="Arial"/>
        <family val="2"/>
      </rPr>
      <t xml:space="preserve">Beamertausch
</t>
    </r>
    <r>
      <rPr>
        <sz val="11"/>
        <rFont val="Arial"/>
        <family val="2"/>
      </rPr>
      <t xml:space="preserve">
Austausch von interaktiven Beamern an bestehenden interaktiven Tafelsystemen:
- Demontage und Entsorgung des interaktiven Beamers an bestehenden Tafelsystemen (auch fremder Hersteller)
- Fachgerechte Montage eines Beamers gem. Positionen 6  (je nach Beauftragung durch den Auftraggeber)
- Inklusive Gewichtsausgleich, wenn nötig
- Inklusive Lieferung/Fracht, Projektoreinstellung, Übergabe mit Funktionstest, Kalibrierung Beamer/Toucheinheit (Toucheingaben via Stift und Finger müssen möglich sein) und abschließendem Prüfprotokoll
</t>
    </r>
  </si>
  <si>
    <r>
      <t xml:space="preserve">Erweiterte Garantieleistungen Beamer
</t>
    </r>
    <r>
      <rPr>
        <sz val="10"/>
        <rFont val="Arial"/>
        <family val="2"/>
      </rPr>
      <t>Vor-Ort-Garantie auf den Beamer (Position 6)</t>
    </r>
    <r>
      <rPr>
        <b/>
        <sz val="10"/>
        <rFont val="Arial"/>
        <family val="2"/>
      </rPr>
      <t xml:space="preserve">  </t>
    </r>
    <r>
      <rPr>
        <sz val="10"/>
        <rFont val="Arial"/>
        <family val="2"/>
      </rPr>
      <t>in Jahren (hier bitte die GESAMT-Garantielaufzeit in Jahren angeben)</t>
    </r>
    <r>
      <rPr>
        <b/>
        <sz val="10"/>
        <rFont val="Arial"/>
        <family val="2"/>
      </rPr>
      <t xml:space="preserve">
</t>
    </r>
  </si>
  <si>
    <t xml:space="preserve">Rahmenvereinbarung Tafelsysteme mit interaktiven Beamer                                                                                                                             </t>
  </si>
  <si>
    <t>Rahmenvereinbarung für die Lieferung und Montage von Tafelsystemen mit interaktiven Beamer</t>
  </si>
  <si>
    <r>
      <t>Garantierte Reaktionszeit* während der Servicezeiten**</t>
    </r>
    <r>
      <rPr>
        <sz val="10"/>
        <rFont val="Arial"/>
        <family val="2"/>
      </rPr>
      <t xml:space="preserve"> zur Mängelbehebung vor Ort (werktags; Montag bis Freitag) in Stunden (hier bitte garantiere die Zeit in VOLLEN Stunden angeben, die MAXIMAL bis zur Mängelbehebung vergeht) 
* Als Reaktionszeit gilt der Zeitraum, innerhalb dessen der Auftragnehmer mit den Störungs- bzw. Mängelbehebungsarbeiten zu beginnen hat.
** Als Servicezeiten gelten die Zeiträume von Montag bis Freitag von 8:00 bis 16:00 Uhr (mit Ausnahme der gesetzlichen Feiertage am Erfüllungsort).</t>
    </r>
  </si>
  <si>
    <r>
      <t xml:space="preserve">Verlegung des Kabelsatzes in bestehende Aufputz-Kabelkanäle inkl. Anschluss der Kabel an das Präsentationsmedium
</t>
    </r>
    <r>
      <rPr>
        <sz val="11"/>
        <rFont val="Arial"/>
        <family val="2"/>
      </rPr>
      <t xml:space="preserve">
- Öffnung der Kabelkanäle (Blenden/Deckel)
- ggf. Demontage vorhandener Anschlussfelder/Bestandsverkabelung, wenn vorhanden
- Verlegung der Kabelsätze (Pos. 10) in korrekter Anschlussrichtung + Anschluss an das Präsentationsmedium mit Verbindungskabeln aus Position 10 (vgl. Verkabelungsschema)
- Funktionsprüfung inkl. Prüfprotokoll
- Schließen der Kanäle</t>
    </r>
  </si>
  <si>
    <r>
      <rPr>
        <b/>
        <sz val="11"/>
        <rFont val="Arial"/>
        <family val="2"/>
      </rPr>
      <t>Bemusterung:</t>
    </r>
    <r>
      <rPr>
        <sz val="11"/>
        <rFont val="Arial"/>
        <family val="2"/>
      </rPr>
      <t xml:space="preserve">
Auf Verlangen ist der Vergabestelle durch den Bieter vor Erteilung des Auftrages leihweise ein Tafelsystem (Pos. 1; inkl. interaktivem Beamer gem. Pos. 6, 9,10 ) zur Bemusterung an einem von der Vergabestelle zu bestimmenden Klassenraum zur Verfügung zu stellen. Dieses ist innerhalb von 6 Wochen nach Anforderung zu liefern und betriebsbereit zu montieren. Die Anforderung eines Muster-Tafelsystems begründet keinen Anspruch auf eine spätere Auftragsvergabe. Im Falle der Anforderung eines Mustersystems erhält der Bieter eine Aufwandsentschädigung i. H. v. 500 Euro inkl. MwSt. 
</t>
    </r>
  </si>
  <si>
    <r>
      <rPr>
        <b/>
        <u/>
        <sz val="11"/>
        <rFont val="Arial"/>
        <family val="2"/>
      </rPr>
      <t>Option:</t>
    </r>
    <r>
      <rPr>
        <b/>
        <sz val="11"/>
        <rFont val="Arial"/>
        <family val="2"/>
      </rPr>
      <t xml:space="preserve"> Pylonen-Schiebetafel, geeignet für die Nutzung mit interaktivem Beamer ( Position 6); Pylonenhöhe 2400 - 2950 mm je nach Raumbeschaffenheit / -Höhe
</t>
    </r>
    <r>
      <rPr>
        <b/>
        <u/>
        <sz val="11"/>
        <rFont val="Arial"/>
        <family val="2"/>
      </rPr>
      <t>Aufpreis</t>
    </r>
    <r>
      <rPr>
        <b/>
        <sz val="11"/>
        <rFont val="Arial"/>
        <family val="2"/>
      </rPr>
      <t xml:space="preserve"> (nicht Gesamtpreis!) zur Abweichung vom Standardmaß der Tafelfläche in der Breite für System in Position 2
</t>
    </r>
    <r>
      <rPr>
        <b/>
        <sz val="11"/>
        <color theme="1"/>
        <rFont val="Arial"/>
        <family val="2"/>
      </rPr>
      <t>Mögliche abweichende Maße, Breite: 2,50 m; 3,00 m</t>
    </r>
  </si>
  <si>
    <r>
      <rPr>
        <b/>
        <u/>
        <sz val="11"/>
        <rFont val="Arial"/>
        <family val="2"/>
      </rPr>
      <t>Option:</t>
    </r>
    <r>
      <rPr>
        <b/>
        <sz val="11"/>
        <rFont val="Arial"/>
        <family val="2"/>
      </rPr>
      <t xml:space="preserve"> Pylonen-Doppelschiebetafel, geeignet für die Nutzung mit interaktivem Beamer (Position 6); Pylonenhöhe 2400 - 2950 mm je nach Raumbeschaffenheit / -Höhe
</t>
    </r>
    <r>
      <rPr>
        <b/>
        <u/>
        <sz val="11"/>
        <rFont val="Arial"/>
        <family val="2"/>
      </rPr>
      <t>Aufpreis</t>
    </r>
    <r>
      <rPr>
        <b/>
        <sz val="11"/>
        <rFont val="Arial"/>
        <family val="2"/>
      </rPr>
      <t xml:space="preserve"> (nicht Gesamtpreis!) zur Abweichung vom Standardmaß der Tafelflächen in der Breite für System in Position 4 (Preis gilt für </t>
    </r>
    <r>
      <rPr>
        <b/>
        <u/>
        <sz val="11"/>
        <rFont val="Arial"/>
        <family val="2"/>
      </rPr>
      <t>beide</t>
    </r>
    <r>
      <rPr>
        <b/>
        <sz val="11"/>
        <rFont val="Arial"/>
        <family val="2"/>
      </rPr>
      <t xml:space="preserve"> Tafelflächen)
</t>
    </r>
    <r>
      <rPr>
        <b/>
        <sz val="11"/>
        <color theme="1"/>
        <rFont val="Arial"/>
        <family val="2"/>
      </rPr>
      <t>Mögliche abweichende Maße, Breite: 2,50 m, 2,00 m</t>
    </r>
  </si>
  <si>
    <r>
      <t xml:space="preserve">Interaktiver </t>
    </r>
    <r>
      <rPr>
        <b/>
        <u/>
        <sz val="11"/>
        <rFont val="Arial"/>
        <family val="2"/>
      </rPr>
      <t>Laser</t>
    </r>
    <r>
      <rPr>
        <b/>
        <sz val="11"/>
        <rFont val="Arial"/>
        <family val="2"/>
      </rPr>
      <t xml:space="preserve">-Ultrakurzdistanz-Projektor mit Fingertouch-Funktion 
Hinweis: Neben der Beauftragung im Rahmen von Aufträgen zur Lieferung und Montage von interaktiven Tafelsystemen kann diese Positionen vom Auftraggeber herausgelöst einzeln beauftragt werden.
</t>
    </r>
    <r>
      <rPr>
        <sz val="11"/>
        <rFont val="Arial"/>
        <family val="2"/>
      </rPr>
      <t>- Interaktiver Laser-Ultra-Kurzdistanz-Projektor für kurzen Projektorarm bzw. Projektorhalter an höhenverstellbarem Whiteboard
- Lichtstärke mindesten</t>
    </r>
    <r>
      <rPr>
        <sz val="11"/>
        <color theme="1"/>
        <rFont val="Arial"/>
        <family val="2"/>
      </rPr>
      <t>s 4.100 ANSI-Lumen</t>
    </r>
    <r>
      <rPr>
        <sz val="11"/>
        <rFont val="Arial"/>
        <family val="2"/>
      </rPr>
      <t xml:space="preserve"> (bzw. nach ISO/IEC 21118) im Standardmodus 
- Betriebsdauer der Lichtquelle mind. 20.000 Std. im Normalmodus
- Auflösung ab 1080p oder höher
- bedienbar mit dem Finger (Fingertouch-Funktion)
- zwei interaktive Stifte, im Lieferumfang enthalten
- Anschlüsse: min. 2 x HDMI, RS232,</t>
    </r>
    <r>
      <rPr>
        <sz val="11"/>
        <color theme="1"/>
        <rFont val="Arial"/>
        <family val="2"/>
      </rPr>
      <t xml:space="preserve"> 2 x USB Anschluss für PC Interaktivität (Touchfunktion)</t>
    </r>
    <r>
      <rPr>
        <sz val="11"/>
        <rFont val="Arial"/>
        <family val="2"/>
      </rPr>
      <t xml:space="preserve"> , analoger Audio-Ausgang (3,5 mm-Klinke)
- integrierte Software für interaktiven Betrieb auch ohne PC
- Vor-Ort-Garantie mindestens drei Jahre auf Gerät ; Garantieleistung muss durch den Auftragnehmer oder Hersteller des Projektors vor Ort durchgeführt werden. Ist eine Reparatur vor Ort nicht möglich, muss der Auftragnehmer vor Ort ein Austauschgerät bereitstellen (s. Leistungsbeschreibung).
- eine Bedienungsanleitung in deutscher Sprache ist bei der Endabnahme an die Schule zu übergeben
- Geräuschentwicklung max. 30 dB im Eco-Modus und 37 dB im Normal-Modus
Diese Anforderungen erfüllt z. B. das Gerät Epson EB-770Fi
inklusive Lieferung/Fracht, fachgerechte Montage, Übergabe mit Funktionstest und abschließender Kalibrierung bei Geräten, die in Verbindung mit interaktiven Tafelsystemen (Positionen 1-5) beauftragt werden.
Inklusive Lieferung/Fracht bei Geräten, die ohne interaktives Tafelsystem beauftragt werden.</t>
    </r>
  </si>
  <si>
    <r>
      <t xml:space="preserve">Aktivlautsprecher für interaktive Tafelsysteme
Ausstattung: 
</t>
    </r>
    <r>
      <rPr>
        <sz val="11"/>
        <rFont val="Arial"/>
        <family val="2"/>
      </rPr>
      <t>-</t>
    </r>
    <r>
      <rPr>
        <b/>
        <sz val="11"/>
        <rFont val="Arial"/>
        <family val="2"/>
      </rPr>
      <t xml:space="preserve"> </t>
    </r>
    <r>
      <rPr>
        <sz val="11"/>
        <rFont val="Arial"/>
        <family val="2"/>
      </rPr>
      <t xml:space="preserve">Zwei Lautsprecher, Leistung jeweils 30 Watt
- 2-Wege-System mit Lautstärke-Drehregler
- 2 Audioeingänge 
</t>
    </r>
    <r>
      <rPr>
        <sz val="11"/>
        <color theme="1"/>
        <rFont val="Arial"/>
        <family val="2"/>
      </rPr>
      <t xml:space="preserve">   Zur Erklärung. 
   1. Tonübertragung über HDMI zum Beamer und von hier zum Lautsprecher 
   2. Vom Lautsprecher zum Arbeitsplatz (Klinke)</t>
    </r>
    <r>
      <rPr>
        <sz val="11"/>
        <rFont val="Arial"/>
        <family val="2"/>
      </rPr>
      <t xml:space="preserve">
- Vollständig kompatibel mit den in dieser Ausschreibung angebotenen Tafelsystemen gem. Positionen 1-6
- Montiert an der Tafel; Anschlusskabel unsichtbar verlegt
- Garantie drei Jahre auf Gerät; "Vor-Ort-Garantie"</t>
    </r>
    <r>
      <rPr>
        <b/>
        <sz val="11"/>
        <rFont val="Arial"/>
        <family val="2"/>
      </rPr>
      <t xml:space="preserve">
</t>
    </r>
    <r>
      <rPr>
        <sz val="11"/>
        <rFont val="Arial"/>
        <family val="2"/>
      </rPr>
      <t xml:space="preserve">Inklusive Lieferung/Fracht, fachgerechter Montage, Übergabe mit Funktionstest und abschließender Kalibrierung.
</t>
    </r>
  </si>
  <si>
    <r>
      <rPr>
        <b/>
        <sz val="11"/>
        <color indexed="8"/>
        <rFont val="Arial"/>
        <family val="2"/>
      </rPr>
      <t xml:space="preserve">Ausfüllhinweise:
</t>
    </r>
    <r>
      <rPr>
        <sz val="11"/>
        <color rgb="FF000000"/>
        <rFont val="Arial"/>
        <family val="2"/>
      </rPr>
      <t>Es müssen alle zur Bearbeitung freigegebenen Felder gefüllt werden. In Feldern, in denen Preise eingetragen werden müssen, dürfen nur Zahlen eingegeben werden, um die Berechnung durch die hinterlegten Formeln zu ermöglichen. Bitte geben Sie alle Preise netto pro Einheit bzw. wenn gefordert netto pauschal ein.</t>
    </r>
  </si>
  <si>
    <r>
      <rPr>
        <b/>
        <sz val="11"/>
        <color theme="1"/>
        <rFont val="Arial"/>
        <family val="2"/>
      </rPr>
      <t xml:space="preserve">Hinweis: </t>
    </r>
    <r>
      <rPr>
        <sz val="11"/>
        <color theme="1"/>
        <rFont val="Arial"/>
        <family val="2"/>
      </rPr>
      <t xml:space="preserve">
Die im Dokument "862_Leistungsbeschreibung" genannten Bedingungen und Anforderungen sind für die angebotenen Positionen bindend.
Die Wertungskriterien sind dem Dokument "277_Bewertungsmatrix" zu entnehmen.
Die Mengen im Leistungsverzeichnis beziehen sich auf die maximale Laufzeit von 3 Jahren uns stellen lediglich Planungsgrößen dar. Dieser geschätzte Umfang soll lediglich zur besseren Einschätzung des ungefähr zu erwartenden Vertragsvolumens dienen.</t>
    </r>
  </si>
  <si>
    <r>
      <t xml:space="preserve">Erweiterte Garantieleistungen
</t>
    </r>
    <r>
      <rPr>
        <sz val="10"/>
        <rFont val="Arial"/>
        <family val="2"/>
      </rPr>
      <t>Vor-Ort-Garantie auf die Tafelkonstuktion (Pos. 1 - 5) (inkl. Funktionalität der Höhenverstellung) und Tafelflächen (ohne Elektronik/Beamer) in Jahren (hier bitte die GESAMT-Garantielaufzeit in Jahren angeben)</t>
    </r>
  </si>
  <si>
    <r>
      <t>Verbindung zwischen Beamer und Lehrerpult über Signalumsetzer via Cat. 6a-Kabel
(Verkabelungsschema entnehmen Sie der 862 Leistungsbeschreibung)
Kabel:</t>
    </r>
    <r>
      <rPr>
        <sz val="11"/>
        <rFont val="Arial"/>
        <family val="2"/>
      </rPr>
      <t xml:space="preserve">
- 4x Patchkabel, 3 Kabel werden genutzt, 1 Kabel ist Reserve 
- (mind. Cat. 6a) in entsprechender Länge zwischen Präsentationsmedium und Lehrerpult
- 1 x Audiokabel vom Lautsprecher zum Lehrerpult mit Klinkenanschluss am Arbeitsplatz zur separaten Audioübertragung wenn Beamer deaktiviert ist (siehe auch Position 9 LV Lautsprecher)
- Länge der Kabel: bis </t>
    </r>
    <r>
      <rPr>
        <b/>
        <sz val="11"/>
        <rFont val="Arial"/>
        <family val="2"/>
      </rPr>
      <t xml:space="preserve">15 m
</t>
    </r>
    <r>
      <rPr>
        <sz val="11"/>
        <rFont val="Arial"/>
        <family val="2"/>
      </rPr>
      <t xml:space="preserve">
</t>
    </r>
    <r>
      <rPr>
        <b/>
        <sz val="11"/>
        <rFont val="Arial"/>
        <family val="2"/>
      </rPr>
      <t>Signalumsetzer:</t>
    </r>
    <r>
      <rPr>
        <sz val="11"/>
        <rFont val="Arial"/>
        <family val="2"/>
      </rPr>
      <t xml:space="preserve">
- jeweils eigenes Sender- und Empfängerpaar für HDMI 1, HDMI 2, USB. Insgesamt 3 Umsetzerpaare !
- Quasi latenzfreie Übertragung der folgenden Signale über eines der drei Patchkabel: 
+ parallel 2x HDMI geeignet für mind. 4k 30Hz
+ 1x USB (Verbindung des Displays als Eingabegerät am PC) über USB A über einen USB Netzwerk Extender
- aktive oder passive Signalumsetzer bestehend aus Sender und Empfänger
- bei aktiven Geräten mit einer Stromversorgung ist diese hinter dem Präsentationsmedium zu verbauen
- falls erforderlich, muss zusätzlich eine Mehrfachsteckdose mitgeliefert und verbaut werden
- Passende Verbindungskabel zw. Beamer/Lautsprecher und dem Signalumsetzer hinter dem Präsentationsmedium laut Verkabelungskonzept (u.a. 2 x HDMI, 1 x USB). Das Kabelpaket muss wie im Verkabelungsschema abgebildet bis zu den Signalumsetzern am Pult voll funktionsfähig und betriebsbereit sein.
- Steckerleisten und Netzteile müssen im aufgebauten/betriebsbereiten Zustand des Tafelsystems weiter zugänglich sein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</si>
</sst>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_-* #,##0.00\ _€_-;\-* #,##0.00\ _€_-;_-* &quot;-&quot;??\ _€_-;_-@_-"/>
    <numFmt numFmtId="165" formatCode="#,##0.000\ &quot;€&quot;;[Red]\-#,##0.000\ &quot;€&quot;"/>
    <numFmt numFmtId="166" formatCode="#,##0_ ;[Red]\-#,##0\ "/>
  </numFmts>
  <fonts count="61" x14ac:knownFonts="1">
    <font>
      <sz val="11"/>
      <color theme="1"/>
      <name val="Calibri"/>
      <family val="2"/>
      <scheme val="minor"/>
    </font>
    <font>
      <sz val="10"/>
      <name val="Arial"/>
      <family val="2"/>
    </font>
    <font>
      <sz val="16"/>
      <name val="Times New Roman"/>
      <family val="1"/>
    </font>
    <font>
      <sz val="14"/>
      <name val="Times New Roman"/>
      <family val="1"/>
    </font>
    <font>
      <sz val="10"/>
      <name val="Arial"/>
      <family val="2"/>
    </font>
    <font>
      <sz val="11"/>
      <color indexed="12"/>
      <name val="Arial"/>
      <family val="2"/>
    </font>
    <font>
      <sz val="10"/>
      <name val="Tahoma"/>
      <family val="2"/>
    </font>
    <font>
      <b/>
      <sz val="10"/>
      <name val="Tahoma"/>
      <family val="2"/>
    </font>
    <font>
      <b/>
      <sz val="12"/>
      <name val="Arial"/>
      <family val="2"/>
    </font>
    <font>
      <sz val="10"/>
      <name val="Calibri"/>
      <family val="2"/>
    </font>
    <font>
      <sz val="11"/>
      <color indexed="8"/>
      <name val="Calibri"/>
      <family val="2"/>
    </font>
    <font>
      <sz val="9"/>
      <color indexed="8"/>
      <name val="Arial"/>
      <family val="2"/>
    </font>
    <font>
      <b/>
      <sz val="11"/>
      <color indexed="8"/>
      <name val="Calibri"/>
      <family val="2"/>
    </font>
    <font>
      <b/>
      <sz val="11.5"/>
      <color indexed="8"/>
      <name val="Arial"/>
      <family val="2"/>
    </font>
    <font>
      <b/>
      <sz val="14"/>
      <color indexed="8"/>
      <name val="Arial"/>
      <family val="2"/>
    </font>
    <font>
      <b/>
      <sz val="11"/>
      <color indexed="8"/>
      <name val="Arial"/>
      <family val="2"/>
    </font>
    <font>
      <b/>
      <sz val="9"/>
      <color indexed="8"/>
      <name val="Calibri"/>
      <family val="2"/>
    </font>
    <font>
      <b/>
      <sz val="8"/>
      <name val="Arial"/>
      <family val="2"/>
    </font>
    <font>
      <b/>
      <i/>
      <sz val="10"/>
      <name val="Arial"/>
      <family val="2"/>
    </font>
    <font>
      <sz val="10"/>
      <color indexed="12"/>
      <name val="Tahoma"/>
      <family val="2"/>
    </font>
    <font>
      <sz val="11"/>
      <name val="Calibri"/>
      <family val="2"/>
    </font>
    <font>
      <sz val="8"/>
      <name val="Calibri"/>
      <family val="2"/>
    </font>
    <font>
      <sz val="9"/>
      <name val="Calibri"/>
      <family val="2"/>
    </font>
    <font>
      <sz val="10"/>
      <color theme="0" tint="-4.9989318521683403E-2"/>
      <name val="Arial"/>
      <family val="2"/>
    </font>
    <font>
      <sz val="9"/>
      <color theme="0" tint="-4.9989318521683403E-2"/>
      <name val="Arial"/>
      <family val="2"/>
    </font>
    <font>
      <sz val="9"/>
      <name val="Arial"/>
      <family val="2"/>
    </font>
    <font>
      <sz val="11"/>
      <color theme="1"/>
      <name val="Calibri"/>
      <family val="2"/>
      <scheme val="minor"/>
    </font>
    <font>
      <b/>
      <sz val="11"/>
      <color theme="1"/>
      <name val="Calibri"/>
      <family val="2"/>
      <scheme val="minor"/>
    </font>
    <font>
      <b/>
      <sz val="12"/>
      <color theme="1"/>
      <name val="Calibri"/>
      <family val="2"/>
      <scheme val="minor"/>
    </font>
    <font>
      <b/>
      <sz val="11"/>
      <color theme="1"/>
      <name val="Arial"/>
      <family val="2"/>
    </font>
    <font>
      <b/>
      <sz val="10"/>
      <name val="Calibri"/>
      <family val="2"/>
      <scheme val="minor"/>
    </font>
    <font>
      <b/>
      <sz val="10"/>
      <color theme="1"/>
      <name val="Calibri"/>
      <family val="2"/>
      <scheme val="minor"/>
    </font>
    <font>
      <b/>
      <sz val="11"/>
      <name val="Calibri"/>
      <family val="2"/>
      <scheme val="minor"/>
    </font>
    <font>
      <b/>
      <sz val="8"/>
      <color rgb="FF000000"/>
      <name val="Calibri"/>
      <family val="2"/>
    </font>
    <font>
      <b/>
      <sz val="9"/>
      <color rgb="FF000000"/>
      <name val="Calibri"/>
      <family val="2"/>
    </font>
    <font>
      <b/>
      <sz val="11"/>
      <color rgb="FF000000"/>
      <name val="Calibri"/>
      <family val="2"/>
    </font>
    <font>
      <b/>
      <sz val="10"/>
      <name val="Arial"/>
      <family val="2"/>
    </font>
    <font>
      <sz val="9"/>
      <color indexed="8"/>
      <name val="Calibri"/>
      <family val="2"/>
    </font>
    <font>
      <b/>
      <u/>
      <sz val="9"/>
      <color rgb="FF000000"/>
      <name val="Calibri"/>
      <family val="2"/>
    </font>
    <font>
      <sz val="10"/>
      <color theme="0"/>
      <name val="Arial"/>
      <family val="2"/>
    </font>
    <font>
      <sz val="10"/>
      <color rgb="FFFF0000"/>
      <name val="Arial"/>
      <family val="2"/>
    </font>
    <font>
      <b/>
      <i/>
      <sz val="8"/>
      <name val="Arial"/>
      <family val="2"/>
    </font>
    <font>
      <b/>
      <i/>
      <u/>
      <sz val="8"/>
      <color theme="1" tint="0.34998626667073579"/>
      <name val="Arial"/>
      <family val="2"/>
    </font>
    <font>
      <b/>
      <i/>
      <sz val="8"/>
      <color theme="1" tint="0.34998626667073579"/>
      <name val="Arial"/>
      <family val="2"/>
    </font>
    <font>
      <b/>
      <sz val="9"/>
      <name val="Arial"/>
      <family val="2"/>
    </font>
    <font>
      <b/>
      <sz val="11"/>
      <name val="Arial"/>
      <family val="2"/>
    </font>
    <font>
      <sz val="11"/>
      <name val="Arial"/>
      <family val="2"/>
    </font>
    <font>
      <sz val="11"/>
      <color rgb="FFFF0000"/>
      <name val="Arial"/>
      <family val="2"/>
    </font>
    <font>
      <b/>
      <u val="double"/>
      <sz val="14"/>
      <color theme="1"/>
      <name val="Arial"/>
      <family val="2"/>
    </font>
    <font>
      <b/>
      <sz val="11"/>
      <color indexed="8"/>
      <name val="Calibri"/>
      <family val="2"/>
      <scheme val="minor"/>
    </font>
    <font>
      <b/>
      <sz val="12"/>
      <color indexed="8"/>
      <name val="Arial"/>
      <family val="2"/>
    </font>
    <font>
      <b/>
      <sz val="16"/>
      <color indexed="8"/>
      <name val="Calibri"/>
      <family val="2"/>
      <scheme val="minor"/>
    </font>
    <font>
      <b/>
      <u/>
      <sz val="16"/>
      <color indexed="8"/>
      <name val="Calibri"/>
      <family val="2"/>
      <scheme val="minor"/>
    </font>
    <font>
      <b/>
      <sz val="16"/>
      <color theme="1"/>
      <name val="Calibri"/>
      <family val="2"/>
      <scheme val="minor"/>
    </font>
    <font>
      <sz val="11"/>
      <color indexed="8"/>
      <name val="Calibri"/>
      <family val="2"/>
      <scheme val="minor"/>
    </font>
    <font>
      <sz val="11"/>
      <color theme="1"/>
      <name val="Arial"/>
      <family val="2"/>
    </font>
    <font>
      <b/>
      <u/>
      <sz val="11"/>
      <name val="Arial"/>
      <family val="2"/>
    </font>
    <font>
      <b/>
      <sz val="11"/>
      <color rgb="FFFF0000"/>
      <name val="Arial"/>
      <family val="2"/>
    </font>
    <font>
      <sz val="11"/>
      <color rgb="FFFF0000"/>
      <name val="Calibri"/>
      <family val="2"/>
      <scheme val="minor"/>
    </font>
    <font>
      <sz val="11"/>
      <color indexed="8"/>
      <name val="Arial"/>
      <family val="2"/>
    </font>
    <font>
      <sz val="11"/>
      <color rgb="FF00000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rgb="FFCCECFF"/>
        <bgColor indexed="64"/>
      </patternFill>
    </fill>
    <fill>
      <patternFill patternType="solid">
        <fgColor theme="0" tint="-4.9989318521683403E-2"/>
        <bgColor indexed="64"/>
      </patternFill>
    </fill>
    <fill>
      <patternFill patternType="solid">
        <fgColor rgb="FFFFFFCC"/>
        <bgColor indexed="64"/>
      </patternFill>
    </fill>
    <fill>
      <patternFill patternType="solid">
        <fgColor indexed="43"/>
        <bgColor indexed="64"/>
      </patternFill>
    </fill>
    <fill>
      <patternFill patternType="solid">
        <fgColor rgb="FFD9FFD9"/>
        <bgColor indexed="64"/>
      </patternFill>
    </fill>
    <fill>
      <patternFill patternType="solid">
        <fgColor theme="0"/>
        <bgColor indexed="64"/>
      </patternFill>
    </fill>
    <fill>
      <patternFill patternType="solid">
        <fgColor rgb="FFFFFFCC"/>
      </patternFill>
    </fill>
  </fills>
  <borders count="3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theme="1" tint="0.499984740745262"/>
      </left>
      <right/>
      <top style="medium">
        <color indexed="64"/>
      </top>
      <bottom/>
      <diagonal/>
    </border>
    <border>
      <left/>
      <right style="thin">
        <color theme="1" tint="0.499984740745262"/>
      </right>
      <top style="medium">
        <color indexed="64"/>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s>
  <cellStyleXfs count="8">
    <xf numFmtId="0" fontId="0" fillId="0" borderId="0"/>
    <xf numFmtId="0" fontId="1" fillId="0" borderId="0"/>
    <xf numFmtId="0" fontId="4" fillId="0" borderId="0"/>
    <xf numFmtId="0" fontId="1" fillId="0" borderId="0"/>
    <xf numFmtId="9" fontId="4" fillId="0" borderId="0" applyFill="0" applyBorder="0" applyAlignment="0" applyProtection="0"/>
    <xf numFmtId="164" fontId="26" fillId="0" borderId="0" applyFont="0" applyFill="0" applyBorder="0" applyAlignment="0" applyProtection="0"/>
    <xf numFmtId="0" fontId="26" fillId="9" borderId="29" applyNumberFormat="0" applyFont="0" applyAlignment="0" applyProtection="0"/>
    <xf numFmtId="0" fontId="10" fillId="0" borderId="0"/>
  </cellStyleXfs>
  <cellXfs count="126">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0" fontId="2" fillId="0" borderId="0" xfId="1" applyFont="1"/>
    <xf numFmtId="4" fontId="5" fillId="0" borderId="0" xfId="2" applyNumberFormat="1" applyFont="1" applyAlignment="1">
      <alignment horizontal="right" vertical="center"/>
    </xf>
    <xf numFmtId="0" fontId="6" fillId="0" borderId="0" xfId="1" applyFont="1"/>
    <xf numFmtId="0" fontId="7" fillId="0" borderId="0" xfId="1" applyFont="1"/>
    <xf numFmtId="0" fontId="8" fillId="2" borderId="1" xfId="1" applyFont="1" applyFill="1" applyBorder="1" applyAlignment="1">
      <alignment horizontal="right" vertical="center"/>
    </xf>
    <xf numFmtId="0" fontId="8" fillId="2" borderId="2" xfId="1" applyFont="1" applyFill="1" applyBorder="1" applyAlignment="1">
      <alignment vertical="center"/>
    </xf>
    <xf numFmtId="0" fontId="8" fillId="2" borderId="3" xfId="1" applyFont="1" applyFill="1" applyBorder="1" applyAlignment="1">
      <alignment vertical="center"/>
    </xf>
    <xf numFmtId="4" fontId="1" fillId="3" borderId="0" xfId="3" quotePrefix="1" applyNumberFormat="1" applyFill="1"/>
    <xf numFmtId="4" fontId="1" fillId="3" borderId="6" xfId="3" quotePrefix="1" applyNumberFormat="1" applyFill="1" applyBorder="1" applyAlignment="1">
      <alignment horizontal="center"/>
    </xf>
    <xf numFmtId="0" fontId="1" fillId="4" borderId="0" xfId="1" applyFill="1"/>
    <xf numFmtId="2" fontId="14" fillId="5" borderId="0" xfId="4" applyNumberFormat="1" applyFont="1" applyFill="1" applyBorder="1" applyAlignment="1" applyProtection="1">
      <protection locked="0"/>
    </xf>
    <xf numFmtId="0" fontId="1" fillId="0" borderId="0" xfId="3"/>
    <xf numFmtId="10" fontId="11" fillId="4" borderId="0" xfId="4" applyNumberFormat="1" applyFont="1" applyFill="1" applyBorder="1" applyAlignment="1" applyProtection="1"/>
    <xf numFmtId="165" fontId="17" fillId="4" borderId="0" xfId="1" applyNumberFormat="1" applyFont="1" applyFill="1" applyAlignment="1">
      <alignment horizontal="center"/>
    </xf>
    <xf numFmtId="0" fontId="18" fillId="0" borderId="0" xfId="1" applyFont="1"/>
    <xf numFmtId="0" fontId="9" fillId="4" borderId="4" xfId="1" applyFont="1" applyFill="1" applyBorder="1"/>
    <xf numFmtId="0" fontId="1" fillId="4" borderId="5" xfId="1" applyFill="1" applyBorder="1"/>
    <xf numFmtId="1" fontId="11" fillId="4" borderId="0" xfId="4" applyNumberFormat="1" applyFont="1" applyFill="1" applyBorder="1" applyAlignment="1" applyProtection="1">
      <alignment horizontal="center"/>
    </xf>
    <xf numFmtId="4" fontId="1" fillId="4" borderId="0" xfId="1" applyNumberFormat="1" applyFill="1"/>
    <xf numFmtId="8" fontId="1" fillId="4" borderId="6" xfId="1" applyNumberFormat="1" applyFill="1" applyBorder="1" applyAlignment="1">
      <alignment horizontal="center"/>
    </xf>
    <xf numFmtId="49" fontId="12" fillId="4" borderId="7" xfId="1" applyNumberFormat="1" applyFont="1" applyFill="1" applyBorder="1"/>
    <xf numFmtId="1" fontId="24" fillId="4" borderId="0" xfId="4" applyNumberFormat="1" applyFont="1" applyFill="1" applyBorder="1" applyAlignment="1" applyProtection="1">
      <alignment horizontal="center"/>
    </xf>
    <xf numFmtId="2" fontId="23" fillId="4" borderId="0" xfId="1" applyNumberFormat="1" applyFont="1" applyFill="1"/>
    <xf numFmtId="0" fontId="30" fillId="0" borderId="0" xfId="0" applyFont="1"/>
    <xf numFmtId="0" fontId="32" fillId="0" borderId="0" xfId="0" applyFont="1"/>
    <xf numFmtId="49" fontId="16" fillId="4" borderId="7" xfId="1" applyNumberFormat="1" applyFont="1" applyFill="1" applyBorder="1"/>
    <xf numFmtId="49" fontId="10" fillId="4" borderId="7" xfId="1" applyNumberFormat="1" applyFont="1" applyFill="1" applyBorder="1"/>
    <xf numFmtId="9" fontId="15" fillId="6" borderId="6" xfId="4" applyFont="1" applyFill="1" applyBorder="1" applyAlignment="1" applyProtection="1">
      <alignment horizontal="center"/>
    </xf>
    <xf numFmtId="0" fontId="1" fillId="4" borderId="6" xfId="1" applyFill="1" applyBorder="1" applyAlignment="1">
      <alignment horizontal="center"/>
    </xf>
    <xf numFmtId="0" fontId="1" fillId="4" borderId="13" xfId="1" applyFill="1" applyBorder="1"/>
    <xf numFmtId="0" fontId="1" fillId="4" borderId="14" xfId="1" applyFill="1" applyBorder="1"/>
    <xf numFmtId="0" fontId="1" fillId="4" borderId="15" xfId="1" applyFill="1" applyBorder="1" applyAlignment="1">
      <alignment horizontal="center"/>
    </xf>
    <xf numFmtId="49" fontId="35" fillId="4" borderId="7" xfId="1" applyNumberFormat="1" applyFont="1" applyFill="1" applyBorder="1"/>
    <xf numFmtId="49" fontId="10" fillId="4" borderId="8" xfId="1" applyNumberFormat="1" applyFont="1" applyFill="1" applyBorder="1" applyAlignment="1">
      <alignment horizontal="right"/>
    </xf>
    <xf numFmtId="1" fontId="11" fillId="4" borderId="9" xfId="4" applyNumberFormat="1" applyFont="1" applyFill="1" applyBorder="1" applyAlignment="1" applyProtection="1">
      <alignment horizontal="center"/>
    </xf>
    <xf numFmtId="4" fontId="1" fillId="4" borderId="9" xfId="1" applyNumberFormat="1" applyFill="1" applyBorder="1"/>
    <xf numFmtId="8" fontId="1" fillId="4" borderId="10" xfId="1" applyNumberFormat="1" applyFill="1" applyBorder="1" applyAlignment="1">
      <alignment horizontal="center"/>
    </xf>
    <xf numFmtId="0" fontId="17" fillId="4" borderId="0" xfId="1" applyFont="1" applyFill="1" applyAlignment="1">
      <alignment horizontal="center"/>
    </xf>
    <xf numFmtId="8" fontId="1" fillId="4" borderId="16" xfId="1" applyNumberFormat="1" applyFill="1" applyBorder="1" applyAlignment="1">
      <alignment horizontal="center"/>
    </xf>
    <xf numFmtId="4" fontId="1" fillId="8" borderId="0" xfId="1" applyNumberFormat="1" applyFill="1"/>
    <xf numFmtId="4" fontId="1" fillId="8" borderId="0" xfId="3" quotePrefix="1" applyNumberFormat="1" applyFill="1"/>
    <xf numFmtId="4" fontId="1" fillId="8" borderId="6" xfId="3" quotePrefix="1" applyNumberFormat="1" applyFill="1" applyBorder="1" applyAlignment="1">
      <alignment horizontal="center"/>
    </xf>
    <xf numFmtId="0" fontId="17" fillId="4" borderId="0" xfId="1" applyFont="1" applyFill="1" applyAlignment="1">
      <alignment horizontal="right"/>
    </xf>
    <xf numFmtId="49" fontId="37" fillId="4" borderId="7" xfId="1" applyNumberFormat="1" applyFont="1" applyFill="1" applyBorder="1" applyAlignment="1">
      <alignment horizontal="left"/>
    </xf>
    <xf numFmtId="49" fontId="10" fillId="4" borderId="7" xfId="1" applyNumberFormat="1" applyFont="1" applyFill="1" applyBorder="1" applyAlignment="1">
      <alignment horizontal="left"/>
    </xf>
    <xf numFmtId="8" fontId="1" fillId="8" borderId="6" xfId="1" applyNumberFormat="1" applyFill="1" applyBorder="1" applyAlignment="1">
      <alignment horizontal="center"/>
    </xf>
    <xf numFmtId="4" fontId="36" fillId="3" borderId="6" xfId="3" quotePrefix="1" applyNumberFormat="1" applyFont="1" applyFill="1" applyBorder="1" applyAlignment="1">
      <alignment horizontal="center"/>
    </xf>
    <xf numFmtId="4" fontId="13" fillId="7" borderId="18" xfId="1" applyNumberFormat="1" applyFont="1" applyFill="1" applyBorder="1"/>
    <xf numFmtId="8" fontId="13" fillId="7" borderId="17" xfId="1" applyNumberFormat="1" applyFont="1" applyFill="1" applyBorder="1" applyAlignment="1">
      <alignment horizontal="center"/>
    </xf>
    <xf numFmtId="166" fontId="39" fillId="4" borderId="11" xfId="1" applyNumberFormat="1" applyFont="1" applyFill="1" applyBorder="1"/>
    <xf numFmtId="0" fontId="39" fillId="4" borderId="0" xfId="1" applyFont="1" applyFill="1"/>
    <xf numFmtId="4" fontId="40" fillId="8" borderId="6" xfId="3" quotePrefix="1" applyNumberFormat="1" applyFont="1" applyFill="1" applyBorder="1" applyAlignment="1">
      <alignment horizontal="center"/>
    </xf>
    <xf numFmtId="49" fontId="12" fillId="4" borderId="8" xfId="1" applyNumberFormat="1" applyFont="1" applyFill="1" applyBorder="1"/>
    <xf numFmtId="0" fontId="17" fillId="4" borderId="9" xfId="1" applyFont="1" applyFill="1" applyBorder="1" applyAlignment="1">
      <alignment horizontal="center"/>
    </xf>
    <xf numFmtId="4" fontId="1" fillId="8" borderId="10" xfId="3" quotePrefix="1" applyNumberFormat="1" applyFill="1" applyBorder="1" applyAlignment="1">
      <alignment horizontal="center"/>
    </xf>
    <xf numFmtId="0" fontId="42" fillId="0" borderId="19" xfId="1" applyFont="1" applyBorder="1"/>
    <xf numFmtId="0" fontId="18" fillId="0" borderId="20" xfId="1" applyFont="1" applyBorder="1"/>
    <xf numFmtId="0" fontId="43" fillId="0" borderId="21" xfId="1" applyFont="1" applyBorder="1" applyAlignment="1">
      <alignment horizontal="right"/>
    </xf>
    <xf numFmtId="0" fontId="43" fillId="0" borderId="23" xfId="1" applyFont="1" applyBorder="1" applyAlignment="1">
      <alignment horizontal="right"/>
    </xf>
    <xf numFmtId="0" fontId="41" fillId="0" borderId="22" xfId="1" applyFont="1" applyBorder="1" applyAlignment="1">
      <alignment horizontal="center"/>
    </xf>
    <xf numFmtId="0" fontId="41" fillId="0" borderId="25" xfId="1" applyFont="1" applyBorder="1" applyAlignment="1">
      <alignment horizontal="center"/>
    </xf>
    <xf numFmtId="4" fontId="39" fillId="8" borderId="0" xfId="3" quotePrefix="1" applyNumberFormat="1" applyFont="1" applyFill="1"/>
    <xf numFmtId="0" fontId="42" fillId="0" borderId="14" xfId="1" applyFont="1" applyBorder="1" applyAlignment="1">
      <alignment horizontal="right"/>
    </xf>
    <xf numFmtId="4" fontId="43" fillId="0" borderId="0" xfId="1" applyNumberFormat="1" applyFont="1" applyAlignment="1">
      <alignment horizontal="right"/>
    </xf>
    <xf numFmtId="4" fontId="43" fillId="0" borderId="24" xfId="1" applyNumberFormat="1" applyFont="1" applyBorder="1" applyAlignment="1">
      <alignment horizontal="right"/>
    </xf>
    <xf numFmtId="4" fontId="39" fillId="8" borderId="9" xfId="3" quotePrefix="1" applyNumberFormat="1" applyFont="1" applyFill="1" applyBorder="1"/>
    <xf numFmtId="2" fontId="39" fillId="4" borderId="0" xfId="1" applyNumberFormat="1" applyFont="1" applyFill="1"/>
    <xf numFmtId="0" fontId="50" fillId="0" borderId="0" xfId="0" applyFont="1" applyAlignment="1">
      <alignment vertical="center" wrapText="1"/>
    </xf>
    <xf numFmtId="0" fontId="36" fillId="0" borderId="0" xfId="0" applyFont="1" applyAlignment="1">
      <alignment vertical="top"/>
    </xf>
    <xf numFmtId="49" fontId="16" fillId="4" borderId="13" xfId="1" applyNumberFormat="1" applyFont="1" applyFill="1" applyBorder="1"/>
    <xf numFmtId="2" fontId="39" fillId="4" borderId="14" xfId="1" applyNumberFormat="1" applyFont="1" applyFill="1" applyBorder="1"/>
    <xf numFmtId="0" fontId="1" fillId="4" borderId="14" xfId="1" applyFill="1" applyBorder="1" applyAlignment="1">
      <alignment horizontal="center"/>
    </xf>
    <xf numFmtId="2" fontId="14" fillId="5" borderId="28" xfId="4" applyNumberFormat="1" applyFont="1" applyFill="1" applyBorder="1" applyAlignment="1" applyProtection="1">
      <protection locked="0"/>
    </xf>
    <xf numFmtId="1" fontId="14" fillId="5" borderId="0" xfId="4" applyNumberFormat="1" applyFont="1" applyFill="1" applyBorder="1" applyAlignment="1" applyProtection="1">
      <alignment horizontal="center"/>
      <protection locked="0"/>
    </xf>
    <xf numFmtId="0" fontId="28" fillId="0" borderId="0" xfId="0" applyFont="1"/>
    <xf numFmtId="0" fontId="27" fillId="0" borderId="0" xfId="0" applyFont="1"/>
    <xf numFmtId="2" fontId="0" fillId="0" borderId="5" xfId="0" applyNumberFormat="1" applyBorder="1" applyAlignment="1">
      <alignment horizontal="center"/>
    </xf>
    <xf numFmtId="0" fontId="31" fillId="0" borderId="0" xfId="0" applyFont="1"/>
    <xf numFmtId="0" fontId="27" fillId="0" borderId="12" xfId="0" applyFont="1" applyBorder="1" applyAlignment="1">
      <alignment horizontal="center" vertical="center"/>
    </xf>
    <xf numFmtId="0" fontId="45" fillId="4" borderId="12" xfId="0" applyFont="1" applyFill="1" applyBorder="1" applyAlignment="1">
      <alignment horizontal="center" vertical="center"/>
    </xf>
    <xf numFmtId="0" fontId="46" fillId="0" borderId="12" xfId="0" applyFont="1" applyBorder="1" applyAlignment="1">
      <alignment horizontal="center" vertical="center"/>
    </xf>
    <xf numFmtId="0" fontId="49" fillId="0" borderId="12" xfId="5" quotePrefix="1" applyNumberFormat="1" applyFont="1" applyBorder="1" applyAlignment="1" applyProtection="1">
      <alignment horizontal="center" vertical="center" wrapText="1"/>
    </xf>
    <xf numFmtId="0" fontId="49" fillId="4" borderId="12" xfId="5" quotePrefix="1" applyNumberFormat="1" applyFont="1" applyFill="1" applyBorder="1" applyAlignment="1" applyProtection="1">
      <alignment horizontal="center" vertical="center" wrapText="1"/>
    </xf>
    <xf numFmtId="0" fontId="32" fillId="4" borderId="12" xfId="0" applyFont="1" applyFill="1" applyBorder="1" applyAlignment="1">
      <alignment horizontal="center" vertical="center" wrapText="1"/>
    </xf>
    <xf numFmtId="0" fontId="32" fillId="0" borderId="12" xfId="0" applyFont="1" applyBorder="1" applyAlignment="1">
      <alignment horizontal="center" vertical="center" wrapText="1"/>
    </xf>
    <xf numFmtId="0" fontId="0" fillId="0" borderId="0" xfId="0" applyAlignment="1">
      <alignment horizontal="center" vertical="center"/>
    </xf>
    <xf numFmtId="0" fontId="46" fillId="0" borderId="0" xfId="0" applyFont="1"/>
    <xf numFmtId="14" fontId="46" fillId="0" borderId="0" xfId="0" applyNumberFormat="1" applyFont="1" applyAlignment="1">
      <alignment horizontal="center"/>
    </xf>
    <xf numFmtId="0" fontId="47" fillId="0" borderId="0" xfId="0" applyFont="1" applyAlignment="1">
      <alignment horizontal="center"/>
    </xf>
    <xf numFmtId="0" fontId="0" fillId="0" borderId="5" xfId="0" applyBorder="1" applyAlignment="1">
      <alignment vertical="center"/>
    </xf>
    <xf numFmtId="0" fontId="0" fillId="0" borderId="30" xfId="0" applyBorder="1" applyAlignment="1">
      <alignment vertical="center"/>
    </xf>
    <xf numFmtId="0" fontId="48" fillId="0" borderId="0" xfId="0" applyFont="1" applyAlignment="1">
      <alignment horizontal="right" vertical="center"/>
    </xf>
    <xf numFmtId="2" fontId="0" fillId="0" borderId="0" xfId="0" applyNumberFormat="1" applyAlignment="1">
      <alignment horizontal="center"/>
    </xf>
    <xf numFmtId="0" fontId="36" fillId="0" borderId="12" xfId="0" applyFont="1" applyBorder="1" applyAlignment="1">
      <alignment vertical="top"/>
    </xf>
    <xf numFmtId="49" fontId="0" fillId="9" borderId="12" xfId="6" applyNumberFormat="1" applyFont="1" applyBorder="1" applyAlignment="1" applyProtection="1">
      <alignment horizontal="right" vertical="top"/>
      <protection locked="0"/>
    </xf>
    <xf numFmtId="0" fontId="36" fillId="0" borderId="12" xfId="0" applyFont="1" applyBorder="1" applyAlignment="1">
      <alignment vertical="top" wrapText="1"/>
    </xf>
    <xf numFmtId="2" fontId="0" fillId="5" borderId="12" xfId="0" applyNumberFormat="1" applyFill="1" applyBorder="1" applyAlignment="1" applyProtection="1">
      <alignment horizontal="center" vertical="center"/>
      <protection locked="0"/>
    </xf>
    <xf numFmtId="2" fontId="0" fillId="4" borderId="12" xfId="0" applyNumberFormat="1" applyFill="1" applyBorder="1" applyAlignment="1">
      <alignment horizontal="center" vertical="center"/>
    </xf>
    <xf numFmtId="49" fontId="58" fillId="9" borderId="12" xfId="6" applyNumberFormat="1" applyFont="1" applyBorder="1" applyAlignment="1" applyProtection="1">
      <alignment horizontal="right" vertical="top" wrapText="1"/>
      <protection locked="0"/>
    </xf>
    <xf numFmtId="0" fontId="25" fillId="0" borderId="0" xfId="1" applyFont="1" applyAlignment="1">
      <alignment horizontal="left" vertical="top" wrapText="1"/>
    </xf>
    <xf numFmtId="4" fontId="36" fillId="0" borderId="0" xfId="2" applyNumberFormat="1" applyFont="1" applyAlignment="1">
      <alignment horizontal="left" vertical="center"/>
    </xf>
    <xf numFmtId="0" fontId="49" fillId="0" borderId="26" xfId="5" quotePrefix="1" applyNumberFormat="1" applyFont="1" applyBorder="1" applyAlignment="1" applyProtection="1">
      <alignment horizontal="center" vertical="center" wrapText="1"/>
    </xf>
    <xf numFmtId="0" fontId="49" fillId="0" borderId="27" xfId="5" quotePrefix="1" applyNumberFormat="1" applyFont="1" applyBorder="1" applyAlignment="1" applyProtection="1">
      <alignment horizontal="center" vertical="center" wrapText="1"/>
    </xf>
    <xf numFmtId="0" fontId="51" fillId="0" borderId="0" xfId="0" applyFont="1" applyAlignment="1">
      <alignment horizontal="left" vertical="top" wrapText="1"/>
    </xf>
    <xf numFmtId="0" fontId="53" fillId="0" borderId="0" xfId="0" applyFont="1" applyAlignment="1">
      <alignment horizontal="left" vertical="top" wrapText="1"/>
    </xf>
    <xf numFmtId="0" fontId="59" fillId="0" borderId="0" xfId="0" applyFont="1" applyAlignment="1">
      <alignment horizontal="left" vertical="top" wrapText="1"/>
    </xf>
    <xf numFmtId="0" fontId="54" fillId="0" borderId="0" xfId="0" applyFont="1" applyAlignment="1">
      <alignment horizontal="center" vertical="top" wrapText="1"/>
    </xf>
    <xf numFmtId="0" fontId="50" fillId="0" borderId="11" xfId="0" applyFont="1" applyBorder="1" applyAlignment="1">
      <alignment horizontal="center" vertical="center" wrapText="1"/>
    </xf>
    <xf numFmtId="0" fontId="55" fillId="0" borderId="0" xfId="0" applyFont="1" applyAlignment="1">
      <alignment horizontal="left" vertical="top" wrapText="1"/>
    </xf>
    <xf numFmtId="0" fontId="29" fillId="0" borderId="26" xfId="7" applyFont="1" applyBorder="1" applyAlignment="1">
      <alignment horizontal="left" vertical="top" wrapText="1"/>
    </xf>
    <xf numFmtId="0" fontId="55" fillId="0" borderId="27" xfId="7" applyFont="1" applyBorder="1" applyAlignment="1">
      <alignment horizontal="left" vertical="top" wrapText="1"/>
    </xf>
    <xf numFmtId="0" fontId="45" fillId="0" borderId="26" xfId="7" applyFont="1" applyBorder="1" applyAlignment="1">
      <alignment horizontal="left" vertical="top" wrapText="1"/>
    </xf>
    <xf numFmtId="0" fontId="46" fillId="0" borderId="27" xfId="7" applyFont="1" applyBorder="1" applyAlignment="1">
      <alignment horizontal="left" vertical="top" wrapText="1"/>
    </xf>
    <xf numFmtId="0" fontId="45" fillId="0" borderId="12" xfId="7" applyFont="1" applyBorder="1" applyAlignment="1">
      <alignment horizontal="left" vertical="top" wrapText="1"/>
    </xf>
    <xf numFmtId="0" fontId="46" fillId="0" borderId="12" xfId="7" applyFont="1" applyBorder="1" applyAlignment="1">
      <alignment horizontal="left" vertical="top" wrapText="1"/>
    </xf>
    <xf numFmtId="0" fontId="45" fillId="0" borderId="27" xfId="7" applyFont="1" applyBorder="1" applyAlignment="1">
      <alignment horizontal="left" vertical="top" wrapText="1"/>
    </xf>
    <xf numFmtId="0" fontId="46" fillId="0" borderId="26" xfId="7" applyFont="1" applyBorder="1" applyAlignment="1">
      <alignment horizontal="left" vertical="top" wrapText="1"/>
    </xf>
    <xf numFmtId="0" fontId="45" fillId="0" borderId="26" xfId="7" applyFont="1" applyBorder="1" applyAlignment="1">
      <alignment vertical="top" wrapText="1"/>
    </xf>
    <xf numFmtId="0" fontId="45" fillId="0" borderId="27" xfId="7" applyFont="1" applyBorder="1" applyAlignment="1">
      <alignment vertical="top" wrapText="1"/>
    </xf>
    <xf numFmtId="0" fontId="57" fillId="0" borderId="12" xfId="7" applyFont="1" applyBorder="1" applyAlignment="1">
      <alignment horizontal="left" vertical="top" wrapText="1"/>
    </xf>
    <xf numFmtId="0" fontId="0" fillId="0" borderId="0" xfId="0" applyAlignment="1">
      <alignment horizontal="left" vertical="top" wrapText="1"/>
    </xf>
    <xf numFmtId="0" fontId="46" fillId="0" borderId="0" xfId="0" applyFont="1" applyAlignment="1">
      <alignment horizontal="left" vertical="top" wrapText="1"/>
    </xf>
  </cellXfs>
  <cellStyles count="8">
    <cellStyle name="Komma" xfId="5" builtinId="3"/>
    <cellStyle name="Notiz" xfId="6" builtinId="10"/>
    <cellStyle name="Prozent 3" xfId="4" xr:uid="{00000000-0005-0000-0000-000001000000}"/>
    <cellStyle name="Standard" xfId="0" builtinId="0"/>
    <cellStyle name="Standard 2" xfId="7" xr:uid="{285455FC-035D-4123-9DFE-BB2F2DB5E01B}"/>
    <cellStyle name="Standard 4" xfId="1" xr:uid="{00000000-0005-0000-0000-000003000000}"/>
    <cellStyle name="Standard_860_Preiskalkulation_csg_" xfId="3" xr:uid="{00000000-0005-0000-0000-000004000000}"/>
    <cellStyle name="Standard_Tabelle1" xfId="2" xr:uid="{00000000-0005-0000-0000-00000500000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1181096</xdr:colOff>
      <xdr:row>50</xdr:row>
      <xdr:rowOff>306902</xdr:rowOff>
    </xdr:from>
    <xdr:ext cx="1991951" cy="277192"/>
    <xdr:sp macro="" textlink="">
      <xdr:nvSpPr>
        <xdr:cNvPr id="2" name="Rechteck 1">
          <a:extLst>
            <a:ext uri="{FF2B5EF4-FFF2-40B4-BE49-F238E27FC236}">
              <a16:creationId xmlns:a16="http://schemas.microsoft.com/office/drawing/2014/main" id="{00000000-0008-0000-0000-000002000000}"/>
            </a:ext>
          </a:extLst>
        </xdr:cNvPr>
        <xdr:cNvSpPr/>
      </xdr:nvSpPr>
      <xdr:spPr>
        <a:xfrm rot="21272768">
          <a:off x="4095746" y="8698427"/>
          <a:ext cx="1991951" cy="277192"/>
        </a:xfrm>
        <a:prstGeom prst="rect">
          <a:avLst/>
        </a:prstGeom>
        <a:solidFill>
          <a:srgbClr val="EAEAEA"/>
        </a:solidFill>
        <a:ln>
          <a:solidFill>
            <a:srgbClr val="F79646">
              <a:lumMod val="60000"/>
              <a:lumOff val="40000"/>
            </a:srgbClr>
          </a:solidFill>
        </a:ln>
      </xdr:spPr>
      <xdr:txBody>
        <a:bodyPr wrap="square" lIns="91440" tIns="45720" rIns="91440" bIns="45720">
          <a:spAutoFit/>
          <a:scene3d>
            <a:camera prst="orthographicFront">
              <a:rot lat="0" lon="0" rev="0"/>
            </a:camera>
            <a:lightRig rig="threePt" dir="t"/>
          </a:scene3d>
        </a:bodyPr>
        <a:lstStyle/>
        <a:p>
          <a:pPr marL="0" marR="0" lvl="0" indent="0" algn="ctr" defTabSz="914400" eaLnBrk="1" fontAlgn="auto" latinLnBrk="0" hangingPunct="1">
            <a:lnSpc>
              <a:spcPts val="700"/>
            </a:lnSpc>
            <a:spcBef>
              <a:spcPts val="0"/>
            </a:spcBef>
            <a:spcAft>
              <a:spcPts val="0"/>
            </a:spcAft>
            <a:buClrTx/>
            <a:buSzTx/>
            <a:buFontTx/>
            <a:buNone/>
            <a:tabLst/>
            <a:defRPr/>
          </a:pPr>
          <a:r>
            <a:rPr kumimoji="0" lang="de-DE" sz="1000" b="0" i="1" u="none" strike="noStrike" kern="0" cap="none" spc="0" normalizeH="0" baseline="0" noProof="0">
              <a:ln w="10541" cmpd="sng">
                <a:solidFill>
                  <a:srgbClr val="00B0F0"/>
                </a:solidFill>
                <a:prstDash val="solid"/>
              </a:ln>
              <a:solidFill>
                <a:schemeClr val="accent5">
                  <a:lumMod val="60000"/>
                  <a:lumOff val="40000"/>
                  <a:alpha val="69804"/>
                </a:schemeClr>
              </a:solidFill>
              <a:effectLst/>
              <a:uLnTx/>
              <a:uFillTx/>
              <a:latin typeface="Times New Roman" panose="02020603050405020304" pitchFamily="18" charset="0"/>
              <a:cs typeface="Times New Roman" panose="02020603050405020304" pitchFamily="18" charset="0"/>
            </a:rPr>
            <a:t>Bitte Deckblatt und alle Register-</a:t>
          </a:r>
        </a:p>
        <a:p>
          <a:pPr marL="0" marR="0" lvl="0" indent="0" algn="ctr" defTabSz="914400" eaLnBrk="1" fontAlgn="auto" latinLnBrk="0" hangingPunct="1">
            <a:lnSpc>
              <a:spcPts val="700"/>
            </a:lnSpc>
            <a:spcBef>
              <a:spcPts val="0"/>
            </a:spcBef>
            <a:spcAft>
              <a:spcPts val="0"/>
            </a:spcAft>
            <a:buClrTx/>
            <a:buSzTx/>
            <a:buFontTx/>
            <a:buNone/>
            <a:tabLst/>
            <a:defRPr/>
          </a:pPr>
          <a:r>
            <a:rPr kumimoji="0" lang="de-DE" sz="1000" b="0" i="1" u="none" strike="noStrike" kern="0" cap="none" spc="0" normalizeH="0" baseline="0" noProof="0">
              <a:ln w="10541" cmpd="sng">
                <a:solidFill>
                  <a:srgbClr val="00B0F0"/>
                </a:solidFill>
                <a:prstDash val="solid"/>
              </a:ln>
              <a:solidFill>
                <a:schemeClr val="accent5">
                  <a:lumMod val="60000"/>
                  <a:lumOff val="40000"/>
                  <a:alpha val="69804"/>
                </a:schemeClr>
              </a:solidFill>
              <a:effectLst/>
              <a:uLnTx/>
              <a:uFillTx/>
              <a:latin typeface="Times New Roman" panose="02020603050405020304" pitchFamily="18" charset="0"/>
              <a:cs typeface="Times New Roman" panose="02020603050405020304" pitchFamily="18" charset="0"/>
            </a:rPr>
            <a:t>karten bearbeiten /ausdrucken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95251</xdr:colOff>
      <xdr:row>29</xdr:row>
      <xdr:rowOff>57151</xdr:rowOff>
    </xdr:from>
    <xdr:ext cx="1991951" cy="277192"/>
    <xdr:sp macro="" textlink="">
      <xdr:nvSpPr>
        <xdr:cNvPr id="4" name="Rechteck 3">
          <a:extLst>
            <a:ext uri="{FF2B5EF4-FFF2-40B4-BE49-F238E27FC236}">
              <a16:creationId xmlns:a16="http://schemas.microsoft.com/office/drawing/2014/main" id="{2CBDC697-8B71-46A8-AD72-A71F1E254D10}"/>
            </a:ext>
          </a:extLst>
        </xdr:cNvPr>
        <xdr:cNvSpPr/>
      </xdr:nvSpPr>
      <xdr:spPr>
        <a:xfrm rot="21352516">
          <a:off x="10191751" y="50911126"/>
          <a:ext cx="1991951" cy="277192"/>
        </a:xfrm>
        <a:prstGeom prst="rect">
          <a:avLst/>
        </a:prstGeom>
        <a:solidFill>
          <a:srgbClr val="EAEAEA"/>
        </a:solidFill>
        <a:ln>
          <a:solidFill>
            <a:srgbClr val="F79646">
              <a:lumMod val="60000"/>
              <a:lumOff val="40000"/>
            </a:srgbClr>
          </a:solidFill>
        </a:ln>
      </xdr:spPr>
      <xdr:txBody>
        <a:bodyPr wrap="square" lIns="91440" tIns="45720" rIns="91440" bIns="45720">
          <a:spAutoFit/>
          <a:scene3d>
            <a:camera prst="orthographicFront">
              <a:rot lat="0" lon="0" rev="0"/>
            </a:camera>
            <a:lightRig rig="threePt" dir="t"/>
          </a:scene3d>
        </a:bodyPr>
        <a:lstStyle/>
        <a:p>
          <a:pPr marL="0" marR="0" lvl="0" indent="0" algn="ctr" defTabSz="914400" eaLnBrk="1" fontAlgn="auto" latinLnBrk="0" hangingPunct="1">
            <a:lnSpc>
              <a:spcPts val="700"/>
            </a:lnSpc>
            <a:spcBef>
              <a:spcPts val="0"/>
            </a:spcBef>
            <a:spcAft>
              <a:spcPts val="0"/>
            </a:spcAft>
            <a:buClrTx/>
            <a:buSzTx/>
            <a:buFontTx/>
            <a:buNone/>
            <a:tabLst/>
            <a:defRPr/>
          </a:pPr>
          <a:r>
            <a:rPr kumimoji="0" lang="de-DE" sz="1000" b="0" i="1" u="none" strike="noStrike" kern="0" cap="none" spc="0" normalizeH="0" baseline="0" noProof="0">
              <a:ln w="10541" cmpd="sng">
                <a:solidFill>
                  <a:srgbClr val="00B0F0"/>
                </a:solidFill>
                <a:prstDash val="solid"/>
              </a:ln>
              <a:solidFill>
                <a:schemeClr val="accent5">
                  <a:lumMod val="60000"/>
                  <a:lumOff val="40000"/>
                  <a:alpha val="69804"/>
                </a:schemeClr>
              </a:solidFill>
              <a:effectLst/>
              <a:uLnTx/>
              <a:uFillTx/>
              <a:latin typeface="Times New Roman" panose="02020603050405020304" pitchFamily="18" charset="0"/>
              <a:cs typeface="Times New Roman" panose="02020603050405020304" pitchFamily="18" charset="0"/>
            </a:rPr>
            <a:t>Bitte Deckblatt und alle Register-</a:t>
          </a:r>
        </a:p>
        <a:p>
          <a:pPr marL="0" marR="0" lvl="0" indent="0" algn="ctr" defTabSz="914400" eaLnBrk="1" fontAlgn="auto" latinLnBrk="0" hangingPunct="1">
            <a:lnSpc>
              <a:spcPts val="700"/>
            </a:lnSpc>
            <a:spcBef>
              <a:spcPts val="0"/>
            </a:spcBef>
            <a:spcAft>
              <a:spcPts val="0"/>
            </a:spcAft>
            <a:buClrTx/>
            <a:buSzTx/>
            <a:buFontTx/>
            <a:buNone/>
            <a:tabLst/>
            <a:defRPr/>
          </a:pPr>
          <a:r>
            <a:rPr kumimoji="0" lang="de-DE" sz="1000" b="0" i="1" u="none" strike="noStrike" kern="0" cap="none" spc="0" normalizeH="0" baseline="0" noProof="0">
              <a:ln w="10541" cmpd="sng">
                <a:solidFill>
                  <a:srgbClr val="00B0F0"/>
                </a:solidFill>
                <a:prstDash val="solid"/>
              </a:ln>
              <a:solidFill>
                <a:schemeClr val="accent5">
                  <a:lumMod val="60000"/>
                  <a:lumOff val="40000"/>
                  <a:alpha val="69804"/>
                </a:schemeClr>
              </a:solidFill>
              <a:effectLst/>
              <a:uLnTx/>
              <a:uFillTx/>
              <a:latin typeface="Times New Roman" panose="02020603050405020304" pitchFamily="18" charset="0"/>
              <a:cs typeface="Times New Roman" panose="02020603050405020304" pitchFamily="18" charset="0"/>
            </a:rPr>
            <a:t>karten bearbeiten /ausdrucken</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8"/>
  <sheetViews>
    <sheetView topLeftCell="A18" workbookViewId="0">
      <selection activeCell="C38" sqref="C38"/>
    </sheetView>
  </sheetViews>
  <sheetFormatPr baseColWidth="10" defaultColWidth="11.28515625" defaultRowHeight="12.75" x14ac:dyDescent="0.2"/>
  <cols>
    <col min="1" max="1" width="43.7109375" style="2" customWidth="1"/>
    <col min="2" max="2" width="25" style="2" customWidth="1"/>
    <col min="3" max="3" width="25.140625" style="2" customWidth="1"/>
    <col min="4" max="4" width="4.28515625" style="2" customWidth="1"/>
    <col min="5" max="5" width="2.85546875" style="2" customWidth="1"/>
    <col min="6" max="6" width="3.7109375" style="2" customWidth="1"/>
    <col min="7" max="16384" width="11.28515625" style="2"/>
  </cols>
  <sheetData>
    <row r="1" spans="1:12" ht="18.75" customHeight="1" x14ac:dyDescent="0.3">
      <c r="A1" s="1" t="s">
        <v>0</v>
      </c>
    </row>
    <row r="2" spans="1:12" ht="18.75" customHeight="1" x14ac:dyDescent="0.3">
      <c r="A2" s="3" t="s">
        <v>1</v>
      </c>
      <c r="B2" s="4"/>
    </row>
    <row r="3" spans="1:12" ht="18.75" customHeight="1" x14ac:dyDescent="0.2">
      <c r="A3" s="104" t="str">
        <f>LV!A1</f>
        <v>Rahmenvereinbarung für die Lieferung und Montage von Tafelsystemen mit interaktiven Beamer</v>
      </c>
      <c r="B3" s="104"/>
      <c r="C3" s="104"/>
      <c r="D3" s="104"/>
      <c r="E3" s="104"/>
      <c r="F3" s="104"/>
      <c r="G3" s="104"/>
      <c r="H3" s="104"/>
      <c r="I3" s="104"/>
      <c r="J3" s="104"/>
      <c r="K3" s="104"/>
      <c r="L3" s="104"/>
    </row>
    <row r="4" spans="1:12" ht="9.75" customHeight="1" x14ac:dyDescent="0.3">
      <c r="A4" s="1"/>
      <c r="B4" s="4"/>
      <c r="C4" s="5"/>
    </row>
    <row r="5" spans="1:12" ht="10.5" customHeight="1" x14ac:dyDescent="0.2"/>
    <row r="6" spans="1:12" x14ac:dyDescent="0.2">
      <c r="A6" s="6" t="s">
        <v>2</v>
      </c>
    </row>
    <row r="7" spans="1:12" x14ac:dyDescent="0.2">
      <c r="A7" s="6" t="s">
        <v>3</v>
      </c>
    </row>
    <row r="8" spans="1:12" x14ac:dyDescent="0.2">
      <c r="A8" s="7" t="s">
        <v>4</v>
      </c>
    </row>
    <row r="9" spans="1:12" ht="6" customHeight="1" x14ac:dyDescent="0.2">
      <c r="A9" s="6"/>
    </row>
    <row r="10" spans="1:12" x14ac:dyDescent="0.2">
      <c r="A10" s="6" t="s">
        <v>5</v>
      </c>
    </row>
    <row r="11" spans="1:12" ht="6.75" customHeight="1" x14ac:dyDescent="0.2">
      <c r="A11" s="6"/>
    </row>
    <row r="12" spans="1:12" x14ac:dyDescent="0.2">
      <c r="A12" s="6" t="s">
        <v>6</v>
      </c>
    </row>
    <row r="13" spans="1:12" ht="6" customHeight="1" x14ac:dyDescent="0.2">
      <c r="A13" s="6"/>
    </row>
    <row r="14" spans="1:12" x14ac:dyDescent="0.2">
      <c r="A14" s="6" t="s">
        <v>7</v>
      </c>
    </row>
    <row r="15" spans="1:12" x14ac:dyDescent="0.2">
      <c r="A15" s="6" t="s">
        <v>31</v>
      </c>
    </row>
    <row r="16" spans="1:12" x14ac:dyDescent="0.2">
      <c r="A16" s="6" t="s">
        <v>8</v>
      </c>
    </row>
    <row r="17" spans="1:6" ht="6.75" customHeight="1" x14ac:dyDescent="0.2">
      <c r="A17" s="6"/>
    </row>
    <row r="18" spans="1:6" x14ac:dyDescent="0.2">
      <c r="A18" s="6" t="s">
        <v>9</v>
      </c>
    </row>
    <row r="19" spans="1:6" x14ac:dyDescent="0.2">
      <c r="A19" s="6" t="s">
        <v>10</v>
      </c>
    </row>
    <row r="20" spans="1:6" ht="6" customHeight="1" x14ac:dyDescent="0.2">
      <c r="A20" s="6"/>
    </row>
    <row r="21" spans="1:6" ht="10.5" customHeight="1" thickBot="1" x14ac:dyDescent="0.25"/>
    <row r="22" spans="1:6" ht="15.75" x14ac:dyDescent="0.2">
      <c r="A22" s="8" t="s">
        <v>11</v>
      </c>
      <c r="B22" s="9"/>
      <c r="C22" s="9"/>
      <c r="D22" s="10"/>
    </row>
    <row r="23" spans="1:6" ht="27.75" customHeight="1" x14ac:dyDescent="0.25">
      <c r="A23" s="19" t="s">
        <v>20</v>
      </c>
      <c r="B23" s="20"/>
      <c r="C23" s="11" t="str">
        <f>IF(LV!G28="","",LV!G28)</f>
        <v/>
      </c>
      <c r="D23" s="12" t="s">
        <v>12</v>
      </c>
    </row>
    <row r="24" spans="1:6" ht="6" customHeight="1" x14ac:dyDescent="0.25">
      <c r="A24" s="24"/>
      <c r="B24" s="13"/>
      <c r="C24" s="43"/>
      <c r="D24" s="49"/>
      <c r="F24" s="15"/>
    </row>
    <row r="25" spans="1:6" ht="24.75" customHeight="1" x14ac:dyDescent="0.25">
      <c r="A25" s="48" t="s">
        <v>16</v>
      </c>
      <c r="B25" s="25">
        <v>0.19</v>
      </c>
      <c r="C25" s="11" t="str">
        <f>IF(ISERROR(Netto/100*C26)," ",ROUND(Netto/100*C26,2))</f>
        <v xml:space="preserve"> </v>
      </c>
      <c r="D25" s="50" t="s">
        <v>12</v>
      </c>
    </row>
    <row r="26" spans="1:6" ht="10.5" customHeight="1" x14ac:dyDescent="0.25">
      <c r="A26" s="24"/>
      <c r="B26" s="16"/>
      <c r="C26" s="53">
        <v>19</v>
      </c>
      <c r="D26" s="42"/>
    </row>
    <row r="27" spans="1:6" ht="21" customHeight="1" thickBot="1" x14ac:dyDescent="0.3">
      <c r="A27" s="36" t="s">
        <v>19</v>
      </c>
      <c r="B27" s="17"/>
      <c r="C27" s="51" t="str">
        <f>IF(ISERROR(Netto+MwStEur)," ",ROUND(Netto+MwStEur,2))</f>
        <v xml:space="preserve"> </v>
      </c>
      <c r="D27" s="52" t="s">
        <v>12</v>
      </c>
    </row>
    <row r="28" spans="1:6" ht="11.25" customHeight="1" thickTop="1" x14ac:dyDescent="0.2">
      <c r="A28" s="47" t="s">
        <v>21</v>
      </c>
      <c r="B28" s="21"/>
      <c r="C28" s="22"/>
      <c r="D28" s="23"/>
    </row>
    <row r="29" spans="1:6" ht="6.75" customHeight="1" thickBot="1" x14ac:dyDescent="0.3">
      <c r="A29" s="37"/>
      <c r="B29" s="38"/>
      <c r="C29" s="39"/>
      <c r="D29" s="40"/>
    </row>
    <row r="30" spans="1:6" ht="6.75" customHeight="1" x14ac:dyDescent="0.2">
      <c r="A30" s="33"/>
      <c r="B30" s="34"/>
      <c r="C30" s="34"/>
      <c r="D30" s="35"/>
    </row>
    <row r="31" spans="1:6" ht="20.25" customHeight="1" x14ac:dyDescent="0.25">
      <c r="A31" s="24" t="s">
        <v>27</v>
      </c>
      <c r="B31" s="13"/>
      <c r="C31" s="14">
        <v>0</v>
      </c>
      <c r="D31" s="31" t="s">
        <v>13</v>
      </c>
      <c r="F31" s="15"/>
    </row>
    <row r="32" spans="1:6" ht="11.25" customHeight="1" x14ac:dyDescent="0.2">
      <c r="A32" s="29" t="s">
        <v>14</v>
      </c>
      <c r="B32" s="13"/>
      <c r="C32" s="26">
        <f>(C31/100)</f>
        <v>0</v>
      </c>
      <c r="D32" s="32"/>
      <c r="F32" s="15"/>
    </row>
    <row r="33" spans="1:6" ht="18" customHeight="1" x14ac:dyDescent="0.25">
      <c r="A33" s="30" t="s">
        <v>22</v>
      </c>
      <c r="B33" s="41"/>
      <c r="C33" s="11" t="str">
        <f>IF(ISERROR(Brutto/100*Nachlass_Prozent),"",ROUND(Brutto/100*C31,2))</f>
        <v/>
      </c>
      <c r="D33" s="12" t="s">
        <v>12</v>
      </c>
      <c r="F33" s="15"/>
    </row>
    <row r="34" spans="1:6" ht="9" customHeight="1" x14ac:dyDescent="0.25">
      <c r="A34" s="30"/>
      <c r="B34" s="41"/>
      <c r="C34" s="65" t="str">
        <f>IF(ISERROR(Netto/100*Nachlass_Prozent),"",ROUND(Netto/100*C31,2))</f>
        <v/>
      </c>
      <c r="D34" s="55"/>
      <c r="F34" s="15"/>
    </row>
    <row r="35" spans="1:6" ht="21" customHeight="1" thickBot="1" x14ac:dyDescent="0.3">
      <c r="A35" s="24" t="s">
        <v>24</v>
      </c>
      <c r="B35" s="46" t="s">
        <v>25</v>
      </c>
      <c r="C35" s="51" t="str">
        <f>IF(ISERROR(Brutto-C33)," ",ROUND(Brutto-C33,2))</f>
        <v xml:space="preserve"> </v>
      </c>
      <c r="D35" s="52" t="s">
        <v>12</v>
      </c>
      <c r="F35" s="15"/>
    </row>
    <row r="36" spans="1:6" ht="19.5" customHeight="1" thickTop="1" thickBot="1" x14ac:dyDescent="0.25">
      <c r="A36" s="29"/>
      <c r="B36" s="13"/>
      <c r="C36" s="70" t="str">
        <f>IF(ISERROR(Netto-Nachlass_Absolut)," ",ROUND(Netto-Nachlass_Absolut,2))</f>
        <v xml:space="preserve"> </v>
      </c>
      <c r="D36" s="32"/>
      <c r="F36" s="15"/>
    </row>
    <row r="37" spans="1:6" ht="19.5" customHeight="1" x14ac:dyDescent="0.2">
      <c r="A37" s="73"/>
      <c r="B37" s="75" t="s">
        <v>30</v>
      </c>
      <c r="C37" s="74"/>
      <c r="D37" s="35"/>
      <c r="F37" s="15"/>
    </row>
    <row r="38" spans="1:6" ht="21.75" customHeight="1" x14ac:dyDescent="0.25">
      <c r="A38" s="24" t="s">
        <v>18</v>
      </c>
      <c r="B38" s="77">
        <v>0</v>
      </c>
      <c r="C38" s="76">
        <v>0</v>
      </c>
      <c r="D38" s="31" t="s">
        <v>13</v>
      </c>
    </row>
    <row r="39" spans="1:6" s="18" customFormat="1" x14ac:dyDescent="0.2">
      <c r="A39" s="29" t="s">
        <v>15</v>
      </c>
      <c r="B39" s="13"/>
      <c r="C39" s="54">
        <f>(C38/100)</f>
        <v>0</v>
      </c>
      <c r="D39" s="32"/>
    </row>
    <row r="40" spans="1:6" ht="8.4499999999999993" customHeight="1" x14ac:dyDescent="0.25">
      <c r="A40" s="30"/>
      <c r="B40" s="41"/>
      <c r="C40" s="44"/>
      <c r="D40" s="45"/>
      <c r="F40" s="15"/>
    </row>
    <row r="41" spans="1:6" ht="18" customHeight="1" x14ac:dyDescent="0.25">
      <c r="A41" s="30" t="s">
        <v>23</v>
      </c>
      <c r="B41" s="41"/>
      <c r="C41" s="11" t="str">
        <f>IF(ISERROR(C35/100*Skonto_Prozent),"",ROUND(C35/100*Skonto_Prozent,2))</f>
        <v/>
      </c>
      <c r="D41" s="12" t="s">
        <v>12</v>
      </c>
      <c r="F41" s="15"/>
    </row>
    <row r="42" spans="1:6" ht="9.9499999999999993" customHeight="1" x14ac:dyDescent="0.25">
      <c r="A42" s="30"/>
      <c r="B42" s="41"/>
      <c r="C42" s="65" t="str">
        <f>IF(ISERROR(B47/100*Skonto_Prozent),"",ROUND(B47/100*Skonto_Prozent,2))</f>
        <v/>
      </c>
      <c r="D42" s="45"/>
      <c r="F42" s="15"/>
    </row>
    <row r="43" spans="1:6" ht="21" customHeight="1" thickBot="1" x14ac:dyDescent="0.3">
      <c r="A43" s="24" t="s">
        <v>24</v>
      </c>
      <c r="B43" s="46" t="s">
        <v>26</v>
      </c>
      <c r="C43" s="51" t="str">
        <f>IF(ISERROR(C35-C41)," ",ROUND(C35-C41,2))</f>
        <v xml:space="preserve"> </v>
      </c>
      <c r="D43" s="52" t="s">
        <v>12</v>
      </c>
      <c r="F43" s="15"/>
    </row>
    <row r="44" spans="1:6" ht="18" customHeight="1" thickTop="1" thickBot="1" x14ac:dyDescent="0.3">
      <c r="A44" s="56"/>
      <c r="B44" s="57"/>
      <c r="C44" s="69" t="str">
        <f>IF(ISERROR(Netto_Nachlass-Netto_Skonto)," ",ROUND(Netto_Nachlass-Netto_Skonto,2))</f>
        <v xml:space="preserve"> </v>
      </c>
      <c r="D44" s="58"/>
      <c r="F44" s="15"/>
    </row>
    <row r="45" spans="1:6" s="18" customFormat="1" x14ac:dyDescent="0.2">
      <c r="A45" s="59" t="str">
        <f>IF(C31="","","rechnerische Summen infomativ (nicht auszufüllen):")</f>
        <v>rechnerische Summen infomativ (nicht auszufüllen):</v>
      </c>
      <c r="B45" s="66" t="str">
        <f>IF(C31="","","netto (€):")</f>
        <v>netto (€):</v>
      </c>
      <c r="C45" s="66" t="str">
        <f>IF(C31="","","brutto (€):")</f>
        <v>brutto (€):</v>
      </c>
      <c r="D45" s="60"/>
    </row>
    <row r="46" spans="1:6" s="18" customFormat="1" x14ac:dyDescent="0.2">
      <c r="A46" s="61" t="str">
        <f>IF(C31="","","Nachlassbetrag:")</f>
        <v>Nachlassbetrag:</v>
      </c>
      <c r="B46" s="67" t="str">
        <f>IF(C31="","",Nachlass_Absolut)</f>
        <v/>
      </c>
      <c r="C46" s="67" t="str">
        <f>IF(C31="","",C33)</f>
        <v/>
      </c>
      <c r="D46" s="63"/>
    </row>
    <row r="47" spans="1:6" s="18" customFormat="1" x14ac:dyDescent="0.2">
      <c r="A47" s="61" t="str">
        <f>IF(C31="","","Angebotssumme nach Abzug Nachlass:")</f>
        <v>Angebotssumme nach Abzug Nachlass:</v>
      </c>
      <c r="B47" s="67" t="str">
        <f>IF(C31="","",Netto_Nachlass)</f>
        <v xml:space="preserve"> </v>
      </c>
      <c r="C47" s="67" t="str">
        <f>IF(C31="","",C35)</f>
        <v xml:space="preserve"> </v>
      </c>
      <c r="D47" s="63"/>
    </row>
    <row r="48" spans="1:6" s="18" customFormat="1" x14ac:dyDescent="0.2">
      <c r="A48" s="61" t="str">
        <f>IF(Skonto_Prozent="","","Betrag Skonto:")</f>
        <v>Betrag Skonto:</v>
      </c>
      <c r="B48" s="67" t="str">
        <f>IF(Skonto_Prozent="","",Netto_Skonto)</f>
        <v/>
      </c>
      <c r="C48" s="67" t="str">
        <f>IF(Skonto_Prozent="","",C41)</f>
        <v/>
      </c>
      <c r="D48" s="63"/>
    </row>
    <row r="49" spans="1:4" x14ac:dyDescent="0.2">
      <c r="A49" s="62" t="str">
        <f>IF(Skonto_Prozent="","","Angebotssumme nach Abzug Nachlass und Skonto:")</f>
        <v>Angebotssumme nach Abzug Nachlass und Skonto:</v>
      </c>
      <c r="B49" s="68" t="str">
        <f>IF(Skonto_Prozent="","",C44)</f>
        <v xml:space="preserve"> </v>
      </c>
      <c r="C49" s="68" t="str">
        <f>IF(Skonto_Prozent="","",C43)</f>
        <v xml:space="preserve"> </v>
      </c>
      <c r="D49" s="64"/>
    </row>
    <row r="50" spans="1:4" x14ac:dyDescent="0.2">
      <c r="A50" s="18"/>
    </row>
    <row r="51" spans="1:4" ht="54.4" customHeight="1" x14ac:dyDescent="0.2">
      <c r="A51" s="103" t="s">
        <v>28</v>
      </c>
      <c r="B51" s="103"/>
      <c r="C51" s="103"/>
    </row>
    <row r="53" spans="1:4" x14ac:dyDescent="0.2">
      <c r="A53" s="18"/>
    </row>
    <row r="54" spans="1:4" x14ac:dyDescent="0.2">
      <c r="A54" s="18"/>
    </row>
    <row r="55" spans="1:4" x14ac:dyDescent="0.2">
      <c r="A55" s="18"/>
    </row>
    <row r="56" spans="1:4" x14ac:dyDescent="0.2">
      <c r="A56" s="18"/>
    </row>
    <row r="58" spans="1:4" x14ac:dyDescent="0.2">
      <c r="A58" s="18"/>
    </row>
    <row r="59" spans="1:4" x14ac:dyDescent="0.2">
      <c r="A59" s="18"/>
    </row>
    <row r="60" spans="1:4" x14ac:dyDescent="0.2">
      <c r="A60" s="18"/>
    </row>
    <row r="61" spans="1:4" x14ac:dyDescent="0.2">
      <c r="A61" s="18"/>
    </row>
    <row r="63" spans="1:4" x14ac:dyDescent="0.2">
      <c r="A63" s="18"/>
    </row>
    <row r="65" spans="1:1" x14ac:dyDescent="0.2">
      <c r="A65" s="18"/>
    </row>
    <row r="66" spans="1:1" x14ac:dyDescent="0.2">
      <c r="A66" s="18"/>
    </row>
    <row r="67" spans="1:1" x14ac:dyDescent="0.2">
      <c r="A67" s="18"/>
    </row>
    <row r="68" spans="1:1" x14ac:dyDescent="0.2">
      <c r="A68" s="18"/>
    </row>
  </sheetData>
  <mergeCells count="2">
    <mergeCell ref="A51:C51"/>
    <mergeCell ref="A3:L3"/>
  </mergeCells>
  <pageMargins left="0.7" right="0.7" top="0.75" bottom="0.75" header="0.3" footer="0.3"/>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0"/>
  <sheetViews>
    <sheetView tabSelected="1" topLeftCell="A19" zoomScale="85" zoomScaleNormal="85" workbookViewId="0">
      <selection activeCell="B18" sqref="B18:C18"/>
    </sheetView>
  </sheetViews>
  <sheetFormatPr baseColWidth="10" defaultColWidth="11.42578125" defaultRowHeight="15" x14ac:dyDescent="0.25"/>
  <cols>
    <col min="1" max="1" width="4.85546875" customWidth="1"/>
    <col min="2" max="2" width="60.7109375" customWidth="1"/>
    <col min="3" max="3" width="58.85546875" customWidth="1"/>
    <col min="4" max="4" width="5.5703125" customWidth="1"/>
    <col min="5" max="5" width="21.42578125" customWidth="1"/>
    <col min="6" max="6" width="4.85546875" customWidth="1"/>
    <col min="7" max="7" width="18.5703125" customWidth="1"/>
    <col min="8" max="8" width="6" customWidth="1"/>
  </cols>
  <sheetData>
    <row r="1" spans="1:9" ht="15.75" x14ac:dyDescent="0.25">
      <c r="A1" s="78" t="s">
        <v>58</v>
      </c>
    </row>
    <row r="2" spans="1:9" ht="15.75" x14ac:dyDescent="0.25">
      <c r="A2" s="78"/>
    </row>
    <row r="3" spans="1:9" ht="21" x14ac:dyDescent="0.25">
      <c r="A3" s="78"/>
      <c r="B3" s="107" t="s">
        <v>29</v>
      </c>
      <c r="C3" s="107"/>
      <c r="D3" s="107"/>
      <c r="E3" s="107"/>
      <c r="F3" s="108"/>
      <c r="G3" s="108"/>
      <c r="H3" s="108"/>
    </row>
    <row r="4" spans="1:9" ht="53.25" customHeight="1" x14ac:dyDescent="0.25">
      <c r="A4" s="78"/>
      <c r="B4" s="109" t="s">
        <v>66</v>
      </c>
      <c r="C4" s="109"/>
      <c r="D4" s="109"/>
      <c r="E4" s="109"/>
      <c r="F4" s="109"/>
      <c r="G4" s="109"/>
      <c r="H4" s="109"/>
    </row>
    <row r="5" spans="1:9" ht="18.75" customHeight="1" x14ac:dyDescent="0.25">
      <c r="A5" s="78"/>
      <c r="B5" s="110"/>
      <c r="C5" s="110"/>
      <c r="D5" s="110"/>
      <c r="E5" s="110"/>
      <c r="F5" s="110"/>
      <c r="G5" s="110"/>
      <c r="H5" s="110"/>
    </row>
    <row r="6" spans="1:9" ht="106.5" customHeight="1" x14ac:dyDescent="0.25">
      <c r="A6" s="78"/>
      <c r="B6" s="112" t="s">
        <v>67</v>
      </c>
      <c r="C6" s="112"/>
      <c r="D6" s="112"/>
      <c r="E6" s="112"/>
      <c r="F6" s="112"/>
      <c r="G6" s="112"/>
      <c r="H6" s="112"/>
    </row>
    <row r="7" spans="1:9" ht="30.75" customHeight="1" x14ac:dyDescent="0.25">
      <c r="A7" s="78"/>
      <c r="B7" s="111" t="s">
        <v>57</v>
      </c>
      <c r="C7" s="111"/>
      <c r="D7" s="111"/>
      <c r="E7" s="111"/>
      <c r="F7" s="111"/>
      <c r="G7" s="111"/>
      <c r="H7" s="111"/>
      <c r="I7" s="71"/>
    </row>
    <row r="8" spans="1:9" ht="30" x14ac:dyDescent="0.25">
      <c r="A8" s="85" t="s">
        <v>17</v>
      </c>
      <c r="B8" s="105" t="s">
        <v>32</v>
      </c>
      <c r="C8" s="106"/>
      <c r="D8" s="86" t="s">
        <v>33</v>
      </c>
      <c r="E8" s="86" t="s">
        <v>34</v>
      </c>
      <c r="F8" s="85"/>
      <c r="G8" s="87" t="s">
        <v>35</v>
      </c>
      <c r="H8" s="88"/>
    </row>
    <row r="9" spans="1:9" ht="328.5" customHeight="1" x14ac:dyDescent="0.25">
      <c r="A9" s="82">
        <v>1</v>
      </c>
      <c r="B9" s="113" t="s">
        <v>52</v>
      </c>
      <c r="C9" s="114"/>
      <c r="D9" s="83">
        <v>20</v>
      </c>
      <c r="E9" s="100"/>
      <c r="F9" s="84" t="s">
        <v>12</v>
      </c>
      <c r="G9" s="101" t="str">
        <f>IF(E9="","",D9*E9)</f>
        <v/>
      </c>
      <c r="H9" s="84" t="s">
        <v>12</v>
      </c>
    </row>
    <row r="10" spans="1:9" ht="277.5" customHeight="1" x14ac:dyDescent="0.25">
      <c r="A10" s="82">
        <v>2</v>
      </c>
      <c r="B10" s="115" t="s">
        <v>51</v>
      </c>
      <c r="C10" s="116"/>
      <c r="D10" s="83">
        <v>5</v>
      </c>
      <c r="E10" s="100"/>
      <c r="F10" s="84" t="s">
        <v>12</v>
      </c>
      <c r="G10" s="101" t="str">
        <f t="shared" ref="G10:G27" si="0">IF(E10="","",D10*E10)</f>
        <v/>
      </c>
      <c r="H10" s="84" t="s">
        <v>12</v>
      </c>
    </row>
    <row r="11" spans="1:9" ht="138" customHeight="1" x14ac:dyDescent="0.25">
      <c r="A11" s="82">
        <v>3</v>
      </c>
      <c r="B11" s="115" t="s">
        <v>62</v>
      </c>
      <c r="C11" s="116"/>
      <c r="D11" s="83">
        <v>5</v>
      </c>
      <c r="E11" s="100"/>
      <c r="F11" s="84" t="s">
        <v>12</v>
      </c>
      <c r="G11" s="101" t="str">
        <f t="shared" si="0"/>
        <v/>
      </c>
      <c r="H11" s="84" t="s">
        <v>12</v>
      </c>
    </row>
    <row r="12" spans="1:9" ht="311.25" customHeight="1" x14ac:dyDescent="0.25">
      <c r="A12" s="82">
        <v>4</v>
      </c>
      <c r="B12" s="117" t="s">
        <v>54</v>
      </c>
      <c r="C12" s="118"/>
      <c r="D12" s="83">
        <v>5</v>
      </c>
      <c r="E12" s="100"/>
      <c r="F12" s="84" t="s">
        <v>12</v>
      </c>
      <c r="G12" s="101" t="str">
        <f t="shared" si="0"/>
        <v/>
      </c>
      <c r="H12" s="84" t="s">
        <v>12</v>
      </c>
    </row>
    <row r="13" spans="1:9" ht="117.75" customHeight="1" x14ac:dyDescent="0.25">
      <c r="A13" s="82">
        <v>5</v>
      </c>
      <c r="B13" s="115" t="s">
        <v>63</v>
      </c>
      <c r="C13" s="116"/>
      <c r="D13" s="83">
        <v>5</v>
      </c>
      <c r="E13" s="100"/>
      <c r="F13" s="84" t="s">
        <v>12</v>
      </c>
      <c r="G13" s="101" t="str">
        <f t="shared" si="0"/>
        <v/>
      </c>
      <c r="H13" s="84" t="s">
        <v>12</v>
      </c>
    </row>
    <row r="14" spans="1:9" ht="409.5" customHeight="1" x14ac:dyDescent="0.25">
      <c r="A14" s="82">
        <v>6</v>
      </c>
      <c r="B14" s="115" t="s">
        <v>64</v>
      </c>
      <c r="C14" s="119"/>
      <c r="D14" s="83">
        <v>120</v>
      </c>
      <c r="E14" s="100"/>
      <c r="F14" s="84" t="s">
        <v>12</v>
      </c>
      <c r="G14" s="101" t="str">
        <f t="shared" si="0"/>
        <v/>
      </c>
      <c r="H14" s="84" t="s">
        <v>12</v>
      </c>
    </row>
    <row r="15" spans="1:9" ht="150" customHeight="1" x14ac:dyDescent="0.25">
      <c r="A15" s="82">
        <v>7</v>
      </c>
      <c r="B15" s="120" t="s">
        <v>55</v>
      </c>
      <c r="C15" s="116"/>
      <c r="D15" s="83">
        <v>90</v>
      </c>
      <c r="E15" s="100"/>
      <c r="F15" s="84" t="s">
        <v>12</v>
      </c>
      <c r="G15" s="101" t="str">
        <f t="shared" si="0"/>
        <v/>
      </c>
      <c r="H15" s="84" t="s">
        <v>12</v>
      </c>
    </row>
    <row r="16" spans="1:9" ht="135.75" customHeight="1" x14ac:dyDescent="0.25">
      <c r="A16" s="82">
        <v>8</v>
      </c>
      <c r="B16" s="120" t="s">
        <v>53</v>
      </c>
      <c r="C16" s="116"/>
      <c r="D16" s="83">
        <v>10</v>
      </c>
      <c r="E16" s="100"/>
      <c r="F16" s="84"/>
      <c r="G16" s="101" t="str">
        <f t="shared" si="0"/>
        <v/>
      </c>
      <c r="H16" s="84"/>
    </row>
    <row r="17" spans="1:8" ht="234" customHeight="1" x14ac:dyDescent="0.25">
      <c r="A17" s="82">
        <v>9</v>
      </c>
      <c r="B17" s="117" t="s">
        <v>65</v>
      </c>
      <c r="C17" s="117"/>
      <c r="D17" s="83">
        <v>40</v>
      </c>
      <c r="E17" s="100"/>
      <c r="F17" s="84" t="s">
        <v>12</v>
      </c>
      <c r="G17" s="101" t="str">
        <f t="shared" si="0"/>
        <v/>
      </c>
      <c r="H17" s="84" t="s">
        <v>12</v>
      </c>
    </row>
    <row r="18" spans="1:8" ht="386.25" customHeight="1" x14ac:dyDescent="0.25">
      <c r="A18" s="82">
        <v>10</v>
      </c>
      <c r="B18" s="121" t="s">
        <v>69</v>
      </c>
      <c r="C18" s="122"/>
      <c r="D18" s="83">
        <v>120</v>
      </c>
      <c r="E18" s="100"/>
      <c r="F18" s="84" t="s">
        <v>12</v>
      </c>
      <c r="G18" s="101" t="str">
        <f t="shared" si="0"/>
        <v/>
      </c>
      <c r="H18" s="84" t="s">
        <v>12</v>
      </c>
    </row>
    <row r="19" spans="1:8" ht="152.25" customHeight="1" x14ac:dyDescent="0.25">
      <c r="A19" s="82">
        <v>11</v>
      </c>
      <c r="B19" s="117" t="s">
        <v>60</v>
      </c>
      <c r="C19" s="117"/>
      <c r="D19" s="83">
        <v>120</v>
      </c>
      <c r="E19" s="100"/>
      <c r="F19" s="84" t="s">
        <v>12</v>
      </c>
      <c r="G19" s="101" t="str">
        <f t="shared" si="0"/>
        <v/>
      </c>
      <c r="H19" s="84" t="s">
        <v>12</v>
      </c>
    </row>
    <row r="20" spans="1:8" ht="69" customHeight="1" x14ac:dyDescent="0.25">
      <c r="A20" s="82">
        <v>12</v>
      </c>
      <c r="B20" s="117" t="s">
        <v>36</v>
      </c>
      <c r="C20" s="117"/>
      <c r="D20" s="83">
        <v>5</v>
      </c>
      <c r="E20" s="100"/>
      <c r="F20" s="84" t="s">
        <v>12</v>
      </c>
      <c r="G20" s="101" t="str">
        <f t="shared" si="0"/>
        <v/>
      </c>
      <c r="H20" s="84" t="s">
        <v>12</v>
      </c>
    </row>
    <row r="21" spans="1:8" ht="69" customHeight="1" x14ac:dyDescent="0.25">
      <c r="A21" s="82">
        <v>13</v>
      </c>
      <c r="B21" s="117" t="s">
        <v>37</v>
      </c>
      <c r="C21" s="117"/>
      <c r="D21" s="83">
        <v>30</v>
      </c>
      <c r="E21" s="100"/>
      <c r="F21" s="84" t="s">
        <v>12</v>
      </c>
      <c r="G21" s="101" t="str">
        <f t="shared" si="0"/>
        <v/>
      </c>
      <c r="H21" s="84" t="s">
        <v>12</v>
      </c>
    </row>
    <row r="22" spans="1:8" ht="69" customHeight="1" x14ac:dyDescent="0.25">
      <c r="A22" s="82">
        <v>14</v>
      </c>
      <c r="B22" s="115" t="s">
        <v>38</v>
      </c>
      <c r="C22" s="119"/>
      <c r="D22" s="83">
        <v>5</v>
      </c>
      <c r="E22" s="100"/>
      <c r="F22" s="84" t="s">
        <v>12</v>
      </c>
      <c r="G22" s="101" t="str">
        <f t="shared" si="0"/>
        <v/>
      </c>
      <c r="H22" s="84" t="s">
        <v>12</v>
      </c>
    </row>
    <row r="23" spans="1:8" ht="100.5" customHeight="1" x14ac:dyDescent="0.25">
      <c r="A23" s="82">
        <v>15</v>
      </c>
      <c r="B23" s="117" t="s">
        <v>39</v>
      </c>
      <c r="C23" s="123"/>
      <c r="D23" s="83">
        <v>5</v>
      </c>
      <c r="E23" s="100"/>
      <c r="F23" s="84" t="s">
        <v>12</v>
      </c>
      <c r="G23" s="101" t="str">
        <f t="shared" si="0"/>
        <v/>
      </c>
      <c r="H23" s="84" t="s">
        <v>12</v>
      </c>
    </row>
    <row r="24" spans="1:8" ht="108" customHeight="1" x14ac:dyDescent="0.25">
      <c r="A24" s="82">
        <v>16</v>
      </c>
      <c r="B24" s="117" t="s">
        <v>40</v>
      </c>
      <c r="C24" s="123"/>
      <c r="D24" s="83">
        <v>10</v>
      </c>
      <c r="E24" s="100"/>
      <c r="F24" s="84" t="s">
        <v>12</v>
      </c>
      <c r="G24" s="101" t="str">
        <f t="shared" si="0"/>
        <v/>
      </c>
      <c r="H24" s="84" t="s">
        <v>12</v>
      </c>
    </row>
    <row r="25" spans="1:8" ht="109.5" customHeight="1" x14ac:dyDescent="0.25">
      <c r="A25" s="82">
        <v>17</v>
      </c>
      <c r="B25" s="117" t="s">
        <v>41</v>
      </c>
      <c r="C25" s="123"/>
      <c r="D25" s="83">
        <v>5</v>
      </c>
      <c r="E25" s="100"/>
      <c r="F25" s="84" t="s">
        <v>12</v>
      </c>
      <c r="G25" s="101" t="str">
        <f t="shared" si="0"/>
        <v/>
      </c>
      <c r="H25" s="84" t="s">
        <v>12</v>
      </c>
    </row>
    <row r="26" spans="1:8" ht="108" customHeight="1" x14ac:dyDescent="0.25">
      <c r="A26" s="82">
        <v>18</v>
      </c>
      <c r="B26" s="117" t="s">
        <v>42</v>
      </c>
      <c r="C26" s="123"/>
      <c r="D26" s="83">
        <v>10</v>
      </c>
      <c r="E26" s="100"/>
      <c r="F26" s="84" t="s">
        <v>12</v>
      </c>
      <c r="G26" s="101" t="str">
        <f t="shared" si="0"/>
        <v/>
      </c>
      <c r="H26" s="84" t="s">
        <v>12</v>
      </c>
    </row>
    <row r="27" spans="1:8" ht="154.5" customHeight="1" x14ac:dyDescent="0.25">
      <c r="A27" s="82">
        <v>19</v>
      </c>
      <c r="B27" s="117" t="s">
        <v>43</v>
      </c>
      <c r="C27" s="117"/>
      <c r="D27" s="83">
        <v>5</v>
      </c>
      <c r="E27" s="100"/>
      <c r="F27" s="84" t="s">
        <v>12</v>
      </c>
      <c r="G27" s="101" t="str">
        <f t="shared" si="0"/>
        <v/>
      </c>
      <c r="H27" s="84" t="s">
        <v>12</v>
      </c>
    </row>
    <row r="28" spans="1:8" ht="33.75" customHeight="1" x14ac:dyDescent="0.25">
      <c r="A28" s="93"/>
      <c r="B28" s="93"/>
      <c r="C28" s="95" t="s">
        <v>44</v>
      </c>
      <c r="D28" s="93"/>
      <c r="E28" s="93"/>
      <c r="F28" s="94"/>
      <c r="G28" s="101" t="str">
        <f>IF(G9="","",SUM(G9:G27))</f>
        <v/>
      </c>
      <c r="H28" s="84" t="s">
        <v>12</v>
      </c>
    </row>
    <row r="29" spans="1:8" ht="15" customHeight="1" x14ac:dyDescent="0.25">
      <c r="A29" s="89"/>
      <c r="B29" s="90"/>
      <c r="C29" s="90"/>
      <c r="D29" s="91"/>
      <c r="E29" s="92"/>
      <c r="F29" s="92"/>
      <c r="G29" s="80"/>
      <c r="H29" s="80"/>
    </row>
    <row r="30" spans="1:8" ht="15" customHeight="1" x14ac:dyDescent="0.25">
      <c r="A30" s="89"/>
      <c r="B30" s="97" t="s">
        <v>45</v>
      </c>
      <c r="C30" s="98"/>
      <c r="D30" s="91"/>
      <c r="E30" s="92"/>
      <c r="F30" s="92"/>
      <c r="G30" s="96"/>
      <c r="H30" s="96"/>
    </row>
    <row r="31" spans="1:8" ht="15" customHeight="1" x14ac:dyDescent="0.25">
      <c r="A31" s="89"/>
      <c r="B31" s="97" t="s">
        <v>46</v>
      </c>
      <c r="C31" s="98"/>
      <c r="D31" s="91"/>
      <c r="E31" s="92"/>
      <c r="F31" s="92"/>
      <c r="G31" s="96"/>
      <c r="H31" s="96"/>
    </row>
    <row r="32" spans="1:8" ht="63.75" x14ac:dyDescent="0.25">
      <c r="A32" s="89"/>
      <c r="B32" s="99" t="s">
        <v>56</v>
      </c>
      <c r="C32" s="98"/>
      <c r="D32" s="91"/>
      <c r="E32" s="92"/>
      <c r="F32" s="92"/>
      <c r="G32" s="96"/>
      <c r="H32" s="96"/>
    </row>
    <row r="33" spans="1:8" ht="78.75" customHeight="1" x14ac:dyDescent="0.25">
      <c r="A33" s="89"/>
      <c r="B33" s="99" t="s">
        <v>68</v>
      </c>
      <c r="C33" s="98"/>
      <c r="D33" s="91"/>
      <c r="E33" s="92"/>
      <c r="F33" s="92"/>
      <c r="G33" s="96"/>
      <c r="H33" s="96"/>
    </row>
    <row r="34" spans="1:8" ht="153" x14ac:dyDescent="0.25">
      <c r="B34" s="99" t="s">
        <v>59</v>
      </c>
      <c r="C34" s="102"/>
    </row>
    <row r="35" spans="1:8" x14ac:dyDescent="0.25">
      <c r="A35" s="27"/>
      <c r="B35" s="72"/>
      <c r="C35" s="72"/>
    </row>
    <row r="36" spans="1:8" ht="42.75" customHeight="1" x14ac:dyDescent="0.25">
      <c r="A36" s="81"/>
      <c r="B36" s="112" t="s">
        <v>47</v>
      </c>
      <c r="C36" s="112"/>
      <c r="D36" s="112"/>
      <c r="E36" s="112"/>
      <c r="F36" s="112"/>
      <c r="G36" s="112"/>
      <c r="H36" s="112"/>
    </row>
    <row r="37" spans="1:8" x14ac:dyDescent="0.25">
      <c r="A37" s="28"/>
      <c r="B37" s="112" t="s">
        <v>48</v>
      </c>
      <c r="C37" s="112"/>
      <c r="D37" s="112"/>
      <c r="E37" s="112"/>
      <c r="F37" s="112"/>
      <c r="G37" s="112"/>
      <c r="H37" s="112"/>
    </row>
    <row r="38" spans="1:8" x14ac:dyDescent="0.25">
      <c r="A38" s="79"/>
      <c r="B38" s="112" t="s">
        <v>49</v>
      </c>
      <c r="C38" s="124"/>
      <c r="D38" s="124"/>
      <c r="E38" s="124"/>
      <c r="F38" s="124"/>
      <c r="G38" s="124"/>
      <c r="H38" s="124"/>
    </row>
    <row r="39" spans="1:8" x14ac:dyDescent="0.25">
      <c r="B39" s="112" t="s">
        <v>50</v>
      </c>
      <c r="C39" s="112"/>
      <c r="D39" s="112"/>
      <c r="E39" s="112"/>
      <c r="F39" s="112"/>
      <c r="G39" s="112"/>
      <c r="H39" s="112"/>
    </row>
    <row r="40" spans="1:8" ht="101.25" customHeight="1" x14ac:dyDescent="0.25">
      <c r="B40" s="125" t="s">
        <v>61</v>
      </c>
      <c r="C40" s="125"/>
      <c r="D40" s="125"/>
      <c r="E40" s="125"/>
      <c r="F40" s="125"/>
      <c r="G40" s="125"/>
      <c r="H40" s="125"/>
    </row>
  </sheetData>
  <sheetProtection algorithmName="SHA-512" hashValue="bb6MgAL7dfQSU2ZbWR4y+UwBr2HDAaENBPX3UbN1V/WANYwo5fcVbKRqD0mUM4gZeuLWRH5L3yQhvmzmI5kRpw==" saltValue="sS43FjdZYTtKUz+5D5ToQQ==" spinCount="100000" sheet="1" objects="1" scenarios="1"/>
  <mergeCells count="30">
    <mergeCell ref="B37:H37"/>
    <mergeCell ref="B38:H38"/>
    <mergeCell ref="B39:H39"/>
    <mergeCell ref="B40:H40"/>
    <mergeCell ref="B24:C24"/>
    <mergeCell ref="B25:C25"/>
    <mergeCell ref="B26:C26"/>
    <mergeCell ref="B27:C27"/>
    <mergeCell ref="B36:H36"/>
    <mergeCell ref="B19:C19"/>
    <mergeCell ref="B20:C20"/>
    <mergeCell ref="B21:C21"/>
    <mergeCell ref="B22:C22"/>
    <mergeCell ref="B23:C23"/>
    <mergeCell ref="B14:C14"/>
    <mergeCell ref="B15:C15"/>
    <mergeCell ref="B17:C17"/>
    <mergeCell ref="B16:C16"/>
    <mergeCell ref="B18:C18"/>
    <mergeCell ref="B9:C9"/>
    <mergeCell ref="B10:C10"/>
    <mergeCell ref="B11:C11"/>
    <mergeCell ref="B12:C12"/>
    <mergeCell ref="B13:C13"/>
    <mergeCell ref="B8:C8"/>
    <mergeCell ref="B3:H3"/>
    <mergeCell ref="B4:H4"/>
    <mergeCell ref="B5:H5"/>
    <mergeCell ref="B7:H7"/>
    <mergeCell ref="B6:H6"/>
  </mergeCells>
  <pageMargins left="0.7" right="0.7" top="0.75" bottom="0.75" header="0.3" footer="0.3"/>
  <pageSetup paperSize="9"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11</vt:i4>
      </vt:variant>
    </vt:vector>
  </HeadingPairs>
  <TitlesOfParts>
    <vt:vector size="13" baseType="lpstr">
      <vt:lpstr>Deckblatt</vt:lpstr>
      <vt:lpstr>LV</vt:lpstr>
      <vt:lpstr>Deckblatt!Brutto</vt:lpstr>
      <vt:lpstr>Brutto_mit_Nachlass_und_Skonto</vt:lpstr>
      <vt:lpstr>Gesamtsumme_Netto_nach_Nachlass_Skonto</vt:lpstr>
      <vt:lpstr>Deckblatt!MwStEur</vt:lpstr>
      <vt:lpstr>Nachlass_Absolut</vt:lpstr>
      <vt:lpstr>Deckblatt!Nachlass_Prozent</vt:lpstr>
      <vt:lpstr>Deckblatt!Netto</vt:lpstr>
      <vt:lpstr>Netto_Nachlass</vt:lpstr>
      <vt:lpstr>Netto_Skonto</vt:lpstr>
      <vt:lpstr>Deckblatt!Skonto_Prozent</vt:lpstr>
      <vt:lpstr>Deckblatt!Ust</vt:lpstr>
    </vt:vector>
  </TitlesOfParts>
  <Company>Stadt Ingolstadt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Herrgen Michael</dc:creator>
  <cp:lastModifiedBy>Hacker Andreas</cp:lastModifiedBy>
  <cp:lastPrinted>2026-04-29T10:23:26Z</cp:lastPrinted>
  <dcterms:created xsi:type="dcterms:W3CDTF">2019-12-23T13:59:30Z</dcterms:created>
  <dcterms:modified xsi:type="dcterms:W3CDTF">2026-07-01T12:44:14Z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2026-04-27T12:20:09Z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b35211f9-430f-4cf1-a0b7-1228dfab2c29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