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G 4-4-4\Dielmann-Hupertz\Ausschreibungen Gebäudereinigung\Objekte\ab 2026\Siegerlandhalle ab 01.02.2026\"/>
    </mc:Choice>
  </mc:AlternateContent>
  <xr:revisionPtr revIDLastSave="0" documentId="8_{446EB54C-66FA-406D-9F29-1F895ACA7AB7}" xr6:coauthVersionLast="47" xr6:coauthVersionMax="47" xr10:uidLastSave="{00000000-0000-0000-0000-000000000000}"/>
  <workbookProtection workbookAlgorithmName="SHA-512" workbookHashValue="AxU3qmCwg0/bEWz57YhprABVQYmZlQV8Ex9KJsu44G/MvDqqEhxM9NwKv9pnHW4bHA/KgbsWSGTX3XO/Whitkg==" workbookSaltValue="GRP0BULkniw2fTRqjlMy7g==" workbookSpinCount="100000" lockStructure="1"/>
  <bookViews>
    <workbookView xWindow="-120" yWindow="-120" windowWidth="29040" windowHeight="17520" xr2:uid="{C6A5EB79-90B4-4170-A1DE-B764B004C4C0}"/>
  </bookViews>
  <sheets>
    <sheet name="Legende" sheetId="1" r:id="rId1"/>
    <sheet name="Unterhaltsreinigung" sheetId="2" r:id="rId2"/>
    <sheet name="Bedarfsreinigung" sheetId="3" r:id="rId3"/>
    <sheet name="Grundreinigung" sheetId="4" r:id="rId4"/>
    <sheet name="Brandschutzreinigung" sheetId="5" r:id="rId5"/>
    <sheet name="Reinigung Polsterstühle" sheetId="6" r:id="rId6"/>
    <sheet name="WC-Betreuung" sheetId="7" r:id="rId7"/>
    <sheet name="Gesamtübersicht" sheetId="8" r:id="rId8"/>
  </sheets>
  <definedNames>
    <definedName name="Brutto">Gesamtübersicht!$C$22</definedName>
    <definedName name="MyChanged" hidden="1">0</definedName>
    <definedName name="MyVersion" hidden="1">43743.7486111111</definedName>
    <definedName name="Netto">Gesamtübersicht!$A$22</definedName>
    <definedName name="Ust">Gesamtübersicht!$B$22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8" l="1"/>
  <c r="B18" i="8"/>
  <c r="A18" i="8"/>
  <c r="C14" i="8"/>
  <c r="B14" i="8"/>
  <c r="A14" i="8"/>
  <c r="A10" i="8"/>
  <c r="C5" i="8"/>
  <c r="B5" i="8"/>
  <c r="A5" i="8"/>
  <c r="A22" i="8" s="1"/>
  <c r="C22" i="8" s="1"/>
  <c r="G97" i="4"/>
  <c r="F97" i="4"/>
  <c r="I10" i="3"/>
  <c r="L10" i="3" s="1"/>
  <c r="I9" i="3"/>
  <c r="L9" i="3" s="1"/>
  <c r="I8" i="3"/>
  <c r="L8" i="3" s="1"/>
  <c r="I7" i="3"/>
  <c r="L7" i="3" s="1"/>
  <c r="I6" i="3"/>
  <c r="L6" i="3" s="1"/>
  <c r="I5" i="3"/>
  <c r="I12" i="3" s="1"/>
  <c r="H94" i="2"/>
  <c r="R92" i="2"/>
  <c r="O92" i="2"/>
  <c r="L92" i="2"/>
  <c r="I92" i="2"/>
  <c r="G92" i="2"/>
  <c r="I90" i="2"/>
  <c r="R90" i="2" s="1"/>
  <c r="R89" i="2"/>
  <c r="O89" i="2"/>
  <c r="L89" i="2"/>
  <c r="I89" i="2"/>
  <c r="I88" i="2"/>
  <c r="R88" i="2" s="1"/>
  <c r="R87" i="2"/>
  <c r="O87" i="2"/>
  <c r="L87" i="2"/>
  <c r="I87" i="2"/>
  <c r="I86" i="2"/>
  <c r="R86" i="2" s="1"/>
  <c r="R85" i="2"/>
  <c r="O85" i="2"/>
  <c r="L85" i="2"/>
  <c r="I85" i="2"/>
  <c r="I84" i="2"/>
  <c r="R84" i="2" s="1"/>
  <c r="R83" i="2"/>
  <c r="O83" i="2"/>
  <c r="L83" i="2"/>
  <c r="I83" i="2"/>
  <c r="I82" i="2"/>
  <c r="R82" i="2" s="1"/>
  <c r="R81" i="2"/>
  <c r="O81" i="2"/>
  <c r="L81" i="2"/>
  <c r="I81" i="2"/>
  <c r="I80" i="2"/>
  <c r="R80" i="2" s="1"/>
  <c r="R79" i="2"/>
  <c r="O79" i="2"/>
  <c r="L79" i="2"/>
  <c r="I79" i="2"/>
  <c r="I78" i="2"/>
  <c r="R78" i="2" s="1"/>
  <c r="R77" i="2"/>
  <c r="O77" i="2"/>
  <c r="L77" i="2"/>
  <c r="I77" i="2"/>
  <c r="I76" i="2"/>
  <c r="R76" i="2" s="1"/>
  <c r="R75" i="2"/>
  <c r="O75" i="2"/>
  <c r="L75" i="2"/>
  <c r="I75" i="2"/>
  <c r="I74" i="2"/>
  <c r="R74" i="2" s="1"/>
  <c r="R73" i="2"/>
  <c r="O73" i="2"/>
  <c r="L73" i="2"/>
  <c r="I73" i="2"/>
  <c r="I72" i="2"/>
  <c r="R72" i="2" s="1"/>
  <c r="R71" i="2"/>
  <c r="O71" i="2"/>
  <c r="L71" i="2"/>
  <c r="I71" i="2"/>
  <c r="I70" i="2"/>
  <c r="R70" i="2" s="1"/>
  <c r="R69" i="2"/>
  <c r="O69" i="2"/>
  <c r="L69" i="2"/>
  <c r="I69" i="2"/>
  <c r="I68" i="2"/>
  <c r="R68" i="2" s="1"/>
  <c r="R67" i="2"/>
  <c r="O67" i="2"/>
  <c r="L67" i="2"/>
  <c r="I67" i="2"/>
  <c r="I66" i="2"/>
  <c r="R66" i="2" s="1"/>
  <c r="R65" i="2"/>
  <c r="O65" i="2"/>
  <c r="L65" i="2"/>
  <c r="I65" i="2"/>
  <c r="I64" i="2"/>
  <c r="R64" i="2" s="1"/>
  <c r="R63" i="2"/>
  <c r="O63" i="2"/>
  <c r="L63" i="2"/>
  <c r="I63" i="2"/>
  <c r="I62" i="2"/>
  <c r="R62" i="2" s="1"/>
  <c r="R61" i="2"/>
  <c r="O61" i="2"/>
  <c r="L61" i="2"/>
  <c r="I61" i="2"/>
  <c r="I60" i="2"/>
  <c r="R60" i="2" s="1"/>
  <c r="R59" i="2"/>
  <c r="O59" i="2"/>
  <c r="L59" i="2"/>
  <c r="I59" i="2"/>
  <c r="I58" i="2"/>
  <c r="R58" i="2" s="1"/>
  <c r="R57" i="2"/>
  <c r="O57" i="2"/>
  <c r="L57" i="2"/>
  <c r="I57" i="2"/>
  <c r="I56" i="2"/>
  <c r="R56" i="2" s="1"/>
  <c r="R55" i="2"/>
  <c r="O55" i="2"/>
  <c r="L55" i="2"/>
  <c r="I55" i="2"/>
  <c r="I54" i="2"/>
  <c r="R54" i="2" s="1"/>
  <c r="R53" i="2"/>
  <c r="O53" i="2"/>
  <c r="L53" i="2"/>
  <c r="I53" i="2"/>
  <c r="I52" i="2"/>
  <c r="R52" i="2" s="1"/>
  <c r="R51" i="2"/>
  <c r="O51" i="2"/>
  <c r="L51" i="2"/>
  <c r="I51" i="2"/>
  <c r="I50" i="2"/>
  <c r="R50" i="2" s="1"/>
  <c r="R49" i="2"/>
  <c r="O49" i="2"/>
  <c r="L49" i="2"/>
  <c r="I49" i="2"/>
  <c r="I48" i="2"/>
  <c r="R48" i="2" s="1"/>
  <c r="R47" i="2"/>
  <c r="O47" i="2"/>
  <c r="L47" i="2"/>
  <c r="I47" i="2"/>
  <c r="I46" i="2"/>
  <c r="R46" i="2" s="1"/>
  <c r="R45" i="2"/>
  <c r="O45" i="2"/>
  <c r="L45" i="2"/>
  <c r="I45" i="2"/>
  <c r="I44" i="2"/>
  <c r="R44" i="2" s="1"/>
  <c r="R43" i="2"/>
  <c r="O43" i="2"/>
  <c r="L43" i="2"/>
  <c r="I43" i="2"/>
  <c r="I42" i="2"/>
  <c r="R42" i="2" s="1"/>
  <c r="R41" i="2"/>
  <c r="O41" i="2"/>
  <c r="L41" i="2"/>
  <c r="I41" i="2"/>
  <c r="I40" i="2"/>
  <c r="R40" i="2" s="1"/>
  <c r="R39" i="2"/>
  <c r="O39" i="2"/>
  <c r="L39" i="2"/>
  <c r="I39" i="2"/>
  <c r="I38" i="2"/>
  <c r="R38" i="2" s="1"/>
  <c r="R37" i="2"/>
  <c r="O37" i="2"/>
  <c r="L37" i="2"/>
  <c r="I37" i="2"/>
  <c r="I36" i="2"/>
  <c r="R36" i="2" s="1"/>
  <c r="R35" i="2"/>
  <c r="O35" i="2"/>
  <c r="L35" i="2"/>
  <c r="I35" i="2"/>
  <c r="I34" i="2"/>
  <c r="R34" i="2" s="1"/>
  <c r="R33" i="2"/>
  <c r="O33" i="2"/>
  <c r="L33" i="2"/>
  <c r="I33" i="2"/>
  <c r="I32" i="2"/>
  <c r="R32" i="2" s="1"/>
  <c r="R31" i="2"/>
  <c r="O31" i="2"/>
  <c r="L31" i="2"/>
  <c r="I31" i="2"/>
  <c r="I30" i="2"/>
  <c r="R30" i="2" s="1"/>
  <c r="R29" i="2"/>
  <c r="O29" i="2"/>
  <c r="L29" i="2"/>
  <c r="I29" i="2"/>
  <c r="I28" i="2"/>
  <c r="R28" i="2" s="1"/>
  <c r="R27" i="2"/>
  <c r="O27" i="2"/>
  <c r="L27" i="2"/>
  <c r="I27" i="2"/>
  <c r="I26" i="2"/>
  <c r="R26" i="2" s="1"/>
  <c r="R25" i="2"/>
  <c r="O25" i="2"/>
  <c r="L25" i="2"/>
  <c r="I25" i="2"/>
  <c r="I24" i="2"/>
  <c r="R24" i="2" s="1"/>
  <c r="R23" i="2"/>
  <c r="O23" i="2"/>
  <c r="L23" i="2"/>
  <c r="I23" i="2"/>
  <c r="I22" i="2"/>
  <c r="R22" i="2" s="1"/>
  <c r="R21" i="2"/>
  <c r="O21" i="2"/>
  <c r="L21" i="2"/>
  <c r="I21" i="2"/>
  <c r="I20" i="2"/>
  <c r="R20" i="2" s="1"/>
  <c r="R19" i="2"/>
  <c r="O19" i="2"/>
  <c r="L19" i="2"/>
  <c r="I19" i="2"/>
  <c r="I18" i="2"/>
  <c r="R18" i="2" s="1"/>
  <c r="R17" i="2"/>
  <c r="O17" i="2"/>
  <c r="L17" i="2"/>
  <c r="I17" i="2"/>
  <c r="I16" i="2"/>
  <c r="R16" i="2" s="1"/>
  <c r="R15" i="2"/>
  <c r="O15" i="2"/>
  <c r="L15" i="2"/>
  <c r="I15" i="2"/>
  <c r="I14" i="2"/>
  <c r="R14" i="2" s="1"/>
  <c r="R13" i="2"/>
  <c r="O13" i="2"/>
  <c r="L13" i="2"/>
  <c r="I13" i="2"/>
  <c r="I12" i="2"/>
  <c r="R12" i="2" s="1"/>
  <c r="R11" i="2"/>
  <c r="O11" i="2"/>
  <c r="L11" i="2"/>
  <c r="I11" i="2"/>
  <c r="I10" i="2"/>
  <c r="R10" i="2" s="1"/>
  <c r="R9" i="2"/>
  <c r="O9" i="2"/>
  <c r="L9" i="2"/>
  <c r="I9" i="2"/>
  <c r="I8" i="2"/>
  <c r="R8" i="2" s="1"/>
  <c r="R7" i="2"/>
  <c r="O7" i="2"/>
  <c r="L7" i="2"/>
  <c r="I7" i="2"/>
  <c r="I6" i="2"/>
  <c r="R6" i="2" s="1"/>
  <c r="R5" i="2"/>
  <c r="O5" i="2"/>
  <c r="L5" i="2"/>
  <c r="I5" i="2"/>
  <c r="L5" i="3" l="1"/>
  <c r="L12" i="3" s="1"/>
  <c r="L6" i="2"/>
  <c r="L10" i="2"/>
  <c r="L12" i="2"/>
  <c r="L14" i="2"/>
  <c r="L16" i="2"/>
  <c r="L18" i="2"/>
  <c r="L20" i="2"/>
  <c r="L22" i="2"/>
  <c r="L24" i="2"/>
  <c r="L26" i="2"/>
  <c r="L28" i="2"/>
  <c r="L30" i="2"/>
  <c r="L34" i="2"/>
  <c r="L36" i="2"/>
  <c r="L38" i="2"/>
  <c r="L40" i="2"/>
  <c r="L42" i="2"/>
  <c r="L44" i="2"/>
  <c r="L46" i="2"/>
  <c r="L48" i="2"/>
  <c r="L50" i="2"/>
  <c r="L52" i="2"/>
  <c r="L54" i="2"/>
  <c r="L56" i="2"/>
  <c r="L58" i="2"/>
  <c r="L60" i="2"/>
  <c r="L62" i="2"/>
  <c r="L64" i="2"/>
  <c r="L66" i="2"/>
  <c r="L68" i="2"/>
  <c r="L70" i="2"/>
  <c r="L72" i="2"/>
  <c r="L74" i="2"/>
  <c r="L76" i="2"/>
  <c r="L78" i="2"/>
  <c r="L80" i="2"/>
  <c r="L82" i="2"/>
  <c r="L84" i="2"/>
  <c r="L86" i="2"/>
  <c r="L88" i="2"/>
  <c r="L90" i="2"/>
  <c r="O6" i="2"/>
  <c r="O8" i="2"/>
  <c r="O10" i="2"/>
  <c r="O12" i="2"/>
  <c r="O14" i="2"/>
  <c r="O16" i="2"/>
  <c r="O18" i="2"/>
  <c r="O20" i="2"/>
  <c r="O22" i="2"/>
  <c r="O24" i="2"/>
  <c r="O26" i="2"/>
  <c r="O28" i="2"/>
  <c r="O30" i="2"/>
  <c r="O32" i="2"/>
  <c r="O34" i="2"/>
  <c r="O36" i="2"/>
  <c r="O38" i="2"/>
  <c r="O40" i="2"/>
  <c r="O42" i="2"/>
  <c r="O44" i="2"/>
  <c r="O46" i="2"/>
  <c r="O48" i="2"/>
  <c r="O50" i="2"/>
  <c r="O52" i="2"/>
  <c r="O54" i="2"/>
  <c r="O56" i="2"/>
  <c r="O58" i="2"/>
  <c r="O60" i="2"/>
  <c r="O62" i="2"/>
  <c r="O64" i="2"/>
  <c r="O66" i="2"/>
  <c r="O68" i="2"/>
  <c r="O70" i="2"/>
  <c r="O72" i="2"/>
  <c r="O74" i="2"/>
  <c r="O76" i="2"/>
  <c r="O78" i="2"/>
  <c r="O80" i="2"/>
  <c r="O82" i="2"/>
  <c r="O84" i="2"/>
  <c r="O86" i="2"/>
  <c r="O88" i="2"/>
  <c r="O90" i="2"/>
  <c r="L8" i="2"/>
  <c r="L32" i="2"/>
</calcChain>
</file>

<file path=xl/sharedStrings.xml><?xml version="1.0" encoding="utf-8"?>
<sst xmlns="http://schemas.openxmlformats.org/spreadsheetml/2006/main" count="832" uniqueCount="184">
  <si>
    <t>Anlage 2</t>
  </si>
  <si>
    <t>Raumarten:</t>
  </si>
  <si>
    <t>A</t>
  </si>
  <si>
    <t>z.B. Büro- und Klassenräume, Neben- und Kellerräume</t>
  </si>
  <si>
    <t>B</t>
  </si>
  <si>
    <t>Verkehrsfläche</t>
  </si>
  <si>
    <t>C</t>
  </si>
  <si>
    <t>Sanitär-,Umkleideräume, Duschen</t>
  </si>
  <si>
    <t>D</t>
  </si>
  <si>
    <t>Cafeteria, Mensa, Speiseräume, Küchen, Teeküchen</t>
  </si>
  <si>
    <t>E</t>
  </si>
  <si>
    <t>Außenverkehrfläche</t>
  </si>
  <si>
    <t>F</t>
  </si>
  <si>
    <t>Sporthallen/Tribünen</t>
  </si>
  <si>
    <t>G</t>
  </si>
  <si>
    <t>Sonderflächen/-nutzungen</t>
  </si>
  <si>
    <t>Bewertungsfaktoren (Reinig.-Intervalle):</t>
  </si>
  <si>
    <t>1 x wchtl.</t>
  </si>
  <si>
    <t>jeden 2. Tag</t>
  </si>
  <si>
    <t>3 x wöchtl. (Mo/Mi/Fr)</t>
  </si>
  <si>
    <t>täglich</t>
  </si>
  <si>
    <t>14-tägig</t>
  </si>
  <si>
    <t>1 x mtl.</t>
  </si>
  <si>
    <t xml:space="preserve">Flächenaufmaß für Kalkulation und Angebot Unterhaltsreinigung (nach Belegung) "Siegerlandhalle" </t>
  </si>
  <si>
    <t>zuschlagsfreie Zeiten</t>
  </si>
  <si>
    <t>Nachtzuschlag</t>
  </si>
  <si>
    <t>Sonn- u. Feiertage</t>
  </si>
  <si>
    <t>Kostenstelle</t>
  </si>
  <si>
    <t>Pos.</t>
  </si>
  <si>
    <t>Gebäude/ Trakt</t>
  </si>
  <si>
    <t>Etage</t>
  </si>
  <si>
    <t>Bezeichnung</t>
  </si>
  <si>
    <t>RA</t>
  </si>
  <si>
    <t>Gesamt-fläche</t>
  </si>
  <si>
    <t>qm/Std. /Gebäude (LW)</t>
  </si>
  <si>
    <t>Stunden pro Reinigung</t>
  </si>
  <si>
    <t>STVS / €</t>
  </si>
  <si>
    <t>Kosten pro Reinigung</t>
  </si>
  <si>
    <t>Großer Saal</t>
  </si>
  <si>
    <t>KG</t>
  </si>
  <si>
    <t>Treppenabgang/Foyer rechts</t>
  </si>
  <si>
    <t>Vorflur rechts</t>
  </si>
  <si>
    <t>Treppenabgang/Foyer links</t>
  </si>
  <si>
    <t>Vorflur links</t>
  </si>
  <si>
    <t>Flur WC-Anlagen</t>
  </si>
  <si>
    <t>Vorraum WC-Damen A 002</t>
  </si>
  <si>
    <t>WC-Damen</t>
  </si>
  <si>
    <t>Vorraum WC-Herren A 003</t>
  </si>
  <si>
    <t>WC-Herren</t>
  </si>
  <si>
    <t>Vorraum WC-Herren A 004</t>
  </si>
  <si>
    <t>Vorraum WC-Damen A 005</t>
  </si>
  <si>
    <t>Vorraum Lastenaufzug A 013c</t>
  </si>
  <si>
    <t>Garderobe/Catering A 015</t>
  </si>
  <si>
    <t>Garderobe/Catering A 016</t>
  </si>
  <si>
    <t>Garderobe A 017</t>
  </si>
  <si>
    <t>Garderobe A 018</t>
  </si>
  <si>
    <t>Garderobe A 019</t>
  </si>
  <si>
    <t>Garderobe A 020</t>
  </si>
  <si>
    <t>WC / Dusche A 021</t>
  </si>
  <si>
    <t>Garderobenflur/Vorflur Treppenh. 2</t>
  </si>
  <si>
    <t>EG</t>
  </si>
  <si>
    <t>Foyer A 101</t>
  </si>
  <si>
    <t>Großer Saal A 102</t>
  </si>
  <si>
    <t>DRK / Feuerwehr A 103</t>
  </si>
  <si>
    <t>Barrierefreies WC A 104</t>
  </si>
  <si>
    <t>Andienung Großer Saal A 106</t>
  </si>
  <si>
    <t>Lastenaufzug mit Vorraum A 107</t>
  </si>
  <si>
    <t>Treppenhaus A T3</t>
  </si>
  <si>
    <t>BMA A 108</t>
  </si>
  <si>
    <t>WC-Damen A 109</t>
  </si>
  <si>
    <t>WC-Herren A 110</t>
  </si>
  <si>
    <t>Garderobe A 112</t>
  </si>
  <si>
    <t>Dusche A 112a</t>
  </si>
  <si>
    <t>Garderobe A 113</t>
  </si>
  <si>
    <t>Garderobe A 114</t>
  </si>
  <si>
    <t>Stargarderobe A 115</t>
  </si>
  <si>
    <t>Abstellraum A 116</t>
  </si>
  <si>
    <t>WC A 116a</t>
  </si>
  <si>
    <t>WC / Dusche Stargarderobe A 116b</t>
  </si>
  <si>
    <t xml:space="preserve">Garderobenflur </t>
  </si>
  <si>
    <t>Anlieferung / Elefantentor</t>
  </si>
  <si>
    <t>Personenaufzug Foyer</t>
  </si>
  <si>
    <t>EG-OG</t>
  </si>
  <si>
    <t>Treppen einschließlich Podest (links)</t>
  </si>
  <si>
    <t>Treppen einschließlich Podest (rechts)</t>
  </si>
  <si>
    <t>OG</t>
  </si>
  <si>
    <t>Galerie  A 201</t>
  </si>
  <si>
    <t xml:space="preserve">Flur vor Presseraum </t>
  </si>
  <si>
    <t>Flur VIP</t>
  </si>
  <si>
    <t>Empore (feste Bestuhlung) A 204</t>
  </si>
  <si>
    <t>Hüttensaal</t>
  </si>
  <si>
    <t>Hüttensaal C 155</t>
  </si>
  <si>
    <t>Foyer Eingang "C" C 170</t>
  </si>
  <si>
    <t>Barrierefreies WC mit Vorflur C174</t>
  </si>
  <si>
    <t>WC-Damen C175</t>
  </si>
  <si>
    <t>WC-Herren C176</t>
  </si>
  <si>
    <t>Spandauer Saal</t>
  </si>
  <si>
    <t>Treppenhaus Eingang B-T1</t>
  </si>
  <si>
    <t>WC-Herren B233</t>
  </si>
  <si>
    <t>WC-Damen B234</t>
  </si>
  <si>
    <t>Spandauer Saal B235</t>
  </si>
  <si>
    <t>Stuhllager Spandauer Saal C242/ Magazin</t>
  </si>
  <si>
    <t>Leonhard-Gläser-Saal</t>
  </si>
  <si>
    <t>Foyer Eingang "D"</t>
  </si>
  <si>
    <t>Treppenhaus Gläsersaal C-T10</t>
  </si>
  <si>
    <t>Personanaufzug Gläsersaal</t>
  </si>
  <si>
    <t>Foyer-Saal C 240</t>
  </si>
  <si>
    <t>WC-Vorraum C 241</t>
  </si>
  <si>
    <t>WC-Herren C 241a</t>
  </si>
  <si>
    <t>WC-Damen C 241b</t>
  </si>
  <si>
    <t>Elektro-UV C 243</t>
  </si>
  <si>
    <t>Leonhard-Gläser-Saal C 245</t>
  </si>
  <si>
    <t>Hinterbühne / Flur C 250</t>
  </si>
  <si>
    <t>WC / Dusche C 251</t>
  </si>
  <si>
    <t>Garderobe C 252</t>
  </si>
  <si>
    <t>Garderobe C 253</t>
  </si>
  <si>
    <t>Garderobe C 254</t>
  </si>
  <si>
    <t>Garderobe C 255</t>
  </si>
  <si>
    <t>Garderobe C 256</t>
  </si>
  <si>
    <t>Garderobe C 257</t>
  </si>
  <si>
    <t>WC / Dusche C 258</t>
  </si>
  <si>
    <t>Garderobenflur</t>
  </si>
  <si>
    <t>Lastenaufzug</t>
  </si>
  <si>
    <t>Glas- und Rahmenfläche</t>
  </si>
  <si>
    <t>mob. Glastrennw. Galerie Gr. Saal</t>
  </si>
  <si>
    <t>Gr. Saal Tür Foyer -&gt; Eingang K</t>
  </si>
  <si>
    <t>mob. Trennwand (rot) Foyer -&gt; Gr. S.</t>
  </si>
  <si>
    <t>Windfang + Kassenhäuschen Gr. S.</t>
  </si>
  <si>
    <t>2 Türen Tribünenaufgang Gr. Saal</t>
  </si>
  <si>
    <t>Windfang Hüttensaal</t>
  </si>
  <si>
    <t>Windfang Gläsersaal</t>
  </si>
  <si>
    <t xml:space="preserve">                              vom Bieter auszufüllen </t>
  </si>
  <si>
    <t>Durchschnittlicher Leistungwert</t>
  </si>
  <si>
    <t>Bedarfsreinigung nach Beauftragung</t>
  </si>
  <si>
    <t>Stuhllager A 013</t>
  </si>
  <si>
    <t>Maschinenraum A 013a</t>
  </si>
  <si>
    <t>E-UV / BMZ A 105</t>
  </si>
  <si>
    <t>Treppenaufgang (ELA) A T6</t>
  </si>
  <si>
    <t>Treppenaufgang (ELA) A T7</t>
  </si>
  <si>
    <t>Techniklager Hüttensaal C 157</t>
  </si>
  <si>
    <t>Die Positionen 1-6 können jeweils einzeln beauftragt werden.</t>
  </si>
  <si>
    <t xml:space="preserve">Flächenaufmaß für Kalkulation und Angebot Grundreinigung </t>
  </si>
  <si>
    <t>Preis pro Grundreinigung</t>
  </si>
  <si>
    <t>Barrierefreies WC m. Vorflur C 174</t>
  </si>
  <si>
    <t>WC-Damen C 175</t>
  </si>
  <si>
    <t>WC-Herren C 176</t>
  </si>
  <si>
    <t>Treppenhaus Spandauer Saal Eingang B-T1</t>
  </si>
  <si>
    <t>1.OG</t>
  </si>
  <si>
    <t>WC-Herren B 233</t>
  </si>
  <si>
    <t>WC-Damen B 234</t>
  </si>
  <si>
    <t>Spandauer Saal B 235</t>
  </si>
  <si>
    <t>Stuhllager Spandauer Saal C 242/ Magazin</t>
  </si>
  <si>
    <t>Treppenhaus Gläsersaal C T12</t>
  </si>
  <si>
    <t>Personenaufzug Gläsersaal</t>
  </si>
  <si>
    <t>Stunden Grundreinigung</t>
  </si>
  <si>
    <t>Kalkulation Brandschutzreinigung "Catwalk"</t>
  </si>
  <si>
    <t>sowie Seitenwände (vollflächig) im Großen Saal</t>
  </si>
  <si>
    <t>Stunden pro Komplettreinigung</t>
  </si>
  <si>
    <t>Preis pro Komplettreinigung</t>
  </si>
  <si>
    <t>Kalkulation Brandschutzreinigung</t>
  </si>
  <si>
    <t>sowie Seitenwände (vollflächig) im Leonhard-Gläser-Saal</t>
  </si>
  <si>
    <t>Kalkulation Reinigung von 3.500 Stück</t>
  </si>
  <si>
    <t>Polsterstühlen siehe Ziffer 5 Anlage A1</t>
  </si>
  <si>
    <t>Sollte sich die Anzahl der Polsterstühle während der Vertragslaufzeit ändern, wird die Differenz (sowohl positiv als auch negativ) anteilig des Preises zur Komplettreinigung abgerechnet.</t>
  </si>
  <si>
    <t>Kalkulation Betreuung WC-Anlagen Großer Saal</t>
  </si>
  <si>
    <t>einschließlich Zwischenreinigungen</t>
  </si>
  <si>
    <t>Preis pro Stunde zuschlagsfreie Zeit</t>
  </si>
  <si>
    <t>Preis pro Stunde mit Nachtzuschlag</t>
  </si>
  <si>
    <t>Preis pro Stunde mit Sonn- u. Feiertagszuschlag</t>
  </si>
  <si>
    <t>Gesamt-Preisübersicht Angebot "Siegerlandhalle"</t>
  </si>
  <si>
    <t>Jahrespreis* (zuschlagsfrei)</t>
  </si>
  <si>
    <t>Jahrespreis*  (Nachtzuschlag)</t>
  </si>
  <si>
    <t>Jahrespreis* (Feiertagszuschlag)</t>
  </si>
  <si>
    <t>Bedarfsreinigung</t>
  </si>
  <si>
    <t>Grundreinigung</t>
  </si>
  <si>
    <t>Brandschutzreinigung großer Saal + Leonhard-Gläser-Saal</t>
  </si>
  <si>
    <t>Reinigung Polsterstühle</t>
  </si>
  <si>
    <t>Jahrespreis* WC-Betreuung (zuschlagsfrei)</t>
  </si>
  <si>
    <t>Jahrespreis* WC-Betreuung (Nachtzuschlag)</t>
  </si>
  <si>
    <t>Jahrespreis* WC-Betreuung (Feiertagszuschlag)</t>
  </si>
  <si>
    <t>Jahres - Gesamtpreis                                                                            netto</t>
  </si>
  <si>
    <t xml:space="preserve">MwSt.          </t>
  </si>
  <si>
    <t>Jahres - Gesamtpreis                 brutto</t>
  </si>
  <si>
    <t>* unter Berücksichtigung der durchschnittlichen Veranstaltungen pro Jahr!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</si>
</sst>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#,###.#\ &quot;DM&quot;"/>
    <numFmt numFmtId="166" formatCode="#,##0.00\ &quot;€&quot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0"/>
      <color rgb="FF0070C0"/>
      <name val="Arial"/>
      <family val="2"/>
    </font>
    <font>
      <sz val="8"/>
      <name val="Helv"/>
    </font>
    <font>
      <sz val="9"/>
      <name val="Arial"/>
      <family val="2"/>
    </font>
    <font>
      <b/>
      <u val="double"/>
      <sz val="8"/>
      <name val="Arial"/>
      <family val="2"/>
    </font>
    <font>
      <u val="double"/>
      <sz val="8"/>
      <name val="Arial"/>
      <family val="2"/>
    </font>
    <font>
      <b/>
      <sz val="9"/>
      <name val="Arial"/>
      <family val="2"/>
    </font>
    <font>
      <b/>
      <sz val="16"/>
      <color theme="1"/>
      <name val="Aptos Narrow"/>
      <family val="2"/>
      <scheme val="minor"/>
    </font>
    <font>
      <b/>
      <sz val="10"/>
      <name val="Helv"/>
    </font>
    <font>
      <sz val="10"/>
      <name val="Arial"/>
      <family val="2"/>
    </font>
    <font>
      <b/>
      <u val="double"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lef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 applyAlignment="1">
      <alignment horizontal="left"/>
    </xf>
    <xf numFmtId="0" fontId="3" fillId="0" borderId="19" xfId="0" applyFont="1" applyBorder="1"/>
    <xf numFmtId="0" fontId="3" fillId="0" borderId="20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2" borderId="23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 shrinkToFit="1"/>
    </xf>
    <xf numFmtId="0" fontId="3" fillId="0" borderId="28" xfId="0" applyFont="1" applyBorder="1" applyAlignment="1">
      <alignment horizontal="center" wrapText="1"/>
    </xf>
    <xf numFmtId="0" fontId="3" fillId="2" borderId="23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vertical="center"/>
    </xf>
    <xf numFmtId="4" fontId="7" fillId="0" borderId="32" xfId="0" applyNumberFormat="1" applyFont="1" applyBorder="1" applyAlignment="1">
      <alignment vertical="center"/>
    </xf>
    <xf numFmtId="0" fontId="3" fillId="3" borderId="33" xfId="0" applyFont="1" applyFill="1" applyBorder="1" applyAlignment="1" applyProtection="1">
      <alignment vertical="center"/>
      <protection locked="0"/>
    </xf>
    <xf numFmtId="4" fontId="3" fillId="0" borderId="34" xfId="0" applyNumberFormat="1" applyFont="1" applyBorder="1" applyAlignment="1">
      <alignment vertical="center"/>
    </xf>
    <xf numFmtId="2" fontId="3" fillId="3" borderId="33" xfId="0" applyNumberFormat="1" applyFont="1" applyFill="1" applyBorder="1" applyAlignment="1" applyProtection="1">
      <alignment vertical="center"/>
      <protection locked="0"/>
    </xf>
    <xf numFmtId="164" fontId="3" fillId="0" borderId="35" xfId="0" applyNumberFormat="1" applyFont="1" applyBorder="1" applyAlignment="1">
      <alignment vertical="center"/>
    </xf>
    <xf numFmtId="0" fontId="3" fillId="3" borderId="36" xfId="0" applyFont="1" applyFill="1" applyBorder="1" applyAlignment="1" applyProtection="1">
      <alignment vertical="center"/>
      <protection locked="0"/>
    </xf>
    <xf numFmtId="4" fontId="3" fillId="0" borderId="37" xfId="0" applyNumberFormat="1" applyFont="1" applyBorder="1" applyAlignment="1">
      <alignment vertical="center"/>
    </xf>
    <xf numFmtId="0" fontId="3" fillId="3" borderId="38" xfId="0" applyFont="1" applyFill="1" applyBorder="1" applyAlignment="1" applyProtection="1">
      <alignment vertical="center"/>
      <protection locked="0"/>
    </xf>
    <xf numFmtId="0" fontId="3" fillId="3" borderId="39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wrapText="1"/>
    </xf>
    <xf numFmtId="0" fontId="3" fillId="0" borderId="40" xfId="0" applyFont="1" applyBorder="1"/>
    <xf numFmtId="0" fontId="3" fillId="0" borderId="41" xfId="0" applyFont="1" applyBorder="1"/>
    <xf numFmtId="0" fontId="3" fillId="3" borderId="41" xfId="0" applyFont="1" applyFill="1" applyBorder="1"/>
    <xf numFmtId="0" fontId="8" fillId="0" borderId="4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3" fillId="0" borderId="42" xfId="0" applyNumberFormat="1" applyFont="1" applyBorder="1" applyAlignment="1">
      <alignment wrapText="1"/>
    </xf>
    <xf numFmtId="165" fontId="3" fillId="0" borderId="0" xfId="0" applyNumberFormat="1" applyFont="1"/>
    <xf numFmtId="0" fontId="3" fillId="0" borderId="43" xfId="0" applyFont="1" applyBorder="1"/>
    <xf numFmtId="2" fontId="9" fillId="0" borderId="44" xfId="0" applyNumberFormat="1" applyFont="1" applyBorder="1"/>
    <xf numFmtId="0" fontId="10" fillId="0" borderId="0" xfId="0" applyFont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/>
    <xf numFmtId="4" fontId="0" fillId="0" borderId="41" xfId="0" applyNumberFormat="1" applyBorder="1"/>
    <xf numFmtId="166" fontId="0" fillId="0" borderId="41" xfId="0" applyNumberFormat="1" applyBorder="1"/>
    <xf numFmtId="0" fontId="5" fillId="0" borderId="0" xfId="0" applyFont="1" applyAlignment="1">
      <alignment horizontal="right" vertical="center"/>
    </xf>
    <xf numFmtId="4" fontId="13" fillId="2" borderId="41" xfId="0" applyNumberFormat="1" applyFont="1" applyFill="1" applyBorder="1" applyAlignment="1">
      <alignment horizontal="center" wrapText="1"/>
    </xf>
    <xf numFmtId="166" fontId="14" fillId="3" borderId="31" xfId="0" applyNumberFormat="1" applyFont="1" applyFill="1" applyBorder="1" applyProtection="1">
      <protection locked="0"/>
    </xf>
    <xf numFmtId="166" fontId="0" fillId="0" borderId="0" xfId="0" applyNumberFormat="1"/>
    <xf numFmtId="166" fontId="15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3" borderId="41" xfId="0" applyFill="1" applyBorder="1"/>
    <xf numFmtId="0" fontId="2" fillId="0" borderId="4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0" borderId="16" xfId="0" applyBorder="1"/>
    <xf numFmtId="0" fontId="0" fillId="3" borderId="47" xfId="0" applyFill="1" applyBorder="1" applyProtection="1">
      <protection locked="0"/>
    </xf>
    <xf numFmtId="0" fontId="0" fillId="0" borderId="48" xfId="0" applyBorder="1"/>
    <xf numFmtId="0" fontId="0" fillId="0" borderId="49" xfId="0" applyBorder="1"/>
    <xf numFmtId="0" fontId="2" fillId="0" borderId="5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7" xfId="0" applyBorder="1"/>
    <xf numFmtId="166" fontId="0" fillId="3" borderId="51" xfId="0" applyNumberFormat="1" applyFill="1" applyBorder="1" applyProtection="1">
      <protection locked="0"/>
    </xf>
    <xf numFmtId="49" fontId="0" fillId="0" borderId="0" xfId="0" applyNumberFormat="1"/>
    <xf numFmtId="0" fontId="2" fillId="0" borderId="46" xfId="0" applyFont="1" applyBorder="1"/>
    <xf numFmtId="0" fontId="2" fillId="0" borderId="50" xfId="0" applyFont="1" applyBorder="1"/>
    <xf numFmtId="166" fontId="0" fillId="3" borderId="47" xfId="0" applyNumberFormat="1" applyFill="1" applyBorder="1" applyProtection="1">
      <protection locked="0"/>
    </xf>
    <xf numFmtId="0" fontId="2" fillId="0" borderId="48" xfId="0" applyFont="1" applyBorder="1" applyAlignment="1">
      <alignment horizontal="left"/>
    </xf>
    <xf numFmtId="0" fontId="2" fillId="0" borderId="0" xfId="0" applyFont="1" applyAlignment="1">
      <alignment horizontal="left"/>
    </xf>
    <xf numFmtId="166" fontId="0" fillId="3" borderId="49" xfId="0" applyNumberFormat="1" applyFill="1" applyBorder="1" applyProtection="1">
      <protection locked="0"/>
    </xf>
    <xf numFmtId="0" fontId="2" fillId="0" borderId="4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3" borderId="0" xfId="0" applyFont="1" applyFill="1"/>
    <xf numFmtId="0" fontId="16" fillId="0" borderId="0" xfId="0" applyFont="1" applyAlignment="1">
      <alignment horizontal="left" vertical="center"/>
    </xf>
    <xf numFmtId="0" fontId="17" fillId="4" borderId="32" xfId="0" applyFont="1" applyFill="1" applyBorder="1" applyAlignment="1">
      <alignment horizontal="center" vertical="center" wrapText="1"/>
    </xf>
    <xf numFmtId="166" fontId="14" fillId="5" borderId="3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6" borderId="3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0" fontId="17" fillId="7" borderId="32" xfId="0" applyFont="1" applyFill="1" applyBorder="1" applyAlignment="1">
      <alignment horizontal="center" vertical="center" wrapText="1"/>
    </xf>
    <xf numFmtId="166" fontId="14" fillId="5" borderId="52" xfId="0" applyNumberFormat="1" applyFont="1" applyFill="1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 wrapText="1"/>
    </xf>
    <xf numFmtId="0" fontId="17" fillId="9" borderId="53" xfId="0" applyFont="1" applyFill="1" applyBorder="1" applyAlignment="1">
      <alignment horizontal="center" vertical="center" wrapText="1"/>
    </xf>
    <xf numFmtId="0" fontId="17" fillId="9" borderId="32" xfId="0" applyFont="1" applyFill="1" applyBorder="1" applyAlignment="1">
      <alignment horizontal="center" vertical="center" wrapText="1"/>
    </xf>
    <xf numFmtId="0" fontId="17" fillId="9" borderId="31" xfId="0" applyFont="1" applyFill="1" applyBorder="1" applyAlignment="1">
      <alignment horizontal="center" vertical="center" wrapText="1"/>
    </xf>
    <xf numFmtId="9" fontId="14" fillId="5" borderId="32" xfId="1" applyFont="1" applyFill="1" applyBorder="1" applyAlignment="1">
      <alignment horizontal="center" vertical="center"/>
    </xf>
    <xf numFmtId="166" fontId="14" fillId="0" borderId="32" xfId="0" applyNumberFormat="1" applyFont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91</xdr:row>
      <xdr:rowOff>28575</xdr:rowOff>
    </xdr:from>
    <xdr:to>
      <xdr:col>2</xdr:col>
      <xdr:colOff>904875</xdr:colOff>
      <xdr:row>91</xdr:row>
      <xdr:rowOff>133350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37F7E629-270C-47C5-8D3F-E8C7D454215A}"/>
            </a:ext>
          </a:extLst>
        </xdr:cNvPr>
        <xdr:cNvSpPr>
          <a:spLocks noChangeArrowheads="1"/>
        </xdr:cNvSpPr>
      </xdr:nvSpPr>
      <xdr:spPr bwMode="auto">
        <a:xfrm>
          <a:off x="1171575" y="19145250"/>
          <a:ext cx="561975" cy="104775"/>
        </a:xfrm>
        <a:prstGeom prst="rightArrow">
          <a:avLst>
            <a:gd name="adj1" fmla="val 50000"/>
            <a:gd name="adj2" fmla="val 134091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11</xdr:row>
      <xdr:rowOff>28575</xdr:rowOff>
    </xdr:from>
    <xdr:to>
      <xdr:col>2</xdr:col>
      <xdr:colOff>904875</xdr:colOff>
      <xdr:row>11</xdr:row>
      <xdr:rowOff>133350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1B861394-0534-414C-987A-F569A3661AB7}"/>
            </a:ext>
          </a:extLst>
        </xdr:cNvPr>
        <xdr:cNvSpPr>
          <a:spLocks noChangeArrowheads="1"/>
        </xdr:cNvSpPr>
      </xdr:nvSpPr>
      <xdr:spPr bwMode="auto">
        <a:xfrm>
          <a:off x="1371600" y="2533650"/>
          <a:ext cx="561975" cy="104775"/>
        </a:xfrm>
        <a:prstGeom prst="rightArrow">
          <a:avLst>
            <a:gd name="adj1" fmla="val 50000"/>
            <a:gd name="adj2" fmla="val 134091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96</xdr:row>
      <xdr:rowOff>28575</xdr:rowOff>
    </xdr:from>
    <xdr:to>
      <xdr:col>1</xdr:col>
      <xdr:colOff>904875</xdr:colOff>
      <xdr:row>96</xdr:row>
      <xdr:rowOff>133350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C90C973E-F57E-46ED-AAB1-24B8333DD547}"/>
            </a:ext>
          </a:extLst>
        </xdr:cNvPr>
        <xdr:cNvSpPr>
          <a:spLocks noChangeArrowheads="1"/>
        </xdr:cNvSpPr>
      </xdr:nvSpPr>
      <xdr:spPr bwMode="auto">
        <a:xfrm>
          <a:off x="704850" y="21545550"/>
          <a:ext cx="419100" cy="104775"/>
        </a:xfrm>
        <a:prstGeom prst="rightArrow">
          <a:avLst>
            <a:gd name="adj1" fmla="val 50000"/>
            <a:gd name="adj2" fmla="val 134091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16</xdr:row>
      <xdr:rowOff>28575</xdr:rowOff>
    </xdr:from>
    <xdr:to>
      <xdr:col>1</xdr:col>
      <xdr:colOff>904875</xdr:colOff>
      <xdr:row>16</xdr:row>
      <xdr:rowOff>133350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1401F0B1-FC8A-4404-8144-2F7CCC5905DF}"/>
            </a:ext>
          </a:extLst>
        </xdr:cNvPr>
        <xdr:cNvSpPr>
          <a:spLocks noChangeArrowheads="1"/>
        </xdr:cNvSpPr>
      </xdr:nvSpPr>
      <xdr:spPr bwMode="auto">
        <a:xfrm>
          <a:off x="1104900" y="3124200"/>
          <a:ext cx="419100" cy="104775"/>
        </a:xfrm>
        <a:prstGeom prst="rightArrow">
          <a:avLst>
            <a:gd name="adj1" fmla="val 50000"/>
            <a:gd name="adj2" fmla="val 134091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7</xdr:row>
      <xdr:rowOff>28575</xdr:rowOff>
    </xdr:from>
    <xdr:to>
      <xdr:col>1</xdr:col>
      <xdr:colOff>904875</xdr:colOff>
      <xdr:row>7</xdr:row>
      <xdr:rowOff>133350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C0A79DA8-8949-42B3-9059-FF8A02E62E16}"/>
            </a:ext>
          </a:extLst>
        </xdr:cNvPr>
        <xdr:cNvSpPr>
          <a:spLocks noChangeArrowheads="1"/>
        </xdr:cNvSpPr>
      </xdr:nvSpPr>
      <xdr:spPr bwMode="auto">
        <a:xfrm>
          <a:off x="1104900" y="1390650"/>
          <a:ext cx="419100" cy="104775"/>
        </a:xfrm>
        <a:prstGeom prst="rightArrow">
          <a:avLst>
            <a:gd name="adj1" fmla="val 50000"/>
            <a:gd name="adj2" fmla="val 134091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9</xdr:row>
      <xdr:rowOff>28575</xdr:rowOff>
    </xdr:from>
    <xdr:to>
      <xdr:col>1</xdr:col>
      <xdr:colOff>904875</xdr:colOff>
      <xdr:row>9</xdr:row>
      <xdr:rowOff>133350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E4113915-2EC1-4DBB-8A6B-A5BD3B38A919}"/>
            </a:ext>
          </a:extLst>
        </xdr:cNvPr>
        <xdr:cNvSpPr>
          <a:spLocks noChangeArrowheads="1"/>
        </xdr:cNvSpPr>
      </xdr:nvSpPr>
      <xdr:spPr bwMode="auto">
        <a:xfrm>
          <a:off x="1104900" y="1762125"/>
          <a:ext cx="419100" cy="104775"/>
        </a:xfrm>
        <a:prstGeom prst="rightArrow">
          <a:avLst>
            <a:gd name="adj1" fmla="val 50000"/>
            <a:gd name="adj2" fmla="val 134091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629A-317B-48DF-9BBC-0C01118CC4D0}">
  <sheetPr codeName="Tabelle1"/>
  <dimension ref="A1:C21"/>
  <sheetViews>
    <sheetView tabSelected="1" workbookViewId="0">
      <selection sqref="A1:D21"/>
    </sheetView>
  </sheetViews>
  <sheetFormatPr baseColWidth="10" defaultRowHeight="15" x14ac:dyDescent="0.25"/>
  <cols>
    <col min="3" max="3" width="34" customWidth="1"/>
  </cols>
  <sheetData>
    <row r="1" spans="1:3" ht="15.75" thickBot="1" x14ac:dyDescent="0.3">
      <c r="A1" s="1"/>
      <c r="B1" s="1"/>
      <c r="C1" s="2" t="s">
        <v>0</v>
      </c>
    </row>
    <row r="2" spans="1:3" ht="15.75" thickTop="1" x14ac:dyDescent="0.25">
      <c r="A2" s="3" t="s">
        <v>1</v>
      </c>
      <c r="B2" s="4"/>
      <c r="C2" s="5"/>
    </row>
    <row r="3" spans="1:3" x14ac:dyDescent="0.25">
      <c r="A3" s="6"/>
      <c r="B3" s="1"/>
      <c r="C3" s="7"/>
    </row>
    <row r="4" spans="1:3" x14ac:dyDescent="0.25">
      <c r="A4" s="8" t="s">
        <v>2</v>
      </c>
      <c r="B4" s="9" t="s">
        <v>3</v>
      </c>
      <c r="C4" s="10"/>
    </row>
    <row r="5" spans="1:3" x14ac:dyDescent="0.25">
      <c r="A5" s="11" t="s">
        <v>4</v>
      </c>
      <c r="B5" s="12" t="s">
        <v>5</v>
      </c>
      <c r="C5" s="13"/>
    </row>
    <row r="6" spans="1:3" x14ac:dyDescent="0.25">
      <c r="A6" s="11" t="s">
        <v>6</v>
      </c>
      <c r="B6" s="12" t="s">
        <v>7</v>
      </c>
      <c r="C6" s="13"/>
    </row>
    <row r="7" spans="1:3" x14ac:dyDescent="0.25">
      <c r="A7" s="11" t="s">
        <v>8</v>
      </c>
      <c r="B7" s="12" t="s">
        <v>9</v>
      </c>
      <c r="C7" s="13"/>
    </row>
    <row r="8" spans="1:3" x14ac:dyDescent="0.25">
      <c r="A8" s="11" t="s">
        <v>10</v>
      </c>
      <c r="B8" s="12" t="s">
        <v>11</v>
      </c>
      <c r="C8" s="13"/>
    </row>
    <row r="9" spans="1:3" x14ac:dyDescent="0.25">
      <c r="A9" s="11" t="s">
        <v>12</v>
      </c>
      <c r="B9" s="12" t="s">
        <v>13</v>
      </c>
      <c r="C9" s="13"/>
    </row>
    <row r="10" spans="1:3" ht="15.75" thickBot="1" x14ac:dyDescent="0.3">
      <c r="A10" s="14" t="s">
        <v>14</v>
      </c>
      <c r="B10" s="15" t="s">
        <v>15</v>
      </c>
      <c r="C10" s="16"/>
    </row>
    <row r="11" spans="1:3" ht="16.5" thickTop="1" thickBot="1" x14ac:dyDescent="0.3">
      <c r="A11" s="1"/>
      <c r="B11" s="1"/>
      <c r="C11" s="1"/>
    </row>
    <row r="12" spans="1:3" ht="15.75" thickTop="1" x14ac:dyDescent="0.25">
      <c r="A12" s="3" t="s">
        <v>16</v>
      </c>
      <c r="B12" s="4"/>
      <c r="C12" s="5"/>
    </row>
    <row r="13" spans="1:3" x14ac:dyDescent="0.25">
      <c r="A13" s="6"/>
      <c r="B13" s="1"/>
      <c r="C13" s="7"/>
    </row>
    <row r="14" spans="1:3" x14ac:dyDescent="0.25">
      <c r="A14" s="8">
        <v>1</v>
      </c>
      <c r="B14" s="9" t="s">
        <v>17</v>
      </c>
      <c r="C14" s="10"/>
    </row>
    <row r="15" spans="1:3" x14ac:dyDescent="0.25">
      <c r="A15" s="11">
        <v>2.5</v>
      </c>
      <c r="B15" s="12" t="s">
        <v>18</v>
      </c>
      <c r="C15" s="13"/>
    </row>
    <row r="16" spans="1:3" x14ac:dyDescent="0.25">
      <c r="A16" s="11">
        <v>3</v>
      </c>
      <c r="B16" s="12" t="s">
        <v>19</v>
      </c>
      <c r="C16" s="13"/>
    </row>
    <row r="17" spans="1:3" x14ac:dyDescent="0.25">
      <c r="A17" s="17">
        <v>5</v>
      </c>
      <c r="B17" s="18" t="s">
        <v>20</v>
      </c>
      <c r="C17" s="19"/>
    </row>
    <row r="18" spans="1:3" x14ac:dyDescent="0.25">
      <c r="A18" s="11">
        <v>0.5</v>
      </c>
      <c r="B18" s="12" t="s">
        <v>21</v>
      </c>
      <c r="C18" s="13"/>
    </row>
    <row r="19" spans="1:3" x14ac:dyDescent="0.25">
      <c r="A19" s="8">
        <v>0.25</v>
      </c>
      <c r="B19" s="9" t="s">
        <v>22</v>
      </c>
      <c r="C19" s="10"/>
    </row>
    <row r="20" spans="1:3" ht="15.75" thickBot="1" x14ac:dyDescent="0.3">
      <c r="A20" s="20"/>
      <c r="B20" s="21"/>
      <c r="C20" s="22"/>
    </row>
    <row r="21" spans="1:3" ht="15.75" thickTop="1" x14ac:dyDescent="0.25">
      <c r="A21" s="1"/>
      <c r="B21" s="1"/>
      <c r="C21" s="1"/>
    </row>
  </sheetData>
  <sheetProtection algorithmName="SHA-512" hashValue="utD48Q7Gbb1GNJ7dbJVG+yMdU+FiqhT26NHYOXaoBfLBPICGsI4mmR4wkkj4Ln6LHuQgNB815PpHuzhFXKH+DA==" saltValue="ecaDt6SgPgXBBy13mPCP5Q==" spinCount="100000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1239-AAFF-463A-80ED-B6156FC3EBC1}">
  <sheetPr codeName="Tabelle2"/>
  <dimension ref="A1:R96"/>
  <sheetViews>
    <sheetView workbookViewId="0">
      <selection activeCell="R5" sqref="R5:R90"/>
    </sheetView>
  </sheetViews>
  <sheetFormatPr baseColWidth="10" defaultRowHeight="15" x14ac:dyDescent="0.25"/>
  <cols>
    <col min="1" max="1" width="8.42578125" customWidth="1"/>
    <col min="2" max="2" width="4" bestFit="1" customWidth="1"/>
    <col min="3" max="3" width="17.7109375" customWidth="1"/>
    <col min="4" max="4" width="5.85546875" bestFit="1" customWidth="1"/>
    <col min="5" max="5" width="30.28515625" bestFit="1" customWidth="1"/>
    <col min="6" max="6" width="3.140625" bestFit="1" customWidth="1"/>
  </cols>
  <sheetData>
    <row r="1" spans="1:18" ht="15.75" x14ac:dyDescent="0.2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4"/>
      <c r="M1" s="1"/>
      <c r="N1" s="24"/>
      <c r="O1" s="24"/>
      <c r="P1" s="1"/>
      <c r="Q1" s="25" t="s">
        <v>0</v>
      </c>
      <c r="R1" s="25"/>
    </row>
    <row r="2" spans="1:18" ht="15.75" thickBot="1" x14ac:dyDescent="0.3">
      <c r="A2" s="26"/>
      <c r="B2" s="26"/>
      <c r="C2" s="26"/>
      <c r="D2" s="27"/>
      <c r="E2" s="1"/>
      <c r="F2" s="1"/>
      <c r="G2" s="28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29"/>
      <c r="B3" s="30"/>
      <c r="C3" s="31"/>
      <c r="D3" s="32"/>
      <c r="E3" s="30"/>
      <c r="F3" s="30"/>
      <c r="G3" s="31"/>
      <c r="H3" s="30"/>
      <c r="I3" s="30"/>
      <c r="J3" s="30"/>
      <c r="K3" s="33" t="s">
        <v>24</v>
      </c>
      <c r="L3" s="34"/>
      <c r="M3" s="30"/>
      <c r="N3" s="33" t="s">
        <v>25</v>
      </c>
      <c r="O3" s="34"/>
      <c r="P3" s="30"/>
      <c r="Q3" s="33" t="s">
        <v>26</v>
      </c>
      <c r="R3" s="34"/>
    </row>
    <row r="4" spans="1:18" ht="35.25" thickBot="1" x14ac:dyDescent="0.3">
      <c r="A4" s="35" t="s">
        <v>27</v>
      </c>
      <c r="B4" s="36" t="s">
        <v>28</v>
      </c>
      <c r="C4" s="37" t="s">
        <v>29</v>
      </c>
      <c r="D4" s="36" t="s">
        <v>30</v>
      </c>
      <c r="E4" s="36" t="s">
        <v>31</v>
      </c>
      <c r="F4" s="36" t="s">
        <v>32</v>
      </c>
      <c r="G4" s="38" t="s">
        <v>33</v>
      </c>
      <c r="H4" s="39" t="s">
        <v>34</v>
      </c>
      <c r="I4" s="40" t="s">
        <v>35</v>
      </c>
      <c r="J4" s="41"/>
      <c r="K4" s="42" t="s">
        <v>36</v>
      </c>
      <c r="L4" s="43" t="s">
        <v>37</v>
      </c>
      <c r="M4" s="44"/>
      <c r="N4" s="42" t="s">
        <v>36</v>
      </c>
      <c r="O4" s="43" t="s">
        <v>37</v>
      </c>
      <c r="P4" s="44"/>
      <c r="Q4" s="42" t="s">
        <v>36</v>
      </c>
      <c r="R4" s="43" t="s">
        <v>37</v>
      </c>
    </row>
    <row r="5" spans="1:18" ht="15.75" thickBot="1" x14ac:dyDescent="0.3">
      <c r="A5" s="45">
        <v>361400</v>
      </c>
      <c r="B5" s="46">
        <v>1</v>
      </c>
      <c r="C5" s="47" t="s">
        <v>38</v>
      </c>
      <c r="D5" s="48" t="s">
        <v>39</v>
      </c>
      <c r="E5" s="49" t="s">
        <v>40</v>
      </c>
      <c r="F5" s="48" t="s">
        <v>4</v>
      </c>
      <c r="G5" s="50">
        <v>20.7</v>
      </c>
      <c r="H5" s="51"/>
      <c r="I5" s="52" t="e">
        <f t="shared" ref="I5:I68" si="0">SUM(G5/H5)</f>
        <v>#DIV/0!</v>
      </c>
      <c r="J5" s="30"/>
      <c r="K5" s="53"/>
      <c r="L5" s="54" t="e">
        <f t="shared" ref="L5:L71" si="1">SUM(I5*K5)</f>
        <v>#DIV/0!</v>
      </c>
      <c r="M5" s="30"/>
      <c r="N5" s="53"/>
      <c r="O5" s="54" t="e">
        <f t="shared" ref="O5:O71" si="2">SUM(I5*N5)</f>
        <v>#DIV/0!</v>
      </c>
      <c r="P5" s="30"/>
      <c r="Q5" s="53"/>
      <c r="R5" s="54" t="e">
        <f t="shared" ref="R5:R71" si="3">SUM(I5*Q5)</f>
        <v>#DIV/0!</v>
      </c>
    </row>
    <row r="6" spans="1:18" ht="15.75" thickBot="1" x14ac:dyDescent="0.3">
      <c r="A6" s="45">
        <v>361400</v>
      </c>
      <c r="B6" s="46">
        <v>2</v>
      </c>
      <c r="C6" s="47" t="s">
        <v>38</v>
      </c>
      <c r="D6" s="48" t="s">
        <v>39</v>
      </c>
      <c r="E6" s="49" t="s">
        <v>41</v>
      </c>
      <c r="F6" s="48" t="s">
        <v>4</v>
      </c>
      <c r="G6" s="50">
        <v>49.7</v>
      </c>
      <c r="H6" s="55"/>
      <c r="I6" s="56" t="e">
        <f t="shared" si="0"/>
        <v>#DIV/0!</v>
      </c>
      <c r="J6" s="30"/>
      <c r="K6" s="53"/>
      <c r="L6" s="54" t="e">
        <f t="shared" si="1"/>
        <v>#DIV/0!</v>
      </c>
      <c r="M6" s="30"/>
      <c r="N6" s="53"/>
      <c r="O6" s="54" t="e">
        <f t="shared" si="2"/>
        <v>#DIV/0!</v>
      </c>
      <c r="P6" s="30"/>
      <c r="Q6" s="53"/>
      <c r="R6" s="54" t="e">
        <f t="shared" si="3"/>
        <v>#DIV/0!</v>
      </c>
    </row>
    <row r="7" spans="1:18" ht="15.75" thickBot="1" x14ac:dyDescent="0.3">
      <c r="A7" s="45">
        <v>361400</v>
      </c>
      <c r="B7" s="46">
        <v>3</v>
      </c>
      <c r="C7" s="47" t="s">
        <v>38</v>
      </c>
      <c r="D7" s="48" t="s">
        <v>39</v>
      </c>
      <c r="E7" s="49" t="s">
        <v>42</v>
      </c>
      <c r="F7" s="48" t="s">
        <v>4</v>
      </c>
      <c r="G7" s="50">
        <v>20.7</v>
      </c>
      <c r="H7" s="55"/>
      <c r="I7" s="56" t="e">
        <f t="shared" si="0"/>
        <v>#DIV/0!</v>
      </c>
      <c r="J7" s="30"/>
      <c r="K7" s="53"/>
      <c r="L7" s="54" t="e">
        <f t="shared" si="1"/>
        <v>#DIV/0!</v>
      </c>
      <c r="M7" s="30"/>
      <c r="N7" s="53"/>
      <c r="O7" s="54" t="e">
        <f t="shared" si="2"/>
        <v>#DIV/0!</v>
      </c>
      <c r="P7" s="30"/>
      <c r="Q7" s="53"/>
      <c r="R7" s="54" t="e">
        <f t="shared" si="3"/>
        <v>#DIV/0!</v>
      </c>
    </row>
    <row r="8" spans="1:18" ht="15.75" thickBot="1" x14ac:dyDescent="0.3">
      <c r="A8" s="45">
        <v>361400</v>
      </c>
      <c r="B8" s="46">
        <v>4</v>
      </c>
      <c r="C8" s="47" t="s">
        <v>38</v>
      </c>
      <c r="D8" s="48" t="s">
        <v>39</v>
      </c>
      <c r="E8" s="49" t="s">
        <v>43</v>
      </c>
      <c r="F8" s="48" t="s">
        <v>4</v>
      </c>
      <c r="G8" s="50">
        <v>49.7</v>
      </c>
      <c r="H8" s="55"/>
      <c r="I8" s="56" t="e">
        <f t="shared" si="0"/>
        <v>#DIV/0!</v>
      </c>
      <c r="J8" s="30"/>
      <c r="K8" s="53"/>
      <c r="L8" s="54" t="e">
        <f t="shared" si="1"/>
        <v>#DIV/0!</v>
      </c>
      <c r="M8" s="30"/>
      <c r="N8" s="53"/>
      <c r="O8" s="54" t="e">
        <f t="shared" si="2"/>
        <v>#DIV/0!</v>
      </c>
      <c r="P8" s="30"/>
      <c r="Q8" s="53"/>
      <c r="R8" s="54" t="e">
        <f t="shared" si="3"/>
        <v>#DIV/0!</v>
      </c>
    </row>
    <row r="9" spans="1:18" ht="15.75" thickBot="1" x14ac:dyDescent="0.3">
      <c r="A9" s="45">
        <v>361400</v>
      </c>
      <c r="B9" s="46">
        <v>5</v>
      </c>
      <c r="C9" s="47" t="s">
        <v>38</v>
      </c>
      <c r="D9" s="48" t="s">
        <v>39</v>
      </c>
      <c r="E9" s="49" t="s">
        <v>44</v>
      </c>
      <c r="F9" s="48" t="s">
        <v>4</v>
      </c>
      <c r="G9" s="50">
        <v>86</v>
      </c>
      <c r="H9" s="57"/>
      <c r="I9" s="56" t="e">
        <f t="shared" si="0"/>
        <v>#DIV/0!</v>
      </c>
      <c r="J9" s="30"/>
      <c r="K9" s="53"/>
      <c r="L9" s="54" t="e">
        <f t="shared" si="1"/>
        <v>#DIV/0!</v>
      </c>
      <c r="M9" s="30"/>
      <c r="N9" s="53"/>
      <c r="O9" s="54" t="e">
        <f t="shared" si="2"/>
        <v>#DIV/0!</v>
      </c>
      <c r="P9" s="30"/>
      <c r="Q9" s="53"/>
      <c r="R9" s="54" t="e">
        <f t="shared" si="3"/>
        <v>#DIV/0!</v>
      </c>
    </row>
    <row r="10" spans="1:18" ht="15.75" thickBot="1" x14ac:dyDescent="0.3">
      <c r="A10" s="45">
        <v>361400</v>
      </c>
      <c r="B10" s="46">
        <v>6</v>
      </c>
      <c r="C10" s="47" t="s">
        <v>38</v>
      </c>
      <c r="D10" s="48" t="s">
        <v>39</v>
      </c>
      <c r="E10" s="49" t="s">
        <v>45</v>
      </c>
      <c r="F10" s="48" t="s">
        <v>6</v>
      </c>
      <c r="G10" s="50">
        <v>11.4</v>
      </c>
      <c r="H10" s="55"/>
      <c r="I10" s="56" t="e">
        <f t="shared" si="0"/>
        <v>#DIV/0!</v>
      </c>
      <c r="J10" s="30"/>
      <c r="K10" s="53"/>
      <c r="L10" s="54" t="e">
        <f t="shared" si="1"/>
        <v>#DIV/0!</v>
      </c>
      <c r="M10" s="30"/>
      <c r="N10" s="53"/>
      <c r="O10" s="54" t="e">
        <f t="shared" si="2"/>
        <v>#DIV/0!</v>
      </c>
      <c r="P10" s="30"/>
      <c r="Q10" s="53"/>
      <c r="R10" s="54" t="e">
        <f t="shared" si="3"/>
        <v>#DIV/0!</v>
      </c>
    </row>
    <row r="11" spans="1:18" ht="15.75" thickBot="1" x14ac:dyDescent="0.3">
      <c r="A11" s="45">
        <v>361400</v>
      </c>
      <c r="B11" s="46">
        <v>7</v>
      </c>
      <c r="C11" s="47" t="s">
        <v>38</v>
      </c>
      <c r="D11" s="48" t="s">
        <v>39</v>
      </c>
      <c r="E11" s="49" t="s">
        <v>46</v>
      </c>
      <c r="F11" s="48" t="s">
        <v>6</v>
      </c>
      <c r="G11" s="50">
        <v>24.8</v>
      </c>
      <c r="H11" s="55"/>
      <c r="I11" s="56" t="e">
        <f t="shared" si="0"/>
        <v>#DIV/0!</v>
      </c>
      <c r="J11" s="30"/>
      <c r="K11" s="53"/>
      <c r="L11" s="54" t="e">
        <f t="shared" si="1"/>
        <v>#DIV/0!</v>
      </c>
      <c r="M11" s="30"/>
      <c r="N11" s="53"/>
      <c r="O11" s="54" t="e">
        <f t="shared" si="2"/>
        <v>#DIV/0!</v>
      </c>
      <c r="P11" s="30"/>
      <c r="Q11" s="53"/>
      <c r="R11" s="54" t="e">
        <f t="shared" si="3"/>
        <v>#DIV/0!</v>
      </c>
    </row>
    <row r="12" spans="1:18" ht="15.75" thickBot="1" x14ac:dyDescent="0.3">
      <c r="A12" s="45">
        <v>361400</v>
      </c>
      <c r="B12" s="46">
        <v>8</v>
      </c>
      <c r="C12" s="47" t="s">
        <v>38</v>
      </c>
      <c r="D12" s="48" t="s">
        <v>39</v>
      </c>
      <c r="E12" s="49" t="s">
        <v>47</v>
      </c>
      <c r="F12" s="48" t="s">
        <v>6</v>
      </c>
      <c r="G12" s="50">
        <v>11.4</v>
      </c>
      <c r="H12" s="55"/>
      <c r="I12" s="56" t="e">
        <f t="shared" si="0"/>
        <v>#DIV/0!</v>
      </c>
      <c r="J12" s="30"/>
      <c r="K12" s="53"/>
      <c r="L12" s="54" t="e">
        <f t="shared" si="1"/>
        <v>#DIV/0!</v>
      </c>
      <c r="M12" s="30"/>
      <c r="N12" s="53"/>
      <c r="O12" s="54" t="e">
        <f t="shared" si="2"/>
        <v>#DIV/0!</v>
      </c>
      <c r="P12" s="30"/>
      <c r="Q12" s="53"/>
      <c r="R12" s="54" t="e">
        <f t="shared" si="3"/>
        <v>#DIV/0!</v>
      </c>
    </row>
    <row r="13" spans="1:18" ht="15.75" thickBot="1" x14ac:dyDescent="0.3">
      <c r="A13" s="45">
        <v>361400</v>
      </c>
      <c r="B13" s="46">
        <v>9</v>
      </c>
      <c r="C13" s="47" t="s">
        <v>38</v>
      </c>
      <c r="D13" s="48" t="s">
        <v>39</v>
      </c>
      <c r="E13" s="49" t="s">
        <v>48</v>
      </c>
      <c r="F13" s="48" t="s">
        <v>6</v>
      </c>
      <c r="G13" s="50">
        <v>33.299999999999997</v>
      </c>
      <c r="H13" s="55"/>
      <c r="I13" s="56" t="e">
        <f t="shared" si="0"/>
        <v>#DIV/0!</v>
      </c>
      <c r="J13" s="30"/>
      <c r="K13" s="53"/>
      <c r="L13" s="54" t="e">
        <f t="shared" si="1"/>
        <v>#DIV/0!</v>
      </c>
      <c r="M13" s="30"/>
      <c r="N13" s="53"/>
      <c r="O13" s="54" t="e">
        <f t="shared" si="2"/>
        <v>#DIV/0!</v>
      </c>
      <c r="P13" s="30"/>
      <c r="Q13" s="53"/>
      <c r="R13" s="54" t="e">
        <f t="shared" si="3"/>
        <v>#DIV/0!</v>
      </c>
    </row>
    <row r="14" spans="1:18" ht="15.75" thickBot="1" x14ac:dyDescent="0.3">
      <c r="A14" s="45">
        <v>361400</v>
      </c>
      <c r="B14" s="46">
        <v>10</v>
      </c>
      <c r="C14" s="47" t="s">
        <v>38</v>
      </c>
      <c r="D14" s="48" t="s">
        <v>39</v>
      </c>
      <c r="E14" s="49" t="s">
        <v>49</v>
      </c>
      <c r="F14" s="48" t="s">
        <v>6</v>
      </c>
      <c r="G14" s="50">
        <v>11.4</v>
      </c>
      <c r="H14" s="55"/>
      <c r="I14" s="56" t="e">
        <f t="shared" si="0"/>
        <v>#DIV/0!</v>
      </c>
      <c r="J14" s="30"/>
      <c r="K14" s="53"/>
      <c r="L14" s="54" t="e">
        <f t="shared" si="1"/>
        <v>#DIV/0!</v>
      </c>
      <c r="M14" s="30"/>
      <c r="N14" s="53"/>
      <c r="O14" s="54" t="e">
        <f t="shared" si="2"/>
        <v>#DIV/0!</v>
      </c>
      <c r="P14" s="30"/>
      <c r="Q14" s="53"/>
      <c r="R14" s="54" t="e">
        <f t="shared" si="3"/>
        <v>#DIV/0!</v>
      </c>
    </row>
    <row r="15" spans="1:18" ht="15.75" thickBot="1" x14ac:dyDescent="0.3">
      <c r="A15" s="45">
        <v>361400</v>
      </c>
      <c r="B15" s="46">
        <v>11</v>
      </c>
      <c r="C15" s="47" t="s">
        <v>38</v>
      </c>
      <c r="D15" s="48" t="s">
        <v>39</v>
      </c>
      <c r="E15" s="49" t="s">
        <v>48</v>
      </c>
      <c r="F15" s="48" t="s">
        <v>6</v>
      </c>
      <c r="G15" s="50">
        <v>33.299999999999997</v>
      </c>
      <c r="H15" s="55"/>
      <c r="I15" s="56" t="e">
        <f t="shared" si="0"/>
        <v>#DIV/0!</v>
      </c>
      <c r="J15" s="30"/>
      <c r="K15" s="53"/>
      <c r="L15" s="54" t="e">
        <f t="shared" si="1"/>
        <v>#DIV/0!</v>
      </c>
      <c r="M15" s="30"/>
      <c r="N15" s="53"/>
      <c r="O15" s="54" t="e">
        <f t="shared" si="2"/>
        <v>#DIV/0!</v>
      </c>
      <c r="P15" s="30"/>
      <c r="Q15" s="53"/>
      <c r="R15" s="54" t="e">
        <f t="shared" si="3"/>
        <v>#DIV/0!</v>
      </c>
    </row>
    <row r="16" spans="1:18" ht="15.75" thickBot="1" x14ac:dyDescent="0.3">
      <c r="A16" s="45">
        <v>361400</v>
      </c>
      <c r="B16" s="46">
        <v>12</v>
      </c>
      <c r="C16" s="47" t="s">
        <v>38</v>
      </c>
      <c r="D16" s="48" t="s">
        <v>39</v>
      </c>
      <c r="E16" s="49" t="s">
        <v>50</v>
      </c>
      <c r="F16" s="48" t="s">
        <v>6</v>
      </c>
      <c r="G16" s="50">
        <v>11.4</v>
      </c>
      <c r="H16" s="55"/>
      <c r="I16" s="56" t="e">
        <f t="shared" si="0"/>
        <v>#DIV/0!</v>
      </c>
      <c r="J16" s="30"/>
      <c r="K16" s="53"/>
      <c r="L16" s="54" t="e">
        <f t="shared" si="1"/>
        <v>#DIV/0!</v>
      </c>
      <c r="M16" s="30"/>
      <c r="N16" s="53"/>
      <c r="O16" s="54" t="e">
        <f t="shared" si="2"/>
        <v>#DIV/0!</v>
      </c>
      <c r="P16" s="30"/>
      <c r="Q16" s="53"/>
      <c r="R16" s="54" t="e">
        <f t="shared" si="3"/>
        <v>#DIV/0!</v>
      </c>
    </row>
    <row r="17" spans="1:18" ht="15.75" thickBot="1" x14ac:dyDescent="0.3">
      <c r="A17" s="45">
        <v>361400</v>
      </c>
      <c r="B17" s="46">
        <v>13</v>
      </c>
      <c r="C17" s="47" t="s">
        <v>38</v>
      </c>
      <c r="D17" s="48" t="s">
        <v>39</v>
      </c>
      <c r="E17" s="49" t="s">
        <v>46</v>
      </c>
      <c r="F17" s="48" t="s">
        <v>6</v>
      </c>
      <c r="G17" s="50">
        <v>24.8</v>
      </c>
      <c r="H17" s="55"/>
      <c r="I17" s="56" t="e">
        <f t="shared" si="0"/>
        <v>#DIV/0!</v>
      </c>
      <c r="J17" s="30"/>
      <c r="K17" s="53"/>
      <c r="L17" s="54" t="e">
        <f t="shared" si="1"/>
        <v>#DIV/0!</v>
      </c>
      <c r="M17" s="30"/>
      <c r="N17" s="53"/>
      <c r="O17" s="54" t="e">
        <f t="shared" si="2"/>
        <v>#DIV/0!</v>
      </c>
      <c r="P17" s="30"/>
      <c r="Q17" s="53"/>
      <c r="R17" s="54" t="e">
        <f t="shared" si="3"/>
        <v>#DIV/0!</v>
      </c>
    </row>
    <row r="18" spans="1:18" ht="15.75" thickBot="1" x14ac:dyDescent="0.3">
      <c r="A18" s="45">
        <v>361400</v>
      </c>
      <c r="B18" s="46">
        <v>14</v>
      </c>
      <c r="C18" s="47" t="s">
        <v>38</v>
      </c>
      <c r="D18" s="48" t="s">
        <v>39</v>
      </c>
      <c r="E18" s="49" t="s">
        <v>51</v>
      </c>
      <c r="F18" s="48" t="s">
        <v>2</v>
      </c>
      <c r="G18" s="50">
        <v>4.8</v>
      </c>
      <c r="H18" s="55"/>
      <c r="I18" s="56" t="e">
        <f t="shared" si="0"/>
        <v>#DIV/0!</v>
      </c>
      <c r="J18" s="30"/>
      <c r="K18" s="53"/>
      <c r="L18" s="54" t="e">
        <f t="shared" si="1"/>
        <v>#DIV/0!</v>
      </c>
      <c r="M18" s="30"/>
      <c r="N18" s="53"/>
      <c r="O18" s="54" t="e">
        <f t="shared" si="2"/>
        <v>#DIV/0!</v>
      </c>
      <c r="P18" s="30"/>
      <c r="Q18" s="53"/>
      <c r="R18" s="54" t="e">
        <f t="shared" si="3"/>
        <v>#DIV/0!</v>
      </c>
    </row>
    <row r="19" spans="1:18" ht="15.75" thickBot="1" x14ac:dyDescent="0.3">
      <c r="A19" s="45">
        <v>361400</v>
      </c>
      <c r="B19" s="46">
        <v>15</v>
      </c>
      <c r="C19" s="47" t="s">
        <v>38</v>
      </c>
      <c r="D19" s="48" t="s">
        <v>39</v>
      </c>
      <c r="E19" s="49" t="s">
        <v>52</v>
      </c>
      <c r="F19" s="48" t="s">
        <v>2</v>
      </c>
      <c r="G19" s="50">
        <v>19.5</v>
      </c>
      <c r="H19" s="55"/>
      <c r="I19" s="56" t="e">
        <f t="shared" si="0"/>
        <v>#DIV/0!</v>
      </c>
      <c r="J19" s="30"/>
      <c r="K19" s="53"/>
      <c r="L19" s="54" t="e">
        <f t="shared" si="1"/>
        <v>#DIV/0!</v>
      </c>
      <c r="M19" s="30"/>
      <c r="N19" s="53"/>
      <c r="O19" s="54" t="e">
        <f t="shared" si="2"/>
        <v>#DIV/0!</v>
      </c>
      <c r="P19" s="30"/>
      <c r="Q19" s="53"/>
      <c r="R19" s="54" t="e">
        <f t="shared" si="3"/>
        <v>#DIV/0!</v>
      </c>
    </row>
    <row r="20" spans="1:18" ht="15.75" thickBot="1" x14ac:dyDescent="0.3">
      <c r="A20" s="45">
        <v>361400</v>
      </c>
      <c r="B20" s="46">
        <v>16</v>
      </c>
      <c r="C20" s="47" t="s">
        <v>38</v>
      </c>
      <c r="D20" s="48" t="s">
        <v>39</v>
      </c>
      <c r="E20" s="49" t="s">
        <v>53</v>
      </c>
      <c r="F20" s="48" t="s">
        <v>2</v>
      </c>
      <c r="G20" s="50">
        <v>29.2</v>
      </c>
      <c r="H20" s="55"/>
      <c r="I20" s="56" t="e">
        <f t="shared" si="0"/>
        <v>#DIV/0!</v>
      </c>
      <c r="J20" s="30"/>
      <c r="K20" s="53"/>
      <c r="L20" s="54" t="e">
        <f t="shared" si="1"/>
        <v>#DIV/0!</v>
      </c>
      <c r="M20" s="30"/>
      <c r="N20" s="53"/>
      <c r="O20" s="54" t="e">
        <f t="shared" si="2"/>
        <v>#DIV/0!</v>
      </c>
      <c r="P20" s="30"/>
      <c r="Q20" s="53"/>
      <c r="R20" s="54" t="e">
        <f t="shared" si="3"/>
        <v>#DIV/0!</v>
      </c>
    </row>
    <row r="21" spans="1:18" ht="15.75" thickBot="1" x14ac:dyDescent="0.3">
      <c r="A21" s="45">
        <v>361400</v>
      </c>
      <c r="B21" s="46">
        <v>17</v>
      </c>
      <c r="C21" s="47" t="s">
        <v>38</v>
      </c>
      <c r="D21" s="48" t="s">
        <v>39</v>
      </c>
      <c r="E21" s="49" t="s">
        <v>54</v>
      </c>
      <c r="F21" s="48" t="s">
        <v>2</v>
      </c>
      <c r="G21" s="50">
        <v>11.7</v>
      </c>
      <c r="H21" s="55"/>
      <c r="I21" s="56" t="e">
        <f t="shared" si="0"/>
        <v>#DIV/0!</v>
      </c>
      <c r="J21" s="30"/>
      <c r="K21" s="53"/>
      <c r="L21" s="54" t="e">
        <f t="shared" si="1"/>
        <v>#DIV/0!</v>
      </c>
      <c r="M21" s="30"/>
      <c r="N21" s="53"/>
      <c r="O21" s="54" t="e">
        <f t="shared" si="2"/>
        <v>#DIV/0!</v>
      </c>
      <c r="P21" s="30"/>
      <c r="Q21" s="53"/>
      <c r="R21" s="54" t="e">
        <f t="shared" si="3"/>
        <v>#DIV/0!</v>
      </c>
    </row>
    <row r="22" spans="1:18" ht="15.75" thickBot="1" x14ac:dyDescent="0.3">
      <c r="A22" s="45">
        <v>361400</v>
      </c>
      <c r="B22" s="46">
        <v>18</v>
      </c>
      <c r="C22" s="47" t="s">
        <v>38</v>
      </c>
      <c r="D22" s="48" t="s">
        <v>39</v>
      </c>
      <c r="E22" s="49" t="s">
        <v>55</v>
      </c>
      <c r="F22" s="48" t="s">
        <v>2</v>
      </c>
      <c r="G22" s="50">
        <v>9.8000000000000007</v>
      </c>
      <c r="H22" s="55"/>
      <c r="I22" s="56" t="e">
        <f t="shared" si="0"/>
        <v>#DIV/0!</v>
      </c>
      <c r="J22" s="30"/>
      <c r="K22" s="53"/>
      <c r="L22" s="54" t="e">
        <f t="shared" si="1"/>
        <v>#DIV/0!</v>
      </c>
      <c r="M22" s="30"/>
      <c r="N22" s="53"/>
      <c r="O22" s="54" t="e">
        <f t="shared" si="2"/>
        <v>#DIV/0!</v>
      </c>
      <c r="P22" s="30"/>
      <c r="Q22" s="53"/>
      <c r="R22" s="54" t="e">
        <f t="shared" si="3"/>
        <v>#DIV/0!</v>
      </c>
    </row>
    <row r="23" spans="1:18" ht="15.75" thickBot="1" x14ac:dyDescent="0.3">
      <c r="A23" s="45">
        <v>361400</v>
      </c>
      <c r="B23" s="46">
        <v>19</v>
      </c>
      <c r="C23" s="47" t="s">
        <v>38</v>
      </c>
      <c r="D23" s="48" t="s">
        <v>39</v>
      </c>
      <c r="E23" s="49" t="s">
        <v>56</v>
      </c>
      <c r="F23" s="48" t="s">
        <v>2</v>
      </c>
      <c r="G23" s="50">
        <v>10.9</v>
      </c>
      <c r="H23" s="55"/>
      <c r="I23" s="56" t="e">
        <f t="shared" si="0"/>
        <v>#DIV/0!</v>
      </c>
      <c r="J23" s="30"/>
      <c r="K23" s="53"/>
      <c r="L23" s="54" t="e">
        <f t="shared" si="1"/>
        <v>#DIV/0!</v>
      </c>
      <c r="M23" s="30"/>
      <c r="N23" s="53"/>
      <c r="O23" s="54" t="e">
        <f t="shared" si="2"/>
        <v>#DIV/0!</v>
      </c>
      <c r="P23" s="30"/>
      <c r="Q23" s="53"/>
      <c r="R23" s="54" t="e">
        <f t="shared" si="3"/>
        <v>#DIV/0!</v>
      </c>
    </row>
    <row r="24" spans="1:18" ht="15.75" thickBot="1" x14ac:dyDescent="0.3">
      <c r="A24" s="45">
        <v>361400</v>
      </c>
      <c r="B24" s="46">
        <v>20</v>
      </c>
      <c r="C24" s="47" t="s">
        <v>38</v>
      </c>
      <c r="D24" s="48" t="s">
        <v>39</v>
      </c>
      <c r="E24" s="49" t="s">
        <v>57</v>
      </c>
      <c r="F24" s="48" t="s">
        <v>2</v>
      </c>
      <c r="G24" s="50">
        <v>10.9</v>
      </c>
      <c r="H24" s="55"/>
      <c r="I24" s="56" t="e">
        <f t="shared" si="0"/>
        <v>#DIV/0!</v>
      </c>
      <c r="J24" s="30"/>
      <c r="K24" s="53"/>
      <c r="L24" s="54" t="e">
        <f t="shared" si="1"/>
        <v>#DIV/0!</v>
      </c>
      <c r="M24" s="30"/>
      <c r="N24" s="53"/>
      <c r="O24" s="54" t="e">
        <f t="shared" si="2"/>
        <v>#DIV/0!</v>
      </c>
      <c r="P24" s="30"/>
      <c r="Q24" s="53"/>
      <c r="R24" s="54" t="e">
        <f t="shared" si="3"/>
        <v>#DIV/0!</v>
      </c>
    </row>
    <row r="25" spans="1:18" ht="15.75" thickBot="1" x14ac:dyDescent="0.3">
      <c r="A25" s="45">
        <v>361400</v>
      </c>
      <c r="B25" s="46">
        <v>21</v>
      </c>
      <c r="C25" s="47" t="s">
        <v>38</v>
      </c>
      <c r="D25" s="48" t="s">
        <v>39</v>
      </c>
      <c r="E25" s="49" t="s">
        <v>58</v>
      </c>
      <c r="F25" s="48" t="s">
        <v>6</v>
      </c>
      <c r="G25" s="50">
        <v>4.8</v>
      </c>
      <c r="H25" s="55"/>
      <c r="I25" s="56" t="e">
        <f t="shared" si="0"/>
        <v>#DIV/0!</v>
      </c>
      <c r="J25" s="30"/>
      <c r="K25" s="53"/>
      <c r="L25" s="54" t="e">
        <f t="shared" si="1"/>
        <v>#DIV/0!</v>
      </c>
      <c r="M25" s="30"/>
      <c r="N25" s="53"/>
      <c r="O25" s="54" t="e">
        <f t="shared" si="2"/>
        <v>#DIV/0!</v>
      </c>
      <c r="P25" s="30"/>
      <c r="Q25" s="53"/>
      <c r="R25" s="54" t="e">
        <f t="shared" si="3"/>
        <v>#DIV/0!</v>
      </c>
    </row>
    <row r="26" spans="1:18" ht="15.75" thickBot="1" x14ac:dyDescent="0.3">
      <c r="A26" s="45">
        <v>361400</v>
      </c>
      <c r="B26" s="46">
        <v>22</v>
      </c>
      <c r="C26" s="47" t="s">
        <v>38</v>
      </c>
      <c r="D26" s="48" t="s">
        <v>39</v>
      </c>
      <c r="E26" s="49" t="s">
        <v>59</v>
      </c>
      <c r="F26" s="48" t="s">
        <v>4</v>
      </c>
      <c r="G26" s="50">
        <v>58.7</v>
      </c>
      <c r="H26" s="55"/>
      <c r="I26" s="56" t="e">
        <f t="shared" si="0"/>
        <v>#DIV/0!</v>
      </c>
      <c r="J26" s="30"/>
      <c r="K26" s="53"/>
      <c r="L26" s="54" t="e">
        <f t="shared" si="1"/>
        <v>#DIV/0!</v>
      </c>
      <c r="M26" s="30"/>
      <c r="N26" s="53"/>
      <c r="O26" s="54" t="e">
        <f t="shared" si="2"/>
        <v>#DIV/0!</v>
      </c>
      <c r="P26" s="30"/>
      <c r="Q26" s="53"/>
      <c r="R26" s="54" t="e">
        <f t="shared" si="3"/>
        <v>#DIV/0!</v>
      </c>
    </row>
    <row r="27" spans="1:18" ht="15.75" thickBot="1" x14ac:dyDescent="0.3">
      <c r="A27" s="45">
        <v>361400</v>
      </c>
      <c r="B27" s="46">
        <v>23</v>
      </c>
      <c r="C27" s="47" t="s">
        <v>38</v>
      </c>
      <c r="D27" s="48" t="s">
        <v>60</v>
      </c>
      <c r="E27" s="49" t="s">
        <v>61</v>
      </c>
      <c r="F27" s="48" t="s">
        <v>14</v>
      </c>
      <c r="G27" s="50">
        <v>1350.4</v>
      </c>
      <c r="H27" s="55"/>
      <c r="I27" s="56" t="e">
        <f t="shared" si="0"/>
        <v>#DIV/0!</v>
      </c>
      <c r="J27" s="30"/>
      <c r="K27" s="53"/>
      <c r="L27" s="54" t="e">
        <f t="shared" si="1"/>
        <v>#DIV/0!</v>
      </c>
      <c r="M27" s="30"/>
      <c r="N27" s="53"/>
      <c r="O27" s="54" t="e">
        <f t="shared" si="2"/>
        <v>#DIV/0!</v>
      </c>
      <c r="P27" s="30"/>
      <c r="Q27" s="53"/>
      <c r="R27" s="54" t="e">
        <f t="shared" si="3"/>
        <v>#DIV/0!</v>
      </c>
    </row>
    <row r="28" spans="1:18" ht="15.75" thickBot="1" x14ac:dyDescent="0.3">
      <c r="A28" s="45">
        <v>361400</v>
      </c>
      <c r="B28" s="46">
        <v>24</v>
      </c>
      <c r="C28" s="47" t="s">
        <v>38</v>
      </c>
      <c r="D28" s="48" t="s">
        <v>60</v>
      </c>
      <c r="E28" s="49" t="s">
        <v>62</v>
      </c>
      <c r="F28" s="48" t="s">
        <v>14</v>
      </c>
      <c r="G28" s="50">
        <v>1740.3</v>
      </c>
      <c r="H28" s="55"/>
      <c r="I28" s="56" t="e">
        <f t="shared" si="0"/>
        <v>#DIV/0!</v>
      </c>
      <c r="J28" s="30"/>
      <c r="K28" s="53"/>
      <c r="L28" s="54" t="e">
        <f t="shared" si="1"/>
        <v>#DIV/0!</v>
      </c>
      <c r="M28" s="30"/>
      <c r="N28" s="53"/>
      <c r="O28" s="54" t="e">
        <f t="shared" si="2"/>
        <v>#DIV/0!</v>
      </c>
      <c r="P28" s="30"/>
      <c r="Q28" s="53"/>
      <c r="R28" s="54" t="e">
        <f t="shared" si="3"/>
        <v>#DIV/0!</v>
      </c>
    </row>
    <row r="29" spans="1:18" ht="15.75" thickBot="1" x14ac:dyDescent="0.3">
      <c r="A29" s="45">
        <v>361400</v>
      </c>
      <c r="B29" s="46">
        <v>25</v>
      </c>
      <c r="C29" s="47" t="s">
        <v>38</v>
      </c>
      <c r="D29" s="48" t="s">
        <v>60</v>
      </c>
      <c r="E29" s="49" t="s">
        <v>63</v>
      </c>
      <c r="F29" s="48" t="s">
        <v>2</v>
      </c>
      <c r="G29" s="50">
        <v>10.7</v>
      </c>
      <c r="H29" s="55"/>
      <c r="I29" s="56" t="e">
        <f t="shared" si="0"/>
        <v>#DIV/0!</v>
      </c>
      <c r="J29" s="30"/>
      <c r="K29" s="53"/>
      <c r="L29" s="54" t="e">
        <f t="shared" si="1"/>
        <v>#DIV/0!</v>
      </c>
      <c r="M29" s="30"/>
      <c r="N29" s="53"/>
      <c r="O29" s="54" t="e">
        <f t="shared" si="2"/>
        <v>#DIV/0!</v>
      </c>
      <c r="P29" s="30"/>
      <c r="Q29" s="53"/>
      <c r="R29" s="54" t="e">
        <f t="shared" si="3"/>
        <v>#DIV/0!</v>
      </c>
    </row>
    <row r="30" spans="1:18" ht="15.75" thickBot="1" x14ac:dyDescent="0.3">
      <c r="A30" s="45">
        <v>361400</v>
      </c>
      <c r="B30" s="46">
        <v>26</v>
      </c>
      <c r="C30" s="47" t="s">
        <v>38</v>
      </c>
      <c r="D30" s="48" t="s">
        <v>60</v>
      </c>
      <c r="E30" s="49" t="s">
        <v>64</v>
      </c>
      <c r="F30" s="48" t="s">
        <v>6</v>
      </c>
      <c r="G30" s="50">
        <v>5.9</v>
      </c>
      <c r="H30" s="55"/>
      <c r="I30" s="56" t="e">
        <f t="shared" si="0"/>
        <v>#DIV/0!</v>
      </c>
      <c r="J30" s="30"/>
      <c r="K30" s="53"/>
      <c r="L30" s="54" t="e">
        <f t="shared" si="1"/>
        <v>#DIV/0!</v>
      </c>
      <c r="M30" s="30"/>
      <c r="N30" s="53"/>
      <c r="O30" s="54" t="e">
        <f t="shared" si="2"/>
        <v>#DIV/0!</v>
      </c>
      <c r="P30" s="30"/>
      <c r="Q30" s="53"/>
      <c r="R30" s="54" t="e">
        <f t="shared" si="3"/>
        <v>#DIV/0!</v>
      </c>
    </row>
    <row r="31" spans="1:18" ht="15.75" thickBot="1" x14ac:dyDescent="0.3">
      <c r="A31" s="45">
        <v>361400</v>
      </c>
      <c r="B31" s="46">
        <v>27</v>
      </c>
      <c r="C31" s="47" t="s">
        <v>38</v>
      </c>
      <c r="D31" s="48" t="s">
        <v>60</v>
      </c>
      <c r="E31" s="49" t="s">
        <v>65</v>
      </c>
      <c r="F31" s="48" t="s">
        <v>14</v>
      </c>
      <c r="G31" s="50">
        <v>87.4</v>
      </c>
      <c r="H31" s="55"/>
      <c r="I31" s="56" t="e">
        <f t="shared" si="0"/>
        <v>#DIV/0!</v>
      </c>
      <c r="J31" s="30"/>
      <c r="K31" s="53"/>
      <c r="L31" s="54" t="e">
        <f t="shared" si="1"/>
        <v>#DIV/0!</v>
      </c>
      <c r="M31" s="30"/>
      <c r="N31" s="53"/>
      <c r="O31" s="54" t="e">
        <f t="shared" si="2"/>
        <v>#DIV/0!</v>
      </c>
      <c r="P31" s="30"/>
      <c r="Q31" s="53"/>
      <c r="R31" s="54" t="e">
        <f t="shared" si="3"/>
        <v>#DIV/0!</v>
      </c>
    </row>
    <row r="32" spans="1:18" ht="15.75" thickBot="1" x14ac:dyDescent="0.3">
      <c r="A32" s="45">
        <v>361400</v>
      </c>
      <c r="B32" s="46">
        <v>28</v>
      </c>
      <c r="C32" s="47" t="s">
        <v>38</v>
      </c>
      <c r="D32" s="48" t="s">
        <v>60</v>
      </c>
      <c r="E32" s="49" t="s">
        <v>66</v>
      </c>
      <c r="F32" s="48" t="s">
        <v>4</v>
      </c>
      <c r="G32" s="50">
        <v>19.899999999999999</v>
      </c>
      <c r="H32" s="55"/>
      <c r="I32" s="56" t="e">
        <f t="shared" si="0"/>
        <v>#DIV/0!</v>
      </c>
      <c r="J32" s="30"/>
      <c r="K32" s="53"/>
      <c r="L32" s="54" t="e">
        <f t="shared" si="1"/>
        <v>#DIV/0!</v>
      </c>
      <c r="M32" s="30"/>
      <c r="N32" s="53"/>
      <c r="O32" s="54" t="e">
        <f t="shared" si="2"/>
        <v>#DIV/0!</v>
      </c>
      <c r="P32" s="30"/>
      <c r="Q32" s="53"/>
      <c r="R32" s="54" t="e">
        <f t="shared" si="3"/>
        <v>#DIV/0!</v>
      </c>
    </row>
    <row r="33" spans="1:18" ht="15.75" thickBot="1" x14ac:dyDescent="0.3">
      <c r="A33" s="45">
        <v>361400</v>
      </c>
      <c r="B33" s="46">
        <v>29</v>
      </c>
      <c r="C33" s="47" t="s">
        <v>38</v>
      </c>
      <c r="D33" s="48" t="s">
        <v>60</v>
      </c>
      <c r="E33" s="49" t="s">
        <v>67</v>
      </c>
      <c r="F33" s="48" t="s">
        <v>4</v>
      </c>
      <c r="G33" s="50">
        <v>66.400000000000006</v>
      </c>
      <c r="H33" s="55"/>
      <c r="I33" s="56" t="e">
        <f t="shared" si="0"/>
        <v>#DIV/0!</v>
      </c>
      <c r="J33" s="30"/>
      <c r="K33" s="53"/>
      <c r="L33" s="54" t="e">
        <f t="shared" si="1"/>
        <v>#DIV/0!</v>
      </c>
      <c r="M33" s="30"/>
      <c r="N33" s="53"/>
      <c r="O33" s="54" t="e">
        <f t="shared" si="2"/>
        <v>#DIV/0!</v>
      </c>
      <c r="P33" s="30"/>
      <c r="Q33" s="53"/>
      <c r="R33" s="54" t="e">
        <f t="shared" si="3"/>
        <v>#DIV/0!</v>
      </c>
    </row>
    <row r="34" spans="1:18" ht="15.75" thickBot="1" x14ac:dyDescent="0.3">
      <c r="A34" s="45">
        <v>361400</v>
      </c>
      <c r="B34" s="46">
        <v>30</v>
      </c>
      <c r="C34" s="47" t="s">
        <v>38</v>
      </c>
      <c r="D34" s="48" t="s">
        <v>60</v>
      </c>
      <c r="E34" s="49" t="s">
        <v>68</v>
      </c>
      <c r="F34" s="48" t="s">
        <v>2</v>
      </c>
      <c r="G34" s="50">
        <v>3.5</v>
      </c>
      <c r="H34" s="55"/>
      <c r="I34" s="56" t="e">
        <f t="shared" si="0"/>
        <v>#DIV/0!</v>
      </c>
      <c r="J34" s="30"/>
      <c r="K34" s="53"/>
      <c r="L34" s="54" t="e">
        <f t="shared" si="1"/>
        <v>#DIV/0!</v>
      </c>
      <c r="M34" s="30"/>
      <c r="N34" s="53"/>
      <c r="O34" s="54" t="e">
        <f t="shared" si="2"/>
        <v>#DIV/0!</v>
      </c>
      <c r="P34" s="30"/>
      <c r="Q34" s="53"/>
      <c r="R34" s="54" t="e">
        <f t="shared" si="3"/>
        <v>#DIV/0!</v>
      </c>
    </row>
    <row r="35" spans="1:18" ht="15.75" thickBot="1" x14ac:dyDescent="0.3">
      <c r="A35" s="45">
        <v>361400</v>
      </c>
      <c r="B35" s="46">
        <v>31</v>
      </c>
      <c r="C35" s="47" t="s">
        <v>38</v>
      </c>
      <c r="D35" s="48" t="s">
        <v>60</v>
      </c>
      <c r="E35" s="49" t="s">
        <v>69</v>
      </c>
      <c r="F35" s="48" t="s">
        <v>6</v>
      </c>
      <c r="G35" s="50">
        <v>3.5</v>
      </c>
      <c r="H35" s="55"/>
      <c r="I35" s="56" t="e">
        <f t="shared" si="0"/>
        <v>#DIV/0!</v>
      </c>
      <c r="J35" s="30"/>
      <c r="K35" s="53"/>
      <c r="L35" s="54" t="e">
        <f t="shared" si="1"/>
        <v>#DIV/0!</v>
      </c>
      <c r="M35" s="30"/>
      <c r="N35" s="53"/>
      <c r="O35" s="54" t="e">
        <f t="shared" si="2"/>
        <v>#DIV/0!</v>
      </c>
      <c r="P35" s="30"/>
      <c r="Q35" s="53"/>
      <c r="R35" s="54" t="e">
        <f t="shared" si="3"/>
        <v>#DIV/0!</v>
      </c>
    </row>
    <row r="36" spans="1:18" ht="15.75" thickBot="1" x14ac:dyDescent="0.3">
      <c r="A36" s="45">
        <v>361400</v>
      </c>
      <c r="B36" s="46">
        <v>32</v>
      </c>
      <c r="C36" s="47" t="s">
        <v>38</v>
      </c>
      <c r="D36" s="48" t="s">
        <v>60</v>
      </c>
      <c r="E36" s="49" t="s">
        <v>70</v>
      </c>
      <c r="F36" s="48" t="s">
        <v>6</v>
      </c>
      <c r="G36" s="50">
        <v>4.5</v>
      </c>
      <c r="H36" s="55"/>
      <c r="I36" s="56" t="e">
        <f t="shared" si="0"/>
        <v>#DIV/0!</v>
      </c>
      <c r="J36" s="30"/>
      <c r="K36" s="53"/>
      <c r="L36" s="54" t="e">
        <f t="shared" si="1"/>
        <v>#DIV/0!</v>
      </c>
      <c r="M36" s="30"/>
      <c r="N36" s="53"/>
      <c r="O36" s="54" t="e">
        <f t="shared" si="2"/>
        <v>#DIV/0!</v>
      </c>
      <c r="P36" s="30"/>
      <c r="Q36" s="53"/>
      <c r="R36" s="54" t="e">
        <f t="shared" si="3"/>
        <v>#DIV/0!</v>
      </c>
    </row>
    <row r="37" spans="1:18" ht="15.75" thickBot="1" x14ac:dyDescent="0.3">
      <c r="A37" s="45">
        <v>361400</v>
      </c>
      <c r="B37" s="46">
        <v>33</v>
      </c>
      <c r="C37" s="47" t="s">
        <v>38</v>
      </c>
      <c r="D37" s="48" t="s">
        <v>60</v>
      </c>
      <c r="E37" s="49" t="s">
        <v>71</v>
      </c>
      <c r="F37" s="48" t="s">
        <v>2</v>
      </c>
      <c r="G37" s="50">
        <v>12.5</v>
      </c>
      <c r="H37" s="55"/>
      <c r="I37" s="56" t="e">
        <f t="shared" si="0"/>
        <v>#DIV/0!</v>
      </c>
      <c r="J37" s="30"/>
      <c r="K37" s="53"/>
      <c r="L37" s="54" t="e">
        <f t="shared" si="1"/>
        <v>#DIV/0!</v>
      </c>
      <c r="M37" s="30"/>
      <c r="N37" s="53"/>
      <c r="O37" s="54" t="e">
        <f t="shared" si="2"/>
        <v>#DIV/0!</v>
      </c>
      <c r="P37" s="30"/>
      <c r="Q37" s="53"/>
      <c r="R37" s="54" t="e">
        <f t="shared" si="3"/>
        <v>#DIV/0!</v>
      </c>
    </row>
    <row r="38" spans="1:18" ht="15.75" thickBot="1" x14ac:dyDescent="0.3">
      <c r="A38" s="45">
        <v>361400</v>
      </c>
      <c r="B38" s="46">
        <v>34</v>
      </c>
      <c r="C38" s="47" t="s">
        <v>38</v>
      </c>
      <c r="D38" s="48" t="s">
        <v>60</v>
      </c>
      <c r="E38" s="49" t="s">
        <v>72</v>
      </c>
      <c r="F38" s="48" t="s">
        <v>6</v>
      </c>
      <c r="G38" s="50">
        <v>2.1</v>
      </c>
      <c r="H38" s="55"/>
      <c r="I38" s="56" t="e">
        <f t="shared" si="0"/>
        <v>#DIV/0!</v>
      </c>
      <c r="J38" s="30"/>
      <c r="K38" s="53"/>
      <c r="L38" s="54" t="e">
        <f t="shared" si="1"/>
        <v>#DIV/0!</v>
      </c>
      <c r="M38" s="30"/>
      <c r="N38" s="53"/>
      <c r="O38" s="54" t="e">
        <f t="shared" si="2"/>
        <v>#DIV/0!</v>
      </c>
      <c r="P38" s="30"/>
      <c r="Q38" s="53"/>
      <c r="R38" s="54" t="e">
        <f t="shared" si="3"/>
        <v>#DIV/0!</v>
      </c>
    </row>
    <row r="39" spans="1:18" ht="15.75" thickBot="1" x14ac:dyDescent="0.3">
      <c r="A39" s="45">
        <v>361400</v>
      </c>
      <c r="B39" s="46">
        <v>35</v>
      </c>
      <c r="C39" s="47" t="s">
        <v>38</v>
      </c>
      <c r="D39" s="48" t="s">
        <v>60</v>
      </c>
      <c r="E39" s="49" t="s">
        <v>73</v>
      </c>
      <c r="F39" s="48" t="s">
        <v>2</v>
      </c>
      <c r="G39" s="50">
        <v>10.9</v>
      </c>
      <c r="H39" s="55"/>
      <c r="I39" s="56" t="e">
        <f t="shared" si="0"/>
        <v>#DIV/0!</v>
      </c>
      <c r="J39" s="30"/>
      <c r="K39" s="53"/>
      <c r="L39" s="54" t="e">
        <f t="shared" si="1"/>
        <v>#DIV/0!</v>
      </c>
      <c r="M39" s="30"/>
      <c r="N39" s="53"/>
      <c r="O39" s="54" t="e">
        <f t="shared" si="2"/>
        <v>#DIV/0!</v>
      </c>
      <c r="P39" s="30"/>
      <c r="Q39" s="53"/>
      <c r="R39" s="54" t="e">
        <f t="shared" si="3"/>
        <v>#DIV/0!</v>
      </c>
    </row>
    <row r="40" spans="1:18" ht="15.75" thickBot="1" x14ac:dyDescent="0.3">
      <c r="A40" s="45">
        <v>361400</v>
      </c>
      <c r="B40" s="46">
        <v>36</v>
      </c>
      <c r="C40" s="47" t="s">
        <v>38</v>
      </c>
      <c r="D40" s="48" t="s">
        <v>60</v>
      </c>
      <c r="E40" s="49" t="s">
        <v>74</v>
      </c>
      <c r="F40" s="48" t="s">
        <v>2</v>
      </c>
      <c r="G40" s="50">
        <v>11.9</v>
      </c>
      <c r="H40" s="55"/>
      <c r="I40" s="56" t="e">
        <f t="shared" si="0"/>
        <v>#DIV/0!</v>
      </c>
      <c r="J40" s="30"/>
      <c r="K40" s="53"/>
      <c r="L40" s="54" t="e">
        <f t="shared" si="1"/>
        <v>#DIV/0!</v>
      </c>
      <c r="M40" s="30"/>
      <c r="N40" s="53"/>
      <c r="O40" s="54" t="e">
        <f t="shared" si="2"/>
        <v>#DIV/0!</v>
      </c>
      <c r="P40" s="30"/>
      <c r="Q40" s="53"/>
      <c r="R40" s="54" t="e">
        <f t="shared" si="3"/>
        <v>#DIV/0!</v>
      </c>
    </row>
    <row r="41" spans="1:18" ht="15.75" thickBot="1" x14ac:dyDescent="0.3">
      <c r="A41" s="45">
        <v>361400</v>
      </c>
      <c r="B41" s="46">
        <v>37</v>
      </c>
      <c r="C41" s="47" t="s">
        <v>38</v>
      </c>
      <c r="D41" s="48" t="s">
        <v>60</v>
      </c>
      <c r="E41" s="49" t="s">
        <v>75</v>
      </c>
      <c r="F41" s="48" t="s">
        <v>2</v>
      </c>
      <c r="G41" s="50">
        <v>11.5</v>
      </c>
      <c r="H41" s="55"/>
      <c r="I41" s="56" t="e">
        <f t="shared" si="0"/>
        <v>#DIV/0!</v>
      </c>
      <c r="J41" s="30"/>
      <c r="K41" s="53"/>
      <c r="L41" s="54" t="e">
        <f t="shared" si="1"/>
        <v>#DIV/0!</v>
      </c>
      <c r="M41" s="30"/>
      <c r="N41" s="53"/>
      <c r="O41" s="54" t="e">
        <f t="shared" si="2"/>
        <v>#DIV/0!</v>
      </c>
      <c r="P41" s="30"/>
      <c r="Q41" s="53"/>
      <c r="R41" s="54" t="e">
        <f t="shared" si="3"/>
        <v>#DIV/0!</v>
      </c>
    </row>
    <row r="42" spans="1:18" ht="15.75" thickBot="1" x14ac:dyDescent="0.3">
      <c r="A42" s="45">
        <v>361400</v>
      </c>
      <c r="B42" s="46">
        <v>38</v>
      </c>
      <c r="C42" s="47" t="s">
        <v>38</v>
      </c>
      <c r="D42" s="48" t="s">
        <v>60</v>
      </c>
      <c r="E42" s="49" t="s">
        <v>76</v>
      </c>
      <c r="F42" s="48" t="s">
        <v>2</v>
      </c>
      <c r="G42" s="50">
        <v>2.5</v>
      </c>
      <c r="H42" s="55"/>
      <c r="I42" s="56" t="e">
        <f t="shared" si="0"/>
        <v>#DIV/0!</v>
      </c>
      <c r="J42" s="30"/>
      <c r="K42" s="53"/>
      <c r="L42" s="54" t="e">
        <f t="shared" si="1"/>
        <v>#DIV/0!</v>
      </c>
      <c r="M42" s="30"/>
      <c r="N42" s="53"/>
      <c r="O42" s="54" t="e">
        <f t="shared" si="2"/>
        <v>#DIV/0!</v>
      </c>
      <c r="P42" s="30"/>
      <c r="Q42" s="53"/>
      <c r="R42" s="54" t="e">
        <f t="shared" si="3"/>
        <v>#DIV/0!</v>
      </c>
    </row>
    <row r="43" spans="1:18" ht="15.75" thickBot="1" x14ac:dyDescent="0.3">
      <c r="A43" s="45">
        <v>361400</v>
      </c>
      <c r="B43" s="46">
        <v>39</v>
      </c>
      <c r="C43" s="47" t="s">
        <v>38</v>
      </c>
      <c r="D43" s="48" t="s">
        <v>60</v>
      </c>
      <c r="E43" s="49" t="s">
        <v>77</v>
      </c>
      <c r="F43" s="48" t="s">
        <v>6</v>
      </c>
      <c r="G43" s="50">
        <v>7.5</v>
      </c>
      <c r="H43" s="55"/>
      <c r="I43" s="56" t="e">
        <f t="shared" si="0"/>
        <v>#DIV/0!</v>
      </c>
      <c r="J43" s="30"/>
      <c r="K43" s="53"/>
      <c r="L43" s="54" t="e">
        <f t="shared" si="1"/>
        <v>#DIV/0!</v>
      </c>
      <c r="M43" s="30"/>
      <c r="N43" s="53"/>
      <c r="O43" s="54" t="e">
        <f t="shared" si="2"/>
        <v>#DIV/0!</v>
      </c>
      <c r="P43" s="30"/>
      <c r="Q43" s="53"/>
      <c r="R43" s="54" t="e">
        <f t="shared" si="3"/>
        <v>#DIV/0!</v>
      </c>
    </row>
    <row r="44" spans="1:18" ht="15.75" thickBot="1" x14ac:dyDescent="0.3">
      <c r="A44" s="45">
        <v>361400</v>
      </c>
      <c r="B44" s="46">
        <v>40</v>
      </c>
      <c r="C44" s="47" t="s">
        <v>38</v>
      </c>
      <c r="D44" s="48" t="s">
        <v>60</v>
      </c>
      <c r="E44" s="49" t="s">
        <v>78</v>
      </c>
      <c r="F44" s="48" t="s">
        <v>6</v>
      </c>
      <c r="G44" s="50">
        <v>4.8</v>
      </c>
      <c r="H44" s="55"/>
      <c r="I44" s="56" t="e">
        <f t="shared" si="0"/>
        <v>#DIV/0!</v>
      </c>
      <c r="J44" s="30"/>
      <c r="K44" s="53"/>
      <c r="L44" s="54" t="e">
        <f t="shared" si="1"/>
        <v>#DIV/0!</v>
      </c>
      <c r="M44" s="30"/>
      <c r="N44" s="53"/>
      <c r="O44" s="54" t="e">
        <f t="shared" si="2"/>
        <v>#DIV/0!</v>
      </c>
      <c r="P44" s="30"/>
      <c r="Q44" s="53"/>
      <c r="R44" s="54" t="e">
        <f t="shared" si="3"/>
        <v>#DIV/0!</v>
      </c>
    </row>
    <row r="45" spans="1:18" ht="15.75" thickBot="1" x14ac:dyDescent="0.3">
      <c r="A45" s="45">
        <v>361400</v>
      </c>
      <c r="B45" s="46">
        <v>41</v>
      </c>
      <c r="C45" s="47" t="s">
        <v>38</v>
      </c>
      <c r="D45" s="48" t="s">
        <v>60</v>
      </c>
      <c r="E45" s="49" t="s">
        <v>79</v>
      </c>
      <c r="F45" s="48" t="s">
        <v>4</v>
      </c>
      <c r="G45" s="50">
        <v>51.6</v>
      </c>
      <c r="H45" s="55"/>
      <c r="I45" s="56" t="e">
        <f t="shared" si="0"/>
        <v>#DIV/0!</v>
      </c>
      <c r="J45" s="30"/>
      <c r="K45" s="53"/>
      <c r="L45" s="54" t="e">
        <f t="shared" si="1"/>
        <v>#DIV/0!</v>
      </c>
      <c r="M45" s="30"/>
      <c r="N45" s="53"/>
      <c r="O45" s="54" t="e">
        <f t="shared" si="2"/>
        <v>#DIV/0!</v>
      </c>
      <c r="P45" s="30"/>
      <c r="Q45" s="53"/>
      <c r="R45" s="54" t="e">
        <f t="shared" si="3"/>
        <v>#DIV/0!</v>
      </c>
    </row>
    <row r="46" spans="1:18" ht="15.75" thickBot="1" x14ac:dyDescent="0.3">
      <c r="A46" s="45">
        <v>361400</v>
      </c>
      <c r="B46" s="46">
        <v>42</v>
      </c>
      <c r="C46" s="47" t="s">
        <v>38</v>
      </c>
      <c r="D46" s="48" t="s">
        <v>60</v>
      </c>
      <c r="E46" s="49" t="s">
        <v>80</v>
      </c>
      <c r="F46" s="48" t="s">
        <v>4</v>
      </c>
      <c r="G46" s="50">
        <v>24.8</v>
      </c>
      <c r="H46" s="55"/>
      <c r="I46" s="56" t="e">
        <f t="shared" si="0"/>
        <v>#DIV/0!</v>
      </c>
      <c r="J46" s="30"/>
      <c r="K46" s="53"/>
      <c r="L46" s="54" t="e">
        <f t="shared" si="1"/>
        <v>#DIV/0!</v>
      </c>
      <c r="M46" s="30"/>
      <c r="N46" s="53"/>
      <c r="O46" s="54" t="e">
        <f t="shared" si="2"/>
        <v>#DIV/0!</v>
      </c>
      <c r="P46" s="30"/>
      <c r="Q46" s="53"/>
      <c r="R46" s="54" t="e">
        <f t="shared" si="3"/>
        <v>#DIV/0!</v>
      </c>
    </row>
    <row r="47" spans="1:18" ht="15.75" thickBot="1" x14ac:dyDescent="0.3">
      <c r="A47" s="45">
        <v>361400</v>
      </c>
      <c r="B47" s="46">
        <v>43</v>
      </c>
      <c r="C47" s="47" t="s">
        <v>38</v>
      </c>
      <c r="D47" s="48" t="s">
        <v>60</v>
      </c>
      <c r="E47" s="49" t="s">
        <v>81</v>
      </c>
      <c r="F47" s="48" t="s">
        <v>4</v>
      </c>
      <c r="G47" s="50">
        <v>2.5</v>
      </c>
      <c r="H47" s="55"/>
      <c r="I47" s="56" t="e">
        <f t="shared" si="0"/>
        <v>#DIV/0!</v>
      </c>
      <c r="J47" s="30"/>
      <c r="K47" s="53"/>
      <c r="L47" s="54" t="e">
        <f t="shared" si="1"/>
        <v>#DIV/0!</v>
      </c>
      <c r="M47" s="30"/>
      <c r="N47" s="53"/>
      <c r="O47" s="54" t="e">
        <f t="shared" si="2"/>
        <v>#DIV/0!</v>
      </c>
      <c r="P47" s="30"/>
      <c r="Q47" s="53"/>
      <c r="R47" s="54" t="e">
        <f t="shared" si="3"/>
        <v>#DIV/0!</v>
      </c>
    </row>
    <row r="48" spans="1:18" ht="15.75" thickBot="1" x14ac:dyDescent="0.3">
      <c r="A48" s="45">
        <v>361400</v>
      </c>
      <c r="B48" s="46">
        <v>44</v>
      </c>
      <c r="C48" s="47" t="s">
        <v>38</v>
      </c>
      <c r="D48" s="48" t="s">
        <v>82</v>
      </c>
      <c r="E48" s="49" t="s">
        <v>83</v>
      </c>
      <c r="F48" s="48" t="s">
        <v>4</v>
      </c>
      <c r="G48" s="50">
        <v>33</v>
      </c>
      <c r="H48" s="55"/>
      <c r="I48" s="56" t="e">
        <f t="shared" si="0"/>
        <v>#DIV/0!</v>
      </c>
      <c r="J48" s="30"/>
      <c r="K48" s="53"/>
      <c r="L48" s="54" t="e">
        <f t="shared" si="1"/>
        <v>#DIV/0!</v>
      </c>
      <c r="M48" s="30"/>
      <c r="N48" s="53"/>
      <c r="O48" s="54" t="e">
        <f t="shared" si="2"/>
        <v>#DIV/0!</v>
      </c>
      <c r="P48" s="30"/>
      <c r="Q48" s="53"/>
      <c r="R48" s="54" t="e">
        <f t="shared" si="3"/>
        <v>#DIV/0!</v>
      </c>
    </row>
    <row r="49" spans="1:18" ht="15.75" thickBot="1" x14ac:dyDescent="0.3">
      <c r="A49" s="45">
        <v>361400</v>
      </c>
      <c r="B49" s="46">
        <v>45</v>
      </c>
      <c r="C49" s="47" t="s">
        <v>38</v>
      </c>
      <c r="D49" s="48" t="s">
        <v>82</v>
      </c>
      <c r="E49" s="49" t="s">
        <v>84</v>
      </c>
      <c r="F49" s="48" t="s">
        <v>4</v>
      </c>
      <c r="G49" s="50">
        <v>33</v>
      </c>
      <c r="H49" s="55"/>
      <c r="I49" s="56" t="e">
        <f t="shared" si="0"/>
        <v>#DIV/0!</v>
      </c>
      <c r="J49" s="30"/>
      <c r="K49" s="53"/>
      <c r="L49" s="54" t="e">
        <f t="shared" si="1"/>
        <v>#DIV/0!</v>
      </c>
      <c r="M49" s="30"/>
      <c r="N49" s="53"/>
      <c r="O49" s="54" t="e">
        <f t="shared" si="2"/>
        <v>#DIV/0!</v>
      </c>
      <c r="P49" s="30"/>
      <c r="Q49" s="53"/>
      <c r="R49" s="54" t="e">
        <f t="shared" si="3"/>
        <v>#DIV/0!</v>
      </c>
    </row>
    <row r="50" spans="1:18" ht="15.75" thickBot="1" x14ac:dyDescent="0.3">
      <c r="A50" s="45">
        <v>361400</v>
      </c>
      <c r="B50" s="46">
        <v>46</v>
      </c>
      <c r="C50" s="47" t="s">
        <v>38</v>
      </c>
      <c r="D50" s="48" t="s">
        <v>85</v>
      </c>
      <c r="E50" s="49" t="s">
        <v>86</v>
      </c>
      <c r="F50" s="48" t="s">
        <v>14</v>
      </c>
      <c r="G50" s="50">
        <v>959</v>
      </c>
      <c r="H50" s="55"/>
      <c r="I50" s="56" t="e">
        <f t="shared" si="0"/>
        <v>#DIV/0!</v>
      </c>
      <c r="J50" s="30"/>
      <c r="K50" s="53"/>
      <c r="L50" s="54" t="e">
        <f t="shared" si="1"/>
        <v>#DIV/0!</v>
      </c>
      <c r="M50" s="30"/>
      <c r="N50" s="53"/>
      <c r="O50" s="54" t="e">
        <f t="shared" si="2"/>
        <v>#DIV/0!</v>
      </c>
      <c r="P50" s="30"/>
      <c r="Q50" s="53"/>
      <c r="R50" s="54" t="e">
        <f t="shared" si="3"/>
        <v>#DIV/0!</v>
      </c>
    </row>
    <row r="51" spans="1:18" ht="15.75" thickBot="1" x14ac:dyDescent="0.3">
      <c r="A51" s="45">
        <v>361400</v>
      </c>
      <c r="B51" s="46">
        <v>47</v>
      </c>
      <c r="C51" s="47" t="s">
        <v>38</v>
      </c>
      <c r="D51" s="48" t="s">
        <v>85</v>
      </c>
      <c r="E51" s="49" t="s">
        <v>87</v>
      </c>
      <c r="F51" s="48" t="s">
        <v>4</v>
      </c>
      <c r="G51" s="50">
        <v>56.8</v>
      </c>
      <c r="H51" s="55"/>
      <c r="I51" s="56" t="e">
        <f t="shared" si="0"/>
        <v>#DIV/0!</v>
      </c>
      <c r="J51" s="30"/>
      <c r="K51" s="53"/>
      <c r="L51" s="54" t="e">
        <f t="shared" si="1"/>
        <v>#DIV/0!</v>
      </c>
      <c r="M51" s="30"/>
      <c r="N51" s="53"/>
      <c r="O51" s="54" t="e">
        <f t="shared" si="2"/>
        <v>#DIV/0!</v>
      </c>
      <c r="P51" s="30"/>
      <c r="Q51" s="53"/>
      <c r="R51" s="54" t="e">
        <f t="shared" si="3"/>
        <v>#DIV/0!</v>
      </c>
    </row>
    <row r="52" spans="1:18" ht="15.75" thickBot="1" x14ac:dyDescent="0.3">
      <c r="A52" s="45">
        <v>361400</v>
      </c>
      <c r="B52" s="46">
        <v>48</v>
      </c>
      <c r="C52" s="47" t="s">
        <v>38</v>
      </c>
      <c r="D52" s="48" t="s">
        <v>85</v>
      </c>
      <c r="E52" s="49" t="s">
        <v>88</v>
      </c>
      <c r="F52" s="48" t="s">
        <v>4</v>
      </c>
      <c r="G52" s="50">
        <v>39</v>
      </c>
      <c r="H52" s="55"/>
      <c r="I52" s="56" t="e">
        <f t="shared" si="0"/>
        <v>#DIV/0!</v>
      </c>
      <c r="J52" s="30"/>
      <c r="K52" s="53"/>
      <c r="L52" s="54" t="e">
        <f t="shared" si="1"/>
        <v>#DIV/0!</v>
      </c>
      <c r="M52" s="30"/>
      <c r="N52" s="53"/>
      <c r="O52" s="54" t="e">
        <f t="shared" si="2"/>
        <v>#DIV/0!</v>
      </c>
      <c r="P52" s="30"/>
      <c r="Q52" s="53"/>
      <c r="R52" s="54" t="e">
        <f t="shared" si="3"/>
        <v>#DIV/0!</v>
      </c>
    </row>
    <row r="53" spans="1:18" ht="15.75" thickBot="1" x14ac:dyDescent="0.3">
      <c r="A53" s="45">
        <v>361400</v>
      </c>
      <c r="B53" s="46">
        <v>49</v>
      </c>
      <c r="C53" s="47" t="s">
        <v>38</v>
      </c>
      <c r="D53" s="48" t="s">
        <v>85</v>
      </c>
      <c r="E53" s="49" t="s">
        <v>89</v>
      </c>
      <c r="F53" s="48" t="s">
        <v>14</v>
      </c>
      <c r="G53" s="50">
        <v>340.1</v>
      </c>
      <c r="H53" s="55"/>
      <c r="I53" s="56" t="e">
        <f t="shared" si="0"/>
        <v>#DIV/0!</v>
      </c>
      <c r="J53" s="30"/>
      <c r="K53" s="53"/>
      <c r="L53" s="54" t="e">
        <f t="shared" si="1"/>
        <v>#DIV/0!</v>
      </c>
      <c r="M53" s="30"/>
      <c r="N53" s="53"/>
      <c r="O53" s="54" t="e">
        <f t="shared" si="2"/>
        <v>#DIV/0!</v>
      </c>
      <c r="P53" s="30"/>
      <c r="Q53" s="53"/>
      <c r="R53" s="54" t="e">
        <f t="shared" si="3"/>
        <v>#DIV/0!</v>
      </c>
    </row>
    <row r="54" spans="1:18" ht="15.75" thickBot="1" x14ac:dyDescent="0.3">
      <c r="A54" s="45">
        <v>361400</v>
      </c>
      <c r="B54" s="46">
        <v>50</v>
      </c>
      <c r="C54" s="47" t="s">
        <v>90</v>
      </c>
      <c r="D54" s="48" t="s">
        <v>60</v>
      </c>
      <c r="E54" s="49" t="s">
        <v>91</v>
      </c>
      <c r="F54" s="48" t="s">
        <v>14</v>
      </c>
      <c r="G54" s="50">
        <v>443.8</v>
      </c>
      <c r="H54" s="55"/>
      <c r="I54" s="56" t="e">
        <f t="shared" si="0"/>
        <v>#DIV/0!</v>
      </c>
      <c r="J54" s="30"/>
      <c r="K54" s="53"/>
      <c r="L54" s="54" t="e">
        <f t="shared" si="1"/>
        <v>#DIV/0!</v>
      </c>
      <c r="M54" s="30"/>
      <c r="N54" s="53"/>
      <c r="O54" s="54" t="e">
        <f t="shared" si="2"/>
        <v>#DIV/0!</v>
      </c>
      <c r="P54" s="30"/>
      <c r="Q54" s="53"/>
      <c r="R54" s="54" t="e">
        <f t="shared" si="3"/>
        <v>#DIV/0!</v>
      </c>
    </row>
    <row r="55" spans="1:18" ht="15.75" thickBot="1" x14ac:dyDescent="0.3">
      <c r="A55" s="45">
        <v>361400</v>
      </c>
      <c r="B55" s="46">
        <v>51</v>
      </c>
      <c r="C55" s="47" t="s">
        <v>90</v>
      </c>
      <c r="D55" s="48" t="s">
        <v>60</v>
      </c>
      <c r="E55" s="49" t="s">
        <v>92</v>
      </c>
      <c r="F55" s="48" t="s">
        <v>4</v>
      </c>
      <c r="G55" s="50">
        <v>276.2</v>
      </c>
      <c r="H55" s="55"/>
      <c r="I55" s="56" t="e">
        <f t="shared" si="0"/>
        <v>#DIV/0!</v>
      </c>
      <c r="J55" s="30"/>
      <c r="K55" s="53"/>
      <c r="L55" s="54" t="e">
        <f t="shared" si="1"/>
        <v>#DIV/0!</v>
      </c>
      <c r="M55" s="30"/>
      <c r="N55" s="53"/>
      <c r="O55" s="54" t="e">
        <f t="shared" si="2"/>
        <v>#DIV/0!</v>
      </c>
      <c r="P55" s="30"/>
      <c r="Q55" s="53"/>
      <c r="R55" s="54" t="e">
        <f t="shared" si="3"/>
        <v>#DIV/0!</v>
      </c>
    </row>
    <row r="56" spans="1:18" ht="15.75" thickBot="1" x14ac:dyDescent="0.3">
      <c r="A56" s="45">
        <v>361400</v>
      </c>
      <c r="B56" s="46">
        <v>52</v>
      </c>
      <c r="C56" s="47" t="s">
        <v>90</v>
      </c>
      <c r="D56" s="48" t="s">
        <v>60</v>
      </c>
      <c r="E56" s="49" t="s">
        <v>93</v>
      </c>
      <c r="F56" s="48" t="s">
        <v>6</v>
      </c>
      <c r="G56" s="50">
        <v>15.1</v>
      </c>
      <c r="H56" s="55"/>
      <c r="I56" s="56" t="e">
        <f t="shared" si="0"/>
        <v>#DIV/0!</v>
      </c>
      <c r="J56" s="30"/>
      <c r="K56" s="53"/>
      <c r="L56" s="54" t="e">
        <f t="shared" si="1"/>
        <v>#DIV/0!</v>
      </c>
      <c r="M56" s="30"/>
      <c r="N56" s="53"/>
      <c r="O56" s="54" t="e">
        <f t="shared" si="2"/>
        <v>#DIV/0!</v>
      </c>
      <c r="P56" s="30"/>
      <c r="Q56" s="53"/>
      <c r="R56" s="54" t="e">
        <f t="shared" si="3"/>
        <v>#DIV/0!</v>
      </c>
    </row>
    <row r="57" spans="1:18" ht="15.75" thickBot="1" x14ac:dyDescent="0.3">
      <c r="A57" s="45">
        <v>361400</v>
      </c>
      <c r="B57" s="46">
        <v>53</v>
      </c>
      <c r="C57" s="47" t="s">
        <v>90</v>
      </c>
      <c r="D57" s="48" t="s">
        <v>60</v>
      </c>
      <c r="E57" s="49" t="s">
        <v>94</v>
      </c>
      <c r="F57" s="48" t="s">
        <v>6</v>
      </c>
      <c r="G57" s="50">
        <v>23.8</v>
      </c>
      <c r="H57" s="55"/>
      <c r="I57" s="56" t="e">
        <f t="shared" si="0"/>
        <v>#DIV/0!</v>
      </c>
      <c r="J57" s="30"/>
      <c r="K57" s="53"/>
      <c r="L57" s="54" t="e">
        <f t="shared" si="1"/>
        <v>#DIV/0!</v>
      </c>
      <c r="M57" s="30"/>
      <c r="N57" s="53"/>
      <c r="O57" s="54" t="e">
        <f t="shared" si="2"/>
        <v>#DIV/0!</v>
      </c>
      <c r="P57" s="30"/>
      <c r="Q57" s="53"/>
      <c r="R57" s="54" t="e">
        <f t="shared" si="3"/>
        <v>#DIV/0!</v>
      </c>
    </row>
    <row r="58" spans="1:18" ht="15.75" thickBot="1" x14ac:dyDescent="0.3">
      <c r="A58" s="45">
        <v>361400</v>
      </c>
      <c r="B58" s="46">
        <v>54</v>
      </c>
      <c r="C58" s="47" t="s">
        <v>90</v>
      </c>
      <c r="D58" s="48" t="s">
        <v>60</v>
      </c>
      <c r="E58" s="49" t="s">
        <v>95</v>
      </c>
      <c r="F58" s="48" t="s">
        <v>6</v>
      </c>
      <c r="G58" s="50">
        <v>21.9</v>
      </c>
      <c r="H58" s="55"/>
      <c r="I58" s="56" t="e">
        <f t="shared" si="0"/>
        <v>#DIV/0!</v>
      </c>
      <c r="J58" s="30"/>
      <c r="K58" s="53"/>
      <c r="L58" s="54" t="e">
        <f t="shared" si="1"/>
        <v>#DIV/0!</v>
      </c>
      <c r="M58" s="30"/>
      <c r="N58" s="53"/>
      <c r="O58" s="54" t="e">
        <f t="shared" si="2"/>
        <v>#DIV/0!</v>
      </c>
      <c r="P58" s="30"/>
      <c r="Q58" s="53"/>
      <c r="R58" s="54" t="e">
        <f t="shared" si="3"/>
        <v>#DIV/0!</v>
      </c>
    </row>
    <row r="59" spans="1:18" ht="15.75" thickBot="1" x14ac:dyDescent="0.3">
      <c r="A59" s="45">
        <v>361400</v>
      </c>
      <c r="B59" s="46">
        <v>55</v>
      </c>
      <c r="C59" s="47" t="s">
        <v>96</v>
      </c>
      <c r="D59" s="48" t="s">
        <v>60</v>
      </c>
      <c r="E59" s="49" t="s">
        <v>97</v>
      </c>
      <c r="F59" s="48" t="s">
        <v>4</v>
      </c>
      <c r="G59" s="50">
        <v>278.8</v>
      </c>
      <c r="H59" s="55"/>
      <c r="I59" s="56" t="e">
        <f t="shared" si="0"/>
        <v>#DIV/0!</v>
      </c>
      <c r="J59" s="30"/>
      <c r="K59" s="53"/>
      <c r="L59" s="54" t="e">
        <f t="shared" si="1"/>
        <v>#DIV/0!</v>
      </c>
      <c r="M59" s="30"/>
      <c r="N59" s="53"/>
      <c r="O59" s="54" t="e">
        <f t="shared" si="2"/>
        <v>#DIV/0!</v>
      </c>
      <c r="P59" s="30"/>
      <c r="Q59" s="53"/>
      <c r="R59" s="54" t="e">
        <f t="shared" si="3"/>
        <v>#DIV/0!</v>
      </c>
    </row>
    <row r="60" spans="1:18" ht="15.75" thickBot="1" x14ac:dyDescent="0.3">
      <c r="A60" s="45">
        <v>361400</v>
      </c>
      <c r="B60" s="46">
        <v>56</v>
      </c>
      <c r="C60" s="47" t="s">
        <v>96</v>
      </c>
      <c r="D60" s="48" t="s">
        <v>85</v>
      </c>
      <c r="E60" s="49" t="s">
        <v>98</v>
      </c>
      <c r="F60" s="48" t="s">
        <v>6</v>
      </c>
      <c r="G60" s="50">
        <v>11.1</v>
      </c>
      <c r="H60" s="55"/>
      <c r="I60" s="56" t="e">
        <f t="shared" si="0"/>
        <v>#DIV/0!</v>
      </c>
      <c r="J60" s="30"/>
      <c r="K60" s="53"/>
      <c r="L60" s="54" t="e">
        <f t="shared" si="1"/>
        <v>#DIV/0!</v>
      </c>
      <c r="M60" s="30"/>
      <c r="N60" s="53"/>
      <c r="O60" s="54" t="e">
        <f t="shared" si="2"/>
        <v>#DIV/0!</v>
      </c>
      <c r="P60" s="30"/>
      <c r="Q60" s="53"/>
      <c r="R60" s="54" t="e">
        <f t="shared" si="3"/>
        <v>#DIV/0!</v>
      </c>
    </row>
    <row r="61" spans="1:18" ht="15.75" thickBot="1" x14ac:dyDescent="0.3">
      <c r="A61" s="45">
        <v>361400</v>
      </c>
      <c r="B61" s="46">
        <v>57</v>
      </c>
      <c r="C61" s="47" t="s">
        <v>96</v>
      </c>
      <c r="D61" s="48" t="s">
        <v>85</v>
      </c>
      <c r="E61" s="49" t="s">
        <v>99</v>
      </c>
      <c r="F61" s="48" t="s">
        <v>6</v>
      </c>
      <c r="G61" s="50">
        <v>8.9</v>
      </c>
      <c r="H61" s="55"/>
      <c r="I61" s="56" t="e">
        <f t="shared" si="0"/>
        <v>#DIV/0!</v>
      </c>
      <c r="J61" s="30"/>
      <c r="K61" s="53"/>
      <c r="L61" s="54" t="e">
        <f t="shared" si="1"/>
        <v>#DIV/0!</v>
      </c>
      <c r="M61" s="30"/>
      <c r="N61" s="53"/>
      <c r="O61" s="54" t="e">
        <f t="shared" si="2"/>
        <v>#DIV/0!</v>
      </c>
      <c r="P61" s="30"/>
      <c r="Q61" s="53"/>
      <c r="R61" s="54" t="e">
        <f t="shared" si="3"/>
        <v>#DIV/0!</v>
      </c>
    </row>
    <row r="62" spans="1:18" ht="15.75" thickBot="1" x14ac:dyDescent="0.3">
      <c r="A62" s="45">
        <v>361400</v>
      </c>
      <c r="B62" s="46">
        <v>58</v>
      </c>
      <c r="C62" s="47" t="s">
        <v>96</v>
      </c>
      <c r="D62" s="48" t="s">
        <v>85</v>
      </c>
      <c r="E62" s="49" t="s">
        <v>100</v>
      </c>
      <c r="F62" s="48" t="s">
        <v>14</v>
      </c>
      <c r="G62" s="50">
        <v>201.9</v>
      </c>
      <c r="H62" s="55"/>
      <c r="I62" s="56" t="e">
        <f t="shared" si="0"/>
        <v>#DIV/0!</v>
      </c>
      <c r="J62" s="30"/>
      <c r="K62" s="53"/>
      <c r="L62" s="54" t="e">
        <f t="shared" si="1"/>
        <v>#DIV/0!</v>
      </c>
      <c r="M62" s="30"/>
      <c r="N62" s="53"/>
      <c r="O62" s="54" t="e">
        <f t="shared" si="2"/>
        <v>#DIV/0!</v>
      </c>
      <c r="P62" s="30"/>
      <c r="Q62" s="53"/>
      <c r="R62" s="54" t="e">
        <f t="shared" si="3"/>
        <v>#DIV/0!</v>
      </c>
    </row>
    <row r="63" spans="1:18" ht="15.75" thickBot="1" x14ac:dyDescent="0.3">
      <c r="A63" s="45">
        <v>361400</v>
      </c>
      <c r="B63" s="46">
        <v>59</v>
      </c>
      <c r="C63" s="47" t="s">
        <v>96</v>
      </c>
      <c r="D63" s="48" t="s">
        <v>85</v>
      </c>
      <c r="E63" s="49" t="s">
        <v>101</v>
      </c>
      <c r="F63" s="48" t="s">
        <v>2</v>
      </c>
      <c r="G63" s="50">
        <v>52.5</v>
      </c>
      <c r="H63" s="55"/>
      <c r="I63" s="56" t="e">
        <f t="shared" si="0"/>
        <v>#DIV/0!</v>
      </c>
      <c r="J63" s="30"/>
      <c r="K63" s="53"/>
      <c r="L63" s="54" t="e">
        <f t="shared" si="1"/>
        <v>#DIV/0!</v>
      </c>
      <c r="M63" s="30"/>
      <c r="N63" s="53"/>
      <c r="O63" s="54" t="e">
        <f t="shared" si="2"/>
        <v>#DIV/0!</v>
      </c>
      <c r="P63" s="30"/>
      <c r="Q63" s="53"/>
      <c r="R63" s="54" t="e">
        <f t="shared" si="3"/>
        <v>#DIV/0!</v>
      </c>
    </row>
    <row r="64" spans="1:18" ht="15.75" thickBot="1" x14ac:dyDescent="0.3">
      <c r="A64" s="45">
        <v>361400</v>
      </c>
      <c r="B64" s="46">
        <v>60</v>
      </c>
      <c r="C64" s="47" t="s">
        <v>102</v>
      </c>
      <c r="D64" s="48" t="s">
        <v>60</v>
      </c>
      <c r="E64" s="49" t="s">
        <v>103</v>
      </c>
      <c r="F64" s="48" t="s">
        <v>4</v>
      </c>
      <c r="G64" s="50">
        <v>238.9</v>
      </c>
      <c r="H64" s="55"/>
      <c r="I64" s="56" t="e">
        <f t="shared" si="0"/>
        <v>#DIV/0!</v>
      </c>
      <c r="J64" s="30"/>
      <c r="K64" s="53"/>
      <c r="L64" s="54" t="e">
        <f t="shared" si="1"/>
        <v>#DIV/0!</v>
      </c>
      <c r="M64" s="30"/>
      <c r="N64" s="53"/>
      <c r="O64" s="54" t="e">
        <f t="shared" si="2"/>
        <v>#DIV/0!</v>
      </c>
      <c r="P64" s="30"/>
      <c r="Q64" s="53"/>
      <c r="R64" s="54" t="e">
        <f t="shared" si="3"/>
        <v>#DIV/0!</v>
      </c>
    </row>
    <row r="65" spans="1:18" ht="15.75" thickBot="1" x14ac:dyDescent="0.3">
      <c r="A65" s="45">
        <v>361400</v>
      </c>
      <c r="B65" s="46">
        <v>61</v>
      </c>
      <c r="C65" s="47" t="s">
        <v>102</v>
      </c>
      <c r="D65" s="48" t="s">
        <v>60</v>
      </c>
      <c r="E65" s="49" t="s">
        <v>104</v>
      </c>
      <c r="F65" s="48" t="s">
        <v>4</v>
      </c>
      <c r="G65" s="50">
        <v>188.5</v>
      </c>
      <c r="H65" s="55"/>
      <c r="I65" s="56" t="e">
        <f t="shared" si="0"/>
        <v>#DIV/0!</v>
      </c>
      <c r="J65" s="30"/>
      <c r="K65" s="53"/>
      <c r="L65" s="54" t="e">
        <f t="shared" si="1"/>
        <v>#DIV/0!</v>
      </c>
      <c r="M65" s="30"/>
      <c r="N65" s="53"/>
      <c r="O65" s="54" t="e">
        <f t="shared" si="2"/>
        <v>#DIV/0!</v>
      </c>
      <c r="P65" s="30"/>
      <c r="Q65" s="53"/>
      <c r="R65" s="54" t="e">
        <f t="shared" si="3"/>
        <v>#DIV/0!</v>
      </c>
    </row>
    <row r="66" spans="1:18" ht="15.75" thickBot="1" x14ac:dyDescent="0.3">
      <c r="A66" s="45">
        <v>361400</v>
      </c>
      <c r="B66" s="46">
        <v>62</v>
      </c>
      <c r="C66" s="47" t="s">
        <v>102</v>
      </c>
      <c r="D66" s="48" t="s">
        <v>60</v>
      </c>
      <c r="E66" s="49" t="s">
        <v>105</v>
      </c>
      <c r="F66" s="48" t="s">
        <v>4</v>
      </c>
      <c r="G66" s="50">
        <v>2.1</v>
      </c>
      <c r="H66" s="55"/>
      <c r="I66" s="56" t="e">
        <f t="shared" si="0"/>
        <v>#DIV/0!</v>
      </c>
      <c r="J66" s="30"/>
      <c r="K66" s="53"/>
      <c r="L66" s="54" t="e">
        <f t="shared" si="1"/>
        <v>#DIV/0!</v>
      </c>
      <c r="M66" s="30"/>
      <c r="N66" s="53"/>
      <c r="O66" s="54" t="e">
        <f t="shared" si="2"/>
        <v>#DIV/0!</v>
      </c>
      <c r="P66" s="30"/>
      <c r="Q66" s="53"/>
      <c r="R66" s="54" t="e">
        <f t="shared" si="3"/>
        <v>#DIV/0!</v>
      </c>
    </row>
    <row r="67" spans="1:18" ht="15.75" thickBot="1" x14ac:dyDescent="0.3">
      <c r="A67" s="45">
        <v>361400</v>
      </c>
      <c r="B67" s="46">
        <v>63</v>
      </c>
      <c r="C67" s="47" t="s">
        <v>102</v>
      </c>
      <c r="D67" s="48" t="s">
        <v>85</v>
      </c>
      <c r="E67" s="49" t="s">
        <v>106</v>
      </c>
      <c r="F67" s="48" t="s">
        <v>14</v>
      </c>
      <c r="G67" s="50">
        <v>307.10000000000002</v>
      </c>
      <c r="H67" s="55"/>
      <c r="I67" s="56" t="e">
        <f t="shared" si="0"/>
        <v>#DIV/0!</v>
      </c>
      <c r="J67" s="30"/>
      <c r="K67" s="53"/>
      <c r="L67" s="54" t="e">
        <f t="shared" si="1"/>
        <v>#DIV/0!</v>
      </c>
      <c r="M67" s="30"/>
      <c r="N67" s="53"/>
      <c r="O67" s="54" t="e">
        <f t="shared" si="2"/>
        <v>#DIV/0!</v>
      </c>
      <c r="P67" s="30"/>
      <c r="Q67" s="53"/>
      <c r="R67" s="54" t="e">
        <f t="shared" si="3"/>
        <v>#DIV/0!</v>
      </c>
    </row>
    <row r="68" spans="1:18" ht="15.75" thickBot="1" x14ac:dyDescent="0.3">
      <c r="A68" s="45">
        <v>361400</v>
      </c>
      <c r="B68" s="46">
        <v>64</v>
      </c>
      <c r="C68" s="47" t="s">
        <v>102</v>
      </c>
      <c r="D68" s="48" t="s">
        <v>85</v>
      </c>
      <c r="E68" s="49" t="s">
        <v>107</v>
      </c>
      <c r="F68" s="48" t="s">
        <v>6</v>
      </c>
      <c r="G68" s="50">
        <v>27.7</v>
      </c>
      <c r="H68" s="55"/>
      <c r="I68" s="56" t="e">
        <f t="shared" si="0"/>
        <v>#DIV/0!</v>
      </c>
      <c r="J68" s="30"/>
      <c r="K68" s="53"/>
      <c r="L68" s="54" t="e">
        <f t="shared" si="1"/>
        <v>#DIV/0!</v>
      </c>
      <c r="M68" s="30"/>
      <c r="N68" s="53"/>
      <c r="O68" s="54" t="e">
        <f t="shared" si="2"/>
        <v>#DIV/0!</v>
      </c>
      <c r="P68" s="30"/>
      <c r="Q68" s="53"/>
      <c r="R68" s="54" t="e">
        <f t="shared" si="3"/>
        <v>#DIV/0!</v>
      </c>
    </row>
    <row r="69" spans="1:18" ht="15.75" thickBot="1" x14ac:dyDescent="0.3">
      <c r="A69" s="45">
        <v>361400</v>
      </c>
      <c r="B69" s="46">
        <v>65</v>
      </c>
      <c r="C69" s="47" t="s">
        <v>102</v>
      </c>
      <c r="D69" s="48" t="s">
        <v>85</v>
      </c>
      <c r="E69" s="49" t="s">
        <v>108</v>
      </c>
      <c r="F69" s="48" t="s">
        <v>6</v>
      </c>
      <c r="G69" s="50">
        <v>28.4</v>
      </c>
      <c r="H69" s="55"/>
      <c r="I69" s="56" t="e">
        <f t="shared" ref="I69:I90" si="4">SUM(G69/H69)</f>
        <v>#DIV/0!</v>
      </c>
      <c r="J69" s="30"/>
      <c r="K69" s="53"/>
      <c r="L69" s="54" t="e">
        <f t="shared" si="1"/>
        <v>#DIV/0!</v>
      </c>
      <c r="M69" s="30"/>
      <c r="N69" s="53"/>
      <c r="O69" s="54" t="e">
        <f t="shared" si="2"/>
        <v>#DIV/0!</v>
      </c>
      <c r="P69" s="30"/>
      <c r="Q69" s="53"/>
      <c r="R69" s="54" t="e">
        <f t="shared" si="3"/>
        <v>#DIV/0!</v>
      </c>
    </row>
    <row r="70" spans="1:18" ht="15.75" thickBot="1" x14ac:dyDescent="0.3">
      <c r="A70" s="45">
        <v>361400</v>
      </c>
      <c r="B70" s="46">
        <v>66</v>
      </c>
      <c r="C70" s="47" t="s">
        <v>102</v>
      </c>
      <c r="D70" s="48" t="s">
        <v>85</v>
      </c>
      <c r="E70" s="49" t="s">
        <v>109</v>
      </c>
      <c r="F70" s="48" t="s">
        <v>6</v>
      </c>
      <c r="G70" s="50">
        <v>28.4</v>
      </c>
      <c r="H70" s="55"/>
      <c r="I70" s="56" t="e">
        <f t="shared" si="4"/>
        <v>#DIV/0!</v>
      </c>
      <c r="J70" s="30"/>
      <c r="K70" s="53"/>
      <c r="L70" s="54" t="e">
        <f t="shared" si="1"/>
        <v>#DIV/0!</v>
      </c>
      <c r="M70" s="30"/>
      <c r="N70" s="53"/>
      <c r="O70" s="54" t="e">
        <f t="shared" si="2"/>
        <v>#DIV/0!</v>
      </c>
      <c r="P70" s="30"/>
      <c r="Q70" s="53"/>
      <c r="R70" s="54" t="e">
        <f t="shared" si="3"/>
        <v>#DIV/0!</v>
      </c>
    </row>
    <row r="71" spans="1:18" ht="15.75" thickBot="1" x14ac:dyDescent="0.3">
      <c r="A71" s="45">
        <v>361400</v>
      </c>
      <c r="B71" s="46">
        <v>67</v>
      </c>
      <c r="C71" s="47" t="s">
        <v>102</v>
      </c>
      <c r="D71" s="48" t="s">
        <v>85</v>
      </c>
      <c r="E71" s="49" t="s">
        <v>110</v>
      </c>
      <c r="F71" s="48" t="s">
        <v>2</v>
      </c>
      <c r="G71" s="50">
        <v>16.899999999999999</v>
      </c>
      <c r="H71" s="55"/>
      <c r="I71" s="56" t="e">
        <f t="shared" si="4"/>
        <v>#DIV/0!</v>
      </c>
      <c r="J71" s="30"/>
      <c r="K71" s="53"/>
      <c r="L71" s="54" t="e">
        <f t="shared" si="1"/>
        <v>#DIV/0!</v>
      </c>
      <c r="M71" s="30"/>
      <c r="N71" s="53"/>
      <c r="O71" s="54" t="e">
        <f t="shared" si="2"/>
        <v>#DIV/0!</v>
      </c>
      <c r="P71" s="30"/>
      <c r="Q71" s="53"/>
      <c r="R71" s="54" t="e">
        <f t="shared" si="3"/>
        <v>#DIV/0!</v>
      </c>
    </row>
    <row r="72" spans="1:18" ht="15.75" thickBot="1" x14ac:dyDescent="0.3">
      <c r="A72" s="45">
        <v>361400</v>
      </c>
      <c r="B72" s="46">
        <v>68</v>
      </c>
      <c r="C72" s="47" t="s">
        <v>102</v>
      </c>
      <c r="D72" s="48" t="s">
        <v>85</v>
      </c>
      <c r="E72" s="49" t="s">
        <v>111</v>
      </c>
      <c r="F72" s="48" t="s">
        <v>14</v>
      </c>
      <c r="G72" s="50">
        <v>697.8</v>
      </c>
      <c r="H72" s="55"/>
      <c r="I72" s="56" t="e">
        <f t="shared" si="4"/>
        <v>#DIV/0!</v>
      </c>
      <c r="J72" s="30"/>
      <c r="K72" s="53"/>
      <c r="L72" s="54" t="e">
        <f t="shared" ref="L72:L90" si="5">SUM(I72*K72)</f>
        <v>#DIV/0!</v>
      </c>
      <c r="M72" s="30"/>
      <c r="N72" s="53"/>
      <c r="O72" s="54" t="e">
        <f t="shared" ref="O72:O90" si="6">SUM(I72*N72)</f>
        <v>#DIV/0!</v>
      </c>
      <c r="P72" s="30"/>
      <c r="Q72" s="53"/>
      <c r="R72" s="54" t="e">
        <f t="shared" ref="R72:R90" si="7">SUM(I72*Q72)</f>
        <v>#DIV/0!</v>
      </c>
    </row>
    <row r="73" spans="1:18" ht="15.75" thickBot="1" x14ac:dyDescent="0.3">
      <c r="A73" s="45">
        <v>361400</v>
      </c>
      <c r="B73" s="46">
        <v>69</v>
      </c>
      <c r="C73" s="47" t="s">
        <v>102</v>
      </c>
      <c r="D73" s="48" t="s">
        <v>85</v>
      </c>
      <c r="E73" s="49" t="s">
        <v>112</v>
      </c>
      <c r="F73" s="48" t="s">
        <v>14</v>
      </c>
      <c r="G73" s="50">
        <v>81.099999999999994</v>
      </c>
      <c r="H73" s="55"/>
      <c r="I73" s="56" t="e">
        <f t="shared" si="4"/>
        <v>#DIV/0!</v>
      </c>
      <c r="J73" s="30"/>
      <c r="K73" s="53"/>
      <c r="L73" s="54" t="e">
        <f t="shared" si="5"/>
        <v>#DIV/0!</v>
      </c>
      <c r="M73" s="30"/>
      <c r="N73" s="53"/>
      <c r="O73" s="54" t="e">
        <f t="shared" si="6"/>
        <v>#DIV/0!</v>
      </c>
      <c r="P73" s="30"/>
      <c r="Q73" s="53"/>
      <c r="R73" s="54" t="e">
        <f t="shared" si="7"/>
        <v>#DIV/0!</v>
      </c>
    </row>
    <row r="74" spans="1:18" ht="15.75" thickBot="1" x14ac:dyDescent="0.3">
      <c r="A74" s="45">
        <v>361400</v>
      </c>
      <c r="B74" s="46">
        <v>70</v>
      </c>
      <c r="C74" s="47" t="s">
        <v>102</v>
      </c>
      <c r="D74" s="48" t="s">
        <v>85</v>
      </c>
      <c r="E74" s="49" t="s">
        <v>113</v>
      </c>
      <c r="F74" s="48" t="s">
        <v>6</v>
      </c>
      <c r="G74" s="50">
        <v>9.6999999999999993</v>
      </c>
      <c r="H74" s="55"/>
      <c r="I74" s="56" t="e">
        <f t="shared" si="4"/>
        <v>#DIV/0!</v>
      </c>
      <c r="J74" s="30"/>
      <c r="K74" s="53"/>
      <c r="L74" s="54" t="e">
        <f t="shared" si="5"/>
        <v>#DIV/0!</v>
      </c>
      <c r="M74" s="30"/>
      <c r="N74" s="53"/>
      <c r="O74" s="54" t="e">
        <f t="shared" si="6"/>
        <v>#DIV/0!</v>
      </c>
      <c r="P74" s="30"/>
      <c r="Q74" s="53"/>
      <c r="R74" s="54" t="e">
        <f t="shared" si="7"/>
        <v>#DIV/0!</v>
      </c>
    </row>
    <row r="75" spans="1:18" ht="15.75" thickBot="1" x14ac:dyDescent="0.3">
      <c r="A75" s="45">
        <v>361400</v>
      </c>
      <c r="B75" s="46">
        <v>71</v>
      </c>
      <c r="C75" s="47" t="s">
        <v>102</v>
      </c>
      <c r="D75" s="48" t="s">
        <v>85</v>
      </c>
      <c r="E75" s="49" t="s">
        <v>114</v>
      </c>
      <c r="F75" s="48" t="s">
        <v>2</v>
      </c>
      <c r="G75" s="50">
        <v>12.8</v>
      </c>
      <c r="H75" s="55"/>
      <c r="I75" s="56" t="e">
        <f t="shared" si="4"/>
        <v>#DIV/0!</v>
      </c>
      <c r="J75" s="30"/>
      <c r="K75" s="53"/>
      <c r="L75" s="54" t="e">
        <f t="shared" si="5"/>
        <v>#DIV/0!</v>
      </c>
      <c r="M75" s="30"/>
      <c r="N75" s="53"/>
      <c r="O75" s="54" t="e">
        <f t="shared" si="6"/>
        <v>#DIV/0!</v>
      </c>
      <c r="P75" s="30"/>
      <c r="Q75" s="53"/>
      <c r="R75" s="54" t="e">
        <f t="shared" si="7"/>
        <v>#DIV/0!</v>
      </c>
    </row>
    <row r="76" spans="1:18" ht="15.75" thickBot="1" x14ac:dyDescent="0.3">
      <c r="A76" s="45">
        <v>361400</v>
      </c>
      <c r="B76" s="46">
        <v>72</v>
      </c>
      <c r="C76" s="47" t="s">
        <v>102</v>
      </c>
      <c r="D76" s="48" t="s">
        <v>85</v>
      </c>
      <c r="E76" s="49" t="s">
        <v>115</v>
      </c>
      <c r="F76" s="48" t="s">
        <v>2</v>
      </c>
      <c r="G76" s="50">
        <v>11.6</v>
      </c>
      <c r="H76" s="55"/>
      <c r="I76" s="56" t="e">
        <f t="shared" si="4"/>
        <v>#DIV/0!</v>
      </c>
      <c r="J76" s="30"/>
      <c r="K76" s="53"/>
      <c r="L76" s="54" t="e">
        <f t="shared" si="5"/>
        <v>#DIV/0!</v>
      </c>
      <c r="M76" s="30"/>
      <c r="N76" s="53"/>
      <c r="O76" s="54" t="e">
        <f t="shared" si="6"/>
        <v>#DIV/0!</v>
      </c>
      <c r="P76" s="30"/>
      <c r="Q76" s="53"/>
      <c r="R76" s="54" t="e">
        <f t="shared" si="7"/>
        <v>#DIV/0!</v>
      </c>
    </row>
    <row r="77" spans="1:18" ht="15.75" thickBot="1" x14ac:dyDescent="0.3">
      <c r="A77" s="45">
        <v>361400</v>
      </c>
      <c r="B77" s="46">
        <v>73</v>
      </c>
      <c r="C77" s="47" t="s">
        <v>102</v>
      </c>
      <c r="D77" s="48" t="s">
        <v>85</v>
      </c>
      <c r="E77" s="49" t="s">
        <v>116</v>
      </c>
      <c r="F77" s="48" t="s">
        <v>2</v>
      </c>
      <c r="G77" s="50">
        <v>11.6</v>
      </c>
      <c r="H77" s="55"/>
      <c r="I77" s="56" t="e">
        <f t="shared" si="4"/>
        <v>#DIV/0!</v>
      </c>
      <c r="J77" s="30"/>
      <c r="K77" s="53"/>
      <c r="L77" s="54" t="e">
        <f t="shared" si="5"/>
        <v>#DIV/0!</v>
      </c>
      <c r="M77" s="30"/>
      <c r="N77" s="53"/>
      <c r="O77" s="54" t="e">
        <f t="shared" si="6"/>
        <v>#DIV/0!</v>
      </c>
      <c r="P77" s="30"/>
      <c r="Q77" s="53"/>
      <c r="R77" s="54" t="e">
        <f t="shared" si="7"/>
        <v>#DIV/0!</v>
      </c>
    </row>
    <row r="78" spans="1:18" ht="15.75" thickBot="1" x14ac:dyDescent="0.3">
      <c r="A78" s="45">
        <v>361400</v>
      </c>
      <c r="B78" s="46">
        <v>74</v>
      </c>
      <c r="C78" s="47" t="s">
        <v>102</v>
      </c>
      <c r="D78" s="48" t="s">
        <v>85</v>
      </c>
      <c r="E78" s="49" t="s">
        <v>117</v>
      </c>
      <c r="F78" s="48" t="s">
        <v>2</v>
      </c>
      <c r="G78" s="50">
        <v>11.6</v>
      </c>
      <c r="H78" s="55"/>
      <c r="I78" s="56" t="e">
        <f t="shared" si="4"/>
        <v>#DIV/0!</v>
      </c>
      <c r="J78" s="30"/>
      <c r="K78" s="53"/>
      <c r="L78" s="54" t="e">
        <f t="shared" si="5"/>
        <v>#DIV/0!</v>
      </c>
      <c r="M78" s="30"/>
      <c r="N78" s="53"/>
      <c r="O78" s="54" t="e">
        <f t="shared" si="6"/>
        <v>#DIV/0!</v>
      </c>
      <c r="P78" s="30"/>
      <c r="Q78" s="53"/>
      <c r="R78" s="54" t="e">
        <f t="shared" si="7"/>
        <v>#DIV/0!</v>
      </c>
    </row>
    <row r="79" spans="1:18" ht="15.75" thickBot="1" x14ac:dyDescent="0.3">
      <c r="A79" s="45">
        <v>361400</v>
      </c>
      <c r="B79" s="46">
        <v>75</v>
      </c>
      <c r="C79" s="47" t="s">
        <v>102</v>
      </c>
      <c r="D79" s="48" t="s">
        <v>85</v>
      </c>
      <c r="E79" s="49" t="s">
        <v>118</v>
      </c>
      <c r="F79" s="48" t="s">
        <v>2</v>
      </c>
      <c r="G79" s="50">
        <v>11.6</v>
      </c>
      <c r="H79" s="55"/>
      <c r="I79" s="56" t="e">
        <f t="shared" si="4"/>
        <v>#DIV/0!</v>
      </c>
      <c r="J79" s="30"/>
      <c r="K79" s="53"/>
      <c r="L79" s="54" t="e">
        <f t="shared" si="5"/>
        <v>#DIV/0!</v>
      </c>
      <c r="M79" s="30"/>
      <c r="N79" s="53"/>
      <c r="O79" s="54" t="e">
        <f t="shared" si="6"/>
        <v>#DIV/0!</v>
      </c>
      <c r="P79" s="30"/>
      <c r="Q79" s="53"/>
      <c r="R79" s="54" t="e">
        <f t="shared" si="7"/>
        <v>#DIV/0!</v>
      </c>
    </row>
    <row r="80" spans="1:18" ht="15.75" thickBot="1" x14ac:dyDescent="0.3">
      <c r="A80" s="45">
        <v>361400</v>
      </c>
      <c r="B80" s="46">
        <v>76</v>
      </c>
      <c r="C80" s="47" t="s">
        <v>102</v>
      </c>
      <c r="D80" s="48" t="s">
        <v>85</v>
      </c>
      <c r="E80" s="49" t="s">
        <v>119</v>
      </c>
      <c r="F80" s="48" t="s">
        <v>2</v>
      </c>
      <c r="G80" s="50">
        <v>12.9</v>
      </c>
      <c r="H80" s="55"/>
      <c r="I80" s="56" t="e">
        <f t="shared" si="4"/>
        <v>#DIV/0!</v>
      </c>
      <c r="J80" s="30"/>
      <c r="K80" s="53"/>
      <c r="L80" s="54" t="e">
        <f t="shared" si="5"/>
        <v>#DIV/0!</v>
      </c>
      <c r="M80" s="30"/>
      <c r="N80" s="53"/>
      <c r="O80" s="54" t="e">
        <f t="shared" si="6"/>
        <v>#DIV/0!</v>
      </c>
      <c r="P80" s="30"/>
      <c r="Q80" s="53"/>
      <c r="R80" s="54" t="e">
        <f t="shared" si="7"/>
        <v>#DIV/0!</v>
      </c>
    </row>
    <row r="81" spans="1:18" ht="15.75" thickBot="1" x14ac:dyDescent="0.3">
      <c r="A81" s="45">
        <v>361400</v>
      </c>
      <c r="B81" s="46">
        <v>77</v>
      </c>
      <c r="C81" s="47" t="s">
        <v>102</v>
      </c>
      <c r="D81" s="48" t="s">
        <v>85</v>
      </c>
      <c r="E81" s="49" t="s">
        <v>120</v>
      </c>
      <c r="F81" s="48" t="s">
        <v>2</v>
      </c>
      <c r="G81" s="50">
        <v>7.7</v>
      </c>
      <c r="H81" s="55"/>
      <c r="I81" s="56" t="e">
        <f t="shared" si="4"/>
        <v>#DIV/0!</v>
      </c>
      <c r="J81" s="30"/>
      <c r="K81" s="53"/>
      <c r="L81" s="54" t="e">
        <f t="shared" si="5"/>
        <v>#DIV/0!</v>
      </c>
      <c r="M81" s="30"/>
      <c r="N81" s="53"/>
      <c r="O81" s="54" t="e">
        <f t="shared" si="6"/>
        <v>#DIV/0!</v>
      </c>
      <c r="P81" s="30"/>
      <c r="Q81" s="53"/>
      <c r="R81" s="54" t="e">
        <f t="shared" si="7"/>
        <v>#DIV/0!</v>
      </c>
    </row>
    <row r="82" spans="1:18" ht="15.75" thickBot="1" x14ac:dyDescent="0.3">
      <c r="A82" s="45">
        <v>361400</v>
      </c>
      <c r="B82" s="46">
        <v>78</v>
      </c>
      <c r="C82" s="47" t="s">
        <v>102</v>
      </c>
      <c r="D82" s="48" t="s">
        <v>85</v>
      </c>
      <c r="E82" s="49" t="s">
        <v>121</v>
      </c>
      <c r="F82" s="48" t="s">
        <v>4</v>
      </c>
      <c r="G82" s="50">
        <v>20.3</v>
      </c>
      <c r="H82" s="55"/>
      <c r="I82" s="56" t="e">
        <f t="shared" si="4"/>
        <v>#DIV/0!</v>
      </c>
      <c r="J82" s="30"/>
      <c r="K82" s="53"/>
      <c r="L82" s="54" t="e">
        <f t="shared" si="5"/>
        <v>#DIV/0!</v>
      </c>
      <c r="M82" s="30"/>
      <c r="N82" s="53"/>
      <c r="O82" s="54" t="e">
        <f t="shared" si="6"/>
        <v>#DIV/0!</v>
      </c>
      <c r="P82" s="30"/>
      <c r="Q82" s="53"/>
      <c r="R82" s="54" t="e">
        <f t="shared" si="7"/>
        <v>#DIV/0!</v>
      </c>
    </row>
    <row r="83" spans="1:18" ht="15.75" thickBot="1" x14ac:dyDescent="0.3">
      <c r="A83" s="45">
        <v>361400</v>
      </c>
      <c r="B83" s="46">
        <v>79</v>
      </c>
      <c r="C83" s="47" t="s">
        <v>102</v>
      </c>
      <c r="D83" s="48" t="s">
        <v>85</v>
      </c>
      <c r="E83" s="49" t="s">
        <v>122</v>
      </c>
      <c r="F83" s="48" t="s">
        <v>4</v>
      </c>
      <c r="G83" s="50">
        <v>9.8000000000000007</v>
      </c>
      <c r="H83" s="55"/>
      <c r="I83" s="56" t="e">
        <f t="shared" si="4"/>
        <v>#DIV/0!</v>
      </c>
      <c r="J83" s="30"/>
      <c r="K83" s="53"/>
      <c r="L83" s="54" t="e">
        <f t="shared" si="5"/>
        <v>#DIV/0!</v>
      </c>
      <c r="M83" s="30"/>
      <c r="N83" s="53"/>
      <c r="O83" s="54" t="e">
        <f t="shared" si="6"/>
        <v>#DIV/0!</v>
      </c>
      <c r="P83" s="30"/>
      <c r="Q83" s="53"/>
      <c r="R83" s="54" t="e">
        <f t="shared" si="7"/>
        <v>#DIV/0!</v>
      </c>
    </row>
    <row r="84" spans="1:18" ht="23.25" thickBot="1" x14ac:dyDescent="0.3">
      <c r="A84" s="45">
        <v>361400</v>
      </c>
      <c r="B84" s="46">
        <v>80</v>
      </c>
      <c r="C84" s="47" t="s">
        <v>123</v>
      </c>
      <c r="D84" s="48" t="s">
        <v>85</v>
      </c>
      <c r="E84" s="49" t="s">
        <v>124</v>
      </c>
      <c r="F84" s="48"/>
      <c r="G84" s="50">
        <v>46.06</v>
      </c>
      <c r="H84" s="55"/>
      <c r="I84" s="56" t="e">
        <f t="shared" si="4"/>
        <v>#DIV/0!</v>
      </c>
      <c r="J84" s="30"/>
      <c r="K84" s="53"/>
      <c r="L84" s="54" t="e">
        <f t="shared" si="5"/>
        <v>#DIV/0!</v>
      </c>
      <c r="M84" s="30"/>
      <c r="N84" s="53"/>
      <c r="O84" s="54" t="e">
        <f t="shared" si="6"/>
        <v>#DIV/0!</v>
      </c>
      <c r="P84" s="30"/>
      <c r="Q84" s="53"/>
      <c r="R84" s="54" t="e">
        <f t="shared" si="7"/>
        <v>#DIV/0!</v>
      </c>
    </row>
    <row r="85" spans="1:18" ht="23.25" thickBot="1" x14ac:dyDescent="0.3">
      <c r="A85" s="45">
        <v>361400</v>
      </c>
      <c r="B85" s="46">
        <v>81</v>
      </c>
      <c r="C85" s="47" t="s">
        <v>123</v>
      </c>
      <c r="D85" s="48" t="s">
        <v>60</v>
      </c>
      <c r="E85" s="49" t="s">
        <v>125</v>
      </c>
      <c r="F85" s="48"/>
      <c r="G85" s="50">
        <v>12.46</v>
      </c>
      <c r="H85" s="55"/>
      <c r="I85" s="56" t="e">
        <f t="shared" si="4"/>
        <v>#DIV/0!</v>
      </c>
      <c r="J85" s="30"/>
      <c r="K85" s="53"/>
      <c r="L85" s="54" t="e">
        <f t="shared" si="5"/>
        <v>#DIV/0!</v>
      </c>
      <c r="M85" s="30"/>
      <c r="N85" s="53"/>
      <c r="O85" s="54" t="e">
        <f t="shared" si="6"/>
        <v>#DIV/0!</v>
      </c>
      <c r="P85" s="30"/>
      <c r="Q85" s="53"/>
      <c r="R85" s="54" t="e">
        <f t="shared" si="7"/>
        <v>#DIV/0!</v>
      </c>
    </row>
    <row r="86" spans="1:18" ht="23.25" thickBot="1" x14ac:dyDescent="0.3">
      <c r="A86" s="45">
        <v>361400</v>
      </c>
      <c r="B86" s="46">
        <v>82</v>
      </c>
      <c r="C86" s="47" t="s">
        <v>123</v>
      </c>
      <c r="D86" s="48" t="s">
        <v>60</v>
      </c>
      <c r="E86" s="49" t="s">
        <v>126</v>
      </c>
      <c r="F86" s="48"/>
      <c r="G86" s="50">
        <v>145.16</v>
      </c>
      <c r="H86" s="55"/>
      <c r="I86" s="56" t="e">
        <f t="shared" si="4"/>
        <v>#DIV/0!</v>
      </c>
      <c r="J86" s="30"/>
      <c r="K86" s="53"/>
      <c r="L86" s="54" t="e">
        <f t="shared" si="5"/>
        <v>#DIV/0!</v>
      </c>
      <c r="M86" s="30"/>
      <c r="N86" s="53"/>
      <c r="O86" s="54" t="e">
        <f t="shared" si="6"/>
        <v>#DIV/0!</v>
      </c>
      <c r="P86" s="30"/>
      <c r="Q86" s="53"/>
      <c r="R86" s="54" t="e">
        <f t="shared" si="7"/>
        <v>#DIV/0!</v>
      </c>
    </row>
    <row r="87" spans="1:18" ht="23.25" thickBot="1" x14ac:dyDescent="0.3">
      <c r="A87" s="45">
        <v>361400</v>
      </c>
      <c r="B87" s="46">
        <v>83</v>
      </c>
      <c r="C87" s="47" t="s">
        <v>123</v>
      </c>
      <c r="D87" s="48" t="s">
        <v>60</v>
      </c>
      <c r="E87" s="49" t="s">
        <v>127</v>
      </c>
      <c r="F87" s="48"/>
      <c r="G87" s="50">
        <v>208.88</v>
      </c>
      <c r="H87" s="55"/>
      <c r="I87" s="56" t="e">
        <f t="shared" si="4"/>
        <v>#DIV/0!</v>
      </c>
      <c r="J87" s="30"/>
      <c r="K87" s="53"/>
      <c r="L87" s="54" t="e">
        <f t="shared" si="5"/>
        <v>#DIV/0!</v>
      </c>
      <c r="M87" s="30"/>
      <c r="N87" s="53"/>
      <c r="O87" s="54" t="e">
        <f t="shared" si="6"/>
        <v>#DIV/0!</v>
      </c>
      <c r="P87" s="30"/>
      <c r="Q87" s="53"/>
      <c r="R87" s="54" t="e">
        <f t="shared" si="7"/>
        <v>#DIV/0!</v>
      </c>
    </row>
    <row r="88" spans="1:18" ht="23.25" thickBot="1" x14ac:dyDescent="0.3">
      <c r="A88" s="45">
        <v>361400</v>
      </c>
      <c r="B88" s="46">
        <v>84</v>
      </c>
      <c r="C88" s="47" t="s">
        <v>123</v>
      </c>
      <c r="D88" s="48" t="s">
        <v>60</v>
      </c>
      <c r="E88" s="49" t="s">
        <v>128</v>
      </c>
      <c r="F88" s="48"/>
      <c r="G88" s="50">
        <v>25.64</v>
      </c>
      <c r="H88" s="55"/>
      <c r="I88" s="56" t="e">
        <f t="shared" si="4"/>
        <v>#DIV/0!</v>
      </c>
      <c r="J88" s="30"/>
      <c r="K88" s="53"/>
      <c r="L88" s="54" t="e">
        <f t="shared" si="5"/>
        <v>#DIV/0!</v>
      </c>
      <c r="M88" s="30"/>
      <c r="N88" s="53"/>
      <c r="O88" s="54" t="e">
        <f t="shared" si="6"/>
        <v>#DIV/0!</v>
      </c>
      <c r="P88" s="30"/>
      <c r="Q88" s="53"/>
      <c r="R88" s="54" t="e">
        <f t="shared" si="7"/>
        <v>#DIV/0!</v>
      </c>
    </row>
    <row r="89" spans="1:18" ht="23.25" thickBot="1" x14ac:dyDescent="0.3">
      <c r="A89" s="45">
        <v>361400</v>
      </c>
      <c r="B89" s="46">
        <v>85</v>
      </c>
      <c r="C89" s="47" t="s">
        <v>123</v>
      </c>
      <c r="D89" s="48" t="s">
        <v>60</v>
      </c>
      <c r="E89" s="49" t="s">
        <v>129</v>
      </c>
      <c r="F89" s="48"/>
      <c r="G89" s="50">
        <v>71.38</v>
      </c>
      <c r="H89" s="55"/>
      <c r="I89" s="56" t="e">
        <f t="shared" si="4"/>
        <v>#DIV/0!</v>
      </c>
      <c r="J89" s="30"/>
      <c r="K89" s="53"/>
      <c r="L89" s="54" t="e">
        <f t="shared" si="5"/>
        <v>#DIV/0!</v>
      </c>
      <c r="M89" s="30"/>
      <c r="N89" s="53"/>
      <c r="O89" s="54" t="e">
        <f t="shared" si="6"/>
        <v>#DIV/0!</v>
      </c>
      <c r="P89" s="30"/>
      <c r="Q89" s="53"/>
      <c r="R89" s="54" t="e">
        <f t="shared" si="7"/>
        <v>#DIV/0!</v>
      </c>
    </row>
    <row r="90" spans="1:18" ht="23.25" thickBot="1" x14ac:dyDescent="0.3">
      <c r="A90" s="45">
        <v>361400</v>
      </c>
      <c r="B90" s="46">
        <v>86</v>
      </c>
      <c r="C90" s="47" t="s">
        <v>123</v>
      </c>
      <c r="D90" s="48" t="s">
        <v>60</v>
      </c>
      <c r="E90" s="49" t="s">
        <v>130</v>
      </c>
      <c r="F90" s="48"/>
      <c r="G90" s="50">
        <v>71.38</v>
      </c>
      <c r="H90" s="58"/>
      <c r="I90" s="56" t="e">
        <f t="shared" si="4"/>
        <v>#DIV/0!</v>
      </c>
      <c r="J90" s="30"/>
      <c r="K90" s="53"/>
      <c r="L90" s="54" t="e">
        <f t="shared" si="5"/>
        <v>#DIV/0!</v>
      </c>
      <c r="M90" s="30"/>
      <c r="N90" s="53"/>
      <c r="O90" s="54" t="e">
        <f t="shared" si="6"/>
        <v>#DIV/0!</v>
      </c>
      <c r="P90" s="30"/>
      <c r="Q90" s="53"/>
      <c r="R90" s="54" t="e">
        <f t="shared" si="7"/>
        <v>#DIV/0!</v>
      </c>
    </row>
    <row r="91" spans="1:18" ht="15.75" thickBot="1" x14ac:dyDescent="0.3">
      <c r="A91" s="59"/>
      <c r="B91" s="1"/>
      <c r="C91" s="28"/>
      <c r="D91" s="27"/>
      <c r="E91" s="1"/>
      <c r="F91" s="1"/>
      <c r="G91" s="28"/>
      <c r="H91" s="1"/>
      <c r="I91" s="1"/>
      <c r="J91" s="1"/>
      <c r="K91" s="60"/>
      <c r="L91" s="61"/>
      <c r="M91" s="1"/>
      <c r="N91" s="60"/>
      <c r="O91" s="61"/>
      <c r="P91" s="1"/>
      <c r="Q91" s="60"/>
      <c r="R91" s="61"/>
    </row>
    <row r="92" spans="1:18" ht="15.75" thickBot="1" x14ac:dyDescent="0.3">
      <c r="A92" s="59"/>
      <c r="B92" s="62"/>
      <c r="C92" s="63" t="s">
        <v>131</v>
      </c>
      <c r="D92" s="64"/>
      <c r="E92" s="64"/>
      <c r="F92" s="1"/>
      <c r="G92" s="65">
        <f>SUM(G5:G90)</f>
        <v>9096.3599999999969</v>
      </c>
      <c r="H92" s="65"/>
      <c r="I92" s="65" t="e">
        <f>SUM(I5:I90)</f>
        <v>#DIV/0!</v>
      </c>
      <c r="J92" s="66"/>
      <c r="K92" s="67"/>
      <c r="L92" s="68" t="e">
        <f>SUM(L5:L90)</f>
        <v>#DIV/0!</v>
      </c>
      <c r="M92" s="1"/>
      <c r="N92" s="67"/>
      <c r="O92" s="68" t="e">
        <f>SUM(O5:O90)</f>
        <v>#DIV/0!</v>
      </c>
      <c r="P92" s="1"/>
      <c r="Q92" s="67"/>
      <c r="R92" s="68" t="e">
        <f>SUM(R5:R90)</f>
        <v>#DIV/0!</v>
      </c>
    </row>
    <row r="93" spans="1:18" x14ac:dyDescent="0.25">
      <c r="A93" s="59"/>
      <c r="B93" s="1"/>
      <c r="C93" s="28"/>
      <c r="D93" s="27"/>
      <c r="E93" s="1"/>
      <c r="F93" s="1"/>
      <c r="G93" s="2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59"/>
      <c r="B94" s="1"/>
      <c r="C94" s="28"/>
      <c r="D94" s="27"/>
      <c r="E94" s="1"/>
      <c r="F94" s="1"/>
      <c r="G94" s="28"/>
      <c r="H94" s="69">
        <f>SUM(H5:H90)/86</f>
        <v>0</v>
      </c>
      <c r="I94" s="1" t="s">
        <v>132</v>
      </c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1"/>
      <c r="O95" s="71"/>
      <c r="P95" s="1"/>
      <c r="Q95" s="71"/>
      <c r="R95" s="71"/>
    </row>
    <row r="96" spans="1:18" x14ac:dyDescent="0.25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1"/>
      <c r="O96" s="71"/>
      <c r="P96" s="1"/>
      <c r="Q96" s="71"/>
      <c r="R96" s="71"/>
    </row>
  </sheetData>
  <sheetProtection algorithmName="SHA-512" hashValue="VRnrMEEW7fOvbZrRMAnL2dfEhFcnTg/PbIuaHOa21blN6bUIrwZH6pDNzAC2PMZrHefxGVkGmxrKPLhl8J15xQ==" saltValue="KHENPG8UUM7kDVQQh7vhfw==" spinCount="100000" sheet="1" objects="1" scenarios="1"/>
  <mergeCells count="4">
    <mergeCell ref="Q1:R1"/>
    <mergeCell ref="A2:C2"/>
    <mergeCell ref="C92:E92"/>
    <mergeCell ref="A95:M9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04D23-46E7-443A-A3C0-F56D850A325A}">
  <sheetPr codeName="Tabelle3"/>
  <dimension ref="A1:L14"/>
  <sheetViews>
    <sheetView workbookViewId="0">
      <selection activeCell="L5" sqref="L5:L10"/>
    </sheetView>
  </sheetViews>
  <sheetFormatPr baseColWidth="10" defaultRowHeight="15" x14ac:dyDescent="0.25"/>
  <cols>
    <col min="2" max="2" width="4" bestFit="1" customWidth="1"/>
    <col min="3" max="3" width="14.140625" customWidth="1"/>
    <col min="4" max="4" width="4.85546875" bestFit="1" customWidth="1"/>
    <col min="5" max="5" width="22.28515625" bestFit="1" customWidth="1"/>
    <col min="6" max="6" width="3.140625" bestFit="1" customWidth="1"/>
  </cols>
  <sheetData>
    <row r="1" spans="1:12" ht="21" x14ac:dyDescent="0.35">
      <c r="A1" s="72" t="s">
        <v>133</v>
      </c>
    </row>
    <row r="2" spans="1:12" ht="15.75" thickBot="1" x14ac:dyDescent="0.3"/>
    <row r="3" spans="1:12" ht="15.75" thickBot="1" x14ac:dyDescent="0.3">
      <c r="A3" s="29"/>
      <c r="B3" s="30"/>
      <c r="C3" s="31"/>
      <c r="D3" s="32"/>
      <c r="E3" s="30"/>
      <c r="F3" s="30"/>
      <c r="G3" s="31"/>
      <c r="H3" s="30"/>
      <c r="I3" s="30"/>
      <c r="J3" s="30"/>
      <c r="K3" s="33" t="s">
        <v>24</v>
      </c>
      <c r="L3" s="34"/>
    </row>
    <row r="4" spans="1:12" ht="35.25" thickBot="1" x14ac:dyDescent="0.3">
      <c r="A4" s="35" t="s">
        <v>27</v>
      </c>
      <c r="B4" s="36" t="s">
        <v>28</v>
      </c>
      <c r="C4" s="37" t="s">
        <v>29</v>
      </c>
      <c r="D4" s="36" t="s">
        <v>30</v>
      </c>
      <c r="E4" s="36" t="s">
        <v>31</v>
      </c>
      <c r="F4" s="36" t="s">
        <v>32</v>
      </c>
      <c r="G4" s="38" t="s">
        <v>33</v>
      </c>
      <c r="H4" s="39" t="s">
        <v>34</v>
      </c>
      <c r="I4" s="40" t="s">
        <v>35</v>
      </c>
      <c r="J4" s="41"/>
      <c r="K4" s="42" t="s">
        <v>36</v>
      </c>
      <c r="L4" s="43" t="s">
        <v>37</v>
      </c>
    </row>
    <row r="5" spans="1:12" ht="15.75" thickBot="1" x14ac:dyDescent="0.3">
      <c r="A5" s="45">
        <v>361400</v>
      </c>
      <c r="B5" s="46">
        <v>1</v>
      </c>
      <c r="C5" s="47" t="s">
        <v>38</v>
      </c>
      <c r="D5" s="48" t="s">
        <v>39</v>
      </c>
      <c r="E5" s="49" t="s">
        <v>134</v>
      </c>
      <c r="F5" s="48" t="s">
        <v>2</v>
      </c>
      <c r="G5" s="50">
        <v>998.4</v>
      </c>
      <c r="H5" s="55"/>
      <c r="I5" s="56" t="e">
        <f t="shared" ref="I5:I10" si="0">SUM(G5/H5)</f>
        <v>#DIV/0!</v>
      </c>
      <c r="J5" s="30"/>
      <c r="K5" s="53"/>
      <c r="L5" s="54" t="e">
        <f t="shared" ref="L5:L10" si="1">SUM(I5*K5)</f>
        <v>#DIV/0!</v>
      </c>
    </row>
    <row r="6" spans="1:12" ht="15.75" thickBot="1" x14ac:dyDescent="0.3">
      <c r="A6" s="45">
        <v>361400</v>
      </c>
      <c r="B6" s="46">
        <v>2</v>
      </c>
      <c r="C6" s="47" t="s">
        <v>38</v>
      </c>
      <c r="D6" s="48" t="s">
        <v>39</v>
      </c>
      <c r="E6" s="49" t="s">
        <v>135</v>
      </c>
      <c r="F6" s="48" t="s">
        <v>2</v>
      </c>
      <c r="G6" s="50">
        <v>17.100000000000001</v>
      </c>
      <c r="H6" s="55"/>
      <c r="I6" s="56" t="e">
        <f t="shared" si="0"/>
        <v>#DIV/0!</v>
      </c>
      <c r="J6" s="30"/>
      <c r="K6" s="53"/>
      <c r="L6" s="54" t="e">
        <f t="shared" si="1"/>
        <v>#DIV/0!</v>
      </c>
    </row>
    <row r="7" spans="1:12" ht="15.75" thickBot="1" x14ac:dyDescent="0.3">
      <c r="A7" s="45">
        <v>361400</v>
      </c>
      <c r="B7" s="46">
        <v>3</v>
      </c>
      <c r="C7" s="47" t="s">
        <v>38</v>
      </c>
      <c r="D7" s="48" t="s">
        <v>60</v>
      </c>
      <c r="E7" s="49" t="s">
        <v>136</v>
      </c>
      <c r="F7" s="48" t="s">
        <v>2</v>
      </c>
      <c r="G7" s="50">
        <v>5.8</v>
      </c>
      <c r="H7" s="55"/>
      <c r="I7" s="56" t="e">
        <f t="shared" si="0"/>
        <v>#DIV/0!</v>
      </c>
      <c r="J7" s="30"/>
      <c r="K7" s="53"/>
      <c r="L7" s="54" t="e">
        <f t="shared" si="1"/>
        <v>#DIV/0!</v>
      </c>
    </row>
    <row r="8" spans="1:12" ht="15.75" thickBot="1" x14ac:dyDescent="0.3">
      <c r="A8" s="45">
        <v>361400</v>
      </c>
      <c r="B8" s="46">
        <v>4</v>
      </c>
      <c r="C8" s="47" t="s">
        <v>38</v>
      </c>
      <c r="D8" s="48" t="s">
        <v>85</v>
      </c>
      <c r="E8" s="49" t="s">
        <v>137</v>
      </c>
      <c r="F8" s="48" t="s">
        <v>4</v>
      </c>
      <c r="G8" s="50">
        <v>15.3</v>
      </c>
      <c r="H8" s="55"/>
      <c r="I8" s="56" t="e">
        <f t="shared" si="0"/>
        <v>#DIV/0!</v>
      </c>
      <c r="J8" s="30"/>
      <c r="K8" s="53"/>
      <c r="L8" s="54" t="e">
        <f t="shared" si="1"/>
        <v>#DIV/0!</v>
      </c>
    </row>
    <row r="9" spans="1:12" ht="15.75" thickBot="1" x14ac:dyDescent="0.3">
      <c r="A9" s="45">
        <v>361400</v>
      </c>
      <c r="B9" s="46">
        <v>5</v>
      </c>
      <c r="C9" s="47" t="s">
        <v>38</v>
      </c>
      <c r="D9" s="48" t="s">
        <v>85</v>
      </c>
      <c r="E9" s="49" t="s">
        <v>138</v>
      </c>
      <c r="F9" s="48" t="s">
        <v>4</v>
      </c>
      <c r="G9" s="50">
        <v>15.3</v>
      </c>
      <c r="H9" s="55"/>
      <c r="I9" s="56" t="e">
        <f t="shared" si="0"/>
        <v>#DIV/0!</v>
      </c>
      <c r="J9" s="30"/>
      <c r="K9" s="53"/>
      <c r="L9" s="54" t="e">
        <f t="shared" si="1"/>
        <v>#DIV/0!</v>
      </c>
    </row>
    <row r="10" spans="1:12" x14ac:dyDescent="0.25">
      <c r="A10" s="45">
        <v>361400</v>
      </c>
      <c r="B10" s="46">
        <v>6</v>
      </c>
      <c r="C10" s="47" t="s">
        <v>90</v>
      </c>
      <c r="D10" s="48" t="s">
        <v>60</v>
      </c>
      <c r="E10" s="49" t="s">
        <v>139</v>
      </c>
      <c r="F10" s="48" t="s">
        <v>2</v>
      </c>
      <c r="G10" s="50">
        <v>14.7</v>
      </c>
      <c r="H10" s="55"/>
      <c r="I10" s="56" t="e">
        <f t="shared" si="0"/>
        <v>#DIV/0!</v>
      </c>
      <c r="J10" s="30"/>
      <c r="K10" s="53"/>
      <c r="L10" s="54" t="e">
        <f t="shared" si="1"/>
        <v>#DIV/0!</v>
      </c>
    </row>
    <row r="11" spans="1:12" ht="15.75" thickBot="1" x14ac:dyDescent="0.3"/>
    <row r="12" spans="1:12" ht="15.75" thickBot="1" x14ac:dyDescent="0.3">
      <c r="B12" s="62"/>
      <c r="C12" s="63" t="s">
        <v>131</v>
      </c>
      <c r="D12" s="64"/>
      <c r="E12" s="64"/>
      <c r="I12" s="73" t="e">
        <f>SUM(I5:I10)</f>
        <v>#DIV/0!</v>
      </c>
      <c r="L12" s="74" t="e">
        <f>SUM(L5:L10)</f>
        <v>#DIV/0!</v>
      </c>
    </row>
    <row r="14" spans="1:12" x14ac:dyDescent="0.25">
      <c r="A14" t="s">
        <v>140</v>
      </c>
    </row>
  </sheetData>
  <sheetProtection algorithmName="SHA-512" hashValue="PXo/RmsPKjO/kINO9KiNoxbSwSwUAeB6/0pSFxdL2qbhK7I/3E8sPPtnUfalG2WgFB2G1l//CiU/YtQ3HDqBBw==" saltValue="D6FvhZLcUG6ToQxjG3cPSg==" spinCount="100000" sheet="1" objects="1" scenarios="1"/>
  <mergeCells count="1">
    <mergeCell ref="C12:E12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BF22-FC3A-4474-8AFB-6B75A0121B0C}">
  <dimension ref="A1:H100"/>
  <sheetViews>
    <sheetView topLeftCell="A2" workbookViewId="0">
      <selection activeCell="G4" sqref="G4:G95"/>
    </sheetView>
  </sheetViews>
  <sheetFormatPr baseColWidth="10" defaultRowHeight="15" x14ac:dyDescent="0.25"/>
  <cols>
    <col min="1" max="1" width="5.42578125" customWidth="1"/>
    <col min="3" max="3" width="5.85546875" bestFit="1" customWidth="1"/>
    <col min="4" max="4" width="31.5703125" bestFit="1" customWidth="1"/>
    <col min="5" max="5" width="3.140625" bestFit="1" customWidth="1"/>
    <col min="7" max="7" width="18.42578125" customWidth="1"/>
  </cols>
  <sheetData>
    <row r="1" spans="1:8" ht="15.75" x14ac:dyDescent="0.25">
      <c r="A1" s="23" t="s">
        <v>141</v>
      </c>
      <c r="B1" s="23"/>
      <c r="C1" s="23"/>
      <c r="D1" s="23"/>
      <c r="E1" s="23"/>
      <c r="F1" s="23"/>
      <c r="G1" s="75" t="s">
        <v>0</v>
      </c>
      <c r="H1" s="23"/>
    </row>
    <row r="2" spans="1:8" ht="15.75" thickBot="1" x14ac:dyDescent="0.3">
      <c r="C2" s="27"/>
      <c r="D2" s="1"/>
      <c r="E2" s="1"/>
      <c r="F2" s="28"/>
    </row>
    <row r="3" spans="1:8" ht="27" thickBot="1" x14ac:dyDescent="0.3">
      <c r="A3" s="37" t="s">
        <v>28</v>
      </c>
      <c r="B3" s="37" t="s">
        <v>29</v>
      </c>
      <c r="C3" s="37" t="s">
        <v>30</v>
      </c>
      <c r="D3" s="37" t="s">
        <v>31</v>
      </c>
      <c r="E3" s="37" t="s">
        <v>32</v>
      </c>
      <c r="F3" s="38" t="s">
        <v>33</v>
      </c>
      <c r="G3" s="76" t="s">
        <v>142</v>
      </c>
    </row>
    <row r="4" spans="1:8" x14ac:dyDescent="0.25">
      <c r="A4" s="46">
        <v>1</v>
      </c>
      <c r="B4" s="47" t="s">
        <v>38</v>
      </c>
      <c r="C4" s="48" t="s">
        <v>39</v>
      </c>
      <c r="D4" s="49" t="s">
        <v>40</v>
      </c>
      <c r="E4" s="48" t="s">
        <v>4</v>
      </c>
      <c r="F4" s="50">
        <v>20.7</v>
      </c>
      <c r="G4" s="77"/>
    </row>
    <row r="5" spans="1:8" x14ac:dyDescent="0.25">
      <c r="A5" s="46">
        <v>2</v>
      </c>
      <c r="B5" s="47" t="s">
        <v>38</v>
      </c>
      <c r="C5" s="48" t="s">
        <v>39</v>
      </c>
      <c r="D5" s="49" t="s">
        <v>41</v>
      </c>
      <c r="E5" s="48" t="s">
        <v>4</v>
      </c>
      <c r="F5" s="50">
        <v>49.7</v>
      </c>
      <c r="G5" s="77"/>
    </row>
    <row r="6" spans="1:8" x14ac:dyDescent="0.25">
      <c r="A6" s="46">
        <v>3</v>
      </c>
      <c r="B6" s="47" t="s">
        <v>38</v>
      </c>
      <c r="C6" s="48" t="s">
        <v>39</v>
      </c>
      <c r="D6" s="49" t="s">
        <v>42</v>
      </c>
      <c r="E6" s="48" t="s">
        <v>4</v>
      </c>
      <c r="F6" s="50">
        <v>20.7</v>
      </c>
      <c r="G6" s="77"/>
    </row>
    <row r="7" spans="1:8" x14ac:dyDescent="0.25">
      <c r="A7" s="46">
        <v>4</v>
      </c>
      <c r="B7" s="47" t="s">
        <v>38</v>
      </c>
      <c r="C7" s="48" t="s">
        <v>39</v>
      </c>
      <c r="D7" s="49" t="s">
        <v>43</v>
      </c>
      <c r="E7" s="48" t="s">
        <v>4</v>
      </c>
      <c r="F7" s="50">
        <v>49.7</v>
      </c>
      <c r="G7" s="77"/>
    </row>
    <row r="8" spans="1:8" x14ac:dyDescent="0.25">
      <c r="A8" s="46">
        <v>5</v>
      </c>
      <c r="B8" s="47" t="s">
        <v>38</v>
      </c>
      <c r="C8" s="48" t="s">
        <v>39</v>
      </c>
      <c r="D8" s="49" t="s">
        <v>44</v>
      </c>
      <c r="E8" s="48" t="s">
        <v>4</v>
      </c>
      <c r="F8" s="50">
        <v>86</v>
      </c>
      <c r="G8" s="77"/>
    </row>
    <row r="9" spans="1:8" x14ac:dyDescent="0.25">
      <c r="A9" s="46">
        <v>6</v>
      </c>
      <c r="B9" s="47" t="s">
        <v>38</v>
      </c>
      <c r="C9" s="48" t="s">
        <v>39</v>
      </c>
      <c r="D9" s="49" t="s">
        <v>45</v>
      </c>
      <c r="E9" s="48" t="s">
        <v>6</v>
      </c>
      <c r="F9" s="50">
        <v>11.4</v>
      </c>
      <c r="G9" s="77"/>
    </row>
    <row r="10" spans="1:8" x14ac:dyDescent="0.25">
      <c r="A10" s="46">
        <v>7</v>
      </c>
      <c r="B10" s="47" t="s">
        <v>38</v>
      </c>
      <c r="C10" s="48" t="s">
        <v>39</v>
      </c>
      <c r="D10" s="49" t="s">
        <v>46</v>
      </c>
      <c r="E10" s="48" t="s">
        <v>6</v>
      </c>
      <c r="F10" s="50">
        <v>24.8</v>
      </c>
      <c r="G10" s="77"/>
    </row>
    <row r="11" spans="1:8" x14ac:dyDescent="0.25">
      <c r="A11" s="46">
        <v>8</v>
      </c>
      <c r="B11" s="47" t="s">
        <v>38</v>
      </c>
      <c r="C11" s="48" t="s">
        <v>39</v>
      </c>
      <c r="D11" s="49" t="s">
        <v>47</v>
      </c>
      <c r="E11" s="48" t="s">
        <v>6</v>
      </c>
      <c r="F11" s="50">
        <v>11.4</v>
      </c>
      <c r="G11" s="77"/>
    </row>
    <row r="12" spans="1:8" x14ac:dyDescent="0.25">
      <c r="A12" s="46">
        <v>9</v>
      </c>
      <c r="B12" s="47" t="s">
        <v>38</v>
      </c>
      <c r="C12" s="48" t="s">
        <v>39</v>
      </c>
      <c r="D12" s="49" t="s">
        <v>48</v>
      </c>
      <c r="E12" s="48" t="s">
        <v>6</v>
      </c>
      <c r="F12" s="50">
        <v>33.299999999999997</v>
      </c>
      <c r="G12" s="77"/>
    </row>
    <row r="13" spans="1:8" x14ac:dyDescent="0.25">
      <c r="A13" s="46">
        <v>10</v>
      </c>
      <c r="B13" s="47" t="s">
        <v>38</v>
      </c>
      <c r="C13" s="48" t="s">
        <v>39</v>
      </c>
      <c r="D13" s="49" t="s">
        <v>49</v>
      </c>
      <c r="E13" s="48" t="s">
        <v>6</v>
      </c>
      <c r="F13" s="50">
        <v>11.4</v>
      </c>
      <c r="G13" s="77"/>
    </row>
    <row r="14" spans="1:8" x14ac:dyDescent="0.25">
      <c r="A14" s="46">
        <v>11</v>
      </c>
      <c r="B14" s="47" t="s">
        <v>38</v>
      </c>
      <c r="C14" s="48" t="s">
        <v>39</v>
      </c>
      <c r="D14" s="49" t="s">
        <v>48</v>
      </c>
      <c r="E14" s="48" t="s">
        <v>6</v>
      </c>
      <c r="F14" s="50">
        <v>33.299999999999997</v>
      </c>
      <c r="G14" s="77"/>
    </row>
    <row r="15" spans="1:8" x14ac:dyDescent="0.25">
      <c r="A15" s="46">
        <v>12</v>
      </c>
      <c r="B15" s="47" t="s">
        <v>38</v>
      </c>
      <c r="C15" s="48" t="s">
        <v>39</v>
      </c>
      <c r="D15" s="49" t="s">
        <v>50</v>
      </c>
      <c r="E15" s="48" t="s">
        <v>6</v>
      </c>
      <c r="F15" s="50">
        <v>11.4</v>
      </c>
      <c r="G15" s="77"/>
    </row>
    <row r="16" spans="1:8" x14ac:dyDescent="0.25">
      <c r="A16" s="46">
        <v>13</v>
      </c>
      <c r="B16" s="47" t="s">
        <v>38</v>
      </c>
      <c r="C16" s="48" t="s">
        <v>39</v>
      </c>
      <c r="D16" s="49" t="s">
        <v>46</v>
      </c>
      <c r="E16" s="48" t="s">
        <v>6</v>
      </c>
      <c r="F16" s="50">
        <v>24.8</v>
      </c>
      <c r="G16" s="77"/>
    </row>
    <row r="17" spans="1:7" x14ac:dyDescent="0.25">
      <c r="A17" s="46">
        <v>14</v>
      </c>
      <c r="B17" s="47" t="s">
        <v>38</v>
      </c>
      <c r="C17" s="48" t="s">
        <v>39</v>
      </c>
      <c r="D17" s="49" t="s">
        <v>134</v>
      </c>
      <c r="E17" s="48" t="s">
        <v>2</v>
      </c>
      <c r="F17" s="50">
        <v>998.4</v>
      </c>
      <c r="G17" s="77"/>
    </row>
    <row r="18" spans="1:7" x14ac:dyDescent="0.25">
      <c r="A18" s="46">
        <v>15</v>
      </c>
      <c r="B18" s="47" t="s">
        <v>38</v>
      </c>
      <c r="C18" s="48" t="s">
        <v>39</v>
      </c>
      <c r="D18" s="49" t="s">
        <v>135</v>
      </c>
      <c r="E18" s="48" t="s">
        <v>2</v>
      </c>
      <c r="F18" s="50">
        <v>17.100000000000001</v>
      </c>
      <c r="G18" s="77"/>
    </row>
    <row r="19" spans="1:7" x14ac:dyDescent="0.25">
      <c r="A19" s="46">
        <v>16</v>
      </c>
      <c r="B19" s="47" t="s">
        <v>38</v>
      </c>
      <c r="C19" s="48" t="s">
        <v>39</v>
      </c>
      <c r="D19" s="49" t="s">
        <v>51</v>
      </c>
      <c r="E19" s="48" t="s">
        <v>2</v>
      </c>
      <c r="F19" s="50">
        <v>4.8</v>
      </c>
      <c r="G19" s="77"/>
    </row>
    <row r="20" spans="1:7" x14ac:dyDescent="0.25">
      <c r="A20" s="46">
        <v>17</v>
      </c>
      <c r="B20" s="47" t="s">
        <v>38</v>
      </c>
      <c r="C20" s="48" t="s">
        <v>39</v>
      </c>
      <c r="D20" s="49" t="s">
        <v>52</v>
      </c>
      <c r="E20" s="48" t="s">
        <v>2</v>
      </c>
      <c r="F20" s="50">
        <v>19.5</v>
      </c>
      <c r="G20" s="77"/>
    </row>
    <row r="21" spans="1:7" x14ac:dyDescent="0.25">
      <c r="A21" s="46">
        <v>18</v>
      </c>
      <c r="B21" s="47" t="s">
        <v>38</v>
      </c>
      <c r="C21" s="48" t="s">
        <v>39</v>
      </c>
      <c r="D21" s="49" t="s">
        <v>53</v>
      </c>
      <c r="E21" s="48" t="s">
        <v>2</v>
      </c>
      <c r="F21" s="50">
        <v>29.2</v>
      </c>
      <c r="G21" s="77"/>
    </row>
    <row r="22" spans="1:7" x14ac:dyDescent="0.25">
      <c r="A22" s="46">
        <v>19</v>
      </c>
      <c r="B22" s="47" t="s">
        <v>38</v>
      </c>
      <c r="C22" s="48" t="s">
        <v>39</v>
      </c>
      <c r="D22" s="49" t="s">
        <v>54</v>
      </c>
      <c r="E22" s="48" t="s">
        <v>2</v>
      </c>
      <c r="F22" s="50">
        <v>11.7</v>
      </c>
      <c r="G22" s="77"/>
    </row>
    <row r="23" spans="1:7" x14ac:dyDescent="0.25">
      <c r="A23" s="46">
        <v>20</v>
      </c>
      <c r="B23" s="47" t="s">
        <v>38</v>
      </c>
      <c r="C23" s="48" t="s">
        <v>39</v>
      </c>
      <c r="D23" s="49" t="s">
        <v>55</v>
      </c>
      <c r="E23" s="48" t="s">
        <v>2</v>
      </c>
      <c r="F23" s="50">
        <v>9.8000000000000007</v>
      </c>
      <c r="G23" s="77"/>
    </row>
    <row r="24" spans="1:7" x14ac:dyDescent="0.25">
      <c r="A24" s="46">
        <v>21</v>
      </c>
      <c r="B24" s="47" t="s">
        <v>38</v>
      </c>
      <c r="C24" s="48" t="s">
        <v>39</v>
      </c>
      <c r="D24" s="49" t="s">
        <v>56</v>
      </c>
      <c r="E24" s="48" t="s">
        <v>2</v>
      </c>
      <c r="F24" s="50">
        <v>10.9</v>
      </c>
      <c r="G24" s="77"/>
    </row>
    <row r="25" spans="1:7" x14ac:dyDescent="0.25">
      <c r="A25" s="46">
        <v>22</v>
      </c>
      <c r="B25" s="47" t="s">
        <v>38</v>
      </c>
      <c r="C25" s="48" t="s">
        <v>39</v>
      </c>
      <c r="D25" s="49" t="s">
        <v>57</v>
      </c>
      <c r="E25" s="48" t="s">
        <v>2</v>
      </c>
      <c r="F25" s="50">
        <v>10.9</v>
      </c>
      <c r="G25" s="77"/>
    </row>
    <row r="26" spans="1:7" x14ac:dyDescent="0.25">
      <c r="A26" s="46">
        <v>23</v>
      </c>
      <c r="B26" s="47" t="s">
        <v>38</v>
      </c>
      <c r="C26" s="48" t="s">
        <v>39</v>
      </c>
      <c r="D26" s="49" t="s">
        <v>58</v>
      </c>
      <c r="E26" s="48" t="s">
        <v>6</v>
      </c>
      <c r="F26" s="50">
        <v>4.8</v>
      </c>
      <c r="G26" s="77"/>
    </row>
    <row r="27" spans="1:7" x14ac:dyDescent="0.25">
      <c r="A27" s="46">
        <v>24</v>
      </c>
      <c r="B27" s="47" t="s">
        <v>38</v>
      </c>
      <c r="C27" s="48" t="s">
        <v>39</v>
      </c>
      <c r="D27" s="49" t="s">
        <v>59</v>
      </c>
      <c r="E27" s="48" t="s">
        <v>4</v>
      </c>
      <c r="F27" s="50">
        <v>58.7</v>
      </c>
      <c r="G27" s="77"/>
    </row>
    <row r="28" spans="1:7" x14ac:dyDescent="0.25">
      <c r="A28" s="46">
        <v>25</v>
      </c>
      <c r="B28" s="47" t="s">
        <v>38</v>
      </c>
      <c r="C28" s="48" t="s">
        <v>60</v>
      </c>
      <c r="D28" s="49" t="s">
        <v>61</v>
      </c>
      <c r="E28" s="48" t="s">
        <v>14</v>
      </c>
      <c r="F28" s="50">
        <v>1350.4</v>
      </c>
      <c r="G28" s="77"/>
    </row>
    <row r="29" spans="1:7" x14ac:dyDescent="0.25">
      <c r="A29" s="46">
        <v>26</v>
      </c>
      <c r="B29" s="47" t="s">
        <v>38</v>
      </c>
      <c r="C29" s="48" t="s">
        <v>60</v>
      </c>
      <c r="D29" s="49" t="s">
        <v>62</v>
      </c>
      <c r="E29" s="48" t="s">
        <v>14</v>
      </c>
      <c r="F29" s="50">
        <v>1740.3</v>
      </c>
      <c r="G29" s="77"/>
    </row>
    <row r="30" spans="1:7" x14ac:dyDescent="0.25">
      <c r="A30" s="46">
        <v>27</v>
      </c>
      <c r="B30" s="47" t="s">
        <v>38</v>
      </c>
      <c r="C30" s="48" t="s">
        <v>60</v>
      </c>
      <c r="D30" s="49" t="s">
        <v>63</v>
      </c>
      <c r="E30" s="48" t="s">
        <v>2</v>
      </c>
      <c r="F30" s="50">
        <v>10.7</v>
      </c>
      <c r="G30" s="77"/>
    </row>
    <row r="31" spans="1:7" x14ac:dyDescent="0.25">
      <c r="A31" s="46">
        <v>28</v>
      </c>
      <c r="B31" s="47" t="s">
        <v>38</v>
      </c>
      <c r="C31" s="48" t="s">
        <v>60</v>
      </c>
      <c r="D31" s="49" t="s">
        <v>64</v>
      </c>
      <c r="E31" s="48" t="s">
        <v>6</v>
      </c>
      <c r="F31" s="50">
        <v>5.9</v>
      </c>
      <c r="G31" s="77"/>
    </row>
    <row r="32" spans="1:7" x14ac:dyDescent="0.25">
      <c r="A32" s="46">
        <v>29</v>
      </c>
      <c r="B32" s="47" t="s">
        <v>38</v>
      </c>
      <c r="C32" s="48" t="s">
        <v>60</v>
      </c>
      <c r="D32" s="49" t="s">
        <v>136</v>
      </c>
      <c r="E32" s="48" t="s">
        <v>2</v>
      </c>
      <c r="F32" s="50">
        <v>5.8</v>
      </c>
      <c r="G32" s="77"/>
    </row>
    <row r="33" spans="1:7" x14ac:dyDescent="0.25">
      <c r="A33" s="46">
        <v>30</v>
      </c>
      <c r="B33" s="47" t="s">
        <v>38</v>
      </c>
      <c r="C33" s="48" t="s">
        <v>60</v>
      </c>
      <c r="D33" s="49" t="s">
        <v>65</v>
      </c>
      <c r="E33" s="48" t="s">
        <v>14</v>
      </c>
      <c r="F33" s="50">
        <v>87.4</v>
      </c>
      <c r="G33" s="77"/>
    </row>
    <row r="34" spans="1:7" x14ac:dyDescent="0.25">
      <c r="A34" s="46">
        <v>31</v>
      </c>
      <c r="B34" s="47" t="s">
        <v>38</v>
      </c>
      <c r="C34" s="48" t="s">
        <v>60</v>
      </c>
      <c r="D34" s="49" t="s">
        <v>66</v>
      </c>
      <c r="E34" s="48" t="s">
        <v>4</v>
      </c>
      <c r="F34" s="50">
        <v>19.899999999999999</v>
      </c>
      <c r="G34" s="77"/>
    </row>
    <row r="35" spans="1:7" x14ac:dyDescent="0.25">
      <c r="A35" s="46">
        <v>32</v>
      </c>
      <c r="B35" s="47" t="s">
        <v>38</v>
      </c>
      <c r="C35" s="48" t="s">
        <v>60</v>
      </c>
      <c r="D35" s="49" t="s">
        <v>67</v>
      </c>
      <c r="E35" s="48" t="s">
        <v>4</v>
      </c>
      <c r="F35" s="50">
        <v>66.400000000000006</v>
      </c>
      <c r="G35" s="77"/>
    </row>
    <row r="36" spans="1:7" x14ac:dyDescent="0.25">
      <c r="A36" s="46">
        <v>33</v>
      </c>
      <c r="B36" s="47" t="s">
        <v>38</v>
      </c>
      <c r="C36" s="48" t="s">
        <v>60</v>
      </c>
      <c r="D36" s="49" t="s">
        <v>68</v>
      </c>
      <c r="E36" s="48" t="s">
        <v>2</v>
      </c>
      <c r="F36" s="50">
        <v>3.5</v>
      </c>
      <c r="G36" s="77"/>
    </row>
    <row r="37" spans="1:7" x14ac:dyDescent="0.25">
      <c r="A37" s="46">
        <v>34</v>
      </c>
      <c r="B37" s="47" t="s">
        <v>38</v>
      </c>
      <c r="C37" s="48" t="s">
        <v>60</v>
      </c>
      <c r="D37" s="49" t="s">
        <v>69</v>
      </c>
      <c r="E37" s="48" t="s">
        <v>6</v>
      </c>
      <c r="F37" s="50">
        <v>3.5</v>
      </c>
      <c r="G37" s="77"/>
    </row>
    <row r="38" spans="1:7" x14ac:dyDescent="0.25">
      <c r="A38" s="46">
        <v>35</v>
      </c>
      <c r="B38" s="47" t="s">
        <v>38</v>
      </c>
      <c r="C38" s="48" t="s">
        <v>60</v>
      </c>
      <c r="D38" s="49" t="s">
        <v>70</v>
      </c>
      <c r="E38" s="48" t="s">
        <v>6</v>
      </c>
      <c r="F38" s="50">
        <v>4.5</v>
      </c>
      <c r="G38" s="77"/>
    </row>
    <row r="39" spans="1:7" x14ac:dyDescent="0.25">
      <c r="A39" s="46">
        <v>36</v>
      </c>
      <c r="B39" s="47" t="s">
        <v>38</v>
      </c>
      <c r="C39" s="48" t="s">
        <v>60</v>
      </c>
      <c r="D39" s="49" t="s">
        <v>71</v>
      </c>
      <c r="E39" s="48" t="s">
        <v>2</v>
      </c>
      <c r="F39" s="50">
        <v>12.5</v>
      </c>
      <c r="G39" s="77"/>
    </row>
    <row r="40" spans="1:7" x14ac:dyDescent="0.25">
      <c r="A40" s="46">
        <v>37</v>
      </c>
      <c r="B40" s="47" t="s">
        <v>38</v>
      </c>
      <c r="C40" s="48" t="s">
        <v>60</v>
      </c>
      <c r="D40" s="49" t="s">
        <v>72</v>
      </c>
      <c r="E40" s="48" t="s">
        <v>6</v>
      </c>
      <c r="F40" s="50">
        <v>2.1</v>
      </c>
      <c r="G40" s="77"/>
    </row>
    <row r="41" spans="1:7" x14ac:dyDescent="0.25">
      <c r="A41" s="46">
        <v>38</v>
      </c>
      <c r="B41" s="47" t="s">
        <v>38</v>
      </c>
      <c r="C41" s="48" t="s">
        <v>60</v>
      </c>
      <c r="D41" s="49" t="s">
        <v>73</v>
      </c>
      <c r="E41" s="48" t="s">
        <v>2</v>
      </c>
      <c r="F41" s="50">
        <v>10.9</v>
      </c>
      <c r="G41" s="77"/>
    </row>
    <row r="42" spans="1:7" x14ac:dyDescent="0.25">
      <c r="A42" s="46">
        <v>39</v>
      </c>
      <c r="B42" s="47" t="s">
        <v>38</v>
      </c>
      <c r="C42" s="48" t="s">
        <v>60</v>
      </c>
      <c r="D42" s="49" t="s">
        <v>74</v>
      </c>
      <c r="E42" s="48" t="s">
        <v>2</v>
      </c>
      <c r="F42" s="50">
        <v>11.9</v>
      </c>
      <c r="G42" s="77"/>
    </row>
    <row r="43" spans="1:7" x14ac:dyDescent="0.25">
      <c r="A43" s="46">
        <v>40</v>
      </c>
      <c r="B43" s="47" t="s">
        <v>38</v>
      </c>
      <c r="C43" s="48" t="s">
        <v>60</v>
      </c>
      <c r="D43" s="49" t="s">
        <v>75</v>
      </c>
      <c r="E43" s="48" t="s">
        <v>2</v>
      </c>
      <c r="F43" s="50">
        <v>11.5</v>
      </c>
      <c r="G43" s="77"/>
    </row>
    <row r="44" spans="1:7" x14ac:dyDescent="0.25">
      <c r="A44" s="46">
        <v>41</v>
      </c>
      <c r="B44" s="47" t="s">
        <v>38</v>
      </c>
      <c r="C44" s="48" t="s">
        <v>60</v>
      </c>
      <c r="D44" s="49" t="s">
        <v>76</v>
      </c>
      <c r="E44" s="48" t="s">
        <v>2</v>
      </c>
      <c r="F44" s="50">
        <v>2.5</v>
      </c>
      <c r="G44" s="77"/>
    </row>
    <row r="45" spans="1:7" x14ac:dyDescent="0.25">
      <c r="A45" s="46">
        <v>42</v>
      </c>
      <c r="B45" s="47" t="s">
        <v>38</v>
      </c>
      <c r="C45" s="48" t="s">
        <v>60</v>
      </c>
      <c r="D45" s="49" t="s">
        <v>77</v>
      </c>
      <c r="E45" s="48" t="s">
        <v>6</v>
      </c>
      <c r="F45" s="50">
        <v>7.5</v>
      </c>
      <c r="G45" s="77"/>
    </row>
    <row r="46" spans="1:7" x14ac:dyDescent="0.25">
      <c r="A46" s="46">
        <v>43</v>
      </c>
      <c r="B46" s="47" t="s">
        <v>38</v>
      </c>
      <c r="C46" s="48" t="s">
        <v>60</v>
      </c>
      <c r="D46" s="49" t="s">
        <v>78</v>
      </c>
      <c r="E46" s="48" t="s">
        <v>6</v>
      </c>
      <c r="F46" s="50">
        <v>4.8</v>
      </c>
      <c r="G46" s="77"/>
    </row>
    <row r="47" spans="1:7" x14ac:dyDescent="0.25">
      <c r="A47" s="46">
        <v>44</v>
      </c>
      <c r="B47" s="47" t="s">
        <v>38</v>
      </c>
      <c r="C47" s="48" t="s">
        <v>60</v>
      </c>
      <c r="D47" s="49" t="s">
        <v>79</v>
      </c>
      <c r="E47" s="48" t="s">
        <v>4</v>
      </c>
      <c r="F47" s="50">
        <v>51.6</v>
      </c>
      <c r="G47" s="77"/>
    </row>
    <row r="48" spans="1:7" x14ac:dyDescent="0.25">
      <c r="A48" s="46">
        <v>45</v>
      </c>
      <c r="B48" s="47" t="s">
        <v>38</v>
      </c>
      <c r="C48" s="48" t="s">
        <v>60</v>
      </c>
      <c r="D48" s="49" t="s">
        <v>80</v>
      </c>
      <c r="E48" s="48" t="s">
        <v>4</v>
      </c>
      <c r="F48" s="50">
        <v>24.8</v>
      </c>
      <c r="G48" s="77"/>
    </row>
    <row r="49" spans="1:7" x14ac:dyDescent="0.25">
      <c r="A49" s="46">
        <v>46</v>
      </c>
      <c r="B49" s="47" t="s">
        <v>38</v>
      </c>
      <c r="C49" s="48" t="s">
        <v>60</v>
      </c>
      <c r="D49" s="49" t="s">
        <v>81</v>
      </c>
      <c r="E49" s="48" t="s">
        <v>4</v>
      </c>
      <c r="F49" s="50">
        <v>2.5</v>
      </c>
      <c r="G49" s="77"/>
    </row>
    <row r="50" spans="1:7" x14ac:dyDescent="0.25">
      <c r="A50" s="46">
        <v>47</v>
      </c>
      <c r="B50" s="47" t="s">
        <v>38</v>
      </c>
      <c r="C50" s="48" t="s">
        <v>82</v>
      </c>
      <c r="D50" s="49" t="s">
        <v>83</v>
      </c>
      <c r="E50" s="48" t="s">
        <v>4</v>
      </c>
      <c r="F50" s="50">
        <v>33</v>
      </c>
      <c r="G50" s="77"/>
    </row>
    <row r="51" spans="1:7" x14ac:dyDescent="0.25">
      <c r="A51" s="46">
        <v>48</v>
      </c>
      <c r="B51" s="47" t="s">
        <v>38</v>
      </c>
      <c r="C51" s="48" t="s">
        <v>82</v>
      </c>
      <c r="D51" s="49" t="s">
        <v>84</v>
      </c>
      <c r="E51" s="48" t="s">
        <v>4</v>
      </c>
      <c r="F51" s="50">
        <v>33</v>
      </c>
      <c r="G51" s="77"/>
    </row>
    <row r="52" spans="1:7" x14ac:dyDescent="0.25">
      <c r="A52" s="46">
        <v>49</v>
      </c>
      <c r="B52" s="47" t="s">
        <v>38</v>
      </c>
      <c r="C52" s="48" t="s">
        <v>85</v>
      </c>
      <c r="D52" s="49" t="s">
        <v>86</v>
      </c>
      <c r="E52" s="48" t="s">
        <v>14</v>
      </c>
      <c r="F52" s="50">
        <v>959</v>
      </c>
      <c r="G52" s="77"/>
    </row>
    <row r="53" spans="1:7" x14ac:dyDescent="0.25">
      <c r="A53" s="46">
        <v>50</v>
      </c>
      <c r="B53" s="47" t="s">
        <v>38</v>
      </c>
      <c r="C53" s="48" t="s">
        <v>85</v>
      </c>
      <c r="D53" s="49" t="s">
        <v>87</v>
      </c>
      <c r="E53" s="48" t="s">
        <v>4</v>
      </c>
      <c r="F53" s="50">
        <v>56.8</v>
      </c>
      <c r="G53" s="77"/>
    </row>
    <row r="54" spans="1:7" x14ac:dyDescent="0.25">
      <c r="A54" s="46">
        <v>51</v>
      </c>
      <c r="B54" s="47" t="s">
        <v>38</v>
      </c>
      <c r="C54" s="48" t="s">
        <v>85</v>
      </c>
      <c r="D54" s="49" t="s">
        <v>88</v>
      </c>
      <c r="E54" s="48" t="s">
        <v>4</v>
      </c>
      <c r="F54" s="50">
        <v>39</v>
      </c>
      <c r="G54" s="77"/>
    </row>
    <row r="55" spans="1:7" x14ac:dyDescent="0.25">
      <c r="A55" s="46">
        <v>52</v>
      </c>
      <c r="B55" s="47" t="s">
        <v>38</v>
      </c>
      <c r="C55" s="48" t="s">
        <v>85</v>
      </c>
      <c r="D55" s="49" t="s">
        <v>89</v>
      </c>
      <c r="E55" s="48" t="s">
        <v>14</v>
      </c>
      <c r="F55" s="50">
        <v>340.1</v>
      </c>
      <c r="G55" s="77"/>
    </row>
    <row r="56" spans="1:7" x14ac:dyDescent="0.25">
      <c r="A56" s="46">
        <v>53</v>
      </c>
      <c r="B56" s="47" t="s">
        <v>38</v>
      </c>
      <c r="C56" s="48" t="s">
        <v>85</v>
      </c>
      <c r="D56" s="49" t="s">
        <v>137</v>
      </c>
      <c r="E56" s="48" t="s">
        <v>4</v>
      </c>
      <c r="F56" s="50">
        <v>15.3</v>
      </c>
      <c r="G56" s="77"/>
    </row>
    <row r="57" spans="1:7" x14ac:dyDescent="0.25">
      <c r="A57" s="46">
        <v>54</v>
      </c>
      <c r="B57" s="47" t="s">
        <v>38</v>
      </c>
      <c r="C57" s="48" t="s">
        <v>85</v>
      </c>
      <c r="D57" s="49" t="s">
        <v>138</v>
      </c>
      <c r="E57" s="48" t="s">
        <v>4</v>
      </c>
      <c r="F57" s="50">
        <v>15.3</v>
      </c>
      <c r="G57" s="77"/>
    </row>
    <row r="58" spans="1:7" x14ac:dyDescent="0.25">
      <c r="A58" s="46">
        <v>55</v>
      </c>
      <c r="B58" s="47" t="s">
        <v>90</v>
      </c>
      <c r="C58" s="48" t="s">
        <v>60</v>
      </c>
      <c r="D58" s="49" t="s">
        <v>91</v>
      </c>
      <c r="E58" s="48" t="s">
        <v>14</v>
      </c>
      <c r="F58" s="50">
        <v>443.8</v>
      </c>
      <c r="G58" s="77"/>
    </row>
    <row r="59" spans="1:7" x14ac:dyDescent="0.25">
      <c r="A59" s="46">
        <v>56</v>
      </c>
      <c r="B59" s="47" t="s">
        <v>90</v>
      </c>
      <c r="C59" s="48" t="s">
        <v>60</v>
      </c>
      <c r="D59" s="49" t="s">
        <v>139</v>
      </c>
      <c r="E59" s="48" t="s">
        <v>2</v>
      </c>
      <c r="F59" s="50">
        <v>14.7</v>
      </c>
      <c r="G59" s="77"/>
    </row>
    <row r="60" spans="1:7" x14ac:dyDescent="0.25">
      <c r="A60" s="46">
        <v>57</v>
      </c>
      <c r="B60" s="47" t="s">
        <v>90</v>
      </c>
      <c r="C60" s="48" t="s">
        <v>60</v>
      </c>
      <c r="D60" s="49" t="s">
        <v>92</v>
      </c>
      <c r="E60" s="48" t="s">
        <v>4</v>
      </c>
      <c r="F60" s="50">
        <v>276.2</v>
      </c>
      <c r="G60" s="77"/>
    </row>
    <row r="61" spans="1:7" x14ac:dyDescent="0.25">
      <c r="A61" s="46">
        <v>58</v>
      </c>
      <c r="B61" s="47" t="s">
        <v>90</v>
      </c>
      <c r="C61" s="48" t="s">
        <v>60</v>
      </c>
      <c r="D61" s="49" t="s">
        <v>143</v>
      </c>
      <c r="E61" s="48" t="s">
        <v>6</v>
      </c>
      <c r="F61" s="50">
        <v>15.1</v>
      </c>
      <c r="G61" s="77"/>
    </row>
    <row r="62" spans="1:7" x14ac:dyDescent="0.25">
      <c r="A62" s="46">
        <v>59</v>
      </c>
      <c r="B62" s="47" t="s">
        <v>90</v>
      </c>
      <c r="C62" s="48" t="s">
        <v>60</v>
      </c>
      <c r="D62" s="49" t="s">
        <v>144</v>
      </c>
      <c r="E62" s="48" t="s">
        <v>6</v>
      </c>
      <c r="F62" s="50">
        <v>23.8</v>
      </c>
      <c r="G62" s="77"/>
    </row>
    <row r="63" spans="1:7" x14ac:dyDescent="0.25">
      <c r="A63" s="46">
        <v>60</v>
      </c>
      <c r="B63" s="47" t="s">
        <v>90</v>
      </c>
      <c r="C63" s="48" t="s">
        <v>60</v>
      </c>
      <c r="D63" s="49" t="s">
        <v>145</v>
      </c>
      <c r="E63" s="48" t="s">
        <v>6</v>
      </c>
      <c r="F63" s="50">
        <v>21.9</v>
      </c>
      <c r="G63" s="77"/>
    </row>
    <row r="64" spans="1:7" ht="22.5" x14ac:dyDescent="0.25">
      <c r="A64" s="46">
        <v>61</v>
      </c>
      <c r="B64" s="47" t="s">
        <v>96</v>
      </c>
      <c r="C64" s="48" t="s">
        <v>60</v>
      </c>
      <c r="D64" s="49" t="s">
        <v>146</v>
      </c>
      <c r="E64" s="48" t="s">
        <v>4</v>
      </c>
      <c r="F64" s="50">
        <v>278.8</v>
      </c>
      <c r="G64" s="77"/>
    </row>
    <row r="65" spans="1:7" ht="22.5" x14ac:dyDescent="0.25">
      <c r="A65" s="46">
        <v>62</v>
      </c>
      <c r="B65" s="47" t="s">
        <v>96</v>
      </c>
      <c r="C65" s="48" t="s">
        <v>147</v>
      </c>
      <c r="D65" s="49" t="s">
        <v>148</v>
      </c>
      <c r="E65" s="48" t="s">
        <v>6</v>
      </c>
      <c r="F65" s="50">
        <v>11.1</v>
      </c>
      <c r="G65" s="77"/>
    </row>
    <row r="66" spans="1:7" ht="22.5" x14ac:dyDescent="0.25">
      <c r="A66" s="46">
        <v>63</v>
      </c>
      <c r="B66" s="47" t="s">
        <v>96</v>
      </c>
      <c r="C66" s="48" t="s">
        <v>147</v>
      </c>
      <c r="D66" s="49" t="s">
        <v>149</v>
      </c>
      <c r="E66" s="48" t="s">
        <v>6</v>
      </c>
      <c r="F66" s="50">
        <v>8.9</v>
      </c>
      <c r="G66" s="77"/>
    </row>
    <row r="67" spans="1:7" ht="22.5" x14ac:dyDescent="0.25">
      <c r="A67" s="46">
        <v>64</v>
      </c>
      <c r="B67" s="47" t="s">
        <v>96</v>
      </c>
      <c r="C67" s="48" t="s">
        <v>147</v>
      </c>
      <c r="D67" s="49" t="s">
        <v>150</v>
      </c>
      <c r="E67" s="48" t="s">
        <v>14</v>
      </c>
      <c r="F67" s="50">
        <v>201.9</v>
      </c>
      <c r="G67" s="77"/>
    </row>
    <row r="68" spans="1:7" ht="22.5" x14ac:dyDescent="0.25">
      <c r="A68" s="46">
        <v>65</v>
      </c>
      <c r="B68" s="47" t="s">
        <v>96</v>
      </c>
      <c r="C68" s="48" t="s">
        <v>147</v>
      </c>
      <c r="D68" s="49" t="s">
        <v>151</v>
      </c>
      <c r="E68" s="48" t="s">
        <v>2</v>
      </c>
      <c r="F68" s="50">
        <v>52.5</v>
      </c>
      <c r="G68" s="77"/>
    </row>
    <row r="69" spans="1:7" ht="22.5" x14ac:dyDescent="0.25">
      <c r="A69" s="46">
        <v>66</v>
      </c>
      <c r="B69" s="47" t="s">
        <v>102</v>
      </c>
      <c r="C69" s="48" t="s">
        <v>60</v>
      </c>
      <c r="D69" s="49" t="s">
        <v>103</v>
      </c>
      <c r="E69" s="48" t="s">
        <v>4</v>
      </c>
      <c r="F69" s="50">
        <v>238.9</v>
      </c>
      <c r="G69" s="77"/>
    </row>
    <row r="70" spans="1:7" ht="22.5" x14ac:dyDescent="0.25">
      <c r="A70" s="46">
        <v>67</v>
      </c>
      <c r="B70" s="47" t="s">
        <v>102</v>
      </c>
      <c r="C70" s="48" t="s">
        <v>60</v>
      </c>
      <c r="D70" s="49" t="s">
        <v>152</v>
      </c>
      <c r="E70" s="48" t="s">
        <v>4</v>
      </c>
      <c r="F70" s="50">
        <v>188.5</v>
      </c>
      <c r="G70" s="77"/>
    </row>
    <row r="71" spans="1:7" ht="22.5" x14ac:dyDescent="0.25">
      <c r="A71" s="46">
        <v>68</v>
      </c>
      <c r="B71" s="47" t="s">
        <v>102</v>
      </c>
      <c r="C71" s="48" t="s">
        <v>60</v>
      </c>
      <c r="D71" s="49" t="s">
        <v>153</v>
      </c>
      <c r="E71" s="48" t="s">
        <v>4</v>
      </c>
      <c r="F71" s="50">
        <v>2.1</v>
      </c>
      <c r="G71" s="77"/>
    </row>
    <row r="72" spans="1:7" ht="22.5" x14ac:dyDescent="0.25">
      <c r="A72" s="46">
        <v>69</v>
      </c>
      <c r="B72" s="47" t="s">
        <v>102</v>
      </c>
      <c r="C72" s="48" t="s">
        <v>147</v>
      </c>
      <c r="D72" s="49" t="s">
        <v>106</v>
      </c>
      <c r="E72" s="48" t="s">
        <v>14</v>
      </c>
      <c r="F72" s="50">
        <v>307.10000000000002</v>
      </c>
      <c r="G72" s="77"/>
    </row>
    <row r="73" spans="1:7" ht="22.5" x14ac:dyDescent="0.25">
      <c r="A73" s="46">
        <v>70</v>
      </c>
      <c r="B73" s="47" t="s">
        <v>102</v>
      </c>
      <c r="C73" s="48" t="s">
        <v>147</v>
      </c>
      <c r="D73" s="49" t="s">
        <v>107</v>
      </c>
      <c r="E73" s="48" t="s">
        <v>6</v>
      </c>
      <c r="F73" s="50">
        <v>27.7</v>
      </c>
      <c r="G73" s="77"/>
    </row>
    <row r="74" spans="1:7" ht="22.5" x14ac:dyDescent="0.25">
      <c r="A74" s="46">
        <v>71</v>
      </c>
      <c r="B74" s="47" t="s">
        <v>102</v>
      </c>
      <c r="C74" s="48" t="s">
        <v>147</v>
      </c>
      <c r="D74" s="49" t="s">
        <v>108</v>
      </c>
      <c r="E74" s="48" t="s">
        <v>6</v>
      </c>
      <c r="F74" s="50">
        <v>28.4</v>
      </c>
      <c r="G74" s="77"/>
    </row>
    <row r="75" spans="1:7" ht="22.5" x14ac:dyDescent="0.25">
      <c r="A75" s="46">
        <v>72</v>
      </c>
      <c r="B75" s="47" t="s">
        <v>102</v>
      </c>
      <c r="C75" s="48" t="s">
        <v>147</v>
      </c>
      <c r="D75" s="49" t="s">
        <v>109</v>
      </c>
      <c r="E75" s="48" t="s">
        <v>6</v>
      </c>
      <c r="F75" s="50">
        <v>28.4</v>
      </c>
      <c r="G75" s="77"/>
    </row>
    <row r="76" spans="1:7" ht="22.5" x14ac:dyDescent="0.25">
      <c r="A76" s="46">
        <v>73</v>
      </c>
      <c r="B76" s="47" t="s">
        <v>102</v>
      </c>
      <c r="C76" s="48" t="s">
        <v>147</v>
      </c>
      <c r="D76" s="49" t="s">
        <v>110</v>
      </c>
      <c r="E76" s="48" t="s">
        <v>2</v>
      </c>
      <c r="F76" s="50">
        <v>16.899999999999999</v>
      </c>
      <c r="G76" s="77"/>
    </row>
    <row r="77" spans="1:7" ht="22.5" x14ac:dyDescent="0.25">
      <c r="A77" s="46">
        <v>74</v>
      </c>
      <c r="B77" s="47" t="s">
        <v>102</v>
      </c>
      <c r="C77" s="48" t="s">
        <v>147</v>
      </c>
      <c r="D77" s="49" t="s">
        <v>111</v>
      </c>
      <c r="E77" s="48" t="s">
        <v>14</v>
      </c>
      <c r="F77" s="50">
        <v>697.8</v>
      </c>
      <c r="G77" s="77"/>
    </row>
    <row r="78" spans="1:7" ht="22.5" x14ac:dyDescent="0.25">
      <c r="A78" s="46">
        <v>75</v>
      </c>
      <c r="B78" s="47" t="s">
        <v>102</v>
      </c>
      <c r="C78" s="48" t="s">
        <v>147</v>
      </c>
      <c r="D78" s="49" t="s">
        <v>112</v>
      </c>
      <c r="E78" s="48" t="s">
        <v>14</v>
      </c>
      <c r="F78" s="50">
        <v>81.099999999999994</v>
      </c>
      <c r="G78" s="77"/>
    </row>
    <row r="79" spans="1:7" ht="22.5" x14ac:dyDescent="0.25">
      <c r="A79" s="46">
        <v>76</v>
      </c>
      <c r="B79" s="47" t="s">
        <v>102</v>
      </c>
      <c r="C79" s="48" t="s">
        <v>147</v>
      </c>
      <c r="D79" s="49" t="s">
        <v>113</v>
      </c>
      <c r="E79" s="48" t="s">
        <v>6</v>
      </c>
      <c r="F79" s="50">
        <v>9.6999999999999993</v>
      </c>
      <c r="G79" s="77"/>
    </row>
    <row r="80" spans="1:7" ht="22.5" x14ac:dyDescent="0.25">
      <c r="A80" s="46">
        <v>77</v>
      </c>
      <c r="B80" s="47" t="s">
        <v>102</v>
      </c>
      <c r="C80" s="48" t="s">
        <v>147</v>
      </c>
      <c r="D80" s="49" t="s">
        <v>114</v>
      </c>
      <c r="E80" s="48" t="s">
        <v>2</v>
      </c>
      <c r="F80" s="50">
        <v>12.8</v>
      </c>
      <c r="G80" s="77"/>
    </row>
    <row r="81" spans="1:7" ht="22.5" x14ac:dyDescent="0.25">
      <c r="A81" s="46">
        <v>78</v>
      </c>
      <c r="B81" s="47" t="s">
        <v>102</v>
      </c>
      <c r="C81" s="48" t="s">
        <v>147</v>
      </c>
      <c r="D81" s="49" t="s">
        <v>115</v>
      </c>
      <c r="E81" s="48" t="s">
        <v>2</v>
      </c>
      <c r="F81" s="50">
        <v>11.6</v>
      </c>
      <c r="G81" s="77"/>
    </row>
    <row r="82" spans="1:7" ht="22.5" x14ac:dyDescent="0.25">
      <c r="A82" s="46">
        <v>79</v>
      </c>
      <c r="B82" s="47" t="s">
        <v>102</v>
      </c>
      <c r="C82" s="48" t="s">
        <v>147</v>
      </c>
      <c r="D82" s="49" t="s">
        <v>116</v>
      </c>
      <c r="E82" s="48" t="s">
        <v>2</v>
      </c>
      <c r="F82" s="50">
        <v>11.6</v>
      </c>
      <c r="G82" s="77"/>
    </row>
    <row r="83" spans="1:7" ht="22.5" x14ac:dyDescent="0.25">
      <c r="A83" s="46">
        <v>80</v>
      </c>
      <c r="B83" s="47" t="s">
        <v>102</v>
      </c>
      <c r="C83" s="48" t="s">
        <v>147</v>
      </c>
      <c r="D83" s="49" t="s">
        <v>117</v>
      </c>
      <c r="E83" s="48" t="s">
        <v>2</v>
      </c>
      <c r="F83" s="50">
        <v>11.6</v>
      </c>
      <c r="G83" s="77"/>
    </row>
    <row r="84" spans="1:7" ht="22.5" x14ac:dyDescent="0.25">
      <c r="A84" s="46">
        <v>81</v>
      </c>
      <c r="B84" s="47" t="s">
        <v>102</v>
      </c>
      <c r="C84" s="48" t="s">
        <v>147</v>
      </c>
      <c r="D84" s="49" t="s">
        <v>118</v>
      </c>
      <c r="E84" s="48" t="s">
        <v>2</v>
      </c>
      <c r="F84" s="50">
        <v>11.6</v>
      </c>
      <c r="G84" s="77"/>
    </row>
    <row r="85" spans="1:7" ht="22.5" x14ac:dyDescent="0.25">
      <c r="A85" s="46">
        <v>82</v>
      </c>
      <c r="B85" s="47" t="s">
        <v>102</v>
      </c>
      <c r="C85" s="48" t="s">
        <v>147</v>
      </c>
      <c r="D85" s="49" t="s">
        <v>119</v>
      </c>
      <c r="E85" s="48" t="s">
        <v>2</v>
      </c>
      <c r="F85" s="50">
        <v>12.9</v>
      </c>
      <c r="G85" s="77"/>
    </row>
    <row r="86" spans="1:7" ht="22.5" x14ac:dyDescent="0.25">
      <c r="A86" s="46">
        <v>83</v>
      </c>
      <c r="B86" s="47" t="s">
        <v>102</v>
      </c>
      <c r="C86" s="48" t="s">
        <v>147</v>
      </c>
      <c r="D86" s="49" t="s">
        <v>120</v>
      </c>
      <c r="E86" s="48" t="s">
        <v>2</v>
      </c>
      <c r="F86" s="50">
        <v>7.7</v>
      </c>
      <c r="G86" s="77"/>
    </row>
    <row r="87" spans="1:7" ht="22.5" x14ac:dyDescent="0.25">
      <c r="A87" s="46">
        <v>84</v>
      </c>
      <c r="B87" s="47" t="s">
        <v>102</v>
      </c>
      <c r="C87" s="48" t="s">
        <v>147</v>
      </c>
      <c r="D87" s="49" t="s">
        <v>121</v>
      </c>
      <c r="E87" s="48" t="s">
        <v>4</v>
      </c>
      <c r="F87" s="50">
        <v>20.3</v>
      </c>
      <c r="G87" s="77"/>
    </row>
    <row r="88" spans="1:7" ht="22.5" x14ac:dyDescent="0.25">
      <c r="A88" s="46">
        <v>85</v>
      </c>
      <c r="B88" s="47" t="s">
        <v>102</v>
      </c>
      <c r="C88" s="48" t="s">
        <v>147</v>
      </c>
      <c r="D88" s="49" t="s">
        <v>122</v>
      </c>
      <c r="E88" s="48" t="s">
        <v>4</v>
      </c>
      <c r="F88" s="50">
        <v>9.8000000000000007</v>
      </c>
      <c r="G88" s="77"/>
    </row>
    <row r="89" spans="1:7" ht="22.5" x14ac:dyDescent="0.25">
      <c r="A89" s="46">
        <v>86</v>
      </c>
      <c r="B89" s="47" t="s">
        <v>123</v>
      </c>
      <c r="C89" s="48" t="s">
        <v>85</v>
      </c>
      <c r="D89" s="49" t="s">
        <v>124</v>
      </c>
      <c r="E89" s="48"/>
      <c r="F89" s="50">
        <v>46.06</v>
      </c>
      <c r="G89" s="77"/>
    </row>
    <row r="90" spans="1:7" ht="22.5" x14ac:dyDescent="0.25">
      <c r="A90" s="46">
        <v>87</v>
      </c>
      <c r="B90" s="47" t="s">
        <v>123</v>
      </c>
      <c r="C90" s="48" t="s">
        <v>60</v>
      </c>
      <c r="D90" s="49" t="s">
        <v>125</v>
      </c>
      <c r="E90" s="48"/>
      <c r="F90" s="50">
        <v>12.46</v>
      </c>
      <c r="G90" s="77"/>
    </row>
    <row r="91" spans="1:7" ht="22.5" x14ac:dyDescent="0.25">
      <c r="A91" s="46">
        <v>88</v>
      </c>
      <c r="B91" s="47" t="s">
        <v>123</v>
      </c>
      <c r="C91" s="48" t="s">
        <v>60</v>
      </c>
      <c r="D91" s="49" t="s">
        <v>126</v>
      </c>
      <c r="E91" s="48"/>
      <c r="F91" s="50">
        <v>145.16</v>
      </c>
      <c r="G91" s="77"/>
    </row>
    <row r="92" spans="1:7" ht="22.5" x14ac:dyDescent="0.25">
      <c r="A92" s="46">
        <v>89</v>
      </c>
      <c r="B92" s="47" t="s">
        <v>123</v>
      </c>
      <c r="C92" s="48" t="s">
        <v>60</v>
      </c>
      <c r="D92" s="49" t="s">
        <v>127</v>
      </c>
      <c r="E92" s="48"/>
      <c r="F92" s="50">
        <v>208.88</v>
      </c>
      <c r="G92" s="77"/>
    </row>
    <row r="93" spans="1:7" ht="22.5" x14ac:dyDescent="0.25">
      <c r="A93" s="46">
        <v>90</v>
      </c>
      <c r="B93" s="47" t="s">
        <v>123</v>
      </c>
      <c r="C93" s="48" t="s">
        <v>60</v>
      </c>
      <c r="D93" s="49" t="s">
        <v>128</v>
      </c>
      <c r="E93" s="48"/>
      <c r="F93" s="50">
        <v>25.64</v>
      </c>
      <c r="G93" s="77"/>
    </row>
    <row r="94" spans="1:7" ht="22.5" x14ac:dyDescent="0.25">
      <c r="A94" s="46">
        <v>91</v>
      </c>
      <c r="B94" s="47" t="s">
        <v>123</v>
      </c>
      <c r="C94" s="48" t="s">
        <v>60</v>
      </c>
      <c r="D94" s="49" t="s">
        <v>129</v>
      </c>
      <c r="E94" s="48"/>
      <c r="F94" s="50">
        <v>71.38</v>
      </c>
      <c r="G94" s="77"/>
    </row>
    <row r="95" spans="1:7" ht="22.5" x14ac:dyDescent="0.25">
      <c r="A95" s="46">
        <v>92</v>
      </c>
      <c r="B95" s="47" t="s">
        <v>123</v>
      </c>
      <c r="C95" s="48" t="s">
        <v>60</v>
      </c>
      <c r="D95" s="49" t="s">
        <v>130</v>
      </c>
      <c r="E95" s="48"/>
      <c r="F95" s="50">
        <v>71.38</v>
      </c>
      <c r="G95" s="77"/>
    </row>
    <row r="96" spans="1:7" ht="15.75" thickBot="1" x14ac:dyDescent="0.3">
      <c r="A96" s="1"/>
      <c r="B96" s="28"/>
      <c r="C96" s="27"/>
      <c r="D96" s="1"/>
      <c r="E96" s="1"/>
      <c r="F96" s="28"/>
      <c r="G96" s="78"/>
    </row>
    <row r="97" spans="1:7" ht="15.75" thickBot="1" x14ac:dyDescent="0.3">
      <c r="A97" s="62"/>
      <c r="B97" s="63" t="s">
        <v>131</v>
      </c>
      <c r="C97" s="64"/>
      <c r="D97" s="64"/>
      <c r="E97" s="1"/>
      <c r="F97" s="65">
        <f>SUM(F4:F95)</f>
        <v>10162.959999999995</v>
      </c>
      <c r="G97" s="79">
        <f>SUM(G4:G95)</f>
        <v>0</v>
      </c>
    </row>
    <row r="98" spans="1:7" x14ac:dyDescent="0.25">
      <c r="A98" s="1"/>
      <c r="B98" s="28"/>
      <c r="C98" s="27"/>
      <c r="D98" s="1"/>
      <c r="E98" s="1"/>
      <c r="F98" s="28"/>
    </row>
    <row r="99" spans="1:7" ht="15.75" thickBot="1" x14ac:dyDescent="0.3">
      <c r="A99" s="1"/>
      <c r="B99" s="28"/>
      <c r="C99" s="27"/>
      <c r="D99" s="1"/>
      <c r="E99" s="1"/>
      <c r="F99" s="28"/>
    </row>
    <row r="100" spans="1:7" ht="15.75" thickBot="1" x14ac:dyDescent="0.3">
      <c r="A100" s="80" t="s">
        <v>154</v>
      </c>
      <c r="B100" s="80"/>
      <c r="C100" s="81"/>
      <c r="D100" s="82"/>
    </row>
  </sheetData>
  <sheetProtection algorithmName="SHA-512" hashValue="VgqczmryvtZZftQXiBh7aED0WtAywBEErBsY71j9ws/DYIdzAN3oBJLOLw4dcRxarCtvgF87i+GKChqmcHjOTg==" saltValue="YMCP824dFO40OMRcfdXYEQ==" spinCount="100000" sheet="1" objects="1" scenarios="1"/>
  <mergeCells count="2">
    <mergeCell ref="B97:D97"/>
    <mergeCell ref="A100:C100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9519-2AAB-4916-B8F4-2DB5672D06E1}">
  <dimension ref="A1:G17"/>
  <sheetViews>
    <sheetView workbookViewId="0">
      <selection activeCell="E14" sqref="E14"/>
    </sheetView>
  </sheetViews>
  <sheetFormatPr baseColWidth="10" defaultRowHeight="15" x14ac:dyDescent="0.25"/>
  <sheetData>
    <row r="1" spans="1:7" ht="15.75" x14ac:dyDescent="0.25">
      <c r="A1" s="23" t="s">
        <v>155</v>
      </c>
      <c r="B1" s="23"/>
      <c r="C1" s="23"/>
      <c r="D1" s="23"/>
      <c r="E1" s="23"/>
      <c r="F1" s="23"/>
      <c r="G1" s="75" t="s">
        <v>0</v>
      </c>
    </row>
    <row r="2" spans="1:7" ht="15.75" x14ac:dyDescent="0.25">
      <c r="A2" s="23" t="s">
        <v>156</v>
      </c>
      <c r="B2" s="23"/>
      <c r="C2" s="23"/>
      <c r="D2" s="23"/>
      <c r="E2" s="23"/>
      <c r="F2" s="23"/>
    </row>
    <row r="4" spans="1:7" x14ac:dyDescent="0.25">
      <c r="A4" s="83" t="s">
        <v>157</v>
      </c>
      <c r="B4" s="84"/>
      <c r="C4" s="84"/>
      <c r="D4" s="85"/>
      <c r="E4" s="86"/>
    </row>
    <row r="5" spans="1:7" x14ac:dyDescent="0.25">
      <c r="A5" s="87"/>
      <c r="E5" s="88"/>
    </row>
    <row r="6" spans="1:7" x14ac:dyDescent="0.25">
      <c r="A6" s="89" t="s">
        <v>158</v>
      </c>
      <c r="B6" s="90"/>
      <c r="C6" s="90"/>
      <c r="D6" s="91"/>
      <c r="E6" s="92"/>
    </row>
    <row r="9" spans="1:7" ht="15.75" x14ac:dyDescent="0.25">
      <c r="A9" s="23" t="s">
        <v>159</v>
      </c>
    </row>
    <row r="10" spans="1:7" ht="15.75" x14ac:dyDescent="0.25">
      <c r="A10" s="23" t="s">
        <v>160</v>
      </c>
    </row>
    <row r="11" spans="1:7" x14ac:dyDescent="0.25">
      <c r="A11" s="93"/>
    </row>
    <row r="12" spans="1:7" x14ac:dyDescent="0.25">
      <c r="A12" s="94" t="s">
        <v>157</v>
      </c>
      <c r="B12" s="85"/>
      <c r="C12" s="85"/>
      <c r="D12" s="85"/>
      <c r="E12" s="86"/>
    </row>
    <row r="13" spans="1:7" x14ac:dyDescent="0.25">
      <c r="A13" s="87"/>
      <c r="E13" s="88"/>
    </row>
    <row r="14" spans="1:7" x14ac:dyDescent="0.25">
      <c r="A14" s="95" t="s">
        <v>158</v>
      </c>
      <c r="B14" s="91"/>
      <c r="C14" s="91"/>
      <c r="D14" s="91"/>
      <c r="E14" s="92"/>
    </row>
    <row r="16" spans="1:7" ht="15.75" thickBot="1" x14ac:dyDescent="0.3"/>
    <row r="17" spans="1:4" ht="15.75" thickBot="1" x14ac:dyDescent="0.3">
      <c r="A17" s="62"/>
      <c r="B17" s="63" t="s">
        <v>131</v>
      </c>
      <c r="C17" s="64"/>
      <c r="D17" s="64"/>
    </row>
  </sheetData>
  <sheetProtection algorithmName="SHA-512" hashValue="77VSnY+pwOJuzHhA2luex/PQ4m/am66Q1cVAEoKwpZkSH+7dr52y/yd2F5ZU9xY2yAgK6AC+HlgIoPf2ycst/Q==" saltValue="yZ7nFgTfWIfLVZt4JZOguQ==" spinCount="100000" sheet="1" objects="1" scenarios="1"/>
  <mergeCells count="3">
    <mergeCell ref="A4:C4"/>
    <mergeCell ref="A6:C6"/>
    <mergeCell ref="B17:D17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40E1-55F5-42F8-8EF6-4BB532BA7E63}">
  <dimension ref="A1:G10"/>
  <sheetViews>
    <sheetView workbookViewId="0">
      <selection activeCell="E6" sqref="E6"/>
    </sheetView>
  </sheetViews>
  <sheetFormatPr baseColWidth="10" defaultRowHeight="15" x14ac:dyDescent="0.25"/>
  <sheetData>
    <row r="1" spans="1:7" ht="15.75" x14ac:dyDescent="0.25">
      <c r="A1" s="23" t="s">
        <v>161</v>
      </c>
      <c r="B1" s="23"/>
      <c r="C1" s="23"/>
      <c r="D1" s="23"/>
      <c r="E1" s="23"/>
      <c r="F1" s="23"/>
      <c r="G1" s="75" t="s">
        <v>0</v>
      </c>
    </row>
    <row r="2" spans="1:7" ht="15.75" x14ac:dyDescent="0.25">
      <c r="A2" s="23" t="s">
        <v>162</v>
      </c>
      <c r="B2" s="23"/>
      <c r="C2" s="23"/>
      <c r="D2" s="23"/>
      <c r="E2" s="23"/>
      <c r="F2" s="23"/>
    </row>
    <row r="4" spans="1:7" x14ac:dyDescent="0.25">
      <c r="A4" s="83" t="s">
        <v>157</v>
      </c>
      <c r="B4" s="84"/>
      <c r="C4" s="84"/>
      <c r="D4" s="85"/>
      <c r="E4" s="86"/>
    </row>
    <row r="5" spans="1:7" x14ac:dyDescent="0.25">
      <c r="A5" s="87"/>
      <c r="E5" s="88"/>
    </row>
    <row r="6" spans="1:7" x14ac:dyDescent="0.25">
      <c r="A6" s="89" t="s">
        <v>158</v>
      </c>
      <c r="B6" s="90"/>
      <c r="C6" s="90"/>
      <c r="D6" s="91"/>
      <c r="E6" s="92"/>
    </row>
    <row r="7" spans="1:7" ht="15.75" thickBot="1" x14ac:dyDescent="0.3"/>
    <row r="8" spans="1:7" ht="15.75" thickBot="1" x14ac:dyDescent="0.3">
      <c r="A8" s="62"/>
      <c r="B8" s="63" t="s">
        <v>131</v>
      </c>
      <c r="C8" s="64"/>
      <c r="D8" s="64"/>
    </row>
    <row r="10" spans="1:7" x14ac:dyDescent="0.25">
      <c r="A10" t="s">
        <v>163</v>
      </c>
    </row>
  </sheetData>
  <sheetProtection algorithmName="SHA-512" hashValue="tFXASBvosXX0vD/Eago7IyYBGw2vis11Z2XTQx5waVQMOkn5pld9ZPF5Z9OFDqyqD0e70N5rXJNx5/or0xPTow==" saltValue="evO7lhOmeXlqYoiofBWQWA==" spinCount="100000" sheet="1" objects="1" scenarios="1"/>
  <mergeCells count="3">
    <mergeCell ref="A4:C4"/>
    <mergeCell ref="A6:C6"/>
    <mergeCell ref="B8:D8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469B-93F4-4DB8-909C-5EE21597BDFE}">
  <dimension ref="A1:G10"/>
  <sheetViews>
    <sheetView workbookViewId="0">
      <selection activeCell="F8" sqref="F8"/>
    </sheetView>
  </sheetViews>
  <sheetFormatPr baseColWidth="10" defaultRowHeight="15" x14ac:dyDescent="0.25"/>
  <sheetData>
    <row r="1" spans="1:7" ht="15.75" x14ac:dyDescent="0.25">
      <c r="A1" s="23" t="s">
        <v>164</v>
      </c>
      <c r="B1" s="23"/>
      <c r="C1" s="23"/>
      <c r="D1" s="23"/>
      <c r="E1" s="23"/>
      <c r="F1" s="23"/>
      <c r="G1" s="75" t="s">
        <v>0</v>
      </c>
    </row>
    <row r="2" spans="1:7" ht="15.75" x14ac:dyDescent="0.25">
      <c r="A2" s="23" t="s">
        <v>165</v>
      </c>
      <c r="B2" s="23"/>
      <c r="C2" s="23"/>
      <c r="D2" s="23"/>
      <c r="E2" s="23"/>
      <c r="F2" s="23"/>
    </row>
    <row r="4" spans="1:7" x14ac:dyDescent="0.25">
      <c r="A4" s="83" t="s">
        <v>166</v>
      </c>
      <c r="B4" s="84"/>
      <c r="C4" s="84"/>
      <c r="D4" s="85"/>
      <c r="E4" s="85"/>
      <c r="F4" s="96"/>
    </row>
    <row r="5" spans="1:7" x14ac:dyDescent="0.25">
      <c r="A5" s="87"/>
      <c r="F5" s="88"/>
    </row>
    <row r="6" spans="1:7" x14ac:dyDescent="0.25">
      <c r="A6" s="97" t="s">
        <v>167</v>
      </c>
      <c r="B6" s="98"/>
      <c r="C6" s="98"/>
      <c r="F6" s="99"/>
    </row>
    <row r="7" spans="1:7" x14ac:dyDescent="0.25">
      <c r="A7" s="100"/>
      <c r="B7" s="101"/>
      <c r="C7" s="101"/>
      <c r="F7" s="88"/>
    </row>
    <row r="8" spans="1:7" x14ac:dyDescent="0.25">
      <c r="A8" s="89" t="s">
        <v>168</v>
      </c>
      <c r="B8" s="90"/>
      <c r="C8" s="90"/>
      <c r="D8" s="90"/>
      <c r="E8" s="91"/>
      <c r="F8" s="92"/>
    </row>
    <row r="10" spans="1:7" x14ac:dyDescent="0.25">
      <c r="A10" s="102"/>
      <c r="B10" s="64" t="s">
        <v>131</v>
      </c>
      <c r="C10" s="64"/>
      <c r="D10" s="64"/>
    </row>
  </sheetData>
  <sheetProtection algorithmName="SHA-512" hashValue="U4Nx98OQdccs0T8WQltQZxepcHelmAQIrDhAY56l3pyURhsowSY3Lqhq/dR8Wv89rshUHLccajuViAnz9J5+zA==" saltValue="Zks8ZcRfaHoxlby1Vwj0Dw==" spinCount="100000" sheet="1" objects="1" scenarios="1"/>
  <mergeCells count="4">
    <mergeCell ref="A4:C4"/>
    <mergeCell ref="A6:C6"/>
    <mergeCell ref="A8:D8"/>
    <mergeCell ref="B10:D10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2EC1-E980-4D8D-B115-0C1147BBA37D}">
  <dimension ref="A1:D24"/>
  <sheetViews>
    <sheetView workbookViewId="0">
      <selection activeCell="C22" sqref="C22"/>
    </sheetView>
  </sheetViews>
  <sheetFormatPr baseColWidth="10" defaultRowHeight="15" x14ac:dyDescent="0.25"/>
  <cols>
    <col min="1" max="1" width="35" customWidth="1"/>
    <col min="2" max="2" width="31.28515625" customWidth="1"/>
    <col min="3" max="3" width="33.85546875" customWidth="1"/>
  </cols>
  <sheetData>
    <row r="1" spans="1:4" ht="15.75" x14ac:dyDescent="0.25">
      <c r="A1" s="23" t="s">
        <v>169</v>
      </c>
      <c r="B1" s="23"/>
      <c r="C1" s="23"/>
      <c r="D1" s="23"/>
    </row>
    <row r="2" spans="1:4" ht="18" x14ac:dyDescent="0.25">
      <c r="A2" s="103"/>
      <c r="B2" s="103"/>
      <c r="C2" s="103"/>
      <c r="D2" s="103"/>
    </row>
    <row r="3" spans="1:4" x14ac:dyDescent="0.25">
      <c r="A3" s="104" t="s">
        <v>170</v>
      </c>
      <c r="B3" s="104" t="s">
        <v>171</v>
      </c>
      <c r="C3" s="104" t="s">
        <v>172</v>
      </c>
    </row>
    <row r="4" spans="1:4" x14ac:dyDescent="0.25">
      <c r="A4" s="104"/>
      <c r="B4" s="104"/>
      <c r="C4" s="104"/>
    </row>
    <row r="5" spans="1:4" x14ac:dyDescent="0.25">
      <c r="A5" s="105" t="e">
        <f>SUM(Unterhaltsreinigung!L5:L53)*45+SUM(Unterhaltsreinigung!L5:L17,Unterhaltsreinigung!L27,Unterhaltsreinigung!L30,Unterhaltsreinigung!L35,Unterhaltsreinigung!L36,Unterhaltsreinigung!L47:L50)*24+SUM(Unterhaltsreinigung!L64:L83)*85+SUM(Unterhaltsreinigung!L64:L70)*24+SUM(Unterhaltsreinigung!L54:L58)*62+SUM(Unterhaltsreinigung!L59:L63)*51+SUM(Unterhaltsreinigung!L84:L90)*45</f>
        <v>#DIV/0!</v>
      </c>
      <c r="B5" s="105" t="e">
        <f>SUM(Unterhaltsreinigung!O5:O53)*9+SUM(Unterhaltsreinigung!O5:O17,Unterhaltsreinigung!O27,Unterhaltsreinigung!O30,Unterhaltsreinigung!O35,Unterhaltsreinigung!O36,Unterhaltsreinigung!O47:O50)*4+SUM(Unterhaltsreinigung!O64:O83)*12+SUM(Unterhaltsreinigung!O64:O70)*4+SUM(Unterhaltsreinigung!O54:O58)*13+SUM(Unterhaltsreinigung!O59:O63)*7+SUM(Unterhaltsreinigung!O84:O90)*9</f>
        <v>#DIV/0!</v>
      </c>
      <c r="C5" s="105" t="e">
        <f>SUM(Unterhaltsreinigung!R5:R53)*6+SUM(Unterhaltsreinigung!R5:R17,Unterhaltsreinigung!R27,Unterhaltsreinigung!R30,Unterhaltsreinigung!R35,Unterhaltsreinigung!R36,Unterhaltsreinigung!R47:R50)*2+SUM(Unterhaltsreinigung!R64:R83)*3+SUM(Unterhaltsreinigung!R64:R70)*2+SUM(Unterhaltsreinigung!R54:R58)*5+SUM(Unterhaltsreinigung!R59:R63)*2+SUM(Unterhaltsreinigung!R84:R90)*6</f>
        <v>#DIV/0!</v>
      </c>
    </row>
    <row r="6" spans="1:4" x14ac:dyDescent="0.25">
      <c r="A6" s="106"/>
      <c r="B6" s="106"/>
      <c r="C6" s="106"/>
      <c r="D6" s="106"/>
    </row>
    <row r="8" spans="1:4" x14ac:dyDescent="0.25">
      <c r="A8" s="107" t="s">
        <v>173</v>
      </c>
      <c r="B8" s="108"/>
      <c r="C8" s="108"/>
    </row>
    <row r="9" spans="1:4" x14ac:dyDescent="0.25">
      <c r="A9" s="107"/>
      <c r="B9" s="108"/>
      <c r="C9" s="108"/>
    </row>
    <row r="10" spans="1:4" x14ac:dyDescent="0.25">
      <c r="A10" s="105" t="e">
        <f>Bedarfsreinigung!L12*2</f>
        <v>#DIV/0!</v>
      </c>
      <c r="B10" s="109"/>
      <c r="C10" s="109"/>
    </row>
    <row r="12" spans="1:4" x14ac:dyDescent="0.25">
      <c r="A12" s="110" t="s">
        <v>174</v>
      </c>
      <c r="B12" s="110" t="s">
        <v>175</v>
      </c>
      <c r="C12" s="110" t="s">
        <v>176</v>
      </c>
    </row>
    <row r="13" spans="1:4" x14ac:dyDescent="0.25">
      <c r="A13" s="110"/>
      <c r="B13" s="110"/>
      <c r="C13" s="110"/>
    </row>
    <row r="14" spans="1:4" x14ac:dyDescent="0.25">
      <c r="A14" s="111">
        <f>Grundreinigung!G97*2</f>
        <v>0</v>
      </c>
      <c r="B14" s="105">
        <f>Brandschutzreinigung!E14+Brandschutzreinigung!E6</f>
        <v>0</v>
      </c>
      <c r="C14" s="105">
        <f>'Reinigung Polsterstühle'!E6</f>
        <v>0</v>
      </c>
    </row>
    <row r="16" spans="1:4" x14ac:dyDescent="0.25">
      <c r="A16" s="112" t="s">
        <v>177</v>
      </c>
      <c r="B16" s="112" t="s">
        <v>178</v>
      </c>
      <c r="C16" s="112" t="s">
        <v>179</v>
      </c>
    </row>
    <row r="17" spans="1:3" x14ac:dyDescent="0.25">
      <c r="A17" s="112"/>
      <c r="B17" s="112"/>
      <c r="C17" s="112"/>
    </row>
    <row r="18" spans="1:3" x14ac:dyDescent="0.25">
      <c r="A18" s="111">
        <f>'WC-Betreuung'!F4*65</f>
        <v>0</v>
      </c>
      <c r="B18" s="111">
        <f>'WC-Betreuung'!F6*10</f>
        <v>0</v>
      </c>
      <c r="C18" s="105">
        <f>'WC-Betreuung'!F8*20</f>
        <v>0</v>
      </c>
    </row>
    <row r="20" spans="1:3" x14ac:dyDescent="0.25">
      <c r="A20" s="113" t="s">
        <v>180</v>
      </c>
      <c r="B20" s="113" t="s">
        <v>181</v>
      </c>
      <c r="C20" s="114" t="s">
        <v>182</v>
      </c>
    </row>
    <row r="21" spans="1:3" x14ac:dyDescent="0.25">
      <c r="A21" s="115"/>
      <c r="B21" s="115"/>
      <c r="C21" s="114"/>
    </row>
    <row r="22" spans="1:3" x14ac:dyDescent="0.25">
      <c r="A22" s="105" t="e">
        <f>SUM(A5+B5+C5+A10+A14+B14+C14+A18+B18+C18)</f>
        <v>#DIV/0!</v>
      </c>
      <c r="B22" s="116">
        <v>0.19</v>
      </c>
      <c r="C22" s="117" t="e">
        <f>A22*1.19</f>
        <v>#DIV/0!</v>
      </c>
    </row>
    <row r="24" spans="1:3" x14ac:dyDescent="0.25">
      <c r="A24" t="s">
        <v>183</v>
      </c>
    </row>
  </sheetData>
  <sheetProtection algorithmName="SHA-512" hashValue="tfAeUh/ayzRyDCTxME4pLn85aD8sZTZex3tUO3vtSKTkZHiloah8aM0AxWPHvdNb1mkxN/8wHVs+g8Sqa9y9Bg==" saltValue="C6Ah/uAuVjl8cPT8ObH1tw==" spinCount="100000" sheet="1" objects="1" scenarios="1"/>
  <mergeCells count="16">
    <mergeCell ref="A20:A21"/>
    <mergeCell ref="B20:B21"/>
    <mergeCell ref="C20:C21"/>
    <mergeCell ref="A12:A13"/>
    <mergeCell ref="B12:B13"/>
    <mergeCell ref="C12:C13"/>
    <mergeCell ref="A16:A17"/>
    <mergeCell ref="B16:B17"/>
    <mergeCell ref="C16:C17"/>
    <mergeCell ref="A3:A4"/>
    <mergeCell ref="B3:B4"/>
    <mergeCell ref="C3:C4"/>
    <mergeCell ref="A6:D6"/>
    <mergeCell ref="A8:A9"/>
    <mergeCell ref="B8:B9"/>
    <mergeCell ref="C8:C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3</vt:i4>
      </vt:variant>
    </vt:vector>
  </HeadingPairs>
  <TitlesOfParts>
    <vt:vector size="11" baseType="lpstr">
      <vt:lpstr>Legende</vt:lpstr>
      <vt:lpstr>Unterhaltsreinigung</vt:lpstr>
      <vt:lpstr>Bedarfsreinigung</vt:lpstr>
      <vt:lpstr>Grundreinigung</vt:lpstr>
      <vt:lpstr>Brandschutzreinigung</vt:lpstr>
      <vt:lpstr>Reinigung Polsterstühle</vt:lpstr>
      <vt:lpstr>WC-Betreuung</vt:lpstr>
      <vt:lpstr>Gesamtübersicht</vt:lpstr>
      <vt:lpstr>Brutto</vt:lpstr>
      <vt:lpstr>Netto</vt:lpstr>
      <vt:lpstr>Ust</vt:lpstr>
    </vt:vector>
  </TitlesOfParts>
  <Company>SIT Zweckverband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Dielmann, Anne-Sophie</dc:creator>
  <cp:lastModifiedBy>Dielmann, Anne-Sophie</cp:lastModifiedBy>
  <dcterms:created xsi:type="dcterms:W3CDTF">2026-02-02T12:46:29Z</dcterms:created>
  <dcterms:modified xsi:type="dcterms:W3CDTF">2026-02-02T12:46:30Z</dcterms:modified>
</cp:coreProperties>
</file>