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ZVS\Vergabe_intern\02_Dienst-Lieferleistungen\024_Aufträge\0251_2026\01_FM\26-D1-05-GRSchule\VU\"/>
    </mc:Choice>
  </mc:AlternateContent>
  <workbookProtection workbookAlgorithmName="SHA-512" workbookHashValue="N9JO/WQJbYCf5ilZYkW05vSw5hHeHJjTsjue5sCZTUrkQxQHalU2eIpx3wiy1k5pMWlnCHmuAvZiPCewVynbvg==" workbookSaltValue="VYynDLBFDGcOUWYPKA264Q==" workbookSpinCount="100000" lockStructure="1"/>
  <bookViews>
    <workbookView xWindow="0" yWindow="0" windowWidth="28800" windowHeight="11400"/>
  </bookViews>
  <sheets>
    <sheet name="LOS 5 " sheetId="1" r:id="rId1"/>
    <sheet name="Tabelle1" sheetId="2" r:id="rId2"/>
    <sheet name="Tabelle2" sheetId="3" r:id="rId3"/>
    <sheet name="Tabelle3" sheetId="4" r:id="rId4"/>
  </sheets>
  <definedNames>
    <definedName name="_xlnm._FilterDatabase" localSheetId="0" hidden="1">'LOS 5 '!$A$4:$Y$71</definedName>
    <definedName name="Brutto">'LOS 5 '!$E$146</definedName>
    <definedName name="MyChanged" hidden="1">0</definedName>
    <definedName name="MyVersion" hidden="1">43743.7486111111</definedName>
    <definedName name="Netto">'LOS 5 '!$E$142</definedName>
    <definedName name="Ust">'LOS 5 '!$D$144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32" i="1" l="1"/>
  <c r="O132" i="1"/>
  <c r="M132" i="1"/>
  <c r="I132" i="1"/>
  <c r="G132" i="1"/>
  <c r="W131" i="1"/>
  <c r="W130" i="1"/>
  <c r="S130" i="1"/>
  <c r="Y129" i="1"/>
  <c r="X129" i="1"/>
  <c r="W129" i="1"/>
  <c r="S129" i="1"/>
  <c r="W128" i="1"/>
  <c r="W127" i="1"/>
  <c r="S127" i="1"/>
  <c r="W126" i="1" s="1"/>
  <c r="X126" i="1"/>
  <c r="S126" i="1"/>
  <c r="W125" i="1"/>
  <c r="W124" i="1"/>
  <c r="S124" i="1"/>
  <c r="W123" i="1" s="1"/>
  <c r="Y123" i="1"/>
  <c r="X123" i="1"/>
  <c r="S123" i="1"/>
  <c r="W122" i="1"/>
  <c r="W121" i="1"/>
  <c r="S121" i="1"/>
  <c r="W120" i="1" s="1"/>
  <c r="X120" i="1"/>
  <c r="Y120" i="1" s="1"/>
  <c r="S120" i="1"/>
  <c r="W119" i="1"/>
  <c r="W118" i="1"/>
  <c r="S118" i="1"/>
  <c r="X117" i="1"/>
  <c r="Y117" i="1" s="1"/>
  <c r="W117" i="1"/>
  <c r="S117" i="1"/>
  <c r="W116" i="1"/>
  <c r="W115" i="1"/>
  <c r="S115" i="1"/>
  <c r="W114" i="1" s="1"/>
  <c r="X114" i="1"/>
  <c r="S114" i="1"/>
  <c r="W113" i="1"/>
  <c r="W112" i="1"/>
  <c r="S112" i="1"/>
  <c r="W111" i="1" s="1"/>
  <c r="Y111" i="1"/>
  <c r="X111" i="1"/>
  <c r="S111" i="1"/>
  <c r="W110" i="1"/>
  <c r="W109" i="1"/>
  <c r="S109" i="1"/>
  <c r="W108" i="1" s="1"/>
  <c r="X108" i="1"/>
  <c r="Y108" i="1" s="1"/>
  <c r="S108" i="1"/>
  <c r="W107" i="1"/>
  <c r="W106" i="1"/>
  <c r="E106" i="1"/>
  <c r="S106" i="1" s="1"/>
  <c r="X105" i="1"/>
  <c r="S105" i="1"/>
  <c r="W104" i="1"/>
  <c r="W103" i="1"/>
  <c r="S103" i="1"/>
  <c r="X102" i="1"/>
  <c r="Y102" i="1" s="1"/>
  <c r="W102" i="1"/>
  <c r="S102" i="1"/>
  <c r="W101" i="1"/>
  <c r="W100" i="1"/>
  <c r="S100" i="1"/>
  <c r="W99" i="1" s="1"/>
  <c r="X99" i="1"/>
  <c r="S99" i="1"/>
  <c r="W98" i="1"/>
  <c r="W97" i="1"/>
  <c r="E97" i="1"/>
  <c r="S97" i="1" s="1"/>
  <c r="X96" i="1"/>
  <c r="S96" i="1"/>
  <c r="W95" i="1"/>
  <c r="W94" i="1"/>
  <c r="K94" i="1"/>
  <c r="K132" i="1" s="1"/>
  <c r="X93" i="1"/>
  <c r="S93" i="1"/>
  <c r="W92" i="1"/>
  <c r="W91" i="1"/>
  <c r="S91" i="1"/>
  <c r="Y90" i="1"/>
  <c r="X90" i="1"/>
  <c r="W90" i="1"/>
  <c r="S90" i="1"/>
  <c r="W89" i="1"/>
  <c r="W88" i="1"/>
  <c r="S88" i="1"/>
  <c r="Y87" i="1" s="1"/>
  <c r="X87" i="1"/>
  <c r="S87" i="1"/>
  <c r="W86" i="1"/>
  <c r="W85" i="1"/>
  <c r="S85" i="1"/>
  <c r="Y84" i="1"/>
  <c r="X84" i="1"/>
  <c r="W84" i="1"/>
  <c r="S84" i="1"/>
  <c r="W83" i="1"/>
  <c r="W82" i="1"/>
  <c r="S82" i="1"/>
  <c r="W81" i="1" s="1"/>
  <c r="X81" i="1"/>
  <c r="S81" i="1"/>
  <c r="W80" i="1"/>
  <c r="W79" i="1"/>
  <c r="S79" i="1"/>
  <c r="Y78" i="1"/>
  <c r="X78" i="1"/>
  <c r="W78" i="1"/>
  <c r="S78" i="1"/>
  <c r="W77" i="1"/>
  <c r="W76" i="1"/>
  <c r="S76" i="1"/>
  <c r="Y75" i="1" s="1"/>
  <c r="X75" i="1"/>
  <c r="S75" i="1"/>
  <c r="W74" i="1"/>
  <c r="W73" i="1"/>
  <c r="S73" i="1"/>
  <c r="Y72" i="1"/>
  <c r="X72" i="1"/>
  <c r="W72" i="1"/>
  <c r="S72" i="1"/>
  <c r="W71" i="1"/>
  <c r="W70" i="1"/>
  <c r="S70" i="1"/>
  <c r="W69" i="1" s="1"/>
  <c r="X69" i="1"/>
  <c r="S69" i="1"/>
  <c r="W68" i="1"/>
  <c r="W67" i="1"/>
  <c r="S67" i="1"/>
  <c r="Y66" i="1"/>
  <c r="X66" i="1"/>
  <c r="W66" i="1"/>
  <c r="S66" i="1"/>
  <c r="W65" i="1"/>
  <c r="W64" i="1"/>
  <c r="S64" i="1"/>
  <c r="Y63" i="1" s="1"/>
  <c r="X63" i="1"/>
  <c r="S63" i="1"/>
  <c r="W62" i="1"/>
  <c r="W61" i="1"/>
  <c r="S61" i="1"/>
  <c r="Y60" i="1"/>
  <c r="X60" i="1"/>
  <c r="W60" i="1"/>
  <c r="S60" i="1"/>
  <c r="W59" i="1"/>
  <c r="W58" i="1"/>
  <c r="S58" i="1"/>
  <c r="W57" i="1" s="1"/>
  <c r="X57" i="1"/>
  <c r="S57" i="1"/>
  <c r="W56" i="1"/>
  <c r="W55" i="1"/>
  <c r="S55" i="1"/>
  <c r="Y54" i="1"/>
  <c r="X54" i="1"/>
  <c r="W54" i="1"/>
  <c r="S54" i="1"/>
  <c r="W53" i="1"/>
  <c r="W52" i="1"/>
  <c r="S52" i="1"/>
  <c r="Y51" i="1" s="1"/>
  <c r="X51" i="1"/>
  <c r="S51" i="1"/>
  <c r="W50" i="1"/>
  <c r="W49" i="1"/>
  <c r="S49" i="1"/>
  <c r="Y48" i="1"/>
  <c r="X48" i="1"/>
  <c r="W48" i="1"/>
  <c r="S48" i="1"/>
  <c r="W47" i="1"/>
  <c r="W46" i="1"/>
  <c r="S46" i="1"/>
  <c r="W45" i="1" s="1"/>
  <c r="X45" i="1"/>
  <c r="S45" i="1"/>
  <c r="W44" i="1"/>
  <c r="W43" i="1"/>
  <c r="S43" i="1"/>
  <c r="Y42" i="1"/>
  <c r="X42" i="1"/>
  <c r="W42" i="1"/>
  <c r="S42" i="1"/>
  <c r="W41" i="1"/>
  <c r="W40" i="1"/>
  <c r="S40" i="1"/>
  <c r="Y39" i="1" s="1"/>
  <c r="X39" i="1"/>
  <c r="S39" i="1"/>
  <c r="W38" i="1"/>
  <c r="W37" i="1"/>
  <c r="S37" i="1"/>
  <c r="Y36" i="1"/>
  <c r="X36" i="1"/>
  <c r="W36" i="1"/>
  <c r="S36" i="1"/>
  <c r="W35" i="1"/>
  <c r="W34" i="1"/>
  <c r="S34" i="1"/>
  <c r="W33" i="1" s="1"/>
  <c r="X33" i="1"/>
  <c r="S33" i="1"/>
  <c r="W32" i="1"/>
  <c r="W31" i="1"/>
  <c r="S31" i="1"/>
  <c r="Y30" i="1"/>
  <c r="X30" i="1"/>
  <c r="W30" i="1"/>
  <c r="S30" i="1"/>
  <c r="W29" i="1"/>
  <c r="W28" i="1"/>
  <c r="S28" i="1"/>
  <c r="Y27" i="1" s="1"/>
  <c r="X27" i="1"/>
  <c r="S27" i="1"/>
  <c r="W26" i="1"/>
  <c r="W25" i="1"/>
  <c r="S25" i="1"/>
  <c r="Y24" i="1"/>
  <c r="X24" i="1"/>
  <c r="W24" i="1"/>
  <c r="S24" i="1"/>
  <c r="W23" i="1"/>
  <c r="W22" i="1"/>
  <c r="S22" i="1"/>
  <c r="W21" i="1" s="1"/>
  <c r="X21" i="1"/>
  <c r="S21" i="1"/>
  <c r="W20" i="1"/>
  <c r="W19" i="1"/>
  <c r="S19" i="1"/>
  <c r="Y18" i="1"/>
  <c r="X18" i="1"/>
  <c r="W18" i="1"/>
  <c r="S18" i="1"/>
  <c r="W17" i="1"/>
  <c r="W16" i="1"/>
  <c r="S16" i="1"/>
  <c r="Y15" i="1" s="1"/>
  <c r="X15" i="1"/>
  <c r="S15" i="1"/>
  <c r="W14" i="1"/>
  <c r="W13" i="1"/>
  <c r="S13" i="1"/>
  <c r="Y12" i="1"/>
  <c r="X12" i="1"/>
  <c r="W12" i="1"/>
  <c r="S12" i="1"/>
  <c r="W11" i="1"/>
  <c r="W10" i="1"/>
  <c r="S10" i="1"/>
  <c r="W9" i="1" s="1"/>
  <c r="X9" i="1"/>
  <c r="S9" i="1"/>
  <c r="W8" i="1"/>
  <c r="W7" i="1"/>
  <c r="S7" i="1"/>
  <c r="Y6" i="1"/>
  <c r="X6" i="1"/>
  <c r="X134" i="1" s="1"/>
  <c r="E142" i="1" s="1"/>
  <c r="E144" i="1" s="1"/>
  <c r="E146" i="1" s="1"/>
  <c r="W6" i="1"/>
  <c r="S6" i="1"/>
  <c r="S132" i="1" l="1"/>
  <c r="W96" i="1"/>
  <c r="Y96" i="1"/>
  <c r="Y105" i="1"/>
  <c r="W105" i="1"/>
  <c r="E132" i="1"/>
  <c r="Y9" i="1"/>
  <c r="W15" i="1"/>
  <c r="Y21" i="1"/>
  <c r="W27" i="1"/>
  <c r="Y33" i="1"/>
  <c r="W39" i="1"/>
  <c r="Y45" i="1"/>
  <c r="W51" i="1"/>
  <c r="Y57" i="1"/>
  <c r="W63" i="1"/>
  <c r="Y69" i="1"/>
  <c r="W75" i="1"/>
  <c r="Y81" i="1"/>
  <c r="W87" i="1"/>
  <c r="Y99" i="1"/>
  <c r="Y114" i="1"/>
  <c r="Y126" i="1"/>
  <c r="S94" i="1"/>
  <c r="W93" i="1" l="1"/>
  <c r="Y93" i="1"/>
</calcChain>
</file>

<file path=xl/sharedStrings.xml><?xml version="1.0" encoding="utf-8"?>
<sst xmlns="http://schemas.openxmlformats.org/spreadsheetml/2006/main" count="750" uniqueCount="81">
  <si>
    <t>E - Preisblatt Los 5 Glas</t>
  </si>
  <si>
    <t>A</t>
  </si>
  <si>
    <t>B</t>
  </si>
  <si>
    <t>C</t>
  </si>
  <si>
    <t>D</t>
  </si>
  <si>
    <t>E</t>
  </si>
  <si>
    <t>F</t>
  </si>
  <si>
    <t>G</t>
  </si>
  <si>
    <t>Position</t>
  </si>
  <si>
    <t>Liegenschaft</t>
  </si>
  <si>
    <t>Einfachfenster</t>
  </si>
  <si>
    <t>Verbundfenster</t>
  </si>
  <si>
    <t>Fassadenelement</t>
  </si>
  <si>
    <t>Wandelement</t>
  </si>
  <si>
    <t>Dach-/Deckenelement</t>
  </si>
  <si>
    <t>Geländer / Brüstung</t>
  </si>
  <si>
    <t>Oberlichter</t>
  </si>
  <si>
    <t>Gesamt</t>
  </si>
  <si>
    <t>Anzahl der Reinigungen je Jahr</t>
  </si>
  <si>
    <t>Stunden- verrechnungssatz</t>
  </si>
  <si>
    <t>Leistung in m²/h</t>
  </si>
  <si>
    <t>E=A:DxB</t>
  </si>
  <si>
    <t>F=C:D</t>
  </si>
  <si>
    <t>G=A*F</t>
  </si>
  <si>
    <t>Kalkulierte Reinigungs-
minuten  je Pos.</t>
  </si>
  <si>
    <t xml:space="preserve">Einzelpreis  je m² </t>
  </si>
  <si>
    <t xml:space="preserve">Gesamtpreis Netto je Liegenschaft </t>
  </si>
  <si>
    <t>Am breiten Luch 19 Schule am Breiten Luch (11S08)</t>
  </si>
  <si>
    <t>Anzahl</t>
  </si>
  <si>
    <t>Summe in m²</t>
  </si>
  <si>
    <t>Am breiten Luch 19 Schule am Breiten Luch (11S08) Sporthalle</t>
  </si>
  <si>
    <t>Am breiten Luch 19 Schule am Breiten Luch (11S08) Mehrzweckgebäude</t>
  </si>
  <si>
    <t>Am breiten Luch 5 Martin-Niemüller-Schule (11G22)</t>
  </si>
  <si>
    <t>Am breiten Luch 5 Martin-Niemüller-Schule (11G22) Sporthalle</t>
  </si>
  <si>
    <t>Degnerstr. 71-77     Schule am Faulen See (11G21)</t>
  </si>
  <si>
    <t>Degnerstr. 71-77     Schule am Faulen See (11G21) Sporthalle</t>
  </si>
  <si>
    <t>Edgarstr. 2 Sporthalle</t>
  </si>
  <si>
    <t>Leuenberger Str. 5 Sporthalle</t>
  </si>
  <si>
    <t>Liebenwalder Str. 22 Brodowin-Schule (11G17) Haus A</t>
  </si>
  <si>
    <t>Summe in m2</t>
  </si>
  <si>
    <t>Liebenwalder Str. 22 Brodowin-Schule (11G17) Haus B</t>
  </si>
  <si>
    <t>Liebenwalder Str. 22 Brodowin-Schule (11G17) Sporthalle</t>
  </si>
  <si>
    <t>Liebenwalder Str. 22 Brodowin-Schule (11G17) Sporthalle groß</t>
  </si>
  <si>
    <t>Malchower Weg 54             Paul-Schmidt-Schule (11K11) Haus A</t>
  </si>
  <si>
    <t>Malchower Weg 54             Paul-Schmidt-Schule (11K11) Haus B</t>
  </si>
  <si>
    <t>Malchower Weg 54             Paul-Schmidt-Schule (11K11) Haus C</t>
  </si>
  <si>
    <t>Malchower Weg 54             Paul-Schmidt-Schule (11K11) Haus D</t>
  </si>
  <si>
    <t>Malchower Weg 66            Jugendverkehrsschule (JVS H)</t>
  </si>
  <si>
    <t>Neustrelitzer Str. 63           Sportplatz</t>
  </si>
  <si>
    <t>Roedernstr. 69           Obersee-Schule (11G19)</t>
  </si>
  <si>
    <t>Roedernstr. 69           Obersee-Schule (11G19) Haus B</t>
  </si>
  <si>
    <t>Rüdickenstr. 24                     MUR</t>
  </si>
  <si>
    <t>Rüdickenstr. 24           Sporthalle</t>
  </si>
  <si>
    <t>Sandinostr. 10                          Gutenberg-Schule (11K04) Haus A</t>
  </si>
  <si>
    <t>Sandinostr. 10                          Gutenberg-Schule (11K04) Haus B</t>
  </si>
  <si>
    <t>Sandinostr. 10                          Gutenberg-Schule (11K04) Haus C</t>
  </si>
  <si>
    <t>Sandinostr. 10                          Gutenberg-Schule (11K04) Sporthalle</t>
  </si>
  <si>
    <t>Sandinostr. 8                          Schule am Wilhelmsberg (11G18) Haus A</t>
  </si>
  <si>
    <t>Sandinostr. 8                          Schule am Wilhelmsberg (11G18) Sporthalle</t>
  </si>
  <si>
    <t>Sandinostr. 8                          Schule am Wilhelmsberg (11G18) Haus C</t>
  </si>
  <si>
    <t>Wartenberger Str. 123 Sportplatz</t>
  </si>
  <si>
    <t>Werneuchner Str. 14              Philipp-Reis-Schule (11K09)</t>
  </si>
  <si>
    <t>Werneuchner Str. 15              Philipp-Reis-Schule (11K09)</t>
  </si>
  <si>
    <t>Werneuchner Str. 15              Philipp-Reis-Schule (11K09)                                 Sporthalle</t>
  </si>
  <si>
    <t xml:space="preserve">Goeckestr. 35 MZG         </t>
  </si>
  <si>
    <t>Werneuchner Str. 27              Manfred-v.- Ardenne-Schule (11Y10) Haus A</t>
  </si>
  <si>
    <t>Werneuchner Str. 27              Manfred-v.- Ardenne-Schule (11Y10) Haus B</t>
  </si>
  <si>
    <t>Werneuchner Str. 27              Manfred-v.- Ardenne-Schule (11Y10) Sporthalle</t>
  </si>
  <si>
    <t>Konrad-Wolf-Str. 11     34.Grundschule</t>
  </si>
  <si>
    <t>Konrad-Wolf-Str. 11     34.Grundschule Sporthalle</t>
  </si>
  <si>
    <t>Schleizer Str. 67    39.Grundschule   Schule</t>
  </si>
  <si>
    <t>Schleizer Str. 67    39.Grundschule   Sporthalle</t>
  </si>
  <si>
    <t>Technikeinsatz</t>
  </si>
  <si>
    <t>psch. je Jahrestermin</t>
  </si>
  <si>
    <t>Nettoangebotssumme Los 5 für 1 Jahr</t>
  </si>
  <si>
    <t>Kalkulation Gesamtpreis Glasreinigung Los 5</t>
  </si>
  <si>
    <t>Kalkulationsschritte</t>
  </si>
  <si>
    <t xml:space="preserve">Gesamtpreise Jahresreinigung je Los in € </t>
  </si>
  <si>
    <t>Gesamtnetto Los 5 pro Jahr in €</t>
  </si>
  <si>
    <t xml:space="preserve">Umsatzsteueranteil </t>
  </si>
  <si>
    <t>Gesamtbrutto Los 5 im 1. Vertragszeitraum                       (12 Monate)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</si>
</sst>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€&quot;#,##0.00_);\(&quot;€&quot;#,##0.00\)"/>
    <numFmt numFmtId="44" formatCode="_(&quot;€&quot;* #,##0.00_);_(&quot;€&quot;* \(#,##0.00\);_(&quot;€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6">
    <xf numFmtId="0" fontId="0" fillId="0" borderId="0" xfId="0"/>
    <xf numFmtId="16" fontId="3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2" fillId="0" borderId="0" xfId="0" applyFont="1" applyBorder="1"/>
    <xf numFmtId="0" fontId="5" fillId="0" borderId="0" xfId="0" applyFont="1" applyBorder="1" applyAlignment="1">
      <alignment horizontal="center" wrapText="1"/>
    </xf>
    <xf numFmtId="0" fontId="6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7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9" xfId="0" applyBorder="1" applyAlignment="1">
      <alignment horizontal="center"/>
    </xf>
    <xf numFmtId="0" fontId="7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1" fontId="2" fillId="0" borderId="15" xfId="0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44" fontId="1" fillId="4" borderId="6" xfId="2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1" fontId="0" fillId="0" borderId="5" xfId="0" applyNumberFormat="1" applyBorder="1" applyAlignment="1">
      <alignment horizontal="center" vertical="center"/>
    </xf>
    <xf numFmtId="44" fontId="1" fillId="0" borderId="5" xfId="2" applyNumberFormat="1" applyFont="1" applyFill="1" applyBorder="1" applyAlignment="1" applyProtection="1">
      <alignment horizontal="center" vertical="center"/>
      <protection locked="0"/>
    </xf>
    <xf numFmtId="44" fontId="1" fillId="0" borderId="2" xfId="1" applyFont="1" applyFill="1" applyBorder="1" applyAlignment="1" applyProtection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0" fillId="0" borderId="15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2" borderId="20" xfId="0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3" borderId="20" xfId="0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44" fontId="1" fillId="4" borderId="21" xfId="2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1" fontId="0" fillId="0" borderId="15" xfId="0" applyNumberFormat="1" applyBorder="1" applyAlignment="1">
      <alignment horizontal="center" vertical="center"/>
    </xf>
    <xf numFmtId="44" fontId="1" fillId="0" borderId="15" xfId="2" applyNumberFormat="1" applyFont="1" applyFill="1" applyBorder="1" applyAlignment="1" applyProtection="1">
      <alignment horizontal="center" vertical="center"/>
      <protection locked="0"/>
    </xf>
    <xf numFmtId="44" fontId="1" fillId="0" borderId="16" xfId="1" applyFont="1" applyFill="1" applyBorder="1" applyAlignment="1" applyProtection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3" borderId="14" xfId="0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44" fontId="1" fillId="4" borderId="14" xfId="2" applyFont="1" applyFill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1" fontId="0" fillId="0" borderId="13" xfId="0" applyNumberFormat="1" applyBorder="1" applyAlignment="1">
      <alignment horizontal="center" vertical="center"/>
    </xf>
    <xf numFmtId="44" fontId="1" fillId="0" borderId="13" xfId="2" applyNumberFormat="1" applyFont="1" applyFill="1" applyBorder="1" applyAlignment="1" applyProtection="1">
      <alignment horizontal="center" vertical="center"/>
      <protection locked="0"/>
    </xf>
    <xf numFmtId="44" fontId="1" fillId="0" borderId="10" xfId="1" applyFont="1" applyFill="1" applyBorder="1" applyAlignment="1" applyProtection="1">
      <alignment horizontal="center" vertical="center"/>
    </xf>
    <xf numFmtId="2" fontId="0" fillId="0" borderId="20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21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4" fontId="1" fillId="4" borderId="1" xfId="2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>
      <alignment horizontal="center" vertical="center"/>
    </xf>
    <xf numFmtId="44" fontId="1" fillId="0" borderId="1" xfId="2" applyNumberFormat="1" applyFont="1" applyFill="1" applyBorder="1" applyAlignment="1" applyProtection="1">
      <alignment horizontal="center" vertical="center"/>
      <protection locked="0"/>
    </xf>
    <xf numFmtId="44" fontId="1" fillId="0" borderId="23" xfId="1" applyFont="1" applyFill="1" applyBorder="1" applyAlignment="1" applyProtection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44" fontId="8" fillId="0" borderId="7" xfId="2" applyFont="1" applyFill="1" applyBorder="1" applyAlignment="1" applyProtection="1">
      <alignment horizontal="right" vertical="center"/>
      <protection locked="0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7" fontId="1" fillId="4" borderId="7" xfId="2" applyNumberFormat="1" applyFont="1" applyFill="1" applyBorder="1" applyAlignment="1" applyProtection="1">
      <alignment horizontal="center" vertical="center"/>
      <protection locked="0"/>
    </xf>
    <xf numFmtId="7" fontId="1" fillId="4" borderId="25" xfId="2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right"/>
    </xf>
    <xf numFmtId="0" fontId="2" fillId="0" borderId="24" xfId="0" applyFont="1" applyBorder="1" applyAlignment="1">
      <alignment horizontal="right"/>
    </xf>
    <xf numFmtId="0" fontId="2" fillId="0" borderId="25" xfId="0" applyFont="1" applyBorder="1" applyAlignment="1">
      <alignment horizontal="right"/>
    </xf>
    <xf numFmtId="44" fontId="0" fillId="0" borderId="7" xfId="0" applyNumberFormat="1" applyBorder="1" applyAlignment="1">
      <alignment horizontal="center"/>
    </xf>
    <xf numFmtId="0" fontId="0" fillId="0" borderId="25" xfId="0" applyBorder="1" applyAlignment="1"/>
    <xf numFmtId="4" fontId="0" fillId="0" borderId="0" xfId="0" applyNumberFormat="1"/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0" fillId="0" borderId="0" xfId="0" applyFill="1" applyBorder="1"/>
    <xf numFmtId="0" fontId="2" fillId="5" borderId="3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2" fillId="5" borderId="3" xfId="0" applyFont="1" applyFill="1" applyBorder="1" applyAlignment="1" applyProtection="1">
      <alignment horizontal="center" vertical="center" wrapText="1"/>
    </xf>
    <xf numFmtId="0" fontId="2" fillId="5" borderId="33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5" borderId="34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center"/>
    </xf>
    <xf numFmtId="0" fontId="2" fillId="5" borderId="34" xfId="0" applyFont="1" applyFill="1" applyBorder="1" applyAlignment="1" applyProtection="1">
      <alignment horizontal="center" vertical="center" wrapText="1"/>
    </xf>
    <xf numFmtId="0" fontId="2" fillId="5" borderId="35" xfId="0" applyFont="1" applyFill="1" applyBorder="1" applyAlignment="1" applyProtection="1">
      <alignment horizontal="center" vertical="center" wrapText="1"/>
    </xf>
    <xf numFmtId="0" fontId="2" fillId="5" borderId="1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11" xfId="0" applyFont="1" applyFill="1" applyBorder="1" applyAlignment="1" applyProtection="1">
      <alignment horizontal="center" vertical="center" wrapText="1"/>
    </xf>
    <xf numFmtId="0" fontId="2" fillId="5" borderId="23" xfId="0" applyFont="1" applyFill="1" applyBorder="1" applyAlignment="1" applyProtection="1">
      <alignment horizontal="center" vertical="center" wrapText="1"/>
    </xf>
    <xf numFmtId="0" fontId="0" fillId="3" borderId="5" xfId="0" applyFill="1" applyBorder="1" applyAlignment="1">
      <alignment horizontal="right" vertical="top" wrapText="1"/>
    </xf>
    <xf numFmtId="0" fontId="0" fillId="3" borderId="32" xfId="0" applyFill="1" applyBorder="1" applyAlignment="1">
      <alignment horizontal="right" vertical="top" wrapText="1"/>
    </xf>
    <xf numFmtId="0" fontId="0" fillId="3" borderId="4" xfId="0" applyFill="1" applyBorder="1" applyAlignment="1">
      <alignment horizontal="right" vertical="top" wrapText="1"/>
    </xf>
    <xf numFmtId="44" fontId="1" fillId="0" borderId="5" xfId="1" applyFont="1" applyFill="1" applyBorder="1" applyAlignment="1" applyProtection="1">
      <alignment horizontal="center"/>
    </xf>
    <xf numFmtId="44" fontId="1" fillId="0" borderId="4" xfId="1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3" borderId="29" xfId="0" applyFill="1" applyBorder="1" applyAlignment="1">
      <alignment horizontal="right" vertical="top" wrapText="1"/>
    </xf>
    <xf numFmtId="0" fontId="0" fillId="3" borderId="30" xfId="0" applyFill="1" applyBorder="1" applyAlignment="1">
      <alignment horizontal="right" vertical="top" wrapText="1"/>
    </xf>
    <xf numFmtId="0" fontId="0" fillId="3" borderId="31" xfId="0" applyFill="1" applyBorder="1" applyAlignment="1">
      <alignment horizontal="right" vertical="top" wrapText="1"/>
    </xf>
    <xf numFmtId="44" fontId="1" fillId="0" borderId="29" xfId="1" applyFont="1" applyFill="1" applyBorder="1" applyAlignment="1" applyProtection="1">
      <alignment horizontal="center"/>
    </xf>
    <xf numFmtId="44" fontId="1" fillId="0" borderId="31" xfId="1" applyFont="1" applyFill="1" applyBorder="1" applyAlignment="1" applyProtection="1">
      <alignment horizontal="center"/>
    </xf>
    <xf numFmtId="0" fontId="0" fillId="3" borderId="26" xfId="0" applyFill="1" applyBorder="1" applyAlignment="1">
      <alignment horizontal="right" vertical="top" wrapText="1"/>
    </xf>
    <xf numFmtId="0" fontId="0" fillId="3" borderId="27" xfId="0" applyFill="1" applyBorder="1" applyAlignment="1">
      <alignment horizontal="right" vertical="top" wrapText="1"/>
    </xf>
    <xf numFmtId="0" fontId="0" fillId="3" borderId="28" xfId="0" applyFill="1" applyBorder="1" applyAlignment="1">
      <alignment horizontal="right" vertical="top" wrapText="1"/>
    </xf>
    <xf numFmtId="9" fontId="0" fillId="3" borderId="19" xfId="0" applyNumberFormat="1" applyFill="1" applyBorder="1" applyAlignment="1">
      <alignment horizontal="right" vertical="top"/>
    </xf>
    <xf numFmtId="44" fontId="1" fillId="0" borderId="15" xfId="1" applyNumberFormat="1" applyFont="1" applyFill="1" applyBorder="1" applyAlignment="1" applyProtection="1">
      <alignment horizontal="center"/>
    </xf>
    <xf numFmtId="44" fontId="1" fillId="0" borderId="19" xfId="1" applyFont="1" applyFill="1" applyBorder="1" applyAlignment="1" applyProtection="1">
      <alignment horizontal="center"/>
    </xf>
    <xf numFmtId="0" fontId="0" fillId="3" borderId="36" xfId="0" applyFill="1" applyBorder="1" applyAlignment="1">
      <alignment horizontal="right" vertical="top" wrapText="1"/>
    </xf>
    <xf numFmtId="0" fontId="0" fillId="3" borderId="37" xfId="0" applyFill="1" applyBorder="1" applyAlignment="1">
      <alignment horizontal="right" vertical="top" wrapText="1"/>
    </xf>
    <xf numFmtId="0" fontId="0" fillId="3" borderId="38" xfId="0" applyFill="1" applyBorder="1" applyAlignment="1">
      <alignment horizontal="right" vertical="top" wrapText="1"/>
    </xf>
    <xf numFmtId="0" fontId="0" fillId="3" borderId="38" xfId="0" applyFill="1" applyBorder="1" applyAlignment="1">
      <alignment horizontal="right" vertical="top"/>
    </xf>
    <xf numFmtId="44" fontId="1" fillId="0" borderId="36" xfId="1" applyFont="1" applyFill="1" applyBorder="1" applyAlignment="1" applyProtection="1">
      <alignment horizontal="center"/>
    </xf>
    <xf numFmtId="44" fontId="1" fillId="0" borderId="38" xfId="1" applyFont="1" applyFill="1" applyBorder="1" applyAlignment="1" applyProtection="1">
      <alignment horizontal="center"/>
    </xf>
    <xf numFmtId="0" fontId="0" fillId="3" borderId="15" xfId="0" applyFill="1" applyBorder="1" applyAlignment="1">
      <alignment horizontal="right" vertical="top" wrapText="1"/>
    </xf>
    <xf numFmtId="0" fontId="0" fillId="3" borderId="0" xfId="0" applyFill="1" applyBorder="1" applyAlignment="1">
      <alignment horizontal="right" vertical="top" wrapText="1"/>
    </xf>
    <xf numFmtId="0" fontId="0" fillId="3" borderId="19" xfId="0" applyFill="1" applyBorder="1" applyAlignment="1">
      <alignment horizontal="right" vertical="top" wrapText="1"/>
    </xf>
    <xf numFmtId="44" fontId="1" fillId="0" borderId="15" xfId="1" applyFont="1" applyFill="1" applyBorder="1" applyAlignment="1" applyProtection="1">
      <alignment horizontal="center"/>
    </xf>
  </cellXfs>
  <cellStyles count="3">
    <cellStyle name="Standard" xfId="0" builtinId="0"/>
    <cellStyle name="Währung" xfId="1" builtinId="4"/>
    <cellStyle name="Währung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7"/>
  <sheetViews>
    <sheetView tabSelected="1" topLeftCell="A105" zoomScale="75" zoomScaleNormal="75" workbookViewId="0">
      <selection activeCell="E142" sqref="E142:F143"/>
    </sheetView>
  </sheetViews>
  <sheetFormatPr baseColWidth="10" defaultRowHeight="15" x14ac:dyDescent="0.25"/>
  <cols>
    <col min="1" max="1" width="9.28515625" style="5" customWidth="1"/>
    <col min="7" max="7" width="8.42578125" customWidth="1"/>
    <col min="9" max="9" width="10.28515625" customWidth="1"/>
    <col min="11" max="11" width="9.85546875" customWidth="1"/>
    <col min="13" max="13" width="10.85546875" customWidth="1"/>
    <col min="17" max="17" width="9.7109375" customWidth="1"/>
    <col min="20" max="20" width="12.42578125" customWidth="1"/>
    <col min="23" max="23" width="14.42578125" customWidth="1"/>
    <col min="25" max="25" width="20.5703125" customWidth="1"/>
  </cols>
  <sheetData>
    <row r="1" spans="1:25" ht="15" customHeight="1" x14ac:dyDescent="0.3">
      <c r="A1" s="1" t="s">
        <v>0</v>
      </c>
      <c r="B1" s="2"/>
      <c r="C1" s="2"/>
      <c r="D1" s="2"/>
      <c r="E1" s="2"/>
      <c r="F1" s="3"/>
      <c r="G1" s="4"/>
      <c r="H1" s="4"/>
      <c r="I1" s="4"/>
    </row>
    <row r="2" spans="1:25" ht="15" customHeight="1" x14ac:dyDescent="0.3">
      <c r="A2" s="2"/>
      <c r="B2" s="2"/>
      <c r="C2" s="2"/>
      <c r="D2" s="2"/>
      <c r="E2" s="2"/>
      <c r="F2" s="3"/>
      <c r="G2" s="4"/>
      <c r="H2" s="4"/>
      <c r="I2" s="4"/>
    </row>
    <row r="3" spans="1:25" ht="15.75" thickBot="1" x14ac:dyDescent="0.3">
      <c r="R3" s="6" t="s">
        <v>1</v>
      </c>
      <c r="S3" s="6"/>
      <c r="T3" s="7" t="s">
        <v>2</v>
      </c>
      <c r="U3" s="7" t="s">
        <v>3</v>
      </c>
      <c r="V3" s="7" t="s">
        <v>4</v>
      </c>
      <c r="W3" s="7" t="s">
        <v>5</v>
      </c>
      <c r="X3" s="7" t="s">
        <v>6</v>
      </c>
      <c r="Y3" s="7" t="s">
        <v>7</v>
      </c>
    </row>
    <row r="4" spans="1:25" ht="15" customHeight="1" thickBot="1" x14ac:dyDescent="0.3">
      <c r="A4" s="8" t="s">
        <v>8</v>
      </c>
      <c r="B4" s="9" t="s">
        <v>9</v>
      </c>
      <c r="C4" s="10"/>
      <c r="D4" s="11" t="s">
        <v>10</v>
      </c>
      <c r="E4" s="12"/>
      <c r="F4" s="11" t="s">
        <v>11</v>
      </c>
      <c r="G4" s="12"/>
      <c r="H4" s="11" t="s">
        <v>12</v>
      </c>
      <c r="I4" s="12"/>
      <c r="J4" s="13" t="s">
        <v>13</v>
      </c>
      <c r="K4" s="10"/>
      <c r="L4" s="11" t="s">
        <v>14</v>
      </c>
      <c r="M4" s="12"/>
      <c r="N4" s="11" t="s">
        <v>15</v>
      </c>
      <c r="O4" s="12"/>
      <c r="P4" s="11" t="s">
        <v>16</v>
      </c>
      <c r="Q4" s="12"/>
      <c r="R4" s="11" t="s">
        <v>17</v>
      </c>
      <c r="S4" s="12"/>
      <c r="T4" s="14" t="s">
        <v>18</v>
      </c>
      <c r="U4" s="13" t="s">
        <v>19</v>
      </c>
      <c r="V4" s="13" t="s">
        <v>20</v>
      </c>
      <c r="W4" s="15" t="s">
        <v>21</v>
      </c>
      <c r="X4" s="16" t="s">
        <v>22</v>
      </c>
      <c r="Y4" s="17" t="s">
        <v>23</v>
      </c>
    </row>
    <row r="5" spans="1:25" ht="68.25" customHeight="1" thickBot="1" x14ac:dyDescent="0.3">
      <c r="A5" s="18"/>
      <c r="B5" s="19"/>
      <c r="C5" s="20"/>
      <c r="D5" s="21"/>
      <c r="E5" s="22"/>
      <c r="F5" s="21"/>
      <c r="G5" s="22"/>
      <c r="H5" s="21"/>
      <c r="I5" s="22"/>
      <c r="J5" s="23"/>
      <c r="K5" s="20"/>
      <c r="L5" s="21"/>
      <c r="M5" s="22"/>
      <c r="N5" s="21"/>
      <c r="O5" s="22"/>
      <c r="P5" s="21"/>
      <c r="Q5" s="22"/>
      <c r="R5" s="21"/>
      <c r="S5" s="22"/>
      <c r="T5" s="24"/>
      <c r="U5" s="23"/>
      <c r="V5" s="23"/>
      <c r="W5" s="25" t="s">
        <v>24</v>
      </c>
      <c r="X5" s="26" t="s">
        <v>25</v>
      </c>
      <c r="Y5" s="27" t="s">
        <v>26</v>
      </c>
    </row>
    <row r="6" spans="1:25" ht="15" customHeight="1" x14ac:dyDescent="0.25">
      <c r="A6" s="28">
        <v>1</v>
      </c>
      <c r="B6" s="29" t="s">
        <v>27</v>
      </c>
      <c r="C6" s="30"/>
      <c r="D6" s="31" t="s">
        <v>28</v>
      </c>
      <c r="E6" s="32">
        <v>179</v>
      </c>
      <c r="F6" s="31" t="s">
        <v>28</v>
      </c>
      <c r="G6" s="33">
        <v>0</v>
      </c>
      <c r="H6" s="31" t="s">
        <v>28</v>
      </c>
      <c r="I6" s="33">
        <v>1</v>
      </c>
      <c r="J6" s="31" t="s">
        <v>28</v>
      </c>
      <c r="K6" s="33">
        <v>0</v>
      </c>
      <c r="L6" s="31" t="s">
        <v>28</v>
      </c>
      <c r="M6" s="33">
        <v>0</v>
      </c>
      <c r="N6" s="31" t="s">
        <v>28</v>
      </c>
      <c r="O6" s="33">
        <v>0</v>
      </c>
      <c r="P6" s="31" t="s">
        <v>28</v>
      </c>
      <c r="Q6" s="33">
        <v>4</v>
      </c>
      <c r="R6" s="34" t="s">
        <v>28</v>
      </c>
      <c r="S6" s="33">
        <f>E6+G6+I6+K6+M6+O6+Q6</f>
        <v>184</v>
      </c>
      <c r="T6" s="35">
        <v>1</v>
      </c>
      <c r="U6" s="36"/>
      <c r="V6" s="37"/>
      <c r="W6" s="38">
        <f>IFERROR(((S7/V6)*T6)*60,0)</f>
        <v>0</v>
      </c>
      <c r="X6" s="39" t="e">
        <f>U6/V6</f>
        <v>#DIV/0!</v>
      </c>
      <c r="Y6" s="40" t="e">
        <f>S7*X6</f>
        <v>#DIV/0!</v>
      </c>
    </row>
    <row r="7" spans="1:25" ht="15" customHeight="1" x14ac:dyDescent="0.25">
      <c r="A7" s="41"/>
      <c r="B7" s="42"/>
      <c r="C7" s="43"/>
      <c r="D7" s="44" t="s">
        <v>29</v>
      </c>
      <c r="E7" s="45">
        <v>662.77</v>
      </c>
      <c r="F7" s="44" t="s">
        <v>29</v>
      </c>
      <c r="G7" s="45">
        <v>0</v>
      </c>
      <c r="H7" s="44" t="s">
        <v>29</v>
      </c>
      <c r="I7" s="45">
        <v>0.44</v>
      </c>
      <c r="J7" s="44" t="s">
        <v>29</v>
      </c>
      <c r="K7" s="45">
        <v>0</v>
      </c>
      <c r="L7" s="44" t="s">
        <v>29</v>
      </c>
      <c r="M7" s="45">
        <v>0</v>
      </c>
      <c r="N7" s="44" t="s">
        <v>29</v>
      </c>
      <c r="O7" s="45">
        <v>0</v>
      </c>
      <c r="P7" s="44" t="s">
        <v>29</v>
      </c>
      <c r="Q7" s="45">
        <v>6.12</v>
      </c>
      <c r="R7" s="46" t="s">
        <v>29</v>
      </c>
      <c r="S7" s="47">
        <f>E7+G7+I7+K7+M7+O7+Q7</f>
        <v>669.33</v>
      </c>
      <c r="T7" s="48"/>
      <c r="U7" s="49"/>
      <c r="V7" s="50"/>
      <c r="W7" s="51">
        <f>IFERROR(((R7/V7)*T7)*60,0)</f>
        <v>0</v>
      </c>
      <c r="X7" s="52"/>
      <c r="Y7" s="53"/>
    </row>
    <row r="8" spans="1:25" ht="15.75" thickBot="1" x14ac:dyDescent="0.3">
      <c r="A8" s="54"/>
      <c r="B8" s="55"/>
      <c r="C8" s="56"/>
      <c r="D8" s="57"/>
      <c r="E8" s="58"/>
      <c r="F8" s="57"/>
      <c r="G8" s="58"/>
      <c r="H8" s="57"/>
      <c r="I8" s="58"/>
      <c r="J8" s="57"/>
      <c r="K8" s="58"/>
      <c r="L8" s="57"/>
      <c r="M8" s="58"/>
      <c r="N8" s="57"/>
      <c r="O8" s="58"/>
      <c r="P8" s="57"/>
      <c r="Q8" s="58"/>
      <c r="R8" s="59"/>
      <c r="S8" s="60"/>
      <c r="T8" s="61"/>
      <c r="U8" s="62"/>
      <c r="V8" s="63"/>
      <c r="W8" s="64">
        <f>IFERROR(((R8/V6)*T8)*60,0)</f>
        <v>0</v>
      </c>
      <c r="X8" s="65"/>
      <c r="Y8" s="66"/>
    </row>
    <row r="9" spans="1:25" ht="15" customHeight="1" x14ac:dyDescent="0.25">
      <c r="A9" s="28">
        <v>1</v>
      </c>
      <c r="B9" s="29" t="s">
        <v>30</v>
      </c>
      <c r="C9" s="30"/>
      <c r="D9" s="31" t="s">
        <v>28</v>
      </c>
      <c r="E9" s="32">
        <v>34</v>
      </c>
      <c r="F9" s="31" t="s">
        <v>28</v>
      </c>
      <c r="G9" s="33">
        <v>0</v>
      </c>
      <c r="H9" s="31" t="s">
        <v>28</v>
      </c>
      <c r="I9" s="33">
        <v>1</v>
      </c>
      <c r="J9" s="31" t="s">
        <v>28</v>
      </c>
      <c r="K9" s="33">
        <v>0</v>
      </c>
      <c r="L9" s="31" t="s">
        <v>28</v>
      </c>
      <c r="M9" s="33">
        <v>0</v>
      </c>
      <c r="N9" s="31" t="s">
        <v>28</v>
      </c>
      <c r="O9" s="33">
        <v>0</v>
      </c>
      <c r="P9" s="31" t="s">
        <v>28</v>
      </c>
      <c r="Q9" s="33">
        <v>0</v>
      </c>
      <c r="R9" s="34" t="s">
        <v>28</v>
      </c>
      <c r="S9" s="33">
        <f>E9+G9+I9+K9+M9+O9+Q9</f>
        <v>35</v>
      </c>
      <c r="T9" s="35">
        <v>1</v>
      </c>
      <c r="U9" s="36"/>
      <c r="V9" s="37"/>
      <c r="W9" s="38">
        <f>IFERROR(((S10/V9)*T9)*60,0)</f>
        <v>0</v>
      </c>
      <c r="X9" s="39" t="e">
        <f t="shared" ref="X9" si="0">U9/V9</f>
        <v>#DIV/0!</v>
      </c>
      <c r="Y9" s="40" t="e">
        <f>S10*X9</f>
        <v>#DIV/0!</v>
      </c>
    </row>
    <row r="10" spans="1:25" ht="15" customHeight="1" x14ac:dyDescent="0.25">
      <c r="A10" s="41"/>
      <c r="B10" s="42"/>
      <c r="C10" s="43"/>
      <c r="D10" s="44" t="s">
        <v>29</v>
      </c>
      <c r="E10" s="45">
        <v>74.27</v>
      </c>
      <c r="F10" s="44" t="s">
        <v>29</v>
      </c>
      <c r="G10" s="45">
        <v>0</v>
      </c>
      <c r="H10" s="44" t="s">
        <v>29</v>
      </c>
      <c r="I10" s="45">
        <v>110</v>
      </c>
      <c r="J10" s="44" t="s">
        <v>29</v>
      </c>
      <c r="K10" s="45">
        <v>0</v>
      </c>
      <c r="L10" s="44" t="s">
        <v>29</v>
      </c>
      <c r="M10" s="45">
        <v>0</v>
      </c>
      <c r="N10" s="44" t="s">
        <v>29</v>
      </c>
      <c r="O10" s="45">
        <v>0</v>
      </c>
      <c r="P10" s="44" t="s">
        <v>29</v>
      </c>
      <c r="Q10" s="45">
        <v>0</v>
      </c>
      <c r="R10" s="46" t="s">
        <v>29</v>
      </c>
      <c r="S10" s="47">
        <f>E10+G10+I10+K10+M10+O10+Q10</f>
        <v>184.26999999999998</v>
      </c>
      <c r="T10" s="48"/>
      <c r="U10" s="49"/>
      <c r="V10" s="50"/>
      <c r="W10" s="51">
        <f>IFERROR(((R10/V10)*T10)*60,0)</f>
        <v>0</v>
      </c>
      <c r="X10" s="52"/>
      <c r="Y10" s="53"/>
    </row>
    <row r="11" spans="1:25" ht="31.5" customHeight="1" thickBot="1" x14ac:dyDescent="0.3">
      <c r="A11" s="54"/>
      <c r="B11" s="55"/>
      <c r="C11" s="56"/>
      <c r="D11" s="57"/>
      <c r="E11" s="58"/>
      <c r="F11" s="57"/>
      <c r="G11" s="58"/>
      <c r="H11" s="57"/>
      <c r="I11" s="58"/>
      <c r="J11" s="57"/>
      <c r="K11" s="58"/>
      <c r="L11" s="57"/>
      <c r="M11" s="58"/>
      <c r="N11" s="57"/>
      <c r="O11" s="58"/>
      <c r="P11" s="57"/>
      <c r="Q11" s="58"/>
      <c r="R11" s="59"/>
      <c r="S11" s="60"/>
      <c r="T11" s="61"/>
      <c r="U11" s="62"/>
      <c r="V11" s="63"/>
      <c r="W11" s="64">
        <f>IFERROR(((R11/V9)*T11)*60,0)</f>
        <v>0</v>
      </c>
      <c r="X11" s="65"/>
      <c r="Y11" s="66"/>
    </row>
    <row r="12" spans="1:25" ht="15" customHeight="1" x14ac:dyDescent="0.25">
      <c r="A12" s="28">
        <v>1</v>
      </c>
      <c r="B12" s="29" t="s">
        <v>31</v>
      </c>
      <c r="C12" s="30"/>
      <c r="D12" s="31" t="s">
        <v>28</v>
      </c>
      <c r="E12" s="32">
        <v>6</v>
      </c>
      <c r="F12" s="31" t="s">
        <v>28</v>
      </c>
      <c r="G12" s="33">
        <v>0</v>
      </c>
      <c r="H12" s="31" t="s">
        <v>28</v>
      </c>
      <c r="I12" s="33">
        <v>9</v>
      </c>
      <c r="J12" s="31" t="s">
        <v>28</v>
      </c>
      <c r="K12" s="33">
        <v>0</v>
      </c>
      <c r="L12" s="31" t="s">
        <v>28</v>
      </c>
      <c r="M12" s="33">
        <v>0</v>
      </c>
      <c r="N12" s="31" t="s">
        <v>28</v>
      </c>
      <c r="O12" s="33">
        <v>0</v>
      </c>
      <c r="P12" s="31" t="s">
        <v>28</v>
      </c>
      <c r="Q12" s="33">
        <v>0</v>
      </c>
      <c r="R12" s="34" t="s">
        <v>28</v>
      </c>
      <c r="S12" s="33">
        <f>E12+G12+I12+K12+M12+O12+Q12</f>
        <v>15</v>
      </c>
      <c r="T12" s="35">
        <v>1</v>
      </c>
      <c r="U12" s="36"/>
      <c r="V12" s="37"/>
      <c r="W12" s="38">
        <f>IFERROR(((S13/V12)*T12)*60,0)</f>
        <v>0</v>
      </c>
      <c r="X12" s="39" t="e">
        <f t="shared" ref="X12" si="1">U12/V12</f>
        <v>#DIV/0!</v>
      </c>
      <c r="Y12" s="40" t="e">
        <f>S13*X12</f>
        <v>#DIV/0!</v>
      </c>
    </row>
    <row r="13" spans="1:25" ht="15" customHeight="1" x14ac:dyDescent="0.25">
      <c r="A13" s="41"/>
      <c r="B13" s="42"/>
      <c r="C13" s="43"/>
      <c r="D13" s="44" t="s">
        <v>29</v>
      </c>
      <c r="E13" s="45">
        <v>18.48</v>
      </c>
      <c r="F13" s="44" t="s">
        <v>29</v>
      </c>
      <c r="G13" s="45">
        <v>0</v>
      </c>
      <c r="H13" s="44" t="s">
        <v>29</v>
      </c>
      <c r="I13" s="45">
        <v>69.03</v>
      </c>
      <c r="J13" s="44" t="s">
        <v>29</v>
      </c>
      <c r="K13" s="45">
        <v>0</v>
      </c>
      <c r="L13" s="44" t="s">
        <v>29</v>
      </c>
      <c r="M13" s="45">
        <v>0</v>
      </c>
      <c r="N13" s="44" t="s">
        <v>29</v>
      </c>
      <c r="O13" s="45">
        <v>0</v>
      </c>
      <c r="P13" s="44" t="s">
        <v>29</v>
      </c>
      <c r="Q13" s="45">
        <v>0</v>
      </c>
      <c r="R13" s="46" t="s">
        <v>29</v>
      </c>
      <c r="S13" s="47">
        <f>E13+G13+I13+K13+M13+O13+Q13</f>
        <v>87.51</v>
      </c>
      <c r="T13" s="48"/>
      <c r="U13" s="49"/>
      <c r="V13" s="50"/>
      <c r="W13" s="51">
        <f>IFERROR(((R13/V13)*T13)*60,0)</f>
        <v>0</v>
      </c>
      <c r="X13" s="52"/>
      <c r="Y13" s="53"/>
    </row>
    <row r="14" spans="1:25" ht="31.5" customHeight="1" thickBot="1" x14ac:dyDescent="0.3">
      <c r="A14" s="54"/>
      <c r="B14" s="55"/>
      <c r="C14" s="56"/>
      <c r="D14" s="57"/>
      <c r="E14" s="58"/>
      <c r="F14" s="57"/>
      <c r="G14" s="58"/>
      <c r="H14" s="57"/>
      <c r="I14" s="58"/>
      <c r="J14" s="57"/>
      <c r="K14" s="58"/>
      <c r="L14" s="57"/>
      <c r="M14" s="58"/>
      <c r="N14" s="57"/>
      <c r="O14" s="58"/>
      <c r="P14" s="57"/>
      <c r="Q14" s="58"/>
      <c r="R14" s="59"/>
      <c r="S14" s="60"/>
      <c r="T14" s="61"/>
      <c r="U14" s="62"/>
      <c r="V14" s="63"/>
      <c r="W14" s="64">
        <f>IFERROR(((R14/V12)*T14)*60,0)</f>
        <v>0</v>
      </c>
      <c r="X14" s="65"/>
      <c r="Y14" s="66"/>
    </row>
    <row r="15" spans="1:25" ht="15" customHeight="1" x14ac:dyDescent="0.25">
      <c r="A15" s="28">
        <v>2</v>
      </c>
      <c r="B15" s="29" t="s">
        <v>32</v>
      </c>
      <c r="C15" s="30"/>
      <c r="D15" s="31" t="s">
        <v>28</v>
      </c>
      <c r="E15" s="33">
        <v>189</v>
      </c>
      <c r="F15" s="31" t="s">
        <v>28</v>
      </c>
      <c r="G15" s="33">
        <v>0</v>
      </c>
      <c r="H15" s="31" t="s">
        <v>28</v>
      </c>
      <c r="I15" s="33">
        <v>0</v>
      </c>
      <c r="J15" s="31" t="s">
        <v>28</v>
      </c>
      <c r="K15" s="33">
        <v>0</v>
      </c>
      <c r="L15" s="31" t="s">
        <v>28</v>
      </c>
      <c r="M15" s="33">
        <v>0</v>
      </c>
      <c r="N15" s="31" t="s">
        <v>28</v>
      </c>
      <c r="O15" s="33">
        <v>0</v>
      </c>
      <c r="P15" s="31" t="s">
        <v>28</v>
      </c>
      <c r="Q15" s="33">
        <v>0</v>
      </c>
      <c r="R15" s="34" t="s">
        <v>28</v>
      </c>
      <c r="S15" s="33">
        <f>E15+G15+I15+K15+M15+O15+Q15</f>
        <v>189</v>
      </c>
      <c r="T15" s="35">
        <v>1</v>
      </c>
      <c r="U15" s="36"/>
      <c r="V15" s="37"/>
      <c r="W15" s="38">
        <f>IFERROR(((S16/V15)*T15)*60,0)</f>
        <v>0</v>
      </c>
      <c r="X15" s="39" t="e">
        <f t="shared" ref="X15" si="2">U15/V15</f>
        <v>#DIV/0!</v>
      </c>
      <c r="Y15" s="40" t="e">
        <f>S16*X15</f>
        <v>#DIV/0!</v>
      </c>
    </row>
    <row r="16" spans="1:25" ht="15" customHeight="1" x14ac:dyDescent="0.25">
      <c r="A16" s="41"/>
      <c r="B16" s="42"/>
      <c r="C16" s="43"/>
      <c r="D16" s="44" t="s">
        <v>29</v>
      </c>
      <c r="E16" s="45">
        <v>684.4</v>
      </c>
      <c r="F16" s="44" t="s">
        <v>29</v>
      </c>
      <c r="G16" s="45">
        <v>0</v>
      </c>
      <c r="H16" s="44" t="s">
        <v>29</v>
      </c>
      <c r="I16" s="45">
        <v>0</v>
      </c>
      <c r="J16" s="44" t="s">
        <v>29</v>
      </c>
      <c r="K16" s="45">
        <v>0</v>
      </c>
      <c r="L16" s="44" t="s">
        <v>29</v>
      </c>
      <c r="M16" s="45">
        <v>0</v>
      </c>
      <c r="N16" s="44" t="s">
        <v>29</v>
      </c>
      <c r="O16" s="45">
        <v>0</v>
      </c>
      <c r="P16" s="44" t="s">
        <v>29</v>
      </c>
      <c r="Q16" s="45">
        <v>0</v>
      </c>
      <c r="R16" s="46" t="s">
        <v>29</v>
      </c>
      <c r="S16" s="47">
        <f>E16+G16+I16+K16+M16+O16+Q16</f>
        <v>684.4</v>
      </c>
      <c r="T16" s="48"/>
      <c r="U16" s="49"/>
      <c r="V16" s="50"/>
      <c r="W16" s="51">
        <f>IFERROR(((R16/V16)*T16)*60,0)</f>
        <v>0</v>
      </c>
      <c r="X16" s="52"/>
      <c r="Y16" s="53"/>
    </row>
    <row r="17" spans="1:25" ht="15.75" thickBot="1" x14ac:dyDescent="0.3">
      <c r="A17" s="54"/>
      <c r="B17" s="55"/>
      <c r="C17" s="56"/>
      <c r="D17" s="57"/>
      <c r="E17" s="58"/>
      <c r="F17" s="57"/>
      <c r="G17" s="58"/>
      <c r="H17" s="57"/>
      <c r="I17" s="58"/>
      <c r="J17" s="57"/>
      <c r="K17" s="58"/>
      <c r="L17" s="57"/>
      <c r="M17" s="58"/>
      <c r="N17" s="57"/>
      <c r="O17" s="58"/>
      <c r="P17" s="57"/>
      <c r="Q17" s="58"/>
      <c r="R17" s="59"/>
      <c r="S17" s="60"/>
      <c r="T17" s="61"/>
      <c r="U17" s="62"/>
      <c r="V17" s="63"/>
      <c r="W17" s="64">
        <f>IFERROR(((R17/V15)*T17)*60,0)</f>
        <v>0</v>
      </c>
      <c r="X17" s="65"/>
      <c r="Y17" s="66"/>
    </row>
    <row r="18" spans="1:25" ht="15" customHeight="1" x14ac:dyDescent="0.25">
      <c r="A18" s="28">
        <v>2</v>
      </c>
      <c r="B18" s="29" t="s">
        <v>33</v>
      </c>
      <c r="C18" s="30"/>
      <c r="D18" s="31" t="s">
        <v>28</v>
      </c>
      <c r="E18" s="33">
        <v>41</v>
      </c>
      <c r="F18" s="31" t="s">
        <v>28</v>
      </c>
      <c r="G18" s="33">
        <v>0</v>
      </c>
      <c r="H18" s="31" t="s">
        <v>28</v>
      </c>
      <c r="I18" s="33">
        <v>0</v>
      </c>
      <c r="J18" s="31" t="s">
        <v>28</v>
      </c>
      <c r="K18" s="33">
        <v>0</v>
      </c>
      <c r="L18" s="31" t="s">
        <v>28</v>
      </c>
      <c r="M18" s="33">
        <v>0</v>
      </c>
      <c r="N18" s="31" t="s">
        <v>28</v>
      </c>
      <c r="O18" s="33">
        <v>0</v>
      </c>
      <c r="P18" s="31" t="s">
        <v>28</v>
      </c>
      <c r="Q18" s="33">
        <v>0</v>
      </c>
      <c r="R18" s="34" t="s">
        <v>28</v>
      </c>
      <c r="S18" s="33">
        <f>E18+G18+I18+K18+M18+O18+Q18</f>
        <v>41</v>
      </c>
      <c r="T18" s="35">
        <v>1</v>
      </c>
      <c r="U18" s="36"/>
      <c r="V18" s="37"/>
      <c r="W18" s="38">
        <f>IFERROR(((S19/V18)*T18)*60,0)</f>
        <v>0</v>
      </c>
      <c r="X18" s="39" t="e">
        <f t="shared" ref="X18" si="3">U18/V18</f>
        <v>#DIV/0!</v>
      </c>
      <c r="Y18" s="40" t="e">
        <f>S19*X18</f>
        <v>#DIV/0!</v>
      </c>
    </row>
    <row r="19" spans="1:25" ht="15" customHeight="1" x14ac:dyDescent="0.25">
      <c r="A19" s="41"/>
      <c r="B19" s="42"/>
      <c r="C19" s="43"/>
      <c r="D19" s="44" t="s">
        <v>29</v>
      </c>
      <c r="E19" s="45">
        <v>103.49</v>
      </c>
      <c r="F19" s="44" t="s">
        <v>29</v>
      </c>
      <c r="G19" s="45">
        <v>0</v>
      </c>
      <c r="H19" s="44" t="s">
        <v>29</v>
      </c>
      <c r="I19" s="45">
        <v>0</v>
      </c>
      <c r="J19" s="44" t="s">
        <v>29</v>
      </c>
      <c r="K19" s="45">
        <v>0</v>
      </c>
      <c r="L19" s="44" t="s">
        <v>29</v>
      </c>
      <c r="M19" s="45">
        <v>0</v>
      </c>
      <c r="N19" s="44" t="s">
        <v>29</v>
      </c>
      <c r="O19" s="45">
        <v>0</v>
      </c>
      <c r="P19" s="44" t="s">
        <v>29</v>
      </c>
      <c r="Q19" s="45">
        <v>0</v>
      </c>
      <c r="R19" s="46" t="s">
        <v>29</v>
      </c>
      <c r="S19" s="47">
        <f>E19+G19+I19+K19+M19+O19+Q19</f>
        <v>103.49</v>
      </c>
      <c r="T19" s="48"/>
      <c r="U19" s="49"/>
      <c r="V19" s="50"/>
      <c r="W19" s="51">
        <f>IFERROR(((R19/V19)*T19)*60,0)</f>
        <v>0</v>
      </c>
      <c r="X19" s="52"/>
      <c r="Y19" s="53"/>
    </row>
    <row r="20" spans="1:25" ht="34.5" customHeight="1" thickBot="1" x14ac:dyDescent="0.3">
      <c r="A20" s="54"/>
      <c r="B20" s="55"/>
      <c r="C20" s="56"/>
      <c r="D20" s="57"/>
      <c r="E20" s="58"/>
      <c r="F20" s="57"/>
      <c r="G20" s="58"/>
      <c r="H20" s="57"/>
      <c r="I20" s="58"/>
      <c r="J20" s="57"/>
      <c r="K20" s="58"/>
      <c r="L20" s="57"/>
      <c r="M20" s="58"/>
      <c r="N20" s="57"/>
      <c r="O20" s="58"/>
      <c r="P20" s="57"/>
      <c r="Q20" s="58"/>
      <c r="R20" s="59"/>
      <c r="S20" s="60"/>
      <c r="T20" s="61"/>
      <c r="U20" s="62"/>
      <c r="V20" s="63"/>
      <c r="W20" s="64">
        <f>IFERROR(((R20/V18)*T20)*60,0)</f>
        <v>0</v>
      </c>
      <c r="X20" s="65"/>
      <c r="Y20" s="66"/>
    </row>
    <row r="21" spans="1:25" ht="15" customHeight="1" x14ac:dyDescent="0.25">
      <c r="A21" s="28">
        <v>3</v>
      </c>
      <c r="B21" s="29" t="s">
        <v>34</v>
      </c>
      <c r="C21" s="30"/>
      <c r="D21" s="31" t="s">
        <v>28</v>
      </c>
      <c r="E21" s="33">
        <v>165</v>
      </c>
      <c r="F21" s="31" t="s">
        <v>28</v>
      </c>
      <c r="G21" s="33">
        <v>0</v>
      </c>
      <c r="H21" s="31" t="s">
        <v>28</v>
      </c>
      <c r="I21" s="33">
        <v>10</v>
      </c>
      <c r="J21" s="31" t="s">
        <v>28</v>
      </c>
      <c r="K21" s="33">
        <v>3</v>
      </c>
      <c r="L21" s="31" t="s">
        <v>28</v>
      </c>
      <c r="M21" s="33">
        <v>0</v>
      </c>
      <c r="N21" s="31" t="s">
        <v>28</v>
      </c>
      <c r="O21" s="33">
        <v>0</v>
      </c>
      <c r="P21" s="31" t="s">
        <v>28</v>
      </c>
      <c r="Q21" s="33">
        <v>1</v>
      </c>
      <c r="R21" s="34" t="s">
        <v>28</v>
      </c>
      <c r="S21" s="33">
        <f>E21+G21+I21+K21+M21+O21+Q21</f>
        <v>179</v>
      </c>
      <c r="T21" s="35">
        <v>1</v>
      </c>
      <c r="U21" s="36"/>
      <c r="V21" s="37"/>
      <c r="W21" s="38">
        <f>IFERROR(((S22/V21)*T21)*60,0)</f>
        <v>0</v>
      </c>
      <c r="X21" s="39" t="e">
        <f t="shared" ref="X21" si="4">U21/V21</f>
        <v>#DIV/0!</v>
      </c>
      <c r="Y21" s="40" t="e">
        <f>S22*X21</f>
        <v>#DIV/0!</v>
      </c>
    </row>
    <row r="22" spans="1:25" ht="15" customHeight="1" x14ac:dyDescent="0.25">
      <c r="A22" s="41"/>
      <c r="B22" s="42"/>
      <c r="C22" s="43"/>
      <c r="D22" s="44" t="s">
        <v>29</v>
      </c>
      <c r="E22" s="45">
        <v>853.73</v>
      </c>
      <c r="F22" s="44" t="s">
        <v>29</v>
      </c>
      <c r="G22" s="45">
        <v>0</v>
      </c>
      <c r="H22" s="44" t="s">
        <v>29</v>
      </c>
      <c r="I22" s="45">
        <v>67.8</v>
      </c>
      <c r="J22" s="44" t="s">
        <v>29</v>
      </c>
      <c r="K22" s="67">
        <v>28</v>
      </c>
      <c r="L22" s="44" t="s">
        <v>29</v>
      </c>
      <c r="M22" s="45">
        <v>0</v>
      </c>
      <c r="N22" s="44" t="s">
        <v>29</v>
      </c>
      <c r="O22" s="45">
        <v>0</v>
      </c>
      <c r="P22" s="44" t="s">
        <v>29</v>
      </c>
      <c r="Q22" s="45">
        <v>0.93</v>
      </c>
      <c r="R22" s="46" t="s">
        <v>29</v>
      </c>
      <c r="S22" s="47">
        <f>E22+G22+I22+K22+M22+O22+Q22</f>
        <v>950.45999999999992</v>
      </c>
      <c r="T22" s="48"/>
      <c r="U22" s="49"/>
      <c r="V22" s="50"/>
      <c r="W22" s="51">
        <f>IFERROR(((R22/V22)*T22)*60,0)</f>
        <v>0</v>
      </c>
      <c r="X22" s="52"/>
      <c r="Y22" s="53"/>
    </row>
    <row r="23" spans="1:25" ht="15.75" thickBot="1" x14ac:dyDescent="0.3">
      <c r="A23" s="54"/>
      <c r="B23" s="55"/>
      <c r="C23" s="56"/>
      <c r="D23" s="57"/>
      <c r="E23" s="58"/>
      <c r="F23" s="57"/>
      <c r="G23" s="58"/>
      <c r="H23" s="57"/>
      <c r="I23" s="58"/>
      <c r="J23" s="57"/>
      <c r="K23" s="68"/>
      <c r="L23" s="57"/>
      <c r="M23" s="58"/>
      <c r="N23" s="57"/>
      <c r="O23" s="58"/>
      <c r="P23" s="57"/>
      <c r="Q23" s="58"/>
      <c r="R23" s="59"/>
      <c r="S23" s="60"/>
      <c r="T23" s="61"/>
      <c r="U23" s="62"/>
      <c r="V23" s="63"/>
      <c r="W23" s="64">
        <f>IFERROR(((R23/V21)*T23)*60,0)</f>
        <v>0</v>
      </c>
      <c r="X23" s="65"/>
      <c r="Y23" s="66"/>
    </row>
    <row r="24" spans="1:25" ht="15" customHeight="1" x14ac:dyDescent="0.25">
      <c r="A24" s="28">
        <v>3</v>
      </c>
      <c r="B24" s="29" t="s">
        <v>35</v>
      </c>
      <c r="C24" s="30"/>
      <c r="D24" s="31" t="s">
        <v>28</v>
      </c>
      <c r="E24" s="33">
        <v>38</v>
      </c>
      <c r="F24" s="31" t="s">
        <v>28</v>
      </c>
      <c r="G24" s="33">
        <v>0</v>
      </c>
      <c r="H24" s="31" t="s">
        <v>28</v>
      </c>
      <c r="I24" s="33">
        <v>1</v>
      </c>
      <c r="J24" s="31" t="s">
        <v>28</v>
      </c>
      <c r="K24" s="33">
        <v>0</v>
      </c>
      <c r="L24" s="31" t="s">
        <v>28</v>
      </c>
      <c r="M24" s="33">
        <v>0</v>
      </c>
      <c r="N24" s="31" t="s">
        <v>28</v>
      </c>
      <c r="O24" s="33">
        <v>0</v>
      </c>
      <c r="P24" s="31" t="s">
        <v>28</v>
      </c>
      <c r="Q24" s="33">
        <v>0</v>
      </c>
      <c r="R24" s="34" t="s">
        <v>28</v>
      </c>
      <c r="S24" s="33">
        <f>E24+G24+I24+K24+M24+O24+Q24</f>
        <v>39</v>
      </c>
      <c r="T24" s="35">
        <v>1</v>
      </c>
      <c r="U24" s="36"/>
      <c r="V24" s="37"/>
      <c r="W24" s="38">
        <f>IFERROR(((S25/V24)*T24)*60,0)</f>
        <v>0</v>
      </c>
      <c r="X24" s="39" t="e">
        <f t="shared" ref="X24" si="5">U24/V24</f>
        <v>#DIV/0!</v>
      </c>
      <c r="Y24" s="40" t="e">
        <f>S25*X24</f>
        <v>#DIV/0!</v>
      </c>
    </row>
    <row r="25" spans="1:25" ht="15" customHeight="1" x14ac:dyDescent="0.25">
      <c r="A25" s="41"/>
      <c r="B25" s="42"/>
      <c r="C25" s="43"/>
      <c r="D25" s="44" t="s">
        <v>29</v>
      </c>
      <c r="E25" s="45">
        <v>89.63</v>
      </c>
      <c r="F25" s="44" t="s">
        <v>29</v>
      </c>
      <c r="G25" s="45">
        <v>0</v>
      </c>
      <c r="H25" s="44" t="s">
        <v>29</v>
      </c>
      <c r="I25" s="45">
        <v>71</v>
      </c>
      <c r="J25" s="44" t="s">
        <v>29</v>
      </c>
      <c r="K25" s="45">
        <v>0</v>
      </c>
      <c r="L25" s="44" t="s">
        <v>29</v>
      </c>
      <c r="M25" s="45">
        <v>0</v>
      </c>
      <c r="N25" s="44" t="s">
        <v>29</v>
      </c>
      <c r="O25" s="45">
        <v>0</v>
      </c>
      <c r="P25" s="44" t="s">
        <v>29</v>
      </c>
      <c r="Q25" s="45">
        <v>0</v>
      </c>
      <c r="R25" s="46" t="s">
        <v>29</v>
      </c>
      <c r="S25" s="47">
        <f>E25+G25+I25+K25+M25+O25+Q25</f>
        <v>160.63</v>
      </c>
      <c r="T25" s="48"/>
      <c r="U25" s="49"/>
      <c r="V25" s="50"/>
      <c r="W25" s="51">
        <f>IFERROR(((R25/V25)*T25)*60,0)</f>
        <v>0</v>
      </c>
      <c r="X25" s="52"/>
      <c r="Y25" s="53"/>
    </row>
    <row r="26" spans="1:25" ht="15.75" thickBot="1" x14ac:dyDescent="0.3">
      <c r="A26" s="54"/>
      <c r="B26" s="55"/>
      <c r="C26" s="56"/>
      <c r="D26" s="57"/>
      <c r="E26" s="58"/>
      <c r="F26" s="57"/>
      <c r="G26" s="58"/>
      <c r="H26" s="57"/>
      <c r="I26" s="58"/>
      <c r="J26" s="57"/>
      <c r="K26" s="58"/>
      <c r="L26" s="57"/>
      <c r="M26" s="58"/>
      <c r="N26" s="57"/>
      <c r="O26" s="58"/>
      <c r="P26" s="57"/>
      <c r="Q26" s="58"/>
      <c r="R26" s="59"/>
      <c r="S26" s="60"/>
      <c r="T26" s="61"/>
      <c r="U26" s="62"/>
      <c r="V26" s="63"/>
      <c r="W26" s="64">
        <f>IFERROR(((R26/V24)*T26)*60,0)</f>
        <v>0</v>
      </c>
      <c r="X26" s="65"/>
      <c r="Y26" s="66"/>
    </row>
    <row r="27" spans="1:25" ht="15" customHeight="1" x14ac:dyDescent="0.25">
      <c r="A27" s="28">
        <v>4</v>
      </c>
      <c r="B27" s="69" t="s">
        <v>36</v>
      </c>
      <c r="C27" s="70"/>
      <c r="D27" s="31" t="s">
        <v>28</v>
      </c>
      <c r="E27" s="33">
        <v>39</v>
      </c>
      <c r="F27" s="31" t="s">
        <v>28</v>
      </c>
      <c r="G27" s="33">
        <v>0</v>
      </c>
      <c r="H27" s="31" t="s">
        <v>28</v>
      </c>
      <c r="I27" s="33">
        <v>1</v>
      </c>
      <c r="J27" s="31" t="s">
        <v>28</v>
      </c>
      <c r="K27" s="33">
        <v>0</v>
      </c>
      <c r="L27" s="31" t="s">
        <v>28</v>
      </c>
      <c r="M27" s="33">
        <v>0</v>
      </c>
      <c r="N27" s="31" t="s">
        <v>28</v>
      </c>
      <c r="O27" s="33">
        <v>0</v>
      </c>
      <c r="P27" s="31" t="s">
        <v>28</v>
      </c>
      <c r="Q27" s="33">
        <v>0</v>
      </c>
      <c r="R27" s="34" t="s">
        <v>28</v>
      </c>
      <c r="S27" s="33">
        <f>E27+G27+I27+K27+M27+O27+Q27</f>
        <v>40</v>
      </c>
      <c r="T27" s="35">
        <v>1</v>
      </c>
      <c r="U27" s="36"/>
      <c r="V27" s="37"/>
      <c r="W27" s="38">
        <f>IFERROR(((S28/V27)*T27)*60,0)</f>
        <v>0</v>
      </c>
      <c r="X27" s="39" t="e">
        <f t="shared" ref="X27" si="6">U27/V27</f>
        <v>#DIV/0!</v>
      </c>
      <c r="Y27" s="40" t="e">
        <f>S28*X27</f>
        <v>#DIV/0!</v>
      </c>
    </row>
    <row r="28" spans="1:25" ht="15" customHeight="1" x14ac:dyDescent="0.25">
      <c r="A28" s="41"/>
      <c r="B28" s="71"/>
      <c r="C28" s="72"/>
      <c r="D28" s="44" t="s">
        <v>29</v>
      </c>
      <c r="E28" s="45">
        <v>113.15</v>
      </c>
      <c r="F28" s="44" t="s">
        <v>29</v>
      </c>
      <c r="G28" s="45">
        <v>0</v>
      </c>
      <c r="H28" s="44" t="s">
        <v>29</v>
      </c>
      <c r="I28" s="45">
        <v>85</v>
      </c>
      <c r="J28" s="44" t="s">
        <v>29</v>
      </c>
      <c r="K28" s="45">
        <v>0</v>
      </c>
      <c r="L28" s="44" t="s">
        <v>29</v>
      </c>
      <c r="M28" s="45">
        <v>0</v>
      </c>
      <c r="N28" s="44" t="s">
        <v>29</v>
      </c>
      <c r="O28" s="45">
        <v>0</v>
      </c>
      <c r="P28" s="44" t="s">
        <v>29</v>
      </c>
      <c r="Q28" s="45">
        <v>0</v>
      </c>
      <c r="R28" s="46" t="s">
        <v>29</v>
      </c>
      <c r="S28" s="47">
        <f>E28+G28+I28+K28+M28+O28+Q28</f>
        <v>198.15</v>
      </c>
      <c r="T28" s="48"/>
      <c r="U28" s="49"/>
      <c r="V28" s="50"/>
      <c r="W28" s="51">
        <f>IFERROR(((R28/V28)*T28)*60,0)</f>
        <v>0</v>
      </c>
      <c r="X28" s="52"/>
      <c r="Y28" s="53"/>
    </row>
    <row r="29" spans="1:25" ht="15.75" thickBot="1" x14ac:dyDescent="0.3">
      <c r="A29" s="54"/>
      <c r="B29" s="73"/>
      <c r="C29" s="74"/>
      <c r="D29" s="57"/>
      <c r="E29" s="58"/>
      <c r="F29" s="57"/>
      <c r="G29" s="58"/>
      <c r="H29" s="57"/>
      <c r="I29" s="58"/>
      <c r="J29" s="57"/>
      <c r="K29" s="58"/>
      <c r="L29" s="57"/>
      <c r="M29" s="58"/>
      <c r="N29" s="57"/>
      <c r="O29" s="58"/>
      <c r="P29" s="57"/>
      <c r="Q29" s="58"/>
      <c r="R29" s="59"/>
      <c r="S29" s="60"/>
      <c r="T29" s="61"/>
      <c r="U29" s="62"/>
      <c r="V29" s="63"/>
      <c r="W29" s="64">
        <f>IFERROR(((R29/V27)*T29)*60,0)</f>
        <v>0</v>
      </c>
      <c r="X29" s="65"/>
      <c r="Y29" s="66"/>
    </row>
    <row r="30" spans="1:25" ht="15" customHeight="1" x14ac:dyDescent="0.25">
      <c r="A30" s="28">
        <v>5</v>
      </c>
      <c r="B30" s="69" t="s">
        <v>37</v>
      </c>
      <c r="C30" s="70"/>
      <c r="D30" s="31" t="s">
        <v>28</v>
      </c>
      <c r="E30" s="33">
        <v>26</v>
      </c>
      <c r="F30" s="31" t="s">
        <v>28</v>
      </c>
      <c r="G30" s="33">
        <v>0</v>
      </c>
      <c r="H30" s="31" t="s">
        <v>28</v>
      </c>
      <c r="I30" s="33">
        <v>13</v>
      </c>
      <c r="J30" s="31" t="s">
        <v>28</v>
      </c>
      <c r="K30" s="33">
        <v>7</v>
      </c>
      <c r="L30" s="31" t="s">
        <v>28</v>
      </c>
      <c r="M30" s="33">
        <v>0</v>
      </c>
      <c r="N30" s="31" t="s">
        <v>28</v>
      </c>
      <c r="O30" s="33">
        <v>0</v>
      </c>
      <c r="P30" s="31" t="s">
        <v>28</v>
      </c>
      <c r="Q30" s="33">
        <v>0</v>
      </c>
      <c r="R30" s="34" t="s">
        <v>28</v>
      </c>
      <c r="S30" s="33">
        <f>E30+G30+I30+K30+M30+O30+Q30</f>
        <v>46</v>
      </c>
      <c r="T30" s="75">
        <v>1</v>
      </c>
      <c r="U30" s="36"/>
      <c r="V30" s="37"/>
      <c r="W30" s="38">
        <f>IFERROR(((S31/V30)*T30)*60,0)</f>
        <v>0</v>
      </c>
      <c r="X30" s="39" t="e">
        <f t="shared" ref="X30" si="7">U30/V30</f>
        <v>#DIV/0!</v>
      </c>
      <c r="Y30" s="40" t="e">
        <f>S31*X30</f>
        <v>#DIV/0!</v>
      </c>
    </row>
    <row r="31" spans="1:25" ht="15" customHeight="1" x14ac:dyDescent="0.25">
      <c r="A31" s="41"/>
      <c r="B31" s="71"/>
      <c r="C31" s="72"/>
      <c r="D31" s="44" t="s">
        <v>29</v>
      </c>
      <c r="E31" s="45">
        <v>40.51</v>
      </c>
      <c r="F31" s="44" t="s">
        <v>29</v>
      </c>
      <c r="G31" s="45">
        <v>0</v>
      </c>
      <c r="H31" s="44" t="s">
        <v>29</v>
      </c>
      <c r="I31" s="45">
        <v>143.9</v>
      </c>
      <c r="J31" s="44" t="s">
        <v>29</v>
      </c>
      <c r="K31" s="45">
        <v>13.8</v>
      </c>
      <c r="L31" s="44" t="s">
        <v>29</v>
      </c>
      <c r="M31" s="45">
        <v>0</v>
      </c>
      <c r="N31" s="44" t="s">
        <v>29</v>
      </c>
      <c r="O31" s="45">
        <v>0</v>
      </c>
      <c r="P31" s="44" t="s">
        <v>29</v>
      </c>
      <c r="Q31" s="45">
        <v>0</v>
      </c>
      <c r="R31" s="46" t="s">
        <v>29</v>
      </c>
      <c r="S31" s="47">
        <f>E31+G31+I31+K31+M31+O31+Q31</f>
        <v>198.21</v>
      </c>
      <c r="T31" s="76"/>
      <c r="U31" s="49"/>
      <c r="V31" s="50"/>
      <c r="W31" s="51">
        <f>IFERROR(((R31/V31)*T31)*60,0)</f>
        <v>0</v>
      </c>
      <c r="X31" s="52"/>
      <c r="Y31" s="53"/>
    </row>
    <row r="32" spans="1:25" ht="15.75" thickBot="1" x14ac:dyDescent="0.3">
      <c r="A32" s="54"/>
      <c r="B32" s="73"/>
      <c r="C32" s="74"/>
      <c r="D32" s="57"/>
      <c r="E32" s="58"/>
      <c r="F32" s="57"/>
      <c r="G32" s="58"/>
      <c r="H32" s="57"/>
      <c r="I32" s="58"/>
      <c r="J32" s="57"/>
      <c r="K32" s="58"/>
      <c r="L32" s="57"/>
      <c r="M32" s="58"/>
      <c r="N32" s="57"/>
      <c r="O32" s="58"/>
      <c r="P32" s="57"/>
      <c r="Q32" s="58"/>
      <c r="R32" s="59"/>
      <c r="S32" s="60"/>
      <c r="T32" s="77"/>
      <c r="U32" s="62"/>
      <c r="V32" s="63"/>
      <c r="W32" s="64">
        <f>IFERROR(((R32/V30)*T32)*60,0)</f>
        <v>0</v>
      </c>
      <c r="X32" s="65"/>
      <c r="Y32" s="66"/>
    </row>
    <row r="33" spans="1:25" ht="15" customHeight="1" x14ac:dyDescent="0.25">
      <c r="A33" s="28">
        <v>6</v>
      </c>
      <c r="B33" s="69" t="s">
        <v>38</v>
      </c>
      <c r="C33" s="70"/>
      <c r="D33" s="31" t="s">
        <v>28</v>
      </c>
      <c r="E33" s="33">
        <v>121</v>
      </c>
      <c r="F33" s="31" t="s">
        <v>28</v>
      </c>
      <c r="G33" s="33">
        <v>0</v>
      </c>
      <c r="H33" s="31" t="s">
        <v>28</v>
      </c>
      <c r="I33" s="33">
        <v>2</v>
      </c>
      <c r="J33" s="31" t="s">
        <v>28</v>
      </c>
      <c r="K33" s="33">
        <v>5</v>
      </c>
      <c r="L33" s="31" t="s">
        <v>28</v>
      </c>
      <c r="M33" s="33">
        <v>0</v>
      </c>
      <c r="N33" s="31" t="s">
        <v>28</v>
      </c>
      <c r="O33" s="33">
        <v>0</v>
      </c>
      <c r="P33" s="31" t="s">
        <v>28</v>
      </c>
      <c r="Q33" s="33">
        <v>0</v>
      </c>
      <c r="R33" s="34" t="s">
        <v>28</v>
      </c>
      <c r="S33" s="33">
        <f>E33+G33+I33+K33+M33+O33+Q33</f>
        <v>128</v>
      </c>
      <c r="T33" s="75">
        <v>1</v>
      </c>
      <c r="U33" s="36"/>
      <c r="V33" s="37"/>
      <c r="W33" s="38">
        <f>IFERROR(((S34/V33)*T33)*60,0)</f>
        <v>0</v>
      </c>
      <c r="X33" s="39" t="e">
        <f t="shared" ref="X33:X69" si="8">U33/V33</f>
        <v>#DIV/0!</v>
      </c>
      <c r="Y33" s="40" t="e">
        <f>S34*X33</f>
        <v>#DIV/0!</v>
      </c>
    </row>
    <row r="34" spans="1:25" ht="15" customHeight="1" x14ac:dyDescent="0.25">
      <c r="A34" s="41"/>
      <c r="B34" s="71"/>
      <c r="C34" s="72"/>
      <c r="D34" s="44" t="s">
        <v>29</v>
      </c>
      <c r="E34" s="45">
        <v>1018.28</v>
      </c>
      <c r="F34" s="44" t="s">
        <v>29</v>
      </c>
      <c r="G34" s="45">
        <v>0</v>
      </c>
      <c r="H34" s="44" t="s">
        <v>39</v>
      </c>
      <c r="I34" s="67">
        <v>4</v>
      </c>
      <c r="J34" s="44" t="s">
        <v>29</v>
      </c>
      <c r="K34" s="45">
        <v>23.2</v>
      </c>
      <c r="L34" s="44" t="s">
        <v>29</v>
      </c>
      <c r="M34" s="45">
        <v>0</v>
      </c>
      <c r="N34" s="44" t="s">
        <v>29</v>
      </c>
      <c r="O34" s="45">
        <v>0</v>
      </c>
      <c r="P34" s="44" t="s">
        <v>29</v>
      </c>
      <c r="Q34" s="45">
        <v>0</v>
      </c>
      <c r="R34" s="46" t="s">
        <v>29</v>
      </c>
      <c r="S34" s="47">
        <f>E34+G34+I34+K34+M34+O34+Q34</f>
        <v>1045.48</v>
      </c>
      <c r="T34" s="76"/>
      <c r="U34" s="49"/>
      <c r="V34" s="50"/>
      <c r="W34" s="51">
        <f>IFERROR(((R34/V34)*T34)*60,0)</f>
        <v>0</v>
      </c>
      <c r="X34" s="52"/>
      <c r="Y34" s="53"/>
    </row>
    <row r="35" spans="1:25" ht="15.75" thickBot="1" x14ac:dyDescent="0.3">
      <c r="A35" s="54"/>
      <c r="B35" s="73"/>
      <c r="C35" s="74"/>
      <c r="D35" s="57"/>
      <c r="E35" s="58"/>
      <c r="F35" s="57"/>
      <c r="G35" s="58"/>
      <c r="H35" s="57"/>
      <c r="I35" s="68"/>
      <c r="J35" s="57"/>
      <c r="K35" s="58"/>
      <c r="L35" s="57"/>
      <c r="M35" s="58"/>
      <c r="N35" s="57"/>
      <c r="O35" s="58"/>
      <c r="P35" s="57"/>
      <c r="Q35" s="58"/>
      <c r="R35" s="59"/>
      <c r="S35" s="60"/>
      <c r="T35" s="77"/>
      <c r="U35" s="62"/>
      <c r="V35" s="63"/>
      <c r="W35" s="64">
        <f>IFERROR(((R35/V33)*T35)*60,0)</f>
        <v>0</v>
      </c>
      <c r="X35" s="65"/>
      <c r="Y35" s="66"/>
    </row>
    <row r="36" spans="1:25" ht="15" customHeight="1" x14ac:dyDescent="0.25">
      <c r="A36" s="28">
        <v>6</v>
      </c>
      <c r="B36" s="69" t="s">
        <v>40</v>
      </c>
      <c r="C36" s="70"/>
      <c r="D36" s="31" t="s">
        <v>28</v>
      </c>
      <c r="E36" s="33">
        <v>129</v>
      </c>
      <c r="F36" s="31" t="s">
        <v>28</v>
      </c>
      <c r="G36" s="33">
        <v>0</v>
      </c>
      <c r="H36" s="31" t="s">
        <v>28</v>
      </c>
      <c r="I36" s="33">
        <v>8</v>
      </c>
      <c r="J36" s="31" t="s">
        <v>28</v>
      </c>
      <c r="K36" s="33">
        <v>10</v>
      </c>
      <c r="L36" s="31" t="s">
        <v>28</v>
      </c>
      <c r="M36" s="33">
        <v>0</v>
      </c>
      <c r="N36" s="31" t="s">
        <v>28</v>
      </c>
      <c r="O36" s="33">
        <v>0</v>
      </c>
      <c r="P36" s="31" t="s">
        <v>28</v>
      </c>
      <c r="Q36" s="33">
        <v>0</v>
      </c>
      <c r="R36" s="34" t="s">
        <v>28</v>
      </c>
      <c r="S36" s="33">
        <f>E36+G36+I36+K36+M36+O36+Q36</f>
        <v>147</v>
      </c>
      <c r="T36" s="75">
        <v>1</v>
      </c>
      <c r="U36" s="36"/>
      <c r="V36" s="37"/>
      <c r="W36" s="38">
        <f>IFERROR(((S37/V36)*T36)*60,0)</f>
        <v>0</v>
      </c>
      <c r="X36" s="39" t="e">
        <f t="shared" si="8"/>
        <v>#DIV/0!</v>
      </c>
      <c r="Y36" s="40" t="e">
        <f>S37*X36</f>
        <v>#DIV/0!</v>
      </c>
    </row>
    <row r="37" spans="1:25" ht="15" customHeight="1" x14ac:dyDescent="0.25">
      <c r="A37" s="41"/>
      <c r="B37" s="71"/>
      <c r="C37" s="72"/>
      <c r="D37" s="44" t="s">
        <v>29</v>
      </c>
      <c r="E37" s="45">
        <v>480.57</v>
      </c>
      <c r="F37" s="44" t="s">
        <v>29</v>
      </c>
      <c r="G37" s="45">
        <v>0</v>
      </c>
      <c r="H37" s="44" t="s">
        <v>39</v>
      </c>
      <c r="I37" s="45">
        <v>138.6</v>
      </c>
      <c r="J37" s="44" t="s">
        <v>29</v>
      </c>
      <c r="K37" s="45">
        <v>132.19999999999999</v>
      </c>
      <c r="L37" s="44" t="s">
        <v>29</v>
      </c>
      <c r="M37" s="45">
        <v>0</v>
      </c>
      <c r="N37" s="44" t="s">
        <v>29</v>
      </c>
      <c r="O37" s="45">
        <v>0</v>
      </c>
      <c r="P37" s="44" t="s">
        <v>29</v>
      </c>
      <c r="Q37" s="45">
        <v>0</v>
      </c>
      <c r="R37" s="46" t="s">
        <v>29</v>
      </c>
      <c r="S37" s="47">
        <f>E37+G37+I37+K37+M37+O37+Q37</f>
        <v>751.36999999999989</v>
      </c>
      <c r="T37" s="76"/>
      <c r="U37" s="49"/>
      <c r="V37" s="50"/>
      <c r="W37" s="51">
        <f>IFERROR(((R37/V37)*T37)*60,0)</f>
        <v>0</v>
      </c>
      <c r="X37" s="52"/>
      <c r="Y37" s="53"/>
    </row>
    <row r="38" spans="1:25" ht="15.75" thickBot="1" x14ac:dyDescent="0.3">
      <c r="A38" s="54"/>
      <c r="B38" s="73"/>
      <c r="C38" s="74"/>
      <c r="D38" s="57"/>
      <c r="E38" s="58"/>
      <c r="F38" s="57"/>
      <c r="G38" s="58"/>
      <c r="H38" s="57"/>
      <c r="I38" s="58"/>
      <c r="J38" s="57"/>
      <c r="K38" s="58"/>
      <c r="L38" s="57"/>
      <c r="M38" s="58"/>
      <c r="N38" s="57"/>
      <c r="O38" s="58"/>
      <c r="P38" s="57"/>
      <c r="Q38" s="58"/>
      <c r="R38" s="59"/>
      <c r="S38" s="60"/>
      <c r="T38" s="77"/>
      <c r="U38" s="62"/>
      <c r="V38" s="63"/>
      <c r="W38" s="64">
        <f>IFERROR(((R38/V36)*T38)*60,0)</f>
        <v>0</v>
      </c>
      <c r="X38" s="65"/>
      <c r="Y38" s="66"/>
    </row>
    <row r="39" spans="1:25" ht="15" customHeight="1" x14ac:dyDescent="0.25">
      <c r="A39" s="28">
        <v>6</v>
      </c>
      <c r="B39" s="69" t="s">
        <v>41</v>
      </c>
      <c r="C39" s="70"/>
      <c r="D39" s="31" t="s">
        <v>28</v>
      </c>
      <c r="E39" s="33">
        <v>34</v>
      </c>
      <c r="F39" s="31" t="s">
        <v>28</v>
      </c>
      <c r="G39" s="33">
        <v>0</v>
      </c>
      <c r="H39" s="31" t="s">
        <v>28</v>
      </c>
      <c r="I39" s="33">
        <v>3</v>
      </c>
      <c r="J39" s="31" t="s">
        <v>28</v>
      </c>
      <c r="K39" s="33">
        <v>3</v>
      </c>
      <c r="L39" s="31" t="s">
        <v>28</v>
      </c>
      <c r="M39" s="33">
        <v>0</v>
      </c>
      <c r="N39" s="31" t="s">
        <v>28</v>
      </c>
      <c r="O39" s="33">
        <v>0</v>
      </c>
      <c r="P39" s="31" t="s">
        <v>28</v>
      </c>
      <c r="Q39" s="33">
        <v>0</v>
      </c>
      <c r="R39" s="34" t="s">
        <v>28</v>
      </c>
      <c r="S39" s="33">
        <f>E39+G39+I39+K39+M39+O39+Q39</f>
        <v>40</v>
      </c>
      <c r="T39" s="75">
        <v>1</v>
      </c>
      <c r="U39" s="36"/>
      <c r="V39" s="37"/>
      <c r="W39" s="38">
        <f>IFERROR(((S40/V39)*T39)*60,0)</f>
        <v>0</v>
      </c>
      <c r="X39" s="39" t="e">
        <f t="shared" si="8"/>
        <v>#DIV/0!</v>
      </c>
      <c r="Y39" s="40" t="e">
        <f>S40*X39</f>
        <v>#DIV/0!</v>
      </c>
    </row>
    <row r="40" spans="1:25" ht="15" customHeight="1" x14ac:dyDescent="0.25">
      <c r="A40" s="41"/>
      <c r="B40" s="71"/>
      <c r="C40" s="72"/>
      <c r="D40" s="44" t="s">
        <v>29</v>
      </c>
      <c r="E40" s="45">
        <v>97.35</v>
      </c>
      <c r="F40" s="44" t="s">
        <v>29</v>
      </c>
      <c r="G40" s="45">
        <v>0</v>
      </c>
      <c r="H40" s="44" t="s">
        <v>39</v>
      </c>
      <c r="I40" s="45">
        <v>124.2</v>
      </c>
      <c r="J40" s="44" t="s">
        <v>29</v>
      </c>
      <c r="K40" s="45">
        <v>1.5</v>
      </c>
      <c r="L40" s="44" t="s">
        <v>29</v>
      </c>
      <c r="M40" s="45">
        <v>0</v>
      </c>
      <c r="N40" s="44" t="s">
        <v>29</v>
      </c>
      <c r="O40" s="45">
        <v>0</v>
      </c>
      <c r="P40" s="44" t="s">
        <v>29</v>
      </c>
      <c r="Q40" s="45">
        <v>0</v>
      </c>
      <c r="R40" s="46" t="s">
        <v>29</v>
      </c>
      <c r="S40" s="47">
        <f>E40+G40+I40+K40+M40+O40+Q40</f>
        <v>223.05</v>
      </c>
      <c r="T40" s="76"/>
      <c r="U40" s="49"/>
      <c r="V40" s="50"/>
      <c r="W40" s="51">
        <f>IFERROR(((R40/V40)*T40)*60,0)</f>
        <v>0</v>
      </c>
      <c r="X40" s="52"/>
      <c r="Y40" s="53"/>
    </row>
    <row r="41" spans="1:25" ht="15.75" thickBot="1" x14ac:dyDescent="0.3">
      <c r="A41" s="54"/>
      <c r="B41" s="73"/>
      <c r="C41" s="74"/>
      <c r="D41" s="57"/>
      <c r="E41" s="58"/>
      <c r="F41" s="57"/>
      <c r="G41" s="58"/>
      <c r="H41" s="57"/>
      <c r="I41" s="58"/>
      <c r="J41" s="57"/>
      <c r="K41" s="58"/>
      <c r="L41" s="57"/>
      <c r="M41" s="58"/>
      <c r="N41" s="57"/>
      <c r="O41" s="58"/>
      <c r="P41" s="57"/>
      <c r="Q41" s="58"/>
      <c r="R41" s="59"/>
      <c r="S41" s="60"/>
      <c r="T41" s="77"/>
      <c r="U41" s="62"/>
      <c r="V41" s="63"/>
      <c r="W41" s="64">
        <f>IFERROR(((R41/V39)*T41)*60,0)</f>
        <v>0</v>
      </c>
      <c r="X41" s="65"/>
      <c r="Y41" s="66"/>
    </row>
    <row r="42" spans="1:25" ht="15" customHeight="1" x14ac:dyDescent="0.25">
      <c r="A42" s="28">
        <v>6</v>
      </c>
      <c r="B42" s="69" t="s">
        <v>42</v>
      </c>
      <c r="C42" s="70"/>
      <c r="D42" s="31" t="s">
        <v>28</v>
      </c>
      <c r="E42" s="33">
        <v>0</v>
      </c>
      <c r="F42" s="31" t="s">
        <v>28</v>
      </c>
      <c r="G42" s="33">
        <v>0</v>
      </c>
      <c r="H42" s="31" t="s">
        <v>28</v>
      </c>
      <c r="I42" s="33">
        <v>8</v>
      </c>
      <c r="J42" s="31" t="s">
        <v>28</v>
      </c>
      <c r="K42" s="33">
        <v>4</v>
      </c>
      <c r="L42" s="31" t="s">
        <v>28</v>
      </c>
      <c r="M42" s="33">
        <v>0</v>
      </c>
      <c r="N42" s="31" t="s">
        <v>28</v>
      </c>
      <c r="O42" s="33">
        <v>0</v>
      </c>
      <c r="P42" s="31" t="s">
        <v>28</v>
      </c>
      <c r="Q42" s="33">
        <v>0</v>
      </c>
      <c r="R42" s="34" t="s">
        <v>28</v>
      </c>
      <c r="S42" s="33">
        <f>E42+G42+I42+K42+M42+O42+Q42</f>
        <v>12</v>
      </c>
      <c r="T42" s="75">
        <v>1</v>
      </c>
      <c r="U42" s="36"/>
      <c r="V42" s="37"/>
      <c r="W42" s="38">
        <f>IFERROR(((S43/V42)*T42)*60,0)</f>
        <v>0</v>
      </c>
      <c r="X42" s="39" t="e">
        <f t="shared" si="8"/>
        <v>#DIV/0!</v>
      </c>
      <c r="Y42" s="40" t="e">
        <f>S43*X42</f>
        <v>#DIV/0!</v>
      </c>
    </row>
    <row r="43" spans="1:25" ht="15" customHeight="1" x14ac:dyDescent="0.25">
      <c r="A43" s="41"/>
      <c r="B43" s="71"/>
      <c r="C43" s="72"/>
      <c r="D43" s="44" t="s">
        <v>29</v>
      </c>
      <c r="E43" s="45">
        <v>0</v>
      </c>
      <c r="F43" s="44" t="s">
        <v>29</v>
      </c>
      <c r="G43" s="45">
        <v>0</v>
      </c>
      <c r="H43" s="44" t="s">
        <v>39</v>
      </c>
      <c r="I43" s="45">
        <v>105.9</v>
      </c>
      <c r="J43" s="44" t="s">
        <v>29</v>
      </c>
      <c r="K43" s="45">
        <v>11.2</v>
      </c>
      <c r="L43" s="44" t="s">
        <v>29</v>
      </c>
      <c r="M43" s="45">
        <v>0</v>
      </c>
      <c r="N43" s="44" t="s">
        <v>29</v>
      </c>
      <c r="O43" s="45">
        <v>0</v>
      </c>
      <c r="P43" s="44" t="s">
        <v>29</v>
      </c>
      <c r="Q43" s="45">
        <v>0</v>
      </c>
      <c r="R43" s="46" t="s">
        <v>29</v>
      </c>
      <c r="S43" s="47">
        <f>E43+G43+I43+K43+M43+O43+Q43</f>
        <v>117.10000000000001</v>
      </c>
      <c r="T43" s="76"/>
      <c r="U43" s="49"/>
      <c r="V43" s="50"/>
      <c r="W43" s="51">
        <f>IFERROR(((R43/V43)*T43)*60,0)</f>
        <v>0</v>
      </c>
      <c r="X43" s="52"/>
      <c r="Y43" s="53"/>
    </row>
    <row r="44" spans="1:25" ht="15.75" thickBot="1" x14ac:dyDescent="0.3">
      <c r="A44" s="54"/>
      <c r="B44" s="73"/>
      <c r="C44" s="74"/>
      <c r="D44" s="57"/>
      <c r="E44" s="58"/>
      <c r="F44" s="57"/>
      <c r="G44" s="58"/>
      <c r="H44" s="57"/>
      <c r="I44" s="58"/>
      <c r="J44" s="57"/>
      <c r="K44" s="58"/>
      <c r="L44" s="57"/>
      <c r="M44" s="58"/>
      <c r="N44" s="57"/>
      <c r="O44" s="58"/>
      <c r="P44" s="57"/>
      <c r="Q44" s="58"/>
      <c r="R44" s="59"/>
      <c r="S44" s="60"/>
      <c r="T44" s="77"/>
      <c r="U44" s="62"/>
      <c r="V44" s="63"/>
      <c r="W44" s="64">
        <f>IFERROR(((R44/V42)*T44)*60,0)</f>
        <v>0</v>
      </c>
      <c r="X44" s="65"/>
      <c r="Y44" s="66"/>
    </row>
    <row r="45" spans="1:25" ht="15" customHeight="1" x14ac:dyDescent="0.25">
      <c r="A45" s="28">
        <v>7</v>
      </c>
      <c r="B45" s="69" t="s">
        <v>43</v>
      </c>
      <c r="C45" s="70"/>
      <c r="D45" s="31" t="s">
        <v>28</v>
      </c>
      <c r="E45" s="33">
        <v>98</v>
      </c>
      <c r="F45" s="31" t="s">
        <v>28</v>
      </c>
      <c r="G45" s="33">
        <v>0</v>
      </c>
      <c r="H45" s="31" t="s">
        <v>28</v>
      </c>
      <c r="I45" s="33">
        <v>0</v>
      </c>
      <c r="J45" s="31" t="s">
        <v>28</v>
      </c>
      <c r="K45" s="33">
        <v>0</v>
      </c>
      <c r="L45" s="31" t="s">
        <v>28</v>
      </c>
      <c r="M45" s="33">
        <v>0</v>
      </c>
      <c r="N45" s="31" t="s">
        <v>28</v>
      </c>
      <c r="O45" s="33">
        <v>0</v>
      </c>
      <c r="P45" s="31" t="s">
        <v>28</v>
      </c>
      <c r="Q45" s="33">
        <v>0</v>
      </c>
      <c r="R45" s="34" t="s">
        <v>28</v>
      </c>
      <c r="S45" s="33">
        <f>E45+G45+I45+K45+M45+O45+Q45</f>
        <v>98</v>
      </c>
      <c r="T45" s="75">
        <v>1</v>
      </c>
      <c r="U45" s="36"/>
      <c r="V45" s="37"/>
      <c r="W45" s="38">
        <f>IFERROR(((S46/V45)*T45)*60,0)</f>
        <v>0</v>
      </c>
      <c r="X45" s="39" t="e">
        <f t="shared" si="8"/>
        <v>#DIV/0!</v>
      </c>
      <c r="Y45" s="40" t="e">
        <f>S46*X45</f>
        <v>#DIV/0!</v>
      </c>
    </row>
    <row r="46" spans="1:25" ht="15" customHeight="1" x14ac:dyDescent="0.25">
      <c r="A46" s="41"/>
      <c r="B46" s="71"/>
      <c r="C46" s="72"/>
      <c r="D46" s="44" t="s">
        <v>29</v>
      </c>
      <c r="E46" s="45">
        <v>275.29000000000002</v>
      </c>
      <c r="F46" s="44" t="s">
        <v>29</v>
      </c>
      <c r="G46" s="45">
        <v>0</v>
      </c>
      <c r="H46" s="44" t="s">
        <v>29</v>
      </c>
      <c r="I46" s="45">
        <v>0</v>
      </c>
      <c r="J46" s="44" t="s">
        <v>29</v>
      </c>
      <c r="K46" s="45">
        <v>0</v>
      </c>
      <c r="L46" s="44" t="s">
        <v>29</v>
      </c>
      <c r="M46" s="45">
        <v>0</v>
      </c>
      <c r="N46" s="44" t="s">
        <v>29</v>
      </c>
      <c r="O46" s="45">
        <v>0</v>
      </c>
      <c r="P46" s="44" t="s">
        <v>29</v>
      </c>
      <c r="Q46" s="45">
        <v>0</v>
      </c>
      <c r="R46" s="46" t="s">
        <v>29</v>
      </c>
      <c r="S46" s="47">
        <f>E46+G46+I46+K46+M46+O46+Q46</f>
        <v>275.29000000000002</v>
      </c>
      <c r="T46" s="76"/>
      <c r="U46" s="49"/>
      <c r="V46" s="50"/>
      <c r="W46" s="51">
        <f>IFERROR(((R46/V46)*T46)*60,0)</f>
        <v>0</v>
      </c>
      <c r="X46" s="52"/>
      <c r="Y46" s="53"/>
    </row>
    <row r="47" spans="1:25" ht="15.75" thickBot="1" x14ac:dyDescent="0.3">
      <c r="A47" s="54"/>
      <c r="B47" s="73"/>
      <c r="C47" s="74"/>
      <c r="D47" s="57"/>
      <c r="E47" s="58"/>
      <c r="F47" s="57"/>
      <c r="G47" s="58"/>
      <c r="H47" s="57"/>
      <c r="I47" s="58"/>
      <c r="J47" s="57"/>
      <c r="K47" s="58"/>
      <c r="L47" s="57"/>
      <c r="M47" s="58"/>
      <c r="N47" s="57"/>
      <c r="O47" s="58"/>
      <c r="P47" s="57"/>
      <c r="Q47" s="58"/>
      <c r="R47" s="59"/>
      <c r="S47" s="60"/>
      <c r="T47" s="77"/>
      <c r="U47" s="62"/>
      <c r="V47" s="63"/>
      <c r="W47" s="64">
        <f>IFERROR(((R47/V45)*T47)*60,0)</f>
        <v>0</v>
      </c>
      <c r="X47" s="65"/>
      <c r="Y47" s="66"/>
    </row>
    <row r="48" spans="1:25" ht="15" customHeight="1" x14ac:dyDescent="0.25">
      <c r="A48" s="28">
        <v>7</v>
      </c>
      <c r="B48" s="69" t="s">
        <v>44</v>
      </c>
      <c r="C48" s="70"/>
      <c r="D48" s="31" t="s">
        <v>28</v>
      </c>
      <c r="E48" s="33">
        <v>78</v>
      </c>
      <c r="F48" s="31" t="s">
        <v>28</v>
      </c>
      <c r="G48" s="33">
        <v>0</v>
      </c>
      <c r="H48" s="31" t="s">
        <v>28</v>
      </c>
      <c r="I48" s="33">
        <v>0</v>
      </c>
      <c r="J48" s="31" t="s">
        <v>28</v>
      </c>
      <c r="K48" s="33">
        <v>2</v>
      </c>
      <c r="L48" s="31" t="s">
        <v>28</v>
      </c>
      <c r="M48" s="33">
        <v>0</v>
      </c>
      <c r="N48" s="31" t="s">
        <v>28</v>
      </c>
      <c r="O48" s="33">
        <v>0</v>
      </c>
      <c r="P48" s="31" t="s">
        <v>28</v>
      </c>
      <c r="Q48" s="33">
        <v>8</v>
      </c>
      <c r="R48" s="34" t="s">
        <v>28</v>
      </c>
      <c r="S48" s="33">
        <f>E48+G48+I48+K48+M48+O48+Q48</f>
        <v>88</v>
      </c>
      <c r="T48" s="75">
        <v>1</v>
      </c>
      <c r="U48" s="36"/>
      <c r="V48" s="37"/>
      <c r="W48" s="38">
        <f>IFERROR(((S49/V48)*T48)*60,0)</f>
        <v>0</v>
      </c>
      <c r="X48" s="39" t="e">
        <f t="shared" si="8"/>
        <v>#DIV/0!</v>
      </c>
      <c r="Y48" s="40" t="e">
        <f>S49*X48</f>
        <v>#DIV/0!</v>
      </c>
    </row>
    <row r="49" spans="1:25" ht="15" customHeight="1" x14ac:dyDescent="0.25">
      <c r="A49" s="41"/>
      <c r="B49" s="71"/>
      <c r="C49" s="72"/>
      <c r="D49" s="44" t="s">
        <v>29</v>
      </c>
      <c r="E49" s="45">
        <v>211.48</v>
      </c>
      <c r="F49" s="44" t="s">
        <v>29</v>
      </c>
      <c r="G49" s="45">
        <v>0</v>
      </c>
      <c r="H49" s="44" t="s">
        <v>29</v>
      </c>
      <c r="I49" s="45">
        <v>0</v>
      </c>
      <c r="J49" s="44" t="s">
        <v>29</v>
      </c>
      <c r="K49" s="45">
        <v>3.8</v>
      </c>
      <c r="L49" s="44" t="s">
        <v>29</v>
      </c>
      <c r="M49" s="45">
        <v>0</v>
      </c>
      <c r="N49" s="44" t="s">
        <v>29</v>
      </c>
      <c r="O49" s="45">
        <v>0</v>
      </c>
      <c r="P49" s="44" t="s">
        <v>29</v>
      </c>
      <c r="Q49" s="45">
        <v>5.83</v>
      </c>
      <c r="R49" s="46" t="s">
        <v>29</v>
      </c>
      <c r="S49" s="47">
        <f>E49+G49+I49+K49+M49+O49+Q49</f>
        <v>221.11</v>
      </c>
      <c r="T49" s="76"/>
      <c r="U49" s="49"/>
      <c r="V49" s="50"/>
      <c r="W49" s="51">
        <f>IFERROR(((R49/V49)*T49)*60,0)</f>
        <v>0</v>
      </c>
      <c r="X49" s="52"/>
      <c r="Y49" s="53"/>
    </row>
    <row r="50" spans="1:25" ht="15.75" thickBot="1" x14ac:dyDescent="0.3">
      <c r="A50" s="54"/>
      <c r="B50" s="73"/>
      <c r="C50" s="74"/>
      <c r="D50" s="57"/>
      <c r="E50" s="58"/>
      <c r="F50" s="57"/>
      <c r="G50" s="58"/>
      <c r="H50" s="57"/>
      <c r="I50" s="58"/>
      <c r="J50" s="57"/>
      <c r="K50" s="58"/>
      <c r="L50" s="57"/>
      <c r="M50" s="58"/>
      <c r="N50" s="57"/>
      <c r="O50" s="58"/>
      <c r="P50" s="57"/>
      <c r="Q50" s="58"/>
      <c r="R50" s="59"/>
      <c r="S50" s="60"/>
      <c r="T50" s="77"/>
      <c r="U50" s="62"/>
      <c r="V50" s="63"/>
      <c r="W50" s="64">
        <f>IFERROR(((R50/V48)*T50)*60,0)</f>
        <v>0</v>
      </c>
      <c r="X50" s="65"/>
      <c r="Y50" s="66"/>
    </row>
    <row r="51" spans="1:25" ht="15" customHeight="1" x14ac:dyDescent="0.25">
      <c r="A51" s="28">
        <v>7</v>
      </c>
      <c r="B51" s="69" t="s">
        <v>45</v>
      </c>
      <c r="C51" s="70"/>
      <c r="D51" s="31" t="s">
        <v>28</v>
      </c>
      <c r="E51" s="33">
        <v>38</v>
      </c>
      <c r="F51" s="31" t="s">
        <v>28</v>
      </c>
      <c r="G51" s="33">
        <v>0</v>
      </c>
      <c r="H51" s="31" t="s">
        <v>28</v>
      </c>
      <c r="I51" s="33">
        <v>0</v>
      </c>
      <c r="J51" s="31" t="s">
        <v>28</v>
      </c>
      <c r="K51" s="33">
        <v>0</v>
      </c>
      <c r="L51" s="31" t="s">
        <v>28</v>
      </c>
      <c r="M51" s="33">
        <v>0</v>
      </c>
      <c r="N51" s="31" t="s">
        <v>28</v>
      </c>
      <c r="O51" s="33">
        <v>0</v>
      </c>
      <c r="P51" s="31" t="s">
        <v>28</v>
      </c>
      <c r="Q51" s="33">
        <v>0</v>
      </c>
      <c r="R51" s="34" t="s">
        <v>28</v>
      </c>
      <c r="S51" s="33">
        <f>E51+G51+I51+K51+M51+O51+Q51</f>
        <v>38</v>
      </c>
      <c r="T51" s="75">
        <v>1</v>
      </c>
      <c r="U51" s="36"/>
      <c r="V51" s="37"/>
      <c r="W51" s="38">
        <f>IFERROR(((S52/V51)*T51)*60,0)</f>
        <v>0</v>
      </c>
      <c r="X51" s="39" t="e">
        <f t="shared" si="8"/>
        <v>#DIV/0!</v>
      </c>
      <c r="Y51" s="40" t="e">
        <f>S52*X51</f>
        <v>#DIV/0!</v>
      </c>
    </row>
    <row r="52" spans="1:25" ht="15" customHeight="1" x14ac:dyDescent="0.25">
      <c r="A52" s="41"/>
      <c r="B52" s="71"/>
      <c r="C52" s="72"/>
      <c r="D52" s="44" t="s">
        <v>29</v>
      </c>
      <c r="E52" s="45">
        <v>101.52</v>
      </c>
      <c r="F52" s="44" t="s">
        <v>29</v>
      </c>
      <c r="G52" s="45">
        <v>0</v>
      </c>
      <c r="H52" s="44" t="s">
        <v>29</v>
      </c>
      <c r="I52" s="45">
        <v>0</v>
      </c>
      <c r="J52" s="44" t="s">
        <v>29</v>
      </c>
      <c r="K52" s="45">
        <v>0</v>
      </c>
      <c r="L52" s="44" t="s">
        <v>29</v>
      </c>
      <c r="M52" s="45">
        <v>0</v>
      </c>
      <c r="N52" s="44" t="s">
        <v>29</v>
      </c>
      <c r="O52" s="45">
        <v>0</v>
      </c>
      <c r="P52" s="44" t="s">
        <v>29</v>
      </c>
      <c r="Q52" s="45">
        <v>0</v>
      </c>
      <c r="R52" s="46" t="s">
        <v>29</v>
      </c>
      <c r="S52" s="47">
        <f>E52+G52+I52+K52+M52+O52+Q52</f>
        <v>101.52</v>
      </c>
      <c r="T52" s="76"/>
      <c r="U52" s="49"/>
      <c r="V52" s="50"/>
      <c r="W52" s="51">
        <f>IFERROR(((R52/V52)*T52)*60,0)</f>
        <v>0</v>
      </c>
      <c r="X52" s="52"/>
      <c r="Y52" s="53"/>
    </row>
    <row r="53" spans="1:25" ht="15.75" thickBot="1" x14ac:dyDescent="0.3">
      <c r="A53" s="54"/>
      <c r="B53" s="73"/>
      <c r="C53" s="74"/>
      <c r="D53" s="57"/>
      <c r="E53" s="58"/>
      <c r="F53" s="57"/>
      <c r="G53" s="58"/>
      <c r="H53" s="57"/>
      <c r="I53" s="58"/>
      <c r="J53" s="57"/>
      <c r="K53" s="58"/>
      <c r="L53" s="57"/>
      <c r="M53" s="58"/>
      <c r="N53" s="57"/>
      <c r="O53" s="58"/>
      <c r="P53" s="57"/>
      <c r="Q53" s="58"/>
      <c r="R53" s="59"/>
      <c r="S53" s="60"/>
      <c r="T53" s="77"/>
      <c r="U53" s="62"/>
      <c r="V53" s="63"/>
      <c r="W53" s="64">
        <f>IFERROR(((R53/V51)*T53)*60,0)</f>
        <v>0</v>
      </c>
      <c r="X53" s="65"/>
      <c r="Y53" s="66"/>
    </row>
    <row r="54" spans="1:25" ht="15" customHeight="1" x14ac:dyDescent="0.25">
      <c r="A54" s="28">
        <v>7</v>
      </c>
      <c r="B54" s="69" t="s">
        <v>46</v>
      </c>
      <c r="C54" s="70"/>
      <c r="D54" s="31" t="s">
        <v>28</v>
      </c>
      <c r="E54" s="33">
        <v>111</v>
      </c>
      <c r="F54" s="31" t="s">
        <v>28</v>
      </c>
      <c r="G54" s="33">
        <v>0</v>
      </c>
      <c r="H54" s="31" t="s">
        <v>28</v>
      </c>
      <c r="I54" s="33">
        <v>15</v>
      </c>
      <c r="J54" s="31" t="s">
        <v>28</v>
      </c>
      <c r="K54" s="33">
        <v>45</v>
      </c>
      <c r="L54" s="31" t="s">
        <v>28</v>
      </c>
      <c r="M54" s="33">
        <v>0</v>
      </c>
      <c r="N54" s="31" t="s">
        <v>28</v>
      </c>
      <c r="O54" s="33">
        <v>0</v>
      </c>
      <c r="P54" s="31" t="s">
        <v>28</v>
      </c>
      <c r="Q54" s="33">
        <v>8</v>
      </c>
      <c r="R54" s="34" t="s">
        <v>28</v>
      </c>
      <c r="S54" s="33">
        <f>E54+G54+I54+K54+M54+O54+Q54</f>
        <v>179</v>
      </c>
      <c r="T54" s="75">
        <v>1</v>
      </c>
      <c r="U54" s="36"/>
      <c r="V54" s="37"/>
      <c r="W54" s="38">
        <f>IFERROR(((S55/V54)*T54)*60,0)</f>
        <v>0</v>
      </c>
      <c r="X54" s="39" t="e">
        <f t="shared" si="8"/>
        <v>#DIV/0!</v>
      </c>
      <c r="Y54" s="40" t="e">
        <f>S55*X54</f>
        <v>#DIV/0!</v>
      </c>
    </row>
    <row r="55" spans="1:25" ht="15" customHeight="1" x14ac:dyDescent="0.25">
      <c r="A55" s="41"/>
      <c r="B55" s="71"/>
      <c r="C55" s="72"/>
      <c r="D55" s="44" t="s">
        <v>29</v>
      </c>
      <c r="E55" s="45">
        <v>840.06</v>
      </c>
      <c r="F55" s="44" t="s">
        <v>29</v>
      </c>
      <c r="G55" s="45">
        <v>0</v>
      </c>
      <c r="H55" s="44" t="s">
        <v>29</v>
      </c>
      <c r="I55" s="45">
        <v>57.65</v>
      </c>
      <c r="J55" s="44" t="s">
        <v>29</v>
      </c>
      <c r="K55" s="45">
        <v>153.97999999999999</v>
      </c>
      <c r="L55" s="44" t="s">
        <v>29</v>
      </c>
      <c r="M55" s="45">
        <v>0</v>
      </c>
      <c r="N55" s="44" t="s">
        <v>29</v>
      </c>
      <c r="O55" s="45">
        <v>0</v>
      </c>
      <c r="P55" s="44" t="s">
        <v>29</v>
      </c>
      <c r="Q55" s="45">
        <v>5.83</v>
      </c>
      <c r="R55" s="46" t="s">
        <v>29</v>
      </c>
      <c r="S55" s="47">
        <f>E55+G55+I55+K55+M55+O55+Q55</f>
        <v>1057.5199999999998</v>
      </c>
      <c r="T55" s="76"/>
      <c r="U55" s="49"/>
      <c r="V55" s="50"/>
      <c r="W55" s="51">
        <f>IFERROR(((R55/V55)*T55)*60,0)</f>
        <v>0</v>
      </c>
      <c r="X55" s="52"/>
      <c r="Y55" s="53"/>
    </row>
    <row r="56" spans="1:25" ht="15.75" thickBot="1" x14ac:dyDescent="0.3">
      <c r="A56" s="54"/>
      <c r="B56" s="73"/>
      <c r="C56" s="74"/>
      <c r="D56" s="57"/>
      <c r="E56" s="58"/>
      <c r="F56" s="57"/>
      <c r="G56" s="58"/>
      <c r="H56" s="57"/>
      <c r="I56" s="58"/>
      <c r="J56" s="57"/>
      <c r="K56" s="58"/>
      <c r="L56" s="57"/>
      <c r="M56" s="58"/>
      <c r="N56" s="57"/>
      <c r="O56" s="58"/>
      <c r="P56" s="57"/>
      <c r="Q56" s="58"/>
      <c r="R56" s="59"/>
      <c r="S56" s="60"/>
      <c r="T56" s="77"/>
      <c r="U56" s="62"/>
      <c r="V56" s="63"/>
      <c r="W56" s="64">
        <f>IFERROR(((R56/V54)*T56)*60,0)</f>
        <v>0</v>
      </c>
      <c r="X56" s="65"/>
      <c r="Y56" s="66"/>
    </row>
    <row r="57" spans="1:25" ht="15" customHeight="1" x14ac:dyDescent="0.25">
      <c r="A57" s="28">
        <v>8</v>
      </c>
      <c r="B57" s="69" t="s">
        <v>47</v>
      </c>
      <c r="C57" s="70"/>
      <c r="D57" s="31" t="s">
        <v>28</v>
      </c>
      <c r="E57" s="33">
        <v>24</v>
      </c>
      <c r="F57" s="31" t="s">
        <v>28</v>
      </c>
      <c r="G57" s="33">
        <v>0</v>
      </c>
      <c r="H57" s="31" t="s">
        <v>28</v>
      </c>
      <c r="I57" s="33">
        <v>9</v>
      </c>
      <c r="J57" s="31" t="s">
        <v>28</v>
      </c>
      <c r="K57" s="33">
        <v>0</v>
      </c>
      <c r="L57" s="31" t="s">
        <v>28</v>
      </c>
      <c r="M57" s="33">
        <v>1</v>
      </c>
      <c r="N57" s="31" t="s">
        <v>28</v>
      </c>
      <c r="O57" s="33">
        <v>0</v>
      </c>
      <c r="P57" s="31" t="s">
        <v>28</v>
      </c>
      <c r="Q57" s="33">
        <v>1</v>
      </c>
      <c r="R57" s="34" t="s">
        <v>28</v>
      </c>
      <c r="S57" s="33">
        <f>E57+G57+I57+K57+M57+O57+Q57</f>
        <v>35</v>
      </c>
      <c r="T57" s="75">
        <v>1</v>
      </c>
      <c r="U57" s="36"/>
      <c r="V57" s="37"/>
      <c r="W57" s="38">
        <f>IFERROR(((S58/V57)*T57)*60,0)</f>
        <v>0</v>
      </c>
      <c r="X57" s="39" t="e">
        <f t="shared" si="8"/>
        <v>#DIV/0!</v>
      </c>
      <c r="Y57" s="40" t="e">
        <f>S58*X57</f>
        <v>#DIV/0!</v>
      </c>
    </row>
    <row r="58" spans="1:25" ht="15" customHeight="1" x14ac:dyDescent="0.25">
      <c r="A58" s="41"/>
      <c r="B58" s="71"/>
      <c r="C58" s="72"/>
      <c r="D58" s="44" t="s">
        <v>29</v>
      </c>
      <c r="E58" s="45">
        <v>31.73</v>
      </c>
      <c r="F58" s="44" t="s">
        <v>29</v>
      </c>
      <c r="G58" s="45">
        <v>0</v>
      </c>
      <c r="H58" s="44" t="s">
        <v>29</v>
      </c>
      <c r="I58" s="45">
        <v>47.2</v>
      </c>
      <c r="J58" s="44" t="s">
        <v>29</v>
      </c>
      <c r="K58" s="45">
        <v>0</v>
      </c>
      <c r="L58" s="44" t="s">
        <v>29</v>
      </c>
      <c r="M58" s="45">
        <v>58</v>
      </c>
      <c r="N58" s="44" t="s">
        <v>29</v>
      </c>
      <c r="O58" s="45">
        <v>0</v>
      </c>
      <c r="P58" s="44" t="s">
        <v>29</v>
      </c>
      <c r="Q58" s="45">
        <v>0.28000000000000003</v>
      </c>
      <c r="R58" s="46" t="s">
        <v>29</v>
      </c>
      <c r="S58" s="47">
        <f>E58+G58+I58+K58+M58+O58+Q58</f>
        <v>137.21</v>
      </c>
      <c r="T58" s="76"/>
      <c r="U58" s="49"/>
      <c r="V58" s="50"/>
      <c r="W58" s="51">
        <f>IFERROR(((R58/V58)*T58)*60,0)</f>
        <v>0</v>
      </c>
      <c r="X58" s="52"/>
      <c r="Y58" s="53"/>
    </row>
    <row r="59" spans="1:25" ht="15.75" thickBot="1" x14ac:dyDescent="0.3">
      <c r="A59" s="54"/>
      <c r="B59" s="73"/>
      <c r="C59" s="74"/>
      <c r="D59" s="57"/>
      <c r="E59" s="58"/>
      <c r="F59" s="57"/>
      <c r="G59" s="58"/>
      <c r="H59" s="57"/>
      <c r="I59" s="58"/>
      <c r="J59" s="57"/>
      <c r="K59" s="58"/>
      <c r="L59" s="57"/>
      <c r="M59" s="58"/>
      <c r="N59" s="57"/>
      <c r="O59" s="58"/>
      <c r="P59" s="57"/>
      <c r="Q59" s="58"/>
      <c r="R59" s="59"/>
      <c r="S59" s="60"/>
      <c r="T59" s="77"/>
      <c r="U59" s="62"/>
      <c r="V59" s="63"/>
      <c r="W59" s="64">
        <f>IFERROR(((R59/V57)*T59)*60,0)</f>
        <v>0</v>
      </c>
      <c r="X59" s="65"/>
      <c r="Y59" s="66"/>
    </row>
    <row r="60" spans="1:25" ht="15" customHeight="1" x14ac:dyDescent="0.25">
      <c r="A60" s="28">
        <v>9</v>
      </c>
      <c r="B60" s="69" t="s">
        <v>48</v>
      </c>
      <c r="C60" s="70"/>
      <c r="D60" s="31" t="s">
        <v>28</v>
      </c>
      <c r="E60" s="33">
        <v>31</v>
      </c>
      <c r="F60" s="31" t="s">
        <v>28</v>
      </c>
      <c r="G60" s="33">
        <v>0</v>
      </c>
      <c r="H60" s="31" t="s">
        <v>28</v>
      </c>
      <c r="I60" s="33">
        <v>0</v>
      </c>
      <c r="J60" s="31" t="s">
        <v>28</v>
      </c>
      <c r="K60" s="33">
        <v>0</v>
      </c>
      <c r="L60" s="31" t="s">
        <v>28</v>
      </c>
      <c r="M60" s="33">
        <v>0</v>
      </c>
      <c r="N60" s="31" t="s">
        <v>28</v>
      </c>
      <c r="O60" s="33">
        <v>0</v>
      </c>
      <c r="P60" s="31" t="s">
        <v>28</v>
      </c>
      <c r="Q60" s="33">
        <v>3</v>
      </c>
      <c r="R60" s="34" t="s">
        <v>28</v>
      </c>
      <c r="S60" s="33">
        <f>E60+G60+I60+K60+M60+O60+Q60</f>
        <v>34</v>
      </c>
      <c r="T60" s="75">
        <v>1</v>
      </c>
      <c r="U60" s="36"/>
      <c r="V60" s="37"/>
      <c r="W60" s="38">
        <f>IFERROR(((S61/V60)*T60)*60,0)</f>
        <v>0</v>
      </c>
      <c r="X60" s="39" t="e">
        <f t="shared" si="8"/>
        <v>#DIV/0!</v>
      </c>
      <c r="Y60" s="40" t="e">
        <f>S61*X60</f>
        <v>#DIV/0!</v>
      </c>
    </row>
    <row r="61" spans="1:25" ht="15" customHeight="1" x14ac:dyDescent="0.25">
      <c r="A61" s="41"/>
      <c r="B61" s="71"/>
      <c r="C61" s="72"/>
      <c r="D61" s="44" t="s">
        <v>29</v>
      </c>
      <c r="E61" s="45">
        <v>52.54</v>
      </c>
      <c r="F61" s="44" t="s">
        <v>29</v>
      </c>
      <c r="G61" s="45">
        <v>0</v>
      </c>
      <c r="H61" s="44" t="s">
        <v>29</v>
      </c>
      <c r="I61" s="45">
        <v>0</v>
      </c>
      <c r="J61" s="44" t="s">
        <v>29</v>
      </c>
      <c r="K61" s="45">
        <v>0</v>
      </c>
      <c r="L61" s="44" t="s">
        <v>29</v>
      </c>
      <c r="M61" s="45">
        <v>0</v>
      </c>
      <c r="N61" s="44" t="s">
        <v>29</v>
      </c>
      <c r="O61" s="45">
        <v>0</v>
      </c>
      <c r="P61" s="44" t="s">
        <v>29</v>
      </c>
      <c r="Q61" s="45">
        <v>1.4</v>
      </c>
      <c r="R61" s="46" t="s">
        <v>29</v>
      </c>
      <c r="S61" s="47">
        <f>E61+G61+I61+K61+M61+O61+Q61</f>
        <v>53.94</v>
      </c>
      <c r="T61" s="76"/>
      <c r="U61" s="49"/>
      <c r="V61" s="50"/>
      <c r="W61" s="51">
        <f>IFERROR(((R61/V61)*T61)*60,0)</f>
        <v>0</v>
      </c>
      <c r="X61" s="52"/>
      <c r="Y61" s="53"/>
    </row>
    <row r="62" spans="1:25" ht="15.75" thickBot="1" x14ac:dyDescent="0.3">
      <c r="A62" s="54"/>
      <c r="B62" s="73"/>
      <c r="C62" s="74"/>
      <c r="D62" s="57"/>
      <c r="E62" s="58"/>
      <c r="F62" s="57"/>
      <c r="G62" s="58"/>
      <c r="H62" s="57"/>
      <c r="I62" s="58"/>
      <c r="J62" s="57"/>
      <c r="K62" s="58"/>
      <c r="L62" s="57"/>
      <c r="M62" s="58"/>
      <c r="N62" s="57"/>
      <c r="O62" s="58"/>
      <c r="P62" s="57"/>
      <c r="Q62" s="58"/>
      <c r="R62" s="59"/>
      <c r="S62" s="60"/>
      <c r="T62" s="77"/>
      <c r="U62" s="62"/>
      <c r="V62" s="63"/>
      <c r="W62" s="64">
        <f>IFERROR(((R62/V60)*T62)*60,0)</f>
        <v>0</v>
      </c>
      <c r="X62" s="65"/>
      <c r="Y62" s="66"/>
    </row>
    <row r="63" spans="1:25" ht="15" customHeight="1" x14ac:dyDescent="0.25">
      <c r="A63" s="28">
        <v>10</v>
      </c>
      <c r="B63" s="69" t="s">
        <v>49</v>
      </c>
      <c r="C63" s="70"/>
      <c r="D63" s="31" t="s">
        <v>28</v>
      </c>
      <c r="E63" s="33">
        <v>193</v>
      </c>
      <c r="F63" s="31" t="s">
        <v>28</v>
      </c>
      <c r="G63" s="33">
        <v>1</v>
      </c>
      <c r="H63" s="31" t="s">
        <v>28</v>
      </c>
      <c r="I63" s="33">
        <v>5</v>
      </c>
      <c r="J63" s="31" t="s">
        <v>28</v>
      </c>
      <c r="K63" s="33">
        <v>19</v>
      </c>
      <c r="L63" s="31" t="s">
        <v>28</v>
      </c>
      <c r="M63" s="33">
        <v>0</v>
      </c>
      <c r="N63" s="31" t="s">
        <v>28</v>
      </c>
      <c r="O63" s="33">
        <v>0</v>
      </c>
      <c r="P63" s="31" t="s">
        <v>28</v>
      </c>
      <c r="Q63" s="33">
        <v>12</v>
      </c>
      <c r="R63" s="34" t="s">
        <v>28</v>
      </c>
      <c r="S63" s="33">
        <f>E63+G63+I63+K63+M63+O63+Q63</f>
        <v>230</v>
      </c>
      <c r="T63" s="75">
        <v>1</v>
      </c>
      <c r="U63" s="36"/>
      <c r="V63" s="37"/>
      <c r="W63" s="38">
        <f>IFERROR(((S64/V63)*T63)*60,0)</f>
        <v>0</v>
      </c>
      <c r="X63" s="39" t="e">
        <f t="shared" si="8"/>
        <v>#DIV/0!</v>
      </c>
      <c r="Y63" s="40" t="e">
        <f>S64*X63</f>
        <v>#DIV/0!</v>
      </c>
    </row>
    <row r="64" spans="1:25" ht="15" customHeight="1" x14ac:dyDescent="0.25">
      <c r="A64" s="41"/>
      <c r="B64" s="71"/>
      <c r="C64" s="72"/>
      <c r="D64" s="44" t="s">
        <v>29</v>
      </c>
      <c r="E64" s="45">
        <v>589.62</v>
      </c>
      <c r="F64" s="44" t="s">
        <v>29</v>
      </c>
      <c r="G64" s="45">
        <v>1.3</v>
      </c>
      <c r="H64" s="44" t="s">
        <v>29</v>
      </c>
      <c r="I64" s="45">
        <v>68.400000000000006</v>
      </c>
      <c r="J64" s="44" t="s">
        <v>29</v>
      </c>
      <c r="K64" s="45">
        <v>82.4</v>
      </c>
      <c r="L64" s="44" t="s">
        <v>39</v>
      </c>
      <c r="M64" s="45">
        <v>0</v>
      </c>
      <c r="N64" s="44" t="s">
        <v>39</v>
      </c>
      <c r="O64" s="45">
        <v>0</v>
      </c>
      <c r="P64" s="44" t="s">
        <v>29</v>
      </c>
      <c r="Q64" s="45">
        <v>52.97</v>
      </c>
      <c r="R64" s="46" t="s">
        <v>29</v>
      </c>
      <c r="S64" s="47">
        <f>E64+G64+I64+K64+M64+O64+Q64</f>
        <v>794.68999999999994</v>
      </c>
      <c r="T64" s="76"/>
      <c r="U64" s="49"/>
      <c r="V64" s="50"/>
      <c r="W64" s="51">
        <f>IFERROR(((R64/V64)*T64)*60,0)</f>
        <v>0</v>
      </c>
      <c r="X64" s="52"/>
      <c r="Y64" s="53"/>
    </row>
    <row r="65" spans="1:25" ht="15.75" thickBot="1" x14ac:dyDescent="0.3">
      <c r="A65" s="54"/>
      <c r="B65" s="73"/>
      <c r="C65" s="74"/>
      <c r="D65" s="57"/>
      <c r="E65" s="58"/>
      <c r="F65" s="57"/>
      <c r="G65" s="58"/>
      <c r="H65" s="57"/>
      <c r="I65" s="58"/>
      <c r="J65" s="57"/>
      <c r="K65" s="58"/>
      <c r="L65" s="57"/>
      <c r="M65" s="58"/>
      <c r="N65" s="57"/>
      <c r="O65" s="58"/>
      <c r="P65" s="57"/>
      <c r="Q65" s="58"/>
      <c r="R65" s="59"/>
      <c r="S65" s="60"/>
      <c r="T65" s="77"/>
      <c r="U65" s="62"/>
      <c r="V65" s="63"/>
      <c r="W65" s="64">
        <f>IFERROR(((R65/V63)*T65)*60,0)</f>
        <v>0</v>
      </c>
      <c r="X65" s="65"/>
      <c r="Y65" s="66"/>
    </row>
    <row r="66" spans="1:25" ht="15" customHeight="1" x14ac:dyDescent="0.25">
      <c r="A66" s="28">
        <v>10</v>
      </c>
      <c r="B66" s="69" t="s">
        <v>50</v>
      </c>
      <c r="C66" s="70"/>
      <c r="D66" s="31" t="s">
        <v>28</v>
      </c>
      <c r="E66" s="33">
        <v>87</v>
      </c>
      <c r="F66" s="31" t="s">
        <v>28</v>
      </c>
      <c r="G66" s="33">
        <v>0</v>
      </c>
      <c r="H66" s="31" t="s">
        <v>28</v>
      </c>
      <c r="I66" s="33">
        <v>0</v>
      </c>
      <c r="J66" s="31" t="s">
        <v>28</v>
      </c>
      <c r="K66" s="33">
        <v>2</v>
      </c>
      <c r="L66" s="31" t="s">
        <v>28</v>
      </c>
      <c r="M66" s="33">
        <v>0</v>
      </c>
      <c r="N66" s="31" t="s">
        <v>28</v>
      </c>
      <c r="O66" s="33">
        <v>0</v>
      </c>
      <c r="P66" s="31" t="s">
        <v>28</v>
      </c>
      <c r="Q66" s="33">
        <v>0</v>
      </c>
      <c r="R66" s="34" t="s">
        <v>28</v>
      </c>
      <c r="S66" s="33">
        <f>E66+G66+I66+K66+M66+O66+Q66</f>
        <v>89</v>
      </c>
      <c r="T66" s="75">
        <v>1</v>
      </c>
      <c r="U66" s="36"/>
      <c r="V66" s="37"/>
      <c r="W66" s="38">
        <f>IFERROR(((S67/V66)*T66)*60,0)</f>
        <v>0</v>
      </c>
      <c r="X66" s="39" t="e">
        <f t="shared" si="8"/>
        <v>#DIV/0!</v>
      </c>
      <c r="Y66" s="40" t="e">
        <f>S67*X66</f>
        <v>#DIV/0!</v>
      </c>
    </row>
    <row r="67" spans="1:25" ht="15" customHeight="1" x14ac:dyDescent="0.25">
      <c r="A67" s="41"/>
      <c r="B67" s="71"/>
      <c r="C67" s="72"/>
      <c r="D67" s="44" t="s">
        <v>29</v>
      </c>
      <c r="E67" s="45">
        <v>536.08000000000004</v>
      </c>
      <c r="F67" s="44" t="s">
        <v>29</v>
      </c>
      <c r="G67" s="45">
        <v>0</v>
      </c>
      <c r="H67" s="44" t="s">
        <v>29</v>
      </c>
      <c r="I67" s="45">
        <v>0</v>
      </c>
      <c r="J67" s="44" t="s">
        <v>29</v>
      </c>
      <c r="K67" s="45">
        <v>7.55</v>
      </c>
      <c r="L67" s="44" t="s">
        <v>39</v>
      </c>
      <c r="M67" s="45">
        <v>0</v>
      </c>
      <c r="N67" s="44" t="s">
        <v>39</v>
      </c>
      <c r="O67" s="45">
        <v>0</v>
      </c>
      <c r="P67" s="44" t="s">
        <v>29</v>
      </c>
      <c r="Q67" s="45">
        <v>0</v>
      </c>
      <c r="R67" s="46" t="s">
        <v>29</v>
      </c>
      <c r="S67" s="47">
        <f>E67+G67+I67+K67+M67+O67+Q67</f>
        <v>543.63</v>
      </c>
      <c r="T67" s="76"/>
      <c r="U67" s="49"/>
      <c r="V67" s="50"/>
      <c r="W67" s="51">
        <f>IFERROR(((R67/V67)*T67)*60,0)</f>
        <v>0</v>
      </c>
      <c r="X67" s="52"/>
      <c r="Y67" s="53"/>
    </row>
    <row r="68" spans="1:25" ht="15.75" thickBot="1" x14ac:dyDescent="0.3">
      <c r="A68" s="54"/>
      <c r="B68" s="73"/>
      <c r="C68" s="74"/>
      <c r="D68" s="57"/>
      <c r="E68" s="58"/>
      <c r="F68" s="57"/>
      <c r="G68" s="58"/>
      <c r="H68" s="57"/>
      <c r="I68" s="58"/>
      <c r="J68" s="57"/>
      <c r="K68" s="58"/>
      <c r="L68" s="57"/>
      <c r="M68" s="58"/>
      <c r="N68" s="57"/>
      <c r="O68" s="58"/>
      <c r="P68" s="57"/>
      <c r="Q68" s="58"/>
      <c r="R68" s="59"/>
      <c r="S68" s="60"/>
      <c r="T68" s="77"/>
      <c r="U68" s="62"/>
      <c r="V68" s="63"/>
      <c r="W68" s="64">
        <f>IFERROR(((R68/V66)*T68)*60,0)</f>
        <v>0</v>
      </c>
      <c r="X68" s="65"/>
      <c r="Y68" s="66"/>
    </row>
    <row r="69" spans="1:25" ht="15" customHeight="1" x14ac:dyDescent="0.25">
      <c r="A69" s="28">
        <v>11</v>
      </c>
      <c r="B69" s="69" t="s">
        <v>51</v>
      </c>
      <c r="C69" s="70"/>
      <c r="D69" s="31" t="s">
        <v>28</v>
      </c>
      <c r="E69" s="33">
        <v>71</v>
      </c>
      <c r="F69" s="31" t="s">
        <v>28</v>
      </c>
      <c r="G69" s="33">
        <v>0</v>
      </c>
      <c r="H69" s="31" t="s">
        <v>28</v>
      </c>
      <c r="I69" s="33">
        <v>2</v>
      </c>
      <c r="J69" s="31" t="s">
        <v>28</v>
      </c>
      <c r="K69" s="33">
        <v>0</v>
      </c>
      <c r="L69" s="31" t="s">
        <v>28</v>
      </c>
      <c r="M69" s="33">
        <v>0</v>
      </c>
      <c r="N69" s="31" t="s">
        <v>28</v>
      </c>
      <c r="O69" s="33">
        <v>0</v>
      </c>
      <c r="P69" s="31" t="s">
        <v>28</v>
      </c>
      <c r="Q69" s="33">
        <v>5</v>
      </c>
      <c r="R69" s="34" t="s">
        <v>28</v>
      </c>
      <c r="S69" s="33">
        <f>E69+G69+I69+K69+M69+O69+Q69</f>
        <v>78</v>
      </c>
      <c r="T69" s="75">
        <v>1</v>
      </c>
      <c r="U69" s="36"/>
      <c r="V69" s="37"/>
      <c r="W69" s="38">
        <f>IFERROR(((S70/V69)*T69)*60,0)</f>
        <v>0</v>
      </c>
      <c r="X69" s="39" t="e">
        <f t="shared" si="8"/>
        <v>#DIV/0!</v>
      </c>
      <c r="Y69" s="40" t="e">
        <f>S70*X69</f>
        <v>#DIV/0!</v>
      </c>
    </row>
    <row r="70" spans="1:25" ht="15" customHeight="1" x14ac:dyDescent="0.25">
      <c r="A70" s="41"/>
      <c r="B70" s="71"/>
      <c r="C70" s="72"/>
      <c r="D70" s="44" t="s">
        <v>29</v>
      </c>
      <c r="E70" s="45">
        <v>207.6</v>
      </c>
      <c r="F70" s="44" t="s">
        <v>29</v>
      </c>
      <c r="G70" s="45">
        <v>0</v>
      </c>
      <c r="H70" s="44" t="s">
        <v>29</v>
      </c>
      <c r="I70" s="45">
        <v>9.1999999999999993</v>
      </c>
      <c r="J70" s="44" t="s">
        <v>29</v>
      </c>
      <c r="K70" s="45">
        <v>0</v>
      </c>
      <c r="L70" s="44" t="s">
        <v>29</v>
      </c>
      <c r="M70" s="45">
        <v>0</v>
      </c>
      <c r="N70" s="44" t="s">
        <v>29</v>
      </c>
      <c r="O70" s="45">
        <v>0</v>
      </c>
      <c r="P70" s="44" t="s">
        <v>29</v>
      </c>
      <c r="Q70" s="45">
        <v>6</v>
      </c>
      <c r="R70" s="46" t="s">
        <v>29</v>
      </c>
      <c r="S70" s="47">
        <f>E70+G70+I70+K70+M70+O70+Q70</f>
        <v>222.79999999999998</v>
      </c>
      <c r="T70" s="76"/>
      <c r="U70" s="49"/>
      <c r="V70" s="50"/>
      <c r="W70" s="51">
        <f>IFERROR(((R70/V70)*T70)*60,0)</f>
        <v>0</v>
      </c>
      <c r="X70" s="52"/>
      <c r="Y70" s="53"/>
    </row>
    <row r="71" spans="1:25" ht="15.75" thickBot="1" x14ac:dyDescent="0.3">
      <c r="A71" s="54"/>
      <c r="B71" s="73"/>
      <c r="C71" s="74"/>
      <c r="D71" s="57"/>
      <c r="E71" s="58"/>
      <c r="F71" s="57"/>
      <c r="G71" s="58"/>
      <c r="H71" s="57"/>
      <c r="I71" s="58"/>
      <c r="J71" s="57"/>
      <c r="K71" s="58"/>
      <c r="L71" s="57"/>
      <c r="M71" s="58"/>
      <c r="N71" s="57"/>
      <c r="O71" s="58"/>
      <c r="P71" s="57"/>
      <c r="Q71" s="58"/>
      <c r="R71" s="59"/>
      <c r="S71" s="60"/>
      <c r="T71" s="77"/>
      <c r="U71" s="62"/>
      <c r="V71" s="63"/>
      <c r="W71" s="64">
        <f>IFERROR(((R71/V69)*T71)*60,0)</f>
        <v>0</v>
      </c>
      <c r="X71" s="65"/>
      <c r="Y71" s="66"/>
    </row>
    <row r="72" spans="1:25" ht="15" customHeight="1" x14ac:dyDescent="0.25">
      <c r="A72" s="28">
        <v>11</v>
      </c>
      <c r="B72" s="69" t="s">
        <v>52</v>
      </c>
      <c r="C72" s="70"/>
      <c r="D72" s="31" t="s">
        <v>28</v>
      </c>
      <c r="E72" s="33">
        <v>16</v>
      </c>
      <c r="F72" s="31" t="s">
        <v>28</v>
      </c>
      <c r="G72" s="33">
        <v>0</v>
      </c>
      <c r="H72" s="31" t="s">
        <v>28</v>
      </c>
      <c r="I72" s="33">
        <v>3</v>
      </c>
      <c r="J72" s="31" t="s">
        <v>28</v>
      </c>
      <c r="K72" s="33">
        <v>3</v>
      </c>
      <c r="L72" s="31" t="s">
        <v>28</v>
      </c>
      <c r="M72" s="33">
        <v>0</v>
      </c>
      <c r="N72" s="31" t="s">
        <v>28</v>
      </c>
      <c r="O72" s="33">
        <v>0</v>
      </c>
      <c r="P72" s="31" t="s">
        <v>28</v>
      </c>
      <c r="Q72" s="33">
        <v>0</v>
      </c>
      <c r="R72" s="34" t="s">
        <v>28</v>
      </c>
      <c r="S72" s="33">
        <f>E72+G72+I72+K72+M72+O72+Q72</f>
        <v>22</v>
      </c>
      <c r="T72" s="35">
        <v>1</v>
      </c>
      <c r="U72" s="36"/>
      <c r="V72" s="37"/>
      <c r="W72" s="38">
        <f>IFERROR(((S73/V72)*T72)*60,0)</f>
        <v>0</v>
      </c>
      <c r="X72" s="39" t="e">
        <f t="shared" ref="X72:X108" si="9">U72/V72</f>
        <v>#DIV/0!</v>
      </c>
      <c r="Y72" s="40" t="e">
        <f>S73*X72</f>
        <v>#DIV/0!</v>
      </c>
    </row>
    <row r="73" spans="1:25" ht="15" customHeight="1" x14ac:dyDescent="0.25">
      <c r="A73" s="41"/>
      <c r="B73" s="71"/>
      <c r="C73" s="72"/>
      <c r="D73" s="44" t="s">
        <v>29</v>
      </c>
      <c r="E73" s="45">
        <v>49.38</v>
      </c>
      <c r="F73" s="44" t="s">
        <v>29</v>
      </c>
      <c r="G73" s="45">
        <v>0</v>
      </c>
      <c r="H73" s="44" t="s">
        <v>29</v>
      </c>
      <c r="I73" s="45">
        <v>101.76</v>
      </c>
      <c r="J73" s="44" t="s">
        <v>29</v>
      </c>
      <c r="K73" s="45">
        <v>5.36</v>
      </c>
      <c r="L73" s="44" t="s">
        <v>29</v>
      </c>
      <c r="M73" s="45">
        <v>0</v>
      </c>
      <c r="N73" s="44" t="s">
        <v>29</v>
      </c>
      <c r="O73" s="45">
        <v>0</v>
      </c>
      <c r="P73" s="44" t="s">
        <v>29</v>
      </c>
      <c r="Q73" s="45">
        <v>0</v>
      </c>
      <c r="R73" s="46" t="s">
        <v>29</v>
      </c>
      <c r="S73" s="47">
        <f>E73+G73+I73+K73+M73+O73+Q73</f>
        <v>156.50000000000003</v>
      </c>
      <c r="T73" s="48"/>
      <c r="U73" s="49"/>
      <c r="V73" s="50"/>
      <c r="W73" s="51">
        <f>IFERROR(((R73/V73)*T73)*60,0)</f>
        <v>0</v>
      </c>
      <c r="X73" s="52"/>
      <c r="Y73" s="53"/>
    </row>
    <row r="74" spans="1:25" ht="15.75" thickBot="1" x14ac:dyDescent="0.3">
      <c r="A74" s="54"/>
      <c r="B74" s="73"/>
      <c r="C74" s="74"/>
      <c r="D74" s="57"/>
      <c r="E74" s="58"/>
      <c r="F74" s="57"/>
      <c r="G74" s="58"/>
      <c r="H74" s="57"/>
      <c r="I74" s="58"/>
      <c r="J74" s="57"/>
      <c r="K74" s="58"/>
      <c r="L74" s="57"/>
      <c r="M74" s="58"/>
      <c r="N74" s="57"/>
      <c r="O74" s="58"/>
      <c r="P74" s="57"/>
      <c r="Q74" s="58"/>
      <c r="R74" s="59"/>
      <c r="S74" s="60"/>
      <c r="T74" s="61"/>
      <c r="U74" s="62"/>
      <c r="V74" s="63"/>
      <c r="W74" s="64">
        <f>IFERROR(((R74/V72)*T74)*60,0)</f>
        <v>0</v>
      </c>
      <c r="X74" s="65"/>
      <c r="Y74" s="66"/>
    </row>
    <row r="75" spans="1:25" ht="15" customHeight="1" x14ac:dyDescent="0.25">
      <c r="A75" s="28">
        <v>12</v>
      </c>
      <c r="B75" s="69" t="s">
        <v>53</v>
      </c>
      <c r="C75" s="70"/>
      <c r="D75" s="31" t="s">
        <v>28</v>
      </c>
      <c r="E75" s="33">
        <v>123</v>
      </c>
      <c r="F75" s="31" t="s">
        <v>28</v>
      </c>
      <c r="G75" s="33">
        <v>1</v>
      </c>
      <c r="H75" s="31" t="s">
        <v>28</v>
      </c>
      <c r="I75" s="33">
        <v>3</v>
      </c>
      <c r="J75" s="31" t="s">
        <v>28</v>
      </c>
      <c r="K75" s="33">
        <v>1</v>
      </c>
      <c r="L75" s="31" t="s">
        <v>28</v>
      </c>
      <c r="M75" s="33">
        <v>0</v>
      </c>
      <c r="N75" s="31" t="s">
        <v>28</v>
      </c>
      <c r="O75" s="33">
        <v>0</v>
      </c>
      <c r="P75" s="31" t="s">
        <v>28</v>
      </c>
      <c r="Q75" s="33">
        <v>0</v>
      </c>
      <c r="R75" s="34" t="s">
        <v>28</v>
      </c>
      <c r="S75" s="33">
        <f>E75+G75+I75+K75+M75+O75+Q75</f>
        <v>128</v>
      </c>
      <c r="T75" s="75">
        <v>1</v>
      </c>
      <c r="U75" s="36"/>
      <c r="V75" s="37"/>
      <c r="W75" s="38">
        <f>IFERROR(((S76/V75)*T75)*60,0)</f>
        <v>0</v>
      </c>
      <c r="X75" s="39" t="e">
        <f t="shared" si="9"/>
        <v>#DIV/0!</v>
      </c>
      <c r="Y75" s="40" t="e">
        <f>S76*X75</f>
        <v>#DIV/0!</v>
      </c>
    </row>
    <row r="76" spans="1:25" ht="15" customHeight="1" x14ac:dyDescent="0.25">
      <c r="A76" s="41"/>
      <c r="B76" s="71"/>
      <c r="C76" s="72"/>
      <c r="D76" s="44" t="s">
        <v>29</v>
      </c>
      <c r="E76" s="45">
        <v>1061.67</v>
      </c>
      <c r="F76" s="44" t="s">
        <v>29</v>
      </c>
      <c r="G76" s="45">
        <v>45.03</v>
      </c>
      <c r="H76" s="44" t="s">
        <v>29</v>
      </c>
      <c r="I76" s="45">
        <v>51.8</v>
      </c>
      <c r="J76" s="44" t="s">
        <v>29</v>
      </c>
      <c r="K76" s="45">
        <v>20</v>
      </c>
      <c r="L76" s="44" t="s">
        <v>29</v>
      </c>
      <c r="M76" s="45">
        <v>0</v>
      </c>
      <c r="N76" s="44" t="s">
        <v>29</v>
      </c>
      <c r="O76" s="45">
        <v>0</v>
      </c>
      <c r="P76" s="44" t="s">
        <v>29</v>
      </c>
      <c r="Q76" s="45">
        <v>0</v>
      </c>
      <c r="R76" s="46" t="s">
        <v>29</v>
      </c>
      <c r="S76" s="47">
        <f>E76+G76+I76+K76+M76+O76+Q76</f>
        <v>1178.5</v>
      </c>
      <c r="T76" s="76"/>
      <c r="U76" s="49"/>
      <c r="V76" s="50"/>
      <c r="W76" s="51">
        <f>IFERROR(((R76/V76)*T76)*60,0)</f>
        <v>0</v>
      </c>
      <c r="X76" s="52"/>
      <c r="Y76" s="53"/>
    </row>
    <row r="77" spans="1:25" ht="15.75" thickBot="1" x14ac:dyDescent="0.3">
      <c r="A77" s="54"/>
      <c r="B77" s="73"/>
      <c r="C77" s="74"/>
      <c r="D77" s="57"/>
      <c r="E77" s="58"/>
      <c r="F77" s="57"/>
      <c r="G77" s="58"/>
      <c r="H77" s="57"/>
      <c r="I77" s="58"/>
      <c r="J77" s="57"/>
      <c r="K77" s="58"/>
      <c r="L77" s="57"/>
      <c r="M77" s="58"/>
      <c r="N77" s="57"/>
      <c r="O77" s="58"/>
      <c r="P77" s="57"/>
      <c r="Q77" s="58"/>
      <c r="R77" s="59"/>
      <c r="S77" s="60"/>
      <c r="T77" s="77"/>
      <c r="U77" s="62"/>
      <c r="V77" s="63"/>
      <c r="W77" s="64">
        <f>IFERROR(((R77/V75)*T77)*60,0)</f>
        <v>0</v>
      </c>
      <c r="X77" s="65"/>
      <c r="Y77" s="66"/>
    </row>
    <row r="78" spans="1:25" ht="15" customHeight="1" x14ac:dyDescent="0.25">
      <c r="A78" s="28">
        <v>12</v>
      </c>
      <c r="B78" s="69" t="s">
        <v>54</v>
      </c>
      <c r="C78" s="70"/>
      <c r="D78" s="31" t="s">
        <v>28</v>
      </c>
      <c r="E78" s="33">
        <v>71</v>
      </c>
      <c r="F78" s="31" t="s">
        <v>28</v>
      </c>
      <c r="G78" s="33">
        <v>0</v>
      </c>
      <c r="H78" s="31" t="s">
        <v>28</v>
      </c>
      <c r="I78" s="33">
        <v>2</v>
      </c>
      <c r="J78" s="31" t="s">
        <v>28</v>
      </c>
      <c r="K78" s="33">
        <v>0</v>
      </c>
      <c r="L78" s="31" t="s">
        <v>28</v>
      </c>
      <c r="M78" s="33">
        <v>0</v>
      </c>
      <c r="N78" s="31" t="s">
        <v>28</v>
      </c>
      <c r="O78" s="33">
        <v>0</v>
      </c>
      <c r="P78" s="31" t="s">
        <v>28</v>
      </c>
      <c r="Q78" s="33">
        <v>5</v>
      </c>
      <c r="R78" s="34" t="s">
        <v>28</v>
      </c>
      <c r="S78" s="33">
        <f>E78+G78+I78+K78+M78+O78+Q78</f>
        <v>78</v>
      </c>
      <c r="T78" s="75">
        <v>1</v>
      </c>
      <c r="U78" s="36"/>
      <c r="V78" s="37"/>
      <c r="W78" s="38">
        <f>IFERROR(((S79/V78)*T78)*60,0)</f>
        <v>0</v>
      </c>
      <c r="X78" s="39" t="e">
        <f t="shared" si="9"/>
        <v>#DIV/0!</v>
      </c>
      <c r="Y78" s="40" t="e">
        <f>S79*X78</f>
        <v>#DIV/0!</v>
      </c>
    </row>
    <row r="79" spans="1:25" ht="15" customHeight="1" x14ac:dyDescent="0.25">
      <c r="A79" s="41"/>
      <c r="B79" s="71"/>
      <c r="C79" s="72"/>
      <c r="D79" s="44" t="s">
        <v>29</v>
      </c>
      <c r="E79" s="45">
        <v>206.59</v>
      </c>
      <c r="F79" s="44" t="s">
        <v>29</v>
      </c>
      <c r="G79" s="45">
        <v>0</v>
      </c>
      <c r="H79" s="44" t="s">
        <v>29</v>
      </c>
      <c r="I79" s="45">
        <v>10.4</v>
      </c>
      <c r="J79" s="44" t="s">
        <v>29</v>
      </c>
      <c r="K79" s="45">
        <v>0</v>
      </c>
      <c r="L79" s="44" t="s">
        <v>29</v>
      </c>
      <c r="M79" s="45">
        <v>0</v>
      </c>
      <c r="N79" s="44" t="s">
        <v>29</v>
      </c>
      <c r="O79" s="45">
        <v>0</v>
      </c>
      <c r="P79" s="44" t="s">
        <v>29</v>
      </c>
      <c r="Q79" s="45">
        <v>6.27</v>
      </c>
      <c r="R79" s="46" t="s">
        <v>29</v>
      </c>
      <c r="S79" s="47">
        <f>E79+G79+I79+K79+M79+O79+Q79</f>
        <v>223.26000000000002</v>
      </c>
      <c r="T79" s="76"/>
      <c r="U79" s="49"/>
      <c r="V79" s="50"/>
      <c r="W79" s="51">
        <f>IFERROR(((R79/V79)*T79)*60,0)</f>
        <v>0</v>
      </c>
      <c r="X79" s="52"/>
      <c r="Y79" s="53"/>
    </row>
    <row r="80" spans="1:25" ht="15.75" thickBot="1" x14ac:dyDescent="0.3">
      <c r="A80" s="54"/>
      <c r="B80" s="73"/>
      <c r="C80" s="74"/>
      <c r="D80" s="57"/>
      <c r="E80" s="58"/>
      <c r="F80" s="57"/>
      <c r="G80" s="58"/>
      <c r="H80" s="57"/>
      <c r="I80" s="58"/>
      <c r="J80" s="57"/>
      <c r="K80" s="58"/>
      <c r="L80" s="57"/>
      <c r="M80" s="58"/>
      <c r="N80" s="57"/>
      <c r="O80" s="58"/>
      <c r="P80" s="57"/>
      <c r="Q80" s="58"/>
      <c r="R80" s="59"/>
      <c r="S80" s="60"/>
      <c r="T80" s="77"/>
      <c r="U80" s="62"/>
      <c r="V80" s="63"/>
      <c r="W80" s="64">
        <f>IFERROR(((R80/V78)*T80)*60,0)</f>
        <v>0</v>
      </c>
      <c r="X80" s="65"/>
      <c r="Y80" s="66"/>
    </row>
    <row r="81" spans="1:25" ht="15" customHeight="1" x14ac:dyDescent="0.25">
      <c r="A81" s="28">
        <v>12</v>
      </c>
      <c r="B81" s="69" t="s">
        <v>55</v>
      </c>
      <c r="C81" s="70"/>
      <c r="D81" s="31" t="s">
        <v>28</v>
      </c>
      <c r="E81" s="33">
        <v>71</v>
      </c>
      <c r="F81" s="31" t="s">
        <v>28</v>
      </c>
      <c r="G81" s="33">
        <v>0</v>
      </c>
      <c r="H81" s="31" t="s">
        <v>28</v>
      </c>
      <c r="I81" s="33">
        <v>2</v>
      </c>
      <c r="J81" s="31" t="s">
        <v>28</v>
      </c>
      <c r="K81" s="33">
        <v>0</v>
      </c>
      <c r="L81" s="31" t="s">
        <v>28</v>
      </c>
      <c r="M81" s="33">
        <v>0</v>
      </c>
      <c r="N81" s="31" t="s">
        <v>28</v>
      </c>
      <c r="O81" s="33">
        <v>0</v>
      </c>
      <c r="P81" s="31" t="s">
        <v>28</v>
      </c>
      <c r="Q81" s="33">
        <v>5</v>
      </c>
      <c r="R81" s="34" t="s">
        <v>28</v>
      </c>
      <c r="S81" s="33">
        <f>E81+G81+I81+K81+M81+O81+Q81</f>
        <v>78</v>
      </c>
      <c r="T81" s="75">
        <v>1</v>
      </c>
      <c r="U81" s="36"/>
      <c r="V81" s="37"/>
      <c r="W81" s="38">
        <f>IFERROR(((S82/V81)*T81)*60,0)</f>
        <v>0</v>
      </c>
      <c r="X81" s="39" t="e">
        <f t="shared" si="9"/>
        <v>#DIV/0!</v>
      </c>
      <c r="Y81" s="40" t="e">
        <f>S82*X81</f>
        <v>#DIV/0!</v>
      </c>
    </row>
    <row r="82" spans="1:25" ht="15" customHeight="1" x14ac:dyDescent="0.25">
      <c r="A82" s="41"/>
      <c r="B82" s="71"/>
      <c r="C82" s="72"/>
      <c r="D82" s="44" t="s">
        <v>29</v>
      </c>
      <c r="E82" s="45">
        <v>206.59</v>
      </c>
      <c r="F82" s="44" t="s">
        <v>29</v>
      </c>
      <c r="G82" s="45">
        <v>0</v>
      </c>
      <c r="H82" s="44" t="s">
        <v>29</v>
      </c>
      <c r="I82" s="45">
        <v>10.4</v>
      </c>
      <c r="J82" s="44" t="s">
        <v>29</v>
      </c>
      <c r="K82" s="45">
        <v>0</v>
      </c>
      <c r="L82" s="44" t="s">
        <v>29</v>
      </c>
      <c r="M82" s="45">
        <v>0</v>
      </c>
      <c r="N82" s="44" t="s">
        <v>29</v>
      </c>
      <c r="O82" s="45">
        <v>0</v>
      </c>
      <c r="P82" s="44" t="s">
        <v>29</v>
      </c>
      <c r="Q82" s="45">
        <v>6.27</v>
      </c>
      <c r="R82" s="46" t="s">
        <v>29</v>
      </c>
      <c r="S82" s="47">
        <f>E82+G82+I82+K82+M82+O82+Q82</f>
        <v>223.26000000000002</v>
      </c>
      <c r="T82" s="76"/>
      <c r="U82" s="49"/>
      <c r="V82" s="50"/>
      <c r="W82" s="51">
        <f>IFERROR(((R82/V82)*T82)*60,0)</f>
        <v>0</v>
      </c>
      <c r="X82" s="52"/>
      <c r="Y82" s="53"/>
    </row>
    <row r="83" spans="1:25" ht="15.75" thickBot="1" x14ac:dyDescent="0.3">
      <c r="A83" s="54"/>
      <c r="B83" s="73"/>
      <c r="C83" s="74"/>
      <c r="D83" s="57"/>
      <c r="E83" s="58"/>
      <c r="F83" s="57"/>
      <c r="G83" s="58"/>
      <c r="H83" s="57"/>
      <c r="I83" s="58"/>
      <c r="J83" s="57"/>
      <c r="K83" s="58"/>
      <c r="L83" s="57"/>
      <c r="M83" s="58"/>
      <c r="N83" s="57"/>
      <c r="O83" s="58"/>
      <c r="P83" s="57"/>
      <c r="Q83" s="58"/>
      <c r="R83" s="59"/>
      <c r="S83" s="60"/>
      <c r="T83" s="77"/>
      <c r="U83" s="62"/>
      <c r="V83" s="63"/>
      <c r="W83" s="64">
        <f>IFERROR(((R83/V81)*T83)*60,0)</f>
        <v>0</v>
      </c>
      <c r="X83" s="65"/>
      <c r="Y83" s="66"/>
    </row>
    <row r="84" spans="1:25" ht="15" customHeight="1" x14ac:dyDescent="0.25">
      <c r="A84" s="28">
        <v>12</v>
      </c>
      <c r="B84" s="69" t="s">
        <v>56</v>
      </c>
      <c r="C84" s="70"/>
      <c r="D84" s="31" t="s">
        <v>28</v>
      </c>
      <c r="E84" s="33">
        <v>24</v>
      </c>
      <c r="F84" s="31" t="s">
        <v>28</v>
      </c>
      <c r="G84" s="33">
        <v>0</v>
      </c>
      <c r="H84" s="31" t="s">
        <v>28</v>
      </c>
      <c r="I84" s="33">
        <v>1</v>
      </c>
      <c r="J84" s="31" t="s">
        <v>28</v>
      </c>
      <c r="K84" s="33">
        <v>2</v>
      </c>
      <c r="L84" s="31" t="s">
        <v>28</v>
      </c>
      <c r="M84" s="33">
        <v>0</v>
      </c>
      <c r="N84" s="31" t="s">
        <v>28</v>
      </c>
      <c r="O84" s="33">
        <v>0</v>
      </c>
      <c r="P84" s="31" t="s">
        <v>28</v>
      </c>
      <c r="Q84" s="33">
        <v>6</v>
      </c>
      <c r="R84" s="34" t="s">
        <v>28</v>
      </c>
      <c r="S84" s="33">
        <f>E84+G84+I84+K84+M84+O84+Q84</f>
        <v>33</v>
      </c>
      <c r="T84" s="75">
        <v>1</v>
      </c>
      <c r="U84" s="36"/>
      <c r="V84" s="37"/>
      <c r="W84" s="38">
        <f>IFERROR(((S85/V84)*T84)*60,0)</f>
        <v>0</v>
      </c>
      <c r="X84" s="39" t="e">
        <f t="shared" si="9"/>
        <v>#DIV/0!</v>
      </c>
      <c r="Y84" s="40" t="e">
        <f>S85*X84</f>
        <v>#DIV/0!</v>
      </c>
    </row>
    <row r="85" spans="1:25" ht="15" customHeight="1" x14ac:dyDescent="0.25">
      <c r="A85" s="41"/>
      <c r="B85" s="71"/>
      <c r="C85" s="72"/>
      <c r="D85" s="44" t="s">
        <v>29</v>
      </c>
      <c r="E85" s="45">
        <v>55.8</v>
      </c>
      <c r="F85" s="44" t="s">
        <v>29</v>
      </c>
      <c r="G85" s="45">
        <v>0</v>
      </c>
      <c r="H85" s="44" t="s">
        <v>29</v>
      </c>
      <c r="I85" s="45">
        <v>170</v>
      </c>
      <c r="J85" s="44" t="s">
        <v>29</v>
      </c>
      <c r="K85" s="45">
        <v>3.2</v>
      </c>
      <c r="L85" s="44" t="s">
        <v>29</v>
      </c>
      <c r="M85" s="45">
        <v>0</v>
      </c>
      <c r="N85" s="44" t="s">
        <v>29</v>
      </c>
      <c r="O85" s="45">
        <v>0</v>
      </c>
      <c r="P85" s="44" t="s">
        <v>29</v>
      </c>
      <c r="Q85" s="45">
        <v>1.89</v>
      </c>
      <c r="R85" s="46" t="s">
        <v>29</v>
      </c>
      <c r="S85" s="47">
        <f>E85+G85+I85+K85+M85+O85+Q85</f>
        <v>230.89</v>
      </c>
      <c r="T85" s="76"/>
      <c r="U85" s="49"/>
      <c r="V85" s="50"/>
      <c r="W85" s="51">
        <f>IFERROR(((R85/V85)*T85)*60,0)</f>
        <v>0</v>
      </c>
      <c r="X85" s="52"/>
      <c r="Y85" s="53"/>
    </row>
    <row r="86" spans="1:25" ht="15.75" thickBot="1" x14ac:dyDescent="0.3">
      <c r="A86" s="54"/>
      <c r="B86" s="73"/>
      <c r="C86" s="74"/>
      <c r="D86" s="57"/>
      <c r="E86" s="58"/>
      <c r="F86" s="57"/>
      <c r="G86" s="58"/>
      <c r="H86" s="57"/>
      <c r="I86" s="58"/>
      <c r="J86" s="57"/>
      <c r="K86" s="58"/>
      <c r="L86" s="57"/>
      <c r="M86" s="58"/>
      <c r="N86" s="57"/>
      <c r="O86" s="58"/>
      <c r="P86" s="57"/>
      <c r="Q86" s="58"/>
      <c r="R86" s="59"/>
      <c r="S86" s="60"/>
      <c r="T86" s="77"/>
      <c r="U86" s="62"/>
      <c r="V86" s="63"/>
      <c r="W86" s="64">
        <f>IFERROR(((R86/V84)*T86)*60,0)</f>
        <v>0</v>
      </c>
      <c r="X86" s="65"/>
      <c r="Y86" s="66"/>
    </row>
    <row r="87" spans="1:25" ht="15" customHeight="1" x14ac:dyDescent="0.25">
      <c r="A87" s="28">
        <v>13</v>
      </c>
      <c r="B87" s="69" t="s">
        <v>57</v>
      </c>
      <c r="C87" s="70"/>
      <c r="D87" s="31" t="s">
        <v>28</v>
      </c>
      <c r="E87" s="33">
        <v>119</v>
      </c>
      <c r="F87" s="31" t="s">
        <v>28</v>
      </c>
      <c r="G87" s="33">
        <v>0</v>
      </c>
      <c r="H87" s="31" t="s">
        <v>28</v>
      </c>
      <c r="I87" s="33">
        <v>3</v>
      </c>
      <c r="J87" s="31" t="s">
        <v>28</v>
      </c>
      <c r="K87" s="33">
        <v>0</v>
      </c>
      <c r="L87" s="31" t="s">
        <v>28</v>
      </c>
      <c r="M87" s="33">
        <v>0</v>
      </c>
      <c r="N87" s="31" t="s">
        <v>28</v>
      </c>
      <c r="O87" s="33">
        <v>0</v>
      </c>
      <c r="P87" s="31" t="s">
        <v>28</v>
      </c>
      <c r="Q87" s="33">
        <v>0</v>
      </c>
      <c r="R87" s="34" t="s">
        <v>28</v>
      </c>
      <c r="S87" s="33">
        <f>E87+G87+I87+K87+M87+O87+Q87</f>
        <v>122</v>
      </c>
      <c r="T87" s="75">
        <v>1</v>
      </c>
      <c r="U87" s="36"/>
      <c r="V87" s="37"/>
      <c r="W87" s="38">
        <f>IFERROR(((S88/V87)*T87)*60,0)</f>
        <v>0</v>
      </c>
      <c r="X87" s="39" t="e">
        <f t="shared" si="9"/>
        <v>#DIV/0!</v>
      </c>
      <c r="Y87" s="40" t="e">
        <f>S88*X87</f>
        <v>#DIV/0!</v>
      </c>
    </row>
    <row r="88" spans="1:25" ht="15" customHeight="1" x14ac:dyDescent="0.25">
      <c r="A88" s="41"/>
      <c r="B88" s="71"/>
      <c r="C88" s="72"/>
      <c r="D88" s="44" t="s">
        <v>29</v>
      </c>
      <c r="E88" s="45">
        <v>1159.8499999999999</v>
      </c>
      <c r="F88" s="44" t="s">
        <v>29</v>
      </c>
      <c r="G88" s="45">
        <v>0</v>
      </c>
      <c r="H88" s="44" t="s">
        <v>29</v>
      </c>
      <c r="I88" s="45">
        <v>57.8</v>
      </c>
      <c r="J88" s="44" t="s">
        <v>29</v>
      </c>
      <c r="K88" s="45">
        <v>0</v>
      </c>
      <c r="L88" s="44" t="s">
        <v>29</v>
      </c>
      <c r="M88" s="45">
        <v>0</v>
      </c>
      <c r="N88" s="44" t="s">
        <v>29</v>
      </c>
      <c r="O88" s="45">
        <v>0</v>
      </c>
      <c r="P88" s="44" t="s">
        <v>29</v>
      </c>
      <c r="Q88" s="45">
        <v>0</v>
      </c>
      <c r="R88" s="46" t="s">
        <v>29</v>
      </c>
      <c r="S88" s="47">
        <f>E88+G88+I88+K88+M88+O88+Q88</f>
        <v>1217.6499999999999</v>
      </c>
      <c r="T88" s="76"/>
      <c r="U88" s="49"/>
      <c r="V88" s="50"/>
      <c r="W88" s="51">
        <f>IFERROR(((R88/V88)*T88)*60,0)</f>
        <v>0</v>
      </c>
      <c r="X88" s="52"/>
      <c r="Y88" s="53"/>
    </row>
    <row r="89" spans="1:25" ht="31.5" customHeight="1" thickBot="1" x14ac:dyDescent="0.3">
      <c r="A89" s="54"/>
      <c r="B89" s="73"/>
      <c r="C89" s="74"/>
      <c r="D89" s="57"/>
      <c r="E89" s="58"/>
      <c r="F89" s="57"/>
      <c r="G89" s="58"/>
      <c r="H89" s="57"/>
      <c r="I89" s="58"/>
      <c r="J89" s="57"/>
      <c r="K89" s="58"/>
      <c r="L89" s="57"/>
      <c r="M89" s="58"/>
      <c r="N89" s="57"/>
      <c r="O89" s="58"/>
      <c r="P89" s="57"/>
      <c r="Q89" s="58"/>
      <c r="R89" s="59"/>
      <c r="S89" s="60"/>
      <c r="T89" s="77"/>
      <c r="U89" s="62"/>
      <c r="V89" s="63"/>
      <c r="W89" s="64">
        <f>IFERROR(((R89/V87)*T89)*60,0)</f>
        <v>0</v>
      </c>
      <c r="X89" s="65"/>
      <c r="Y89" s="66"/>
    </row>
    <row r="90" spans="1:25" ht="15" customHeight="1" x14ac:dyDescent="0.25">
      <c r="A90" s="28">
        <v>13</v>
      </c>
      <c r="B90" s="69" t="s">
        <v>58</v>
      </c>
      <c r="C90" s="70"/>
      <c r="D90" s="31" t="s">
        <v>28</v>
      </c>
      <c r="E90" s="33">
        <v>29</v>
      </c>
      <c r="F90" s="31" t="s">
        <v>28</v>
      </c>
      <c r="G90" s="33">
        <v>0</v>
      </c>
      <c r="H90" s="31" t="s">
        <v>28</v>
      </c>
      <c r="I90" s="33">
        <v>3</v>
      </c>
      <c r="J90" s="31" t="s">
        <v>28</v>
      </c>
      <c r="K90" s="33">
        <v>2</v>
      </c>
      <c r="L90" s="31" t="s">
        <v>28</v>
      </c>
      <c r="M90" s="33">
        <v>0</v>
      </c>
      <c r="N90" s="31" t="s">
        <v>28</v>
      </c>
      <c r="O90" s="33">
        <v>0</v>
      </c>
      <c r="P90" s="31" t="s">
        <v>28</v>
      </c>
      <c r="Q90" s="33">
        <v>0</v>
      </c>
      <c r="R90" s="34" t="s">
        <v>28</v>
      </c>
      <c r="S90" s="33">
        <f>E90+G90+I90+K90+M90+O90+Q90</f>
        <v>34</v>
      </c>
      <c r="T90" s="75">
        <v>1</v>
      </c>
      <c r="U90" s="36"/>
      <c r="V90" s="37"/>
      <c r="W90" s="38">
        <f>IFERROR(((S91/V90)*T90)*60,0)</f>
        <v>0</v>
      </c>
      <c r="X90" s="39" t="e">
        <f t="shared" si="9"/>
        <v>#DIV/0!</v>
      </c>
      <c r="Y90" s="40" t="e">
        <f>S91*X90</f>
        <v>#DIV/0!</v>
      </c>
    </row>
    <row r="91" spans="1:25" ht="15" customHeight="1" x14ac:dyDescent="0.25">
      <c r="A91" s="41"/>
      <c r="B91" s="71"/>
      <c r="C91" s="72"/>
      <c r="D91" s="44" t="s">
        <v>29</v>
      </c>
      <c r="E91" s="45">
        <v>108.67</v>
      </c>
      <c r="F91" s="44" t="s">
        <v>29</v>
      </c>
      <c r="G91" s="45">
        <v>0</v>
      </c>
      <c r="H91" s="44" t="s">
        <v>29</v>
      </c>
      <c r="I91" s="45">
        <v>122.8</v>
      </c>
      <c r="J91" s="44" t="s">
        <v>29</v>
      </c>
      <c r="K91" s="45">
        <v>5.2</v>
      </c>
      <c r="L91" s="44" t="s">
        <v>29</v>
      </c>
      <c r="M91" s="45">
        <v>0</v>
      </c>
      <c r="N91" s="44" t="s">
        <v>29</v>
      </c>
      <c r="O91" s="45">
        <v>0</v>
      </c>
      <c r="P91" s="44" t="s">
        <v>29</v>
      </c>
      <c r="Q91" s="45">
        <v>0</v>
      </c>
      <c r="R91" s="46" t="s">
        <v>29</v>
      </c>
      <c r="S91" s="47">
        <f>E91+G91+I91+K91+M91+O91+Q91</f>
        <v>236.67</v>
      </c>
      <c r="T91" s="76"/>
      <c r="U91" s="49"/>
      <c r="V91" s="50"/>
      <c r="W91" s="51">
        <f>IFERROR(((R91/V91)*T91)*60,0)</f>
        <v>0</v>
      </c>
      <c r="X91" s="52"/>
      <c r="Y91" s="53"/>
    </row>
    <row r="92" spans="1:25" ht="30" customHeight="1" thickBot="1" x14ac:dyDescent="0.3">
      <c r="A92" s="54"/>
      <c r="B92" s="73"/>
      <c r="C92" s="74"/>
      <c r="D92" s="57"/>
      <c r="E92" s="58"/>
      <c r="F92" s="57"/>
      <c r="G92" s="58"/>
      <c r="H92" s="57"/>
      <c r="I92" s="58"/>
      <c r="J92" s="57"/>
      <c r="K92" s="58"/>
      <c r="L92" s="57"/>
      <c r="M92" s="58"/>
      <c r="N92" s="57"/>
      <c r="O92" s="58"/>
      <c r="P92" s="57"/>
      <c r="Q92" s="58"/>
      <c r="R92" s="59"/>
      <c r="S92" s="60"/>
      <c r="T92" s="77"/>
      <c r="U92" s="62"/>
      <c r="V92" s="63"/>
      <c r="W92" s="64">
        <f>IFERROR(((R92/V90)*T92)*60,0)</f>
        <v>0</v>
      </c>
      <c r="X92" s="65"/>
      <c r="Y92" s="66"/>
    </row>
    <row r="93" spans="1:25" ht="15" customHeight="1" x14ac:dyDescent="0.25">
      <c r="A93" s="28">
        <v>13</v>
      </c>
      <c r="B93" s="69" t="s">
        <v>59</v>
      </c>
      <c r="C93" s="70"/>
      <c r="D93" s="31" t="s">
        <v>28</v>
      </c>
      <c r="E93" s="33">
        <v>133</v>
      </c>
      <c r="F93" s="31" t="s">
        <v>28</v>
      </c>
      <c r="G93" s="33">
        <v>0</v>
      </c>
      <c r="H93" s="31" t="s">
        <v>28</v>
      </c>
      <c r="I93" s="33">
        <v>9</v>
      </c>
      <c r="J93" s="31" t="s">
        <v>28</v>
      </c>
      <c r="K93" s="33">
        <v>28</v>
      </c>
      <c r="L93" s="31" t="s">
        <v>28</v>
      </c>
      <c r="M93" s="33">
        <v>0</v>
      </c>
      <c r="N93" s="31" t="s">
        <v>28</v>
      </c>
      <c r="O93" s="33">
        <v>0</v>
      </c>
      <c r="P93" s="31" t="s">
        <v>28</v>
      </c>
      <c r="Q93" s="33">
        <v>0</v>
      </c>
      <c r="R93" s="34" t="s">
        <v>28</v>
      </c>
      <c r="S93" s="33">
        <f>E93+G93+I93+K93+M93+O93+Q93</f>
        <v>170</v>
      </c>
      <c r="T93" s="75">
        <v>1</v>
      </c>
      <c r="U93" s="36"/>
      <c r="V93" s="37"/>
      <c r="W93" s="38">
        <f>IFERROR(((S94/V93)*T93)*60,0)</f>
        <v>0</v>
      </c>
      <c r="X93" s="39" t="e">
        <f t="shared" si="9"/>
        <v>#DIV/0!</v>
      </c>
      <c r="Y93" s="40" t="e">
        <f>S94*X93</f>
        <v>#DIV/0!</v>
      </c>
    </row>
    <row r="94" spans="1:25" ht="15" customHeight="1" x14ac:dyDescent="0.25">
      <c r="A94" s="41"/>
      <c r="B94" s="71"/>
      <c r="C94" s="72"/>
      <c r="D94" s="44" t="s">
        <v>29</v>
      </c>
      <c r="E94" s="45">
        <v>518.6</v>
      </c>
      <c r="F94" s="44" t="s">
        <v>29</v>
      </c>
      <c r="G94" s="45">
        <v>0</v>
      </c>
      <c r="H94" s="44" t="s">
        <v>29</v>
      </c>
      <c r="I94" s="45">
        <v>142.19999999999999</v>
      </c>
      <c r="J94" s="44" t="s">
        <v>29</v>
      </c>
      <c r="K94" s="45">
        <f>176.8</f>
        <v>176.8</v>
      </c>
      <c r="L94" s="44" t="s">
        <v>29</v>
      </c>
      <c r="M94" s="45">
        <v>0</v>
      </c>
      <c r="N94" s="44" t="s">
        <v>29</v>
      </c>
      <c r="O94" s="45">
        <v>0</v>
      </c>
      <c r="P94" s="44" t="s">
        <v>29</v>
      </c>
      <c r="Q94" s="45">
        <v>0</v>
      </c>
      <c r="R94" s="46" t="s">
        <v>29</v>
      </c>
      <c r="S94" s="47">
        <f>E94+G94+I94+K94+M94+O94+Q94</f>
        <v>837.59999999999991</v>
      </c>
      <c r="T94" s="76"/>
      <c r="U94" s="49"/>
      <c r="V94" s="50"/>
      <c r="W94" s="51">
        <f>IFERROR(((R94/V94)*T94)*60,0)</f>
        <v>0</v>
      </c>
      <c r="X94" s="52"/>
      <c r="Y94" s="53"/>
    </row>
    <row r="95" spans="1:25" ht="28.5" customHeight="1" thickBot="1" x14ac:dyDescent="0.3">
      <c r="A95" s="54"/>
      <c r="B95" s="73"/>
      <c r="C95" s="74"/>
      <c r="D95" s="57"/>
      <c r="E95" s="58"/>
      <c r="F95" s="57"/>
      <c r="G95" s="58"/>
      <c r="H95" s="57"/>
      <c r="I95" s="58"/>
      <c r="J95" s="57"/>
      <c r="K95" s="58"/>
      <c r="L95" s="57"/>
      <c r="M95" s="58"/>
      <c r="N95" s="57"/>
      <c r="O95" s="58"/>
      <c r="P95" s="57"/>
      <c r="Q95" s="58"/>
      <c r="R95" s="59"/>
      <c r="S95" s="60"/>
      <c r="T95" s="77"/>
      <c r="U95" s="62"/>
      <c r="V95" s="63"/>
      <c r="W95" s="64">
        <f>IFERROR(((R95/V93)*T95)*60,0)</f>
        <v>0</v>
      </c>
      <c r="X95" s="65"/>
      <c r="Y95" s="66"/>
    </row>
    <row r="96" spans="1:25" ht="15" customHeight="1" x14ac:dyDescent="0.25">
      <c r="A96" s="28">
        <v>14</v>
      </c>
      <c r="B96" s="69" t="s">
        <v>60</v>
      </c>
      <c r="C96" s="70"/>
      <c r="D96" s="31" t="s">
        <v>28</v>
      </c>
      <c r="E96" s="33">
        <v>21</v>
      </c>
      <c r="F96" s="31" t="s">
        <v>28</v>
      </c>
      <c r="G96" s="33">
        <v>0</v>
      </c>
      <c r="H96" s="31" t="s">
        <v>28</v>
      </c>
      <c r="I96" s="33">
        <v>0</v>
      </c>
      <c r="J96" s="31" t="s">
        <v>28</v>
      </c>
      <c r="K96" s="33">
        <v>0</v>
      </c>
      <c r="L96" s="31" t="s">
        <v>28</v>
      </c>
      <c r="M96" s="33">
        <v>0</v>
      </c>
      <c r="N96" s="31" t="s">
        <v>28</v>
      </c>
      <c r="O96" s="33">
        <v>0</v>
      </c>
      <c r="P96" s="31" t="s">
        <v>28</v>
      </c>
      <c r="Q96" s="33">
        <v>0</v>
      </c>
      <c r="R96" s="34" t="s">
        <v>28</v>
      </c>
      <c r="S96" s="33">
        <f>E96+G96+I96+K96+M96+O96+Q96</f>
        <v>21</v>
      </c>
      <c r="T96" s="75">
        <v>1</v>
      </c>
      <c r="U96" s="36"/>
      <c r="V96" s="37"/>
      <c r="W96" s="38">
        <f>IFERROR(((S97/V96)*T96)*60,0)</f>
        <v>0</v>
      </c>
      <c r="X96" s="39" t="e">
        <f t="shared" si="9"/>
        <v>#DIV/0!</v>
      </c>
      <c r="Y96" s="40" t="e">
        <f>S97*X96</f>
        <v>#DIV/0!</v>
      </c>
    </row>
    <row r="97" spans="1:25" ht="15" customHeight="1" x14ac:dyDescent="0.25">
      <c r="A97" s="41"/>
      <c r="B97" s="71"/>
      <c r="C97" s="72"/>
      <c r="D97" s="44" t="s">
        <v>29</v>
      </c>
      <c r="E97" s="45">
        <f>37.36</f>
        <v>37.36</v>
      </c>
      <c r="F97" s="44" t="s">
        <v>29</v>
      </c>
      <c r="G97" s="45">
        <v>0</v>
      </c>
      <c r="H97" s="44" t="s">
        <v>29</v>
      </c>
      <c r="I97" s="45">
        <v>0</v>
      </c>
      <c r="J97" s="44" t="s">
        <v>29</v>
      </c>
      <c r="K97" s="45">
        <v>0</v>
      </c>
      <c r="L97" s="44" t="s">
        <v>29</v>
      </c>
      <c r="M97" s="45">
        <v>0</v>
      </c>
      <c r="N97" s="44" t="s">
        <v>29</v>
      </c>
      <c r="O97" s="45">
        <v>0</v>
      </c>
      <c r="P97" s="44" t="s">
        <v>29</v>
      </c>
      <c r="Q97" s="45">
        <v>0</v>
      </c>
      <c r="R97" s="46" t="s">
        <v>29</v>
      </c>
      <c r="S97" s="47">
        <f>E97+G97+I97+K97+M97+O97+Q97</f>
        <v>37.36</v>
      </c>
      <c r="T97" s="76"/>
      <c r="U97" s="49"/>
      <c r="V97" s="50"/>
      <c r="W97" s="51">
        <f>IFERROR(((R97/V97)*T97)*60,0)</f>
        <v>0</v>
      </c>
      <c r="X97" s="52"/>
      <c r="Y97" s="53"/>
    </row>
    <row r="98" spans="1:25" ht="15.75" thickBot="1" x14ac:dyDescent="0.3">
      <c r="A98" s="54"/>
      <c r="B98" s="73"/>
      <c r="C98" s="74"/>
      <c r="D98" s="57"/>
      <c r="E98" s="58"/>
      <c r="F98" s="57"/>
      <c r="G98" s="58"/>
      <c r="H98" s="57"/>
      <c r="I98" s="58"/>
      <c r="J98" s="57"/>
      <c r="K98" s="58"/>
      <c r="L98" s="57"/>
      <c r="M98" s="58"/>
      <c r="N98" s="57"/>
      <c r="O98" s="58"/>
      <c r="P98" s="57"/>
      <c r="Q98" s="58"/>
      <c r="R98" s="59"/>
      <c r="S98" s="60"/>
      <c r="T98" s="77"/>
      <c r="U98" s="62"/>
      <c r="V98" s="63"/>
      <c r="W98" s="64">
        <f>IFERROR(((R98/V96)*T98)*60,0)</f>
        <v>0</v>
      </c>
      <c r="X98" s="65"/>
      <c r="Y98" s="66"/>
    </row>
    <row r="99" spans="1:25" ht="15" customHeight="1" x14ac:dyDescent="0.25">
      <c r="A99" s="28">
        <v>15</v>
      </c>
      <c r="B99" s="69" t="s">
        <v>61</v>
      </c>
      <c r="C99" s="70"/>
      <c r="D99" s="31" t="s">
        <v>28</v>
      </c>
      <c r="E99" s="33">
        <v>207</v>
      </c>
      <c r="F99" s="31" t="s">
        <v>28</v>
      </c>
      <c r="G99" s="33">
        <v>0</v>
      </c>
      <c r="H99" s="31" t="s">
        <v>28</v>
      </c>
      <c r="I99" s="33">
        <v>8</v>
      </c>
      <c r="J99" s="31" t="s">
        <v>28</v>
      </c>
      <c r="K99" s="33">
        <v>7</v>
      </c>
      <c r="L99" s="31" t="s">
        <v>28</v>
      </c>
      <c r="M99" s="33">
        <v>0</v>
      </c>
      <c r="N99" s="31" t="s">
        <v>28</v>
      </c>
      <c r="O99" s="33">
        <v>3</v>
      </c>
      <c r="P99" s="31" t="s">
        <v>28</v>
      </c>
      <c r="Q99" s="33">
        <v>9</v>
      </c>
      <c r="R99" s="34" t="s">
        <v>28</v>
      </c>
      <c r="S99" s="33">
        <f t="shared" ref="S99" si="10">E99+G99+I99+K99+M99+O99+Q99</f>
        <v>234</v>
      </c>
      <c r="T99" s="75">
        <v>1</v>
      </c>
      <c r="U99" s="36"/>
      <c r="V99" s="37"/>
      <c r="W99" s="38">
        <f>IFERROR(((S100/V99)*T99)*60,0)</f>
        <v>0</v>
      </c>
      <c r="X99" s="39" t="e">
        <f t="shared" si="9"/>
        <v>#DIV/0!</v>
      </c>
      <c r="Y99" s="40" t="e">
        <f>S100*X99</f>
        <v>#DIV/0!</v>
      </c>
    </row>
    <row r="100" spans="1:25" ht="15" customHeight="1" x14ac:dyDescent="0.25">
      <c r="A100" s="41"/>
      <c r="B100" s="71"/>
      <c r="C100" s="72"/>
      <c r="D100" s="44" t="s">
        <v>29</v>
      </c>
      <c r="E100" s="45">
        <v>889.7</v>
      </c>
      <c r="F100" s="44" t="s">
        <v>29</v>
      </c>
      <c r="G100" s="45">
        <v>0</v>
      </c>
      <c r="H100" s="44" t="s">
        <v>29</v>
      </c>
      <c r="I100" s="45">
        <v>212.8</v>
      </c>
      <c r="J100" s="44" t="s">
        <v>29</v>
      </c>
      <c r="K100" s="45">
        <v>23.4</v>
      </c>
      <c r="L100" s="44" t="s">
        <v>29</v>
      </c>
      <c r="M100" s="45">
        <v>0</v>
      </c>
      <c r="N100" s="44" t="s">
        <v>29</v>
      </c>
      <c r="O100" s="45">
        <v>42.8</v>
      </c>
      <c r="P100" s="44" t="s">
        <v>29</v>
      </c>
      <c r="Q100" s="45">
        <v>8.99</v>
      </c>
      <c r="R100" s="46" t="s">
        <v>29</v>
      </c>
      <c r="S100" s="47">
        <f>E100+G100+I100+K100+M100+O100+Q100</f>
        <v>1177.69</v>
      </c>
      <c r="T100" s="76"/>
      <c r="U100" s="49"/>
      <c r="V100" s="50"/>
      <c r="W100" s="51">
        <f>IFERROR(((R100/V100)*T100)*60,0)</f>
        <v>0</v>
      </c>
      <c r="X100" s="52"/>
      <c r="Y100" s="53"/>
    </row>
    <row r="101" spans="1:25" ht="15.75" thickBot="1" x14ac:dyDescent="0.3">
      <c r="A101" s="54"/>
      <c r="B101" s="73"/>
      <c r="C101" s="74"/>
      <c r="D101" s="57"/>
      <c r="E101" s="58"/>
      <c r="F101" s="57"/>
      <c r="G101" s="58"/>
      <c r="H101" s="57"/>
      <c r="I101" s="58"/>
      <c r="J101" s="57"/>
      <c r="K101" s="58"/>
      <c r="L101" s="57"/>
      <c r="M101" s="58"/>
      <c r="N101" s="57"/>
      <c r="O101" s="58"/>
      <c r="P101" s="57"/>
      <c r="Q101" s="58"/>
      <c r="R101" s="59"/>
      <c r="S101" s="60"/>
      <c r="T101" s="77"/>
      <c r="U101" s="62"/>
      <c r="V101" s="63"/>
      <c r="W101" s="64">
        <f>IFERROR(((R101/V99)*T101)*60,0)</f>
        <v>0</v>
      </c>
      <c r="X101" s="65"/>
      <c r="Y101" s="66"/>
    </row>
    <row r="102" spans="1:25" ht="15" customHeight="1" x14ac:dyDescent="0.25">
      <c r="A102" s="28">
        <v>15</v>
      </c>
      <c r="B102" s="69" t="s">
        <v>62</v>
      </c>
      <c r="C102" s="70"/>
      <c r="D102" s="31" t="s">
        <v>28</v>
      </c>
      <c r="E102" s="33">
        <v>100</v>
      </c>
      <c r="F102" s="31" t="s">
        <v>28</v>
      </c>
      <c r="G102" s="33">
        <v>0</v>
      </c>
      <c r="H102" s="31" t="s">
        <v>28</v>
      </c>
      <c r="I102" s="33">
        <v>4</v>
      </c>
      <c r="J102" s="31" t="s">
        <v>28</v>
      </c>
      <c r="K102" s="33"/>
      <c r="L102" s="31" t="s">
        <v>28</v>
      </c>
      <c r="M102" s="33">
        <v>0</v>
      </c>
      <c r="N102" s="31" t="s">
        <v>28</v>
      </c>
      <c r="O102" s="33">
        <v>0</v>
      </c>
      <c r="P102" s="31" t="s">
        <v>28</v>
      </c>
      <c r="Q102" s="33">
        <v>0</v>
      </c>
      <c r="R102" s="34" t="s">
        <v>28</v>
      </c>
      <c r="S102" s="33">
        <f>E102+G102+I102+K102+M102+O102+Q102</f>
        <v>104</v>
      </c>
      <c r="T102" s="75">
        <v>1</v>
      </c>
      <c r="U102" s="36"/>
      <c r="V102" s="37"/>
      <c r="W102" s="38">
        <f>IFERROR(((S103/V102)*T102)*60,0)</f>
        <v>0</v>
      </c>
      <c r="X102" s="39" t="e">
        <f t="shared" si="9"/>
        <v>#DIV/0!</v>
      </c>
      <c r="Y102" s="40" t="e">
        <f>S103*X102</f>
        <v>#DIV/0!</v>
      </c>
    </row>
    <row r="103" spans="1:25" ht="15" customHeight="1" x14ac:dyDescent="0.25">
      <c r="A103" s="41"/>
      <c r="B103" s="71"/>
      <c r="C103" s="72"/>
      <c r="D103" s="44" t="s">
        <v>29</v>
      </c>
      <c r="E103" s="45">
        <v>982.87</v>
      </c>
      <c r="F103" s="44" t="s">
        <v>29</v>
      </c>
      <c r="G103" s="45">
        <v>0</v>
      </c>
      <c r="H103" s="44" t="s">
        <v>29</v>
      </c>
      <c r="I103" s="45">
        <v>35</v>
      </c>
      <c r="J103" s="44" t="s">
        <v>29</v>
      </c>
      <c r="K103" s="45"/>
      <c r="L103" s="44" t="s">
        <v>29</v>
      </c>
      <c r="M103" s="45">
        <v>0</v>
      </c>
      <c r="N103" s="44" t="s">
        <v>29</v>
      </c>
      <c r="O103" s="45">
        <v>0</v>
      </c>
      <c r="P103" s="44" t="s">
        <v>29</v>
      </c>
      <c r="Q103" s="45">
        <v>0</v>
      </c>
      <c r="R103" s="46" t="s">
        <v>29</v>
      </c>
      <c r="S103" s="47">
        <f>E103+G103+I103+K103+M103+O103+Q103</f>
        <v>1017.87</v>
      </c>
      <c r="T103" s="76"/>
      <c r="U103" s="49"/>
      <c r="V103" s="50"/>
      <c r="W103" s="51">
        <f>IFERROR(((R103/V103)*T103)*60,0)</f>
        <v>0</v>
      </c>
      <c r="X103" s="52"/>
      <c r="Y103" s="53"/>
    </row>
    <row r="104" spans="1:25" ht="15.75" thickBot="1" x14ac:dyDescent="0.3">
      <c r="A104" s="54"/>
      <c r="B104" s="73"/>
      <c r="C104" s="74"/>
      <c r="D104" s="57"/>
      <c r="E104" s="58"/>
      <c r="F104" s="57"/>
      <c r="G104" s="58"/>
      <c r="H104" s="57"/>
      <c r="I104" s="58"/>
      <c r="J104" s="57"/>
      <c r="K104" s="58"/>
      <c r="L104" s="57"/>
      <c r="M104" s="58"/>
      <c r="N104" s="57"/>
      <c r="O104" s="58"/>
      <c r="P104" s="57"/>
      <c r="Q104" s="58"/>
      <c r="R104" s="59"/>
      <c r="S104" s="60"/>
      <c r="T104" s="77"/>
      <c r="U104" s="62"/>
      <c r="V104" s="63"/>
      <c r="W104" s="64">
        <f>IFERROR(((R104/V102)*T104)*60,0)</f>
        <v>0</v>
      </c>
      <c r="X104" s="65"/>
      <c r="Y104" s="66"/>
    </row>
    <row r="105" spans="1:25" ht="15" customHeight="1" x14ac:dyDescent="0.25">
      <c r="A105" s="28">
        <v>15</v>
      </c>
      <c r="B105" s="69" t="s">
        <v>63</v>
      </c>
      <c r="C105" s="70"/>
      <c r="D105" s="31" t="s">
        <v>28</v>
      </c>
      <c r="E105" s="33">
        <v>31</v>
      </c>
      <c r="F105" s="31" t="s">
        <v>28</v>
      </c>
      <c r="G105" s="33">
        <v>0</v>
      </c>
      <c r="H105" s="31" t="s">
        <v>28</v>
      </c>
      <c r="I105" s="33">
        <v>3</v>
      </c>
      <c r="J105" s="31" t="s">
        <v>28</v>
      </c>
      <c r="K105" s="33">
        <v>2</v>
      </c>
      <c r="L105" s="31" t="s">
        <v>28</v>
      </c>
      <c r="M105" s="33">
        <v>0</v>
      </c>
      <c r="N105" s="31" t="s">
        <v>28</v>
      </c>
      <c r="O105" s="33">
        <v>0</v>
      </c>
      <c r="P105" s="31" t="s">
        <v>28</v>
      </c>
      <c r="Q105" s="33">
        <v>0</v>
      </c>
      <c r="R105" s="34" t="s">
        <v>28</v>
      </c>
      <c r="S105" s="33">
        <f>E105+G105+I105+K105+M105+O105+Q105</f>
        <v>36</v>
      </c>
      <c r="T105" s="75">
        <v>1</v>
      </c>
      <c r="U105" s="36"/>
      <c r="V105" s="37"/>
      <c r="W105" s="38">
        <f>IFERROR(((S106/V105)*T105)*60,0)</f>
        <v>0</v>
      </c>
      <c r="X105" s="39" t="e">
        <f t="shared" si="9"/>
        <v>#DIV/0!</v>
      </c>
      <c r="Y105" s="40" t="e">
        <f>S106*X105</f>
        <v>#DIV/0!</v>
      </c>
    </row>
    <row r="106" spans="1:25" ht="15" customHeight="1" x14ac:dyDescent="0.25">
      <c r="A106" s="41"/>
      <c r="B106" s="71"/>
      <c r="C106" s="72"/>
      <c r="D106" s="44" t="s">
        <v>29</v>
      </c>
      <c r="E106" s="45">
        <f>100.4</f>
        <v>100.4</v>
      </c>
      <c r="F106" s="44" t="s">
        <v>29</v>
      </c>
      <c r="G106" s="45">
        <v>0</v>
      </c>
      <c r="H106" s="44" t="s">
        <v>29</v>
      </c>
      <c r="I106" s="45">
        <v>122.8</v>
      </c>
      <c r="J106" s="44" t="s">
        <v>29</v>
      </c>
      <c r="K106" s="45">
        <v>5.4</v>
      </c>
      <c r="L106" s="44" t="s">
        <v>29</v>
      </c>
      <c r="M106" s="45">
        <v>0</v>
      </c>
      <c r="N106" s="44" t="s">
        <v>29</v>
      </c>
      <c r="O106" s="45">
        <v>0</v>
      </c>
      <c r="P106" s="44" t="s">
        <v>29</v>
      </c>
      <c r="Q106" s="45">
        <v>0</v>
      </c>
      <c r="R106" s="46" t="s">
        <v>29</v>
      </c>
      <c r="S106" s="47">
        <f>E106+G106+I106+K106+M106+O106+Q106</f>
        <v>228.6</v>
      </c>
      <c r="T106" s="76"/>
      <c r="U106" s="49"/>
      <c r="V106" s="50"/>
      <c r="W106" s="51">
        <f>IFERROR(((R106/V106)*T106)*60,0)</f>
        <v>0</v>
      </c>
      <c r="X106" s="52"/>
      <c r="Y106" s="53"/>
    </row>
    <row r="107" spans="1:25" ht="30.75" customHeight="1" thickBot="1" x14ac:dyDescent="0.3">
      <c r="A107" s="54"/>
      <c r="B107" s="73"/>
      <c r="C107" s="74"/>
      <c r="D107" s="57"/>
      <c r="E107" s="58"/>
      <c r="F107" s="57"/>
      <c r="G107" s="58"/>
      <c r="H107" s="57"/>
      <c r="I107" s="58"/>
      <c r="J107" s="57"/>
      <c r="K107" s="58"/>
      <c r="L107" s="57"/>
      <c r="M107" s="58"/>
      <c r="N107" s="57"/>
      <c r="O107" s="58"/>
      <c r="P107" s="57"/>
      <c r="Q107" s="58"/>
      <c r="R107" s="59"/>
      <c r="S107" s="60"/>
      <c r="T107" s="77"/>
      <c r="U107" s="62"/>
      <c r="V107" s="63"/>
      <c r="W107" s="64">
        <f>IFERROR(((R107/V105)*T107)*60,0)</f>
        <v>0</v>
      </c>
      <c r="X107" s="65"/>
      <c r="Y107" s="66"/>
    </row>
    <row r="108" spans="1:25" ht="15" customHeight="1" x14ac:dyDescent="0.25">
      <c r="A108" s="28">
        <v>16</v>
      </c>
      <c r="B108" s="69" t="s">
        <v>64</v>
      </c>
      <c r="C108" s="70"/>
      <c r="D108" s="31" t="s">
        <v>28</v>
      </c>
      <c r="E108" s="32">
        <v>29</v>
      </c>
      <c r="F108" s="31" t="s">
        <v>28</v>
      </c>
      <c r="G108" s="33">
        <v>0</v>
      </c>
      <c r="H108" s="31" t="s">
        <v>28</v>
      </c>
      <c r="I108" s="33">
        <v>9</v>
      </c>
      <c r="J108" s="31" t="s">
        <v>28</v>
      </c>
      <c r="K108" s="33">
        <v>0</v>
      </c>
      <c r="L108" s="31" t="s">
        <v>28</v>
      </c>
      <c r="M108" s="33">
        <v>0</v>
      </c>
      <c r="N108" s="31" t="s">
        <v>28</v>
      </c>
      <c r="O108" s="33">
        <v>0</v>
      </c>
      <c r="P108" s="31" t="s">
        <v>28</v>
      </c>
      <c r="Q108" s="33">
        <v>0</v>
      </c>
      <c r="R108" s="34" t="s">
        <v>28</v>
      </c>
      <c r="S108" s="33">
        <f>E108+G108+I108+K108+M108+O108+Q108</f>
        <v>38</v>
      </c>
      <c r="T108" s="75">
        <v>1</v>
      </c>
      <c r="U108" s="36"/>
      <c r="V108" s="37"/>
      <c r="W108" s="38">
        <f>IFERROR(((S109/V108)*T108)*60,0)</f>
        <v>0</v>
      </c>
      <c r="X108" s="39" t="e">
        <f t="shared" si="9"/>
        <v>#DIV/0!</v>
      </c>
      <c r="Y108" s="40" t="e">
        <f>S109*X108</f>
        <v>#DIV/0!</v>
      </c>
    </row>
    <row r="109" spans="1:25" ht="15" customHeight="1" x14ac:dyDescent="0.25">
      <c r="A109" s="41"/>
      <c r="B109" s="71"/>
      <c r="C109" s="72"/>
      <c r="D109" s="44" t="s">
        <v>29</v>
      </c>
      <c r="E109" s="45">
        <v>23.9</v>
      </c>
      <c r="F109" s="44" t="s">
        <v>29</v>
      </c>
      <c r="G109" s="45">
        <v>0</v>
      </c>
      <c r="H109" s="44" t="s">
        <v>29</v>
      </c>
      <c r="I109" s="45">
        <v>167</v>
      </c>
      <c r="J109" s="44" t="s">
        <v>29</v>
      </c>
      <c r="K109" s="45">
        <v>0</v>
      </c>
      <c r="L109" s="44" t="s">
        <v>29</v>
      </c>
      <c r="M109" s="45">
        <v>0</v>
      </c>
      <c r="N109" s="44" t="s">
        <v>29</v>
      </c>
      <c r="O109" s="45">
        <v>0</v>
      </c>
      <c r="P109" s="44" t="s">
        <v>29</v>
      </c>
      <c r="Q109" s="45">
        <v>0</v>
      </c>
      <c r="R109" s="46" t="s">
        <v>29</v>
      </c>
      <c r="S109" s="47">
        <f>E109+G109+I109+K109+M109+O109+Q109</f>
        <v>190.9</v>
      </c>
      <c r="T109" s="76"/>
      <c r="U109" s="49"/>
      <c r="V109" s="50"/>
      <c r="W109" s="51">
        <f>IFERROR(((R109/V109)*T109)*60,0)</f>
        <v>0</v>
      </c>
      <c r="X109" s="52"/>
      <c r="Y109" s="53"/>
    </row>
    <row r="110" spans="1:25" ht="15.75" thickBot="1" x14ac:dyDescent="0.3">
      <c r="A110" s="54"/>
      <c r="B110" s="73"/>
      <c r="C110" s="74"/>
      <c r="D110" s="57"/>
      <c r="E110" s="58"/>
      <c r="F110" s="57"/>
      <c r="G110" s="58"/>
      <c r="H110" s="57"/>
      <c r="I110" s="58"/>
      <c r="J110" s="57"/>
      <c r="K110" s="58"/>
      <c r="L110" s="57"/>
      <c r="M110" s="58"/>
      <c r="N110" s="57"/>
      <c r="O110" s="58"/>
      <c r="P110" s="57"/>
      <c r="Q110" s="58"/>
      <c r="R110" s="59"/>
      <c r="S110" s="60"/>
      <c r="T110" s="77"/>
      <c r="U110" s="62"/>
      <c r="V110" s="63"/>
      <c r="W110" s="64">
        <f>IFERROR(((R110/V108)*T110)*60,0)</f>
        <v>0</v>
      </c>
      <c r="X110" s="65"/>
      <c r="Y110" s="66"/>
    </row>
    <row r="111" spans="1:25" ht="15" customHeight="1" x14ac:dyDescent="0.25">
      <c r="A111" s="28">
        <v>17</v>
      </c>
      <c r="B111" s="69" t="s">
        <v>65</v>
      </c>
      <c r="C111" s="70"/>
      <c r="D111" s="78" t="s">
        <v>28</v>
      </c>
      <c r="E111" s="79">
        <v>367</v>
      </c>
      <c r="F111" s="78" t="s">
        <v>28</v>
      </c>
      <c r="G111" s="79">
        <v>0</v>
      </c>
      <c r="H111" s="78" t="s">
        <v>28</v>
      </c>
      <c r="I111" s="79">
        <v>0</v>
      </c>
      <c r="J111" s="78" t="s">
        <v>28</v>
      </c>
      <c r="K111" s="79">
        <v>27</v>
      </c>
      <c r="L111" s="78" t="s">
        <v>28</v>
      </c>
      <c r="M111" s="79">
        <v>0</v>
      </c>
      <c r="N111" s="78" t="s">
        <v>28</v>
      </c>
      <c r="O111" s="79">
        <v>0</v>
      </c>
      <c r="P111" s="78" t="s">
        <v>28</v>
      </c>
      <c r="Q111" s="79">
        <v>0</v>
      </c>
      <c r="R111" s="80" t="s">
        <v>28</v>
      </c>
      <c r="S111" s="33">
        <f>E111+G111+I111+K111+M111+O111+Q111</f>
        <v>394</v>
      </c>
      <c r="T111" s="35">
        <v>1</v>
      </c>
      <c r="U111" s="36"/>
      <c r="V111" s="37"/>
      <c r="W111" s="38">
        <f>IFERROR(((S112/V111)*T111)*60,0)</f>
        <v>0</v>
      </c>
      <c r="X111" s="39" t="e">
        <f t="shared" ref="X111:X129" si="11">U111/V111</f>
        <v>#DIV/0!</v>
      </c>
      <c r="Y111" s="40" t="e">
        <f>S112*X111</f>
        <v>#DIV/0!</v>
      </c>
    </row>
    <row r="112" spans="1:25" ht="15" customHeight="1" x14ac:dyDescent="0.25">
      <c r="A112" s="41"/>
      <c r="B112" s="71"/>
      <c r="C112" s="72"/>
      <c r="D112" s="44" t="s">
        <v>29</v>
      </c>
      <c r="E112" s="45">
        <v>1172.3399999999999</v>
      </c>
      <c r="F112" s="44" t="s">
        <v>29</v>
      </c>
      <c r="G112" s="45">
        <v>0</v>
      </c>
      <c r="H112" s="44" t="s">
        <v>29</v>
      </c>
      <c r="I112" s="45">
        <v>0</v>
      </c>
      <c r="J112" s="44" t="s">
        <v>29</v>
      </c>
      <c r="K112" s="45">
        <v>78</v>
      </c>
      <c r="L112" s="44" t="s">
        <v>29</v>
      </c>
      <c r="M112" s="45">
        <v>0</v>
      </c>
      <c r="N112" s="44" t="s">
        <v>29</v>
      </c>
      <c r="O112" s="45">
        <v>0</v>
      </c>
      <c r="P112" s="44" t="s">
        <v>29</v>
      </c>
      <c r="Q112" s="45"/>
      <c r="R112" s="46" t="s">
        <v>29</v>
      </c>
      <c r="S112" s="47">
        <f>E112+G112+I112+K112+M112+O112+Q112</f>
        <v>1250.3399999999999</v>
      </c>
      <c r="T112" s="48"/>
      <c r="U112" s="49"/>
      <c r="V112" s="50"/>
      <c r="W112" s="51">
        <f>IFERROR(((R112/V112)*T112)*60,0)</f>
        <v>0</v>
      </c>
      <c r="X112" s="52"/>
      <c r="Y112" s="53"/>
    </row>
    <row r="113" spans="1:25" ht="15.75" thickBot="1" x14ac:dyDescent="0.3">
      <c r="A113" s="54"/>
      <c r="B113" s="73"/>
      <c r="C113" s="74"/>
      <c r="D113" s="57"/>
      <c r="E113" s="58"/>
      <c r="F113" s="57"/>
      <c r="G113" s="58"/>
      <c r="H113" s="57"/>
      <c r="I113" s="58"/>
      <c r="J113" s="57"/>
      <c r="K113" s="58"/>
      <c r="L113" s="57"/>
      <c r="M113" s="58"/>
      <c r="N113" s="57"/>
      <c r="O113" s="58"/>
      <c r="P113" s="57"/>
      <c r="Q113" s="58"/>
      <c r="R113" s="59"/>
      <c r="S113" s="60"/>
      <c r="T113" s="61"/>
      <c r="U113" s="62"/>
      <c r="V113" s="63"/>
      <c r="W113" s="64">
        <f>IFERROR(((R113/V111)*T113)*60,0)</f>
        <v>0</v>
      </c>
      <c r="X113" s="65"/>
      <c r="Y113" s="66"/>
    </row>
    <row r="114" spans="1:25" ht="15" customHeight="1" x14ac:dyDescent="0.25">
      <c r="A114" s="28">
        <v>17</v>
      </c>
      <c r="B114" s="69" t="s">
        <v>66</v>
      </c>
      <c r="C114" s="70"/>
      <c r="D114" s="78" t="s">
        <v>28</v>
      </c>
      <c r="E114" s="79">
        <v>71</v>
      </c>
      <c r="F114" s="78" t="s">
        <v>28</v>
      </c>
      <c r="G114" s="79">
        <v>0</v>
      </c>
      <c r="H114" s="78" t="s">
        <v>28</v>
      </c>
      <c r="I114" s="79">
        <v>2</v>
      </c>
      <c r="J114" s="78" t="s">
        <v>28</v>
      </c>
      <c r="K114" s="79">
        <v>0</v>
      </c>
      <c r="L114" s="78" t="s">
        <v>28</v>
      </c>
      <c r="M114" s="79">
        <v>0</v>
      </c>
      <c r="N114" s="78" t="s">
        <v>28</v>
      </c>
      <c r="O114" s="79">
        <v>0</v>
      </c>
      <c r="P114" s="78" t="s">
        <v>28</v>
      </c>
      <c r="Q114" s="79">
        <v>0</v>
      </c>
      <c r="R114" s="80" t="s">
        <v>28</v>
      </c>
      <c r="S114" s="33">
        <f>E114+G114+I114+K114+M114+O114+Q114</f>
        <v>73</v>
      </c>
      <c r="T114" s="35">
        <v>1</v>
      </c>
      <c r="U114" s="36"/>
      <c r="V114" s="37"/>
      <c r="W114" s="38">
        <f>IFERROR(((S115/V114)*T114)*60,0)</f>
        <v>0</v>
      </c>
      <c r="X114" s="39" t="e">
        <f t="shared" si="11"/>
        <v>#DIV/0!</v>
      </c>
      <c r="Y114" s="40" t="e">
        <f>S115*X114</f>
        <v>#DIV/0!</v>
      </c>
    </row>
    <row r="115" spans="1:25" ht="15" customHeight="1" x14ac:dyDescent="0.25">
      <c r="A115" s="41"/>
      <c r="B115" s="71"/>
      <c r="C115" s="72"/>
      <c r="D115" s="44" t="s">
        <v>29</v>
      </c>
      <c r="E115" s="45">
        <v>207.6</v>
      </c>
      <c r="F115" s="44" t="s">
        <v>29</v>
      </c>
      <c r="G115" s="45">
        <v>0</v>
      </c>
      <c r="H115" s="44" t="s">
        <v>29</v>
      </c>
      <c r="I115" s="45">
        <v>10.4</v>
      </c>
      <c r="J115" s="44" t="s">
        <v>29</v>
      </c>
      <c r="K115" s="45">
        <v>0</v>
      </c>
      <c r="L115" s="44" t="s">
        <v>29</v>
      </c>
      <c r="M115" s="45">
        <v>0</v>
      </c>
      <c r="N115" s="44" t="s">
        <v>29</v>
      </c>
      <c r="O115" s="45">
        <v>0</v>
      </c>
      <c r="P115" s="44" t="s">
        <v>29</v>
      </c>
      <c r="Q115" s="45">
        <v>0</v>
      </c>
      <c r="R115" s="46" t="s">
        <v>29</v>
      </c>
      <c r="S115" s="47">
        <f>E115+G115+I115+K115+M115+O115+Q115</f>
        <v>218</v>
      </c>
      <c r="T115" s="48"/>
      <c r="U115" s="49"/>
      <c r="V115" s="50"/>
      <c r="W115" s="51">
        <f>IFERROR(((R115/V115)*T115)*60,0)</f>
        <v>0</v>
      </c>
      <c r="X115" s="52"/>
      <c r="Y115" s="53"/>
    </row>
    <row r="116" spans="1:25" ht="15.75" thickBot="1" x14ac:dyDescent="0.3">
      <c r="A116" s="54"/>
      <c r="B116" s="73"/>
      <c r="C116" s="74"/>
      <c r="D116" s="57"/>
      <c r="E116" s="58"/>
      <c r="F116" s="57"/>
      <c r="G116" s="58"/>
      <c r="H116" s="57"/>
      <c r="I116" s="58"/>
      <c r="J116" s="57"/>
      <c r="K116" s="58"/>
      <c r="L116" s="57"/>
      <c r="M116" s="58"/>
      <c r="N116" s="57"/>
      <c r="O116" s="58"/>
      <c r="P116" s="57"/>
      <c r="Q116" s="58"/>
      <c r="R116" s="59"/>
      <c r="S116" s="60"/>
      <c r="T116" s="61"/>
      <c r="U116" s="62"/>
      <c r="V116" s="63"/>
      <c r="W116" s="64">
        <f>IFERROR(((R116/V114)*T116)*60,0)</f>
        <v>0</v>
      </c>
      <c r="X116" s="65"/>
      <c r="Y116" s="66"/>
    </row>
    <row r="117" spans="1:25" ht="15" customHeight="1" x14ac:dyDescent="0.25">
      <c r="A117" s="28">
        <v>17</v>
      </c>
      <c r="B117" s="69" t="s">
        <v>67</v>
      </c>
      <c r="C117" s="70"/>
      <c r="D117" s="78" t="s">
        <v>28</v>
      </c>
      <c r="E117" s="79">
        <v>50</v>
      </c>
      <c r="F117" s="78" t="s">
        <v>28</v>
      </c>
      <c r="G117" s="79">
        <v>0</v>
      </c>
      <c r="H117" s="78" t="s">
        <v>28</v>
      </c>
      <c r="I117" s="79">
        <v>0</v>
      </c>
      <c r="J117" s="78" t="s">
        <v>28</v>
      </c>
      <c r="K117" s="79">
        <v>0</v>
      </c>
      <c r="L117" s="78" t="s">
        <v>28</v>
      </c>
      <c r="M117" s="79">
        <v>0</v>
      </c>
      <c r="N117" s="78" t="s">
        <v>28</v>
      </c>
      <c r="O117" s="79">
        <v>0</v>
      </c>
      <c r="P117" s="78" t="s">
        <v>28</v>
      </c>
      <c r="Q117" s="79">
        <v>0</v>
      </c>
      <c r="R117" s="80" t="s">
        <v>28</v>
      </c>
      <c r="S117" s="33">
        <f>E117+G117+I117+K117+M117+O117+Q117</f>
        <v>50</v>
      </c>
      <c r="T117" s="35">
        <v>1</v>
      </c>
      <c r="U117" s="36"/>
      <c r="V117" s="37"/>
      <c r="W117" s="38">
        <f>IFERROR(((S118/V117)*T117)*60,0)</f>
        <v>0</v>
      </c>
      <c r="X117" s="39" t="e">
        <f t="shared" si="11"/>
        <v>#DIV/0!</v>
      </c>
      <c r="Y117" s="40" t="e">
        <f>S118*X117</f>
        <v>#DIV/0!</v>
      </c>
    </row>
    <row r="118" spans="1:25" ht="15" customHeight="1" x14ac:dyDescent="0.25">
      <c r="A118" s="41"/>
      <c r="B118" s="71"/>
      <c r="C118" s="72"/>
      <c r="D118" s="44" t="s">
        <v>29</v>
      </c>
      <c r="E118" s="45">
        <v>88.63</v>
      </c>
      <c r="F118" s="44" t="s">
        <v>29</v>
      </c>
      <c r="G118" s="45">
        <v>0</v>
      </c>
      <c r="H118" s="44" t="s">
        <v>29</v>
      </c>
      <c r="I118" s="45">
        <v>0</v>
      </c>
      <c r="J118" s="44" t="s">
        <v>29</v>
      </c>
      <c r="K118" s="45">
        <v>0</v>
      </c>
      <c r="L118" s="44" t="s">
        <v>29</v>
      </c>
      <c r="M118" s="45">
        <v>0</v>
      </c>
      <c r="N118" s="44" t="s">
        <v>29</v>
      </c>
      <c r="O118" s="45">
        <v>0</v>
      </c>
      <c r="P118" s="44" t="s">
        <v>29</v>
      </c>
      <c r="Q118" s="45">
        <v>0</v>
      </c>
      <c r="R118" s="46" t="s">
        <v>29</v>
      </c>
      <c r="S118" s="47">
        <f>E118+G118+I118+K118+M118+O118+Q118</f>
        <v>88.63</v>
      </c>
      <c r="T118" s="48"/>
      <c r="U118" s="49"/>
      <c r="V118" s="50"/>
      <c r="W118" s="51">
        <f>IFERROR(((R118/V118)*T118)*60,0)</f>
        <v>0</v>
      </c>
      <c r="X118" s="52"/>
      <c r="Y118" s="53"/>
    </row>
    <row r="119" spans="1:25" ht="36" customHeight="1" thickBot="1" x14ac:dyDescent="0.3">
      <c r="A119" s="54"/>
      <c r="B119" s="73"/>
      <c r="C119" s="74"/>
      <c r="D119" s="57"/>
      <c r="E119" s="58"/>
      <c r="F119" s="57"/>
      <c r="G119" s="58"/>
      <c r="H119" s="57"/>
      <c r="I119" s="58"/>
      <c r="J119" s="57"/>
      <c r="K119" s="58"/>
      <c r="L119" s="57"/>
      <c r="M119" s="58"/>
      <c r="N119" s="57"/>
      <c r="O119" s="58"/>
      <c r="P119" s="57"/>
      <c r="Q119" s="58"/>
      <c r="R119" s="59"/>
      <c r="S119" s="60"/>
      <c r="T119" s="61"/>
      <c r="U119" s="62"/>
      <c r="V119" s="63"/>
      <c r="W119" s="64">
        <f>IFERROR(((R119/V117)*T119)*60,0)</f>
        <v>0</v>
      </c>
      <c r="X119" s="65"/>
      <c r="Y119" s="66"/>
    </row>
    <row r="120" spans="1:25" ht="15" customHeight="1" x14ac:dyDescent="0.25">
      <c r="A120" s="28">
        <v>18</v>
      </c>
      <c r="B120" s="69" t="s">
        <v>68</v>
      </c>
      <c r="C120" s="70"/>
      <c r="D120" s="31" t="s">
        <v>28</v>
      </c>
      <c r="E120" s="33">
        <v>197</v>
      </c>
      <c r="F120" s="31" t="s">
        <v>28</v>
      </c>
      <c r="G120" s="33">
        <v>0</v>
      </c>
      <c r="H120" s="31" t="s">
        <v>28</v>
      </c>
      <c r="I120" s="33">
        <v>4</v>
      </c>
      <c r="J120" s="31" t="s">
        <v>28</v>
      </c>
      <c r="K120" s="33">
        <v>13</v>
      </c>
      <c r="L120" s="31" t="s">
        <v>28</v>
      </c>
      <c r="M120" s="33">
        <v>0</v>
      </c>
      <c r="N120" s="31" t="s">
        <v>28</v>
      </c>
      <c r="O120" s="33">
        <v>0</v>
      </c>
      <c r="P120" s="31" t="s">
        <v>28</v>
      </c>
      <c r="Q120" s="33">
        <v>0</v>
      </c>
      <c r="R120" s="34" t="s">
        <v>28</v>
      </c>
      <c r="S120" s="33">
        <f>E120+G120+I120+K120+M120+O120+Q120</f>
        <v>214</v>
      </c>
      <c r="T120" s="35">
        <v>1</v>
      </c>
      <c r="U120" s="36"/>
      <c r="V120" s="37"/>
      <c r="W120" s="38">
        <f>IFERROR(((S121/V120)*T120)*60,0)</f>
        <v>0</v>
      </c>
      <c r="X120" s="39" t="e">
        <f t="shared" si="11"/>
        <v>#DIV/0!</v>
      </c>
      <c r="Y120" s="40" t="e">
        <f>S121*X120</f>
        <v>#DIV/0!</v>
      </c>
    </row>
    <row r="121" spans="1:25" ht="15" customHeight="1" x14ac:dyDescent="0.25">
      <c r="A121" s="41"/>
      <c r="B121" s="71"/>
      <c r="C121" s="72"/>
      <c r="D121" s="44" t="s">
        <v>29</v>
      </c>
      <c r="E121" s="45">
        <v>1101.23</v>
      </c>
      <c r="F121" s="44" t="s">
        <v>29</v>
      </c>
      <c r="G121" s="45">
        <v>0</v>
      </c>
      <c r="H121" s="44" t="s">
        <v>29</v>
      </c>
      <c r="I121" s="45">
        <v>27.78</v>
      </c>
      <c r="J121" s="44" t="s">
        <v>29</v>
      </c>
      <c r="K121" s="45">
        <v>64.84</v>
      </c>
      <c r="L121" s="44" t="s">
        <v>29</v>
      </c>
      <c r="M121" s="45">
        <v>0</v>
      </c>
      <c r="N121" s="44" t="s">
        <v>29</v>
      </c>
      <c r="O121" s="45">
        <v>0</v>
      </c>
      <c r="P121" s="44" t="s">
        <v>29</v>
      </c>
      <c r="Q121" s="45">
        <v>0</v>
      </c>
      <c r="R121" s="46" t="s">
        <v>29</v>
      </c>
      <c r="S121" s="47">
        <f>E121+G121+I121+K121+M121+O121+Q121</f>
        <v>1193.8499999999999</v>
      </c>
      <c r="T121" s="48"/>
      <c r="U121" s="49"/>
      <c r="V121" s="50"/>
      <c r="W121" s="51">
        <f>IFERROR(((R121/V121)*T121)*60,0)</f>
        <v>0</v>
      </c>
      <c r="X121" s="52"/>
      <c r="Y121" s="53"/>
    </row>
    <row r="122" spans="1:25" ht="15.75" thickBot="1" x14ac:dyDescent="0.3">
      <c r="A122" s="54"/>
      <c r="B122" s="73"/>
      <c r="C122" s="74"/>
      <c r="D122" s="57"/>
      <c r="E122" s="58"/>
      <c r="F122" s="57"/>
      <c r="G122" s="58"/>
      <c r="H122" s="57"/>
      <c r="I122" s="58"/>
      <c r="J122" s="57"/>
      <c r="K122" s="58"/>
      <c r="L122" s="57"/>
      <c r="M122" s="58"/>
      <c r="N122" s="57"/>
      <c r="O122" s="58"/>
      <c r="P122" s="57"/>
      <c r="Q122" s="58"/>
      <c r="R122" s="59"/>
      <c r="S122" s="60"/>
      <c r="T122" s="61"/>
      <c r="U122" s="62"/>
      <c r="V122" s="63"/>
      <c r="W122" s="64">
        <f>IFERROR(((R122/V120)*T122)*60,0)</f>
        <v>0</v>
      </c>
      <c r="X122" s="65"/>
      <c r="Y122" s="66"/>
    </row>
    <row r="123" spans="1:25" ht="15" customHeight="1" x14ac:dyDescent="0.25">
      <c r="A123" s="28">
        <v>18</v>
      </c>
      <c r="B123" s="69" t="s">
        <v>69</v>
      </c>
      <c r="C123" s="70"/>
      <c r="D123" s="31" t="s">
        <v>28</v>
      </c>
      <c r="E123" s="33">
        <v>30</v>
      </c>
      <c r="F123" s="31" t="s">
        <v>28</v>
      </c>
      <c r="G123" s="33">
        <v>0</v>
      </c>
      <c r="H123" s="31" t="s">
        <v>28</v>
      </c>
      <c r="I123" s="33">
        <v>2</v>
      </c>
      <c r="J123" s="31" t="s">
        <v>28</v>
      </c>
      <c r="K123" s="33">
        <v>13</v>
      </c>
      <c r="L123" s="31" t="s">
        <v>28</v>
      </c>
      <c r="M123" s="33">
        <v>0</v>
      </c>
      <c r="N123" s="31" t="s">
        <v>28</v>
      </c>
      <c r="O123" s="33">
        <v>0</v>
      </c>
      <c r="P123" s="31" t="s">
        <v>28</v>
      </c>
      <c r="Q123" s="33">
        <v>0</v>
      </c>
      <c r="R123" s="34" t="s">
        <v>28</v>
      </c>
      <c r="S123" s="33">
        <f>E123+G123+I123+K123+M123+O123+Q123</f>
        <v>45</v>
      </c>
      <c r="T123" s="35">
        <v>1</v>
      </c>
      <c r="U123" s="36"/>
      <c r="V123" s="37"/>
      <c r="W123" s="38">
        <f>IFERROR(((S124/V123)*T123)*60,0)</f>
        <v>0</v>
      </c>
      <c r="X123" s="39" t="e">
        <f t="shared" si="11"/>
        <v>#DIV/0!</v>
      </c>
      <c r="Y123" s="40" t="e">
        <f>S124*X123</f>
        <v>#DIV/0!</v>
      </c>
    </row>
    <row r="124" spans="1:25" ht="15" customHeight="1" x14ac:dyDescent="0.25">
      <c r="A124" s="41"/>
      <c r="B124" s="71"/>
      <c r="C124" s="72"/>
      <c r="D124" s="44" t="s">
        <v>29</v>
      </c>
      <c r="E124" s="45">
        <v>97.04</v>
      </c>
      <c r="F124" s="44" t="s">
        <v>29</v>
      </c>
      <c r="G124" s="45">
        <v>0</v>
      </c>
      <c r="H124" s="44" t="s">
        <v>29</v>
      </c>
      <c r="I124" s="45">
        <v>10.119999999999999</v>
      </c>
      <c r="J124" s="44" t="s">
        <v>29</v>
      </c>
      <c r="K124" s="45">
        <v>94.38</v>
      </c>
      <c r="L124" s="44" t="s">
        <v>29</v>
      </c>
      <c r="M124" s="45">
        <v>0</v>
      </c>
      <c r="N124" s="44" t="s">
        <v>29</v>
      </c>
      <c r="O124" s="45">
        <v>0</v>
      </c>
      <c r="P124" s="44" t="s">
        <v>29</v>
      </c>
      <c r="Q124" s="45">
        <v>0</v>
      </c>
      <c r="R124" s="46" t="s">
        <v>29</v>
      </c>
      <c r="S124" s="47">
        <f>E124+G124+I124+K124+M124+O124+Q124</f>
        <v>201.54000000000002</v>
      </c>
      <c r="T124" s="48"/>
      <c r="U124" s="49"/>
      <c r="V124" s="50"/>
      <c r="W124" s="51">
        <f>IFERROR(((R124/V124)*T124)*60,0)</f>
        <v>0</v>
      </c>
      <c r="X124" s="52"/>
      <c r="Y124" s="53"/>
    </row>
    <row r="125" spans="1:25" ht="15.75" thickBot="1" x14ac:dyDescent="0.3">
      <c r="A125" s="54"/>
      <c r="B125" s="73"/>
      <c r="C125" s="74"/>
      <c r="D125" s="57"/>
      <c r="E125" s="58"/>
      <c r="F125" s="57"/>
      <c r="G125" s="58"/>
      <c r="H125" s="57"/>
      <c r="I125" s="58"/>
      <c r="J125" s="57"/>
      <c r="K125" s="58"/>
      <c r="L125" s="57"/>
      <c r="M125" s="58"/>
      <c r="N125" s="57"/>
      <c r="O125" s="58"/>
      <c r="P125" s="57"/>
      <c r="Q125" s="58"/>
      <c r="R125" s="59"/>
      <c r="S125" s="60"/>
      <c r="T125" s="61"/>
      <c r="U125" s="62"/>
      <c r="V125" s="63"/>
      <c r="W125" s="64">
        <f>IFERROR(((R125/V123)*T125)*60,0)</f>
        <v>0</v>
      </c>
      <c r="X125" s="65"/>
      <c r="Y125" s="66"/>
    </row>
    <row r="126" spans="1:25" ht="15" customHeight="1" x14ac:dyDescent="0.25">
      <c r="A126" s="28">
        <v>19</v>
      </c>
      <c r="B126" s="69" t="s">
        <v>70</v>
      </c>
      <c r="C126" s="70"/>
      <c r="D126" s="31" t="s">
        <v>28</v>
      </c>
      <c r="E126" s="33">
        <v>341</v>
      </c>
      <c r="F126" s="31" t="s">
        <v>28</v>
      </c>
      <c r="G126" s="33">
        <v>0</v>
      </c>
      <c r="H126" s="31" t="s">
        <v>28</v>
      </c>
      <c r="I126" s="33">
        <v>40</v>
      </c>
      <c r="J126" s="31" t="s">
        <v>28</v>
      </c>
      <c r="K126" s="33">
        <v>33</v>
      </c>
      <c r="L126" s="31" t="s">
        <v>28</v>
      </c>
      <c r="M126" s="33">
        <v>0</v>
      </c>
      <c r="N126" s="31" t="s">
        <v>28</v>
      </c>
      <c r="O126" s="33">
        <v>0</v>
      </c>
      <c r="P126" s="31" t="s">
        <v>28</v>
      </c>
      <c r="Q126" s="33">
        <v>0</v>
      </c>
      <c r="R126" s="34" t="s">
        <v>28</v>
      </c>
      <c r="S126" s="33">
        <f>E126+G126+I126+K126+M126+O126+Q126</f>
        <v>414</v>
      </c>
      <c r="T126" s="35">
        <v>1</v>
      </c>
      <c r="U126" s="36"/>
      <c r="V126" s="37"/>
      <c r="W126" s="38">
        <f>IFERROR(((S127/V126)*T126)*60,0)</f>
        <v>0</v>
      </c>
      <c r="X126" s="39" t="e">
        <f t="shared" si="11"/>
        <v>#DIV/0!</v>
      </c>
      <c r="Y126" s="40" t="e">
        <f>U126/V126*S127</f>
        <v>#DIV/0!</v>
      </c>
    </row>
    <row r="127" spans="1:25" ht="15" customHeight="1" x14ac:dyDescent="0.25">
      <c r="A127" s="41"/>
      <c r="B127" s="71"/>
      <c r="C127" s="72"/>
      <c r="D127" s="44" t="s">
        <v>29</v>
      </c>
      <c r="E127" s="45">
        <v>1770.5</v>
      </c>
      <c r="F127" s="44" t="s">
        <v>29</v>
      </c>
      <c r="G127" s="45">
        <v>0</v>
      </c>
      <c r="H127" s="44" t="s">
        <v>29</v>
      </c>
      <c r="I127" s="45">
        <v>392.5</v>
      </c>
      <c r="J127" s="44" t="s">
        <v>29</v>
      </c>
      <c r="K127" s="45">
        <v>429</v>
      </c>
      <c r="L127" s="44" t="s">
        <v>29</v>
      </c>
      <c r="M127" s="45">
        <v>0</v>
      </c>
      <c r="N127" s="44" t="s">
        <v>29</v>
      </c>
      <c r="O127" s="45">
        <v>0</v>
      </c>
      <c r="P127" s="44" t="s">
        <v>29</v>
      </c>
      <c r="Q127" s="45">
        <v>0</v>
      </c>
      <c r="R127" s="46" t="s">
        <v>29</v>
      </c>
      <c r="S127" s="47">
        <f>E127+G127+I127+K127+M127+O127+Q127</f>
        <v>2592</v>
      </c>
      <c r="T127" s="48"/>
      <c r="U127" s="49"/>
      <c r="V127" s="50"/>
      <c r="W127" s="51">
        <f>IFERROR(((R127/V127)*T127)*60,0)</f>
        <v>0</v>
      </c>
      <c r="X127" s="52"/>
      <c r="Y127" s="53"/>
    </row>
    <row r="128" spans="1:25" ht="15.75" thickBot="1" x14ac:dyDescent="0.3">
      <c r="A128" s="54"/>
      <c r="B128" s="73"/>
      <c r="C128" s="74"/>
      <c r="D128" s="57"/>
      <c r="E128" s="58"/>
      <c r="F128" s="57"/>
      <c r="G128" s="58"/>
      <c r="H128" s="57"/>
      <c r="I128" s="58"/>
      <c r="J128" s="57"/>
      <c r="K128" s="58"/>
      <c r="L128" s="57"/>
      <c r="M128" s="58"/>
      <c r="N128" s="57"/>
      <c r="O128" s="58"/>
      <c r="P128" s="57"/>
      <c r="Q128" s="58"/>
      <c r="R128" s="59"/>
      <c r="S128" s="60"/>
      <c r="T128" s="61"/>
      <c r="U128" s="62"/>
      <c r="V128" s="63"/>
      <c r="W128" s="64">
        <f>IFERROR(((R128/V126)*T128)*60,0)</f>
        <v>0</v>
      </c>
      <c r="X128" s="65"/>
      <c r="Y128" s="66"/>
    </row>
    <row r="129" spans="1:25" ht="15" customHeight="1" x14ac:dyDescent="0.25">
      <c r="A129" s="28">
        <v>19</v>
      </c>
      <c r="B129" s="69" t="s">
        <v>71</v>
      </c>
      <c r="C129" s="70"/>
      <c r="D129" s="31" t="s">
        <v>28</v>
      </c>
      <c r="E129" s="33">
        <v>45</v>
      </c>
      <c r="F129" s="31" t="s">
        <v>28</v>
      </c>
      <c r="G129" s="33">
        <v>0</v>
      </c>
      <c r="H129" s="31" t="s">
        <v>28</v>
      </c>
      <c r="I129" s="33">
        <v>6</v>
      </c>
      <c r="J129" s="31" t="s">
        <v>28</v>
      </c>
      <c r="K129" s="33">
        <v>15</v>
      </c>
      <c r="L129" s="31" t="s">
        <v>28</v>
      </c>
      <c r="M129" s="33">
        <v>0</v>
      </c>
      <c r="N129" s="31" t="s">
        <v>28</v>
      </c>
      <c r="O129" s="33">
        <v>0</v>
      </c>
      <c r="P129" s="31" t="s">
        <v>28</v>
      </c>
      <c r="Q129" s="33">
        <v>0</v>
      </c>
      <c r="R129" s="34" t="s">
        <v>28</v>
      </c>
      <c r="S129" s="33">
        <f>E129+G129+I129+K129+M129+O129+Q129</f>
        <v>66</v>
      </c>
      <c r="T129" s="35">
        <v>1</v>
      </c>
      <c r="U129" s="36"/>
      <c r="V129" s="37"/>
      <c r="W129" s="38">
        <f>IFERROR(((S130/V129)*T129)*60,0)</f>
        <v>0</v>
      </c>
      <c r="X129" s="39" t="e">
        <f t="shared" si="11"/>
        <v>#DIV/0!</v>
      </c>
      <c r="Y129" s="40" t="e">
        <f>U129/V129*S130</f>
        <v>#DIV/0!</v>
      </c>
    </row>
    <row r="130" spans="1:25" ht="15" customHeight="1" x14ac:dyDescent="0.25">
      <c r="A130" s="41"/>
      <c r="B130" s="71"/>
      <c r="C130" s="72"/>
      <c r="D130" s="44" t="s">
        <v>29</v>
      </c>
      <c r="E130" s="45">
        <v>176.33</v>
      </c>
      <c r="F130" s="44" t="s">
        <v>29</v>
      </c>
      <c r="G130" s="45">
        <v>0</v>
      </c>
      <c r="H130" s="44" t="s">
        <v>29</v>
      </c>
      <c r="I130" s="45">
        <v>105.4</v>
      </c>
      <c r="J130" s="44" t="s">
        <v>29</v>
      </c>
      <c r="K130" s="45">
        <v>31.14</v>
      </c>
      <c r="L130" s="44" t="s">
        <v>29</v>
      </c>
      <c r="M130" s="45">
        <v>0</v>
      </c>
      <c r="N130" s="44" t="s">
        <v>29</v>
      </c>
      <c r="O130" s="45">
        <v>0</v>
      </c>
      <c r="P130" s="44" t="s">
        <v>29</v>
      </c>
      <c r="Q130" s="45">
        <v>0</v>
      </c>
      <c r="R130" s="46" t="s">
        <v>29</v>
      </c>
      <c r="S130" s="47">
        <f>E130+G130+I130+K130+M130+O130+Q130</f>
        <v>312.87</v>
      </c>
      <c r="T130" s="48"/>
      <c r="U130" s="49"/>
      <c r="V130" s="50"/>
      <c r="W130" s="51">
        <f>IFERROR(((R130/V130)*T130)*60,0)</f>
        <v>0</v>
      </c>
      <c r="X130" s="52"/>
      <c r="Y130" s="53"/>
    </row>
    <row r="131" spans="1:25" ht="15.75" thickBot="1" x14ac:dyDescent="0.3">
      <c r="A131" s="54"/>
      <c r="B131" s="73"/>
      <c r="C131" s="74"/>
      <c r="D131" s="57"/>
      <c r="E131" s="58"/>
      <c r="F131" s="57"/>
      <c r="G131" s="58"/>
      <c r="H131" s="57"/>
      <c r="I131" s="58"/>
      <c r="J131" s="57"/>
      <c r="K131" s="58"/>
      <c r="L131" s="57"/>
      <c r="M131" s="58"/>
      <c r="N131" s="57"/>
      <c r="O131" s="58"/>
      <c r="P131" s="57"/>
      <c r="Q131" s="58"/>
      <c r="R131" s="59"/>
      <c r="S131" s="60"/>
      <c r="T131" s="61"/>
      <c r="U131" s="62"/>
      <c r="V131" s="63"/>
      <c r="W131" s="64">
        <f>IFERROR(((R131/V129)*T131)*60,0)</f>
        <v>0</v>
      </c>
      <c r="X131" s="65"/>
      <c r="Y131" s="66"/>
    </row>
    <row r="132" spans="1:25" ht="15.75" thickBot="1" x14ac:dyDescent="0.3">
      <c r="A132" s="81"/>
      <c r="B132" s="82"/>
      <c r="C132" s="82"/>
      <c r="D132" s="83"/>
      <c r="E132" s="84">
        <f>E130+E127+E124+E121+E118+E115+E112+E109+E106+E103+E100+E97+E94+E91+E88+E85+E82+E79+E76+E73+E70+E67+E64+E61+E58+E52+E55+E49+E43+E40+E46+E37+E34+E31+E28+E25+E22+E16+E19+E13+E7+E10</f>
        <v>17097.599999999999</v>
      </c>
      <c r="F132" s="85"/>
      <c r="G132" s="85">
        <f t="shared" ref="G132:S132" si="12">G130+G127+G124+G121+G118+G115+G112+G109+G106+G103+G100+G97+G94+G91+G88+G85+G82+G79+G76+G73+G70+G67+G64+G61+G58+G52+G55+G49+G43+G40+G46+G37+G34+G31+G28+G25+G22+G16+G19+G13+G7+G10</f>
        <v>46.33</v>
      </c>
      <c r="H132" s="85"/>
      <c r="I132" s="84">
        <f t="shared" si="12"/>
        <v>2853.2800000000007</v>
      </c>
      <c r="J132" s="85"/>
      <c r="K132" s="84">
        <f t="shared" si="12"/>
        <v>1394.3500000000001</v>
      </c>
      <c r="L132" s="85"/>
      <c r="M132" s="85">
        <f t="shared" si="12"/>
        <v>58</v>
      </c>
      <c r="N132" s="85"/>
      <c r="O132" s="85">
        <f t="shared" si="12"/>
        <v>42.8</v>
      </c>
      <c r="P132" s="85"/>
      <c r="Q132" s="85">
        <f t="shared" si="12"/>
        <v>102.78000000000002</v>
      </c>
      <c r="R132" s="85"/>
      <c r="S132" s="84">
        <f t="shared" si="12"/>
        <v>21595.140000000003</v>
      </c>
      <c r="T132" s="86"/>
      <c r="U132" s="87"/>
      <c r="V132" s="88"/>
      <c r="W132" s="89"/>
      <c r="X132" s="90"/>
      <c r="Y132" s="91"/>
    </row>
    <row r="133" spans="1:25" ht="21" customHeight="1" thickBot="1" x14ac:dyDescent="0.3">
      <c r="A133" s="92" t="s">
        <v>72</v>
      </c>
      <c r="B133" s="93"/>
      <c r="C133" s="93"/>
      <c r="D133" s="93"/>
      <c r="E133" s="93"/>
      <c r="F133" s="93"/>
      <c r="G133" s="93"/>
      <c r="H133" s="93"/>
      <c r="I133" s="93"/>
      <c r="J133" s="94"/>
      <c r="K133" s="95" t="s">
        <v>73</v>
      </c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7"/>
      <c r="X133" s="98"/>
      <c r="Y133" s="99"/>
    </row>
    <row r="134" spans="1:25" ht="21.75" customHeight="1" thickBot="1" x14ac:dyDescent="0.3">
      <c r="U134" s="100" t="s">
        <v>74</v>
      </c>
      <c r="V134" s="101"/>
      <c r="W134" s="102"/>
      <c r="X134" s="103" t="e">
        <f>SUM(X6:Y133)</f>
        <v>#DIV/0!</v>
      </c>
      <c r="Y134" s="104"/>
    </row>
    <row r="135" spans="1:25" x14ac:dyDescent="0.25">
      <c r="S135" s="105"/>
    </row>
    <row r="136" spans="1:25" x14ac:dyDescent="0.25">
      <c r="A136" s="106" t="s">
        <v>75</v>
      </c>
      <c r="B136" s="107"/>
      <c r="C136" s="107"/>
      <c r="D136" s="107"/>
      <c r="E136" s="107"/>
      <c r="F136" s="108"/>
    </row>
    <row r="137" spans="1:25" x14ac:dyDescent="0.25">
      <c r="A137" s="109"/>
      <c r="B137" s="110"/>
      <c r="C137" s="110"/>
      <c r="D137" s="110"/>
      <c r="E137" s="110"/>
      <c r="F137" s="111"/>
      <c r="J137" s="112"/>
      <c r="K137" s="112"/>
      <c r="L137" s="112"/>
      <c r="M137" s="112"/>
      <c r="N137" s="112"/>
    </row>
    <row r="138" spans="1:25" ht="15.75" thickBot="1" x14ac:dyDescent="0.3">
      <c r="J138" s="112"/>
      <c r="K138" s="112"/>
      <c r="L138" s="112"/>
      <c r="M138" s="112"/>
      <c r="N138" s="112"/>
    </row>
    <row r="139" spans="1:25" ht="15" customHeight="1" x14ac:dyDescent="0.25">
      <c r="A139" s="113" t="s">
        <v>76</v>
      </c>
      <c r="B139" s="114"/>
      <c r="C139" s="114"/>
      <c r="D139" s="115"/>
      <c r="E139" s="116" t="s">
        <v>77</v>
      </c>
      <c r="F139" s="117"/>
      <c r="J139" s="112"/>
      <c r="K139" s="118"/>
      <c r="L139" s="118"/>
      <c r="M139" s="112"/>
      <c r="N139" s="112"/>
    </row>
    <row r="140" spans="1:25" x14ac:dyDescent="0.25">
      <c r="A140" s="119"/>
      <c r="B140" s="120"/>
      <c r="C140" s="120"/>
      <c r="D140" s="121"/>
      <c r="E140" s="122"/>
      <c r="F140" s="123"/>
      <c r="J140" s="112"/>
      <c r="K140" s="118"/>
      <c r="L140" s="118"/>
      <c r="M140" s="112"/>
      <c r="N140" s="112"/>
    </row>
    <row r="141" spans="1:25" ht="15.75" thickBot="1" x14ac:dyDescent="0.3">
      <c r="A141" s="124"/>
      <c r="B141" s="125"/>
      <c r="C141" s="125"/>
      <c r="D141" s="126"/>
      <c r="E141" s="127"/>
      <c r="F141" s="128"/>
      <c r="J141" s="112"/>
      <c r="K141" s="118"/>
      <c r="L141" s="118"/>
      <c r="M141" s="112"/>
      <c r="N141" s="112"/>
    </row>
    <row r="142" spans="1:25" x14ac:dyDescent="0.25">
      <c r="A142" s="129" t="s">
        <v>78</v>
      </c>
      <c r="B142" s="130"/>
      <c r="C142" s="130"/>
      <c r="D142" s="131"/>
      <c r="E142" s="132" t="e">
        <f>X134</f>
        <v>#DIV/0!</v>
      </c>
      <c r="F142" s="133"/>
      <c r="J142" s="112"/>
      <c r="K142" s="134"/>
      <c r="L142" s="134"/>
      <c r="M142" s="112"/>
      <c r="N142" s="112"/>
    </row>
    <row r="143" spans="1:25" x14ac:dyDescent="0.25">
      <c r="A143" s="135"/>
      <c r="B143" s="136"/>
      <c r="C143" s="136"/>
      <c r="D143" s="137"/>
      <c r="E143" s="138"/>
      <c r="F143" s="139"/>
      <c r="J143" s="112"/>
      <c r="K143" s="134"/>
      <c r="L143" s="134"/>
      <c r="M143" s="112"/>
      <c r="N143" s="112"/>
    </row>
    <row r="144" spans="1:25" x14ac:dyDescent="0.25">
      <c r="A144" s="140" t="s">
        <v>79</v>
      </c>
      <c r="B144" s="141"/>
      <c r="C144" s="142"/>
      <c r="D144" s="143">
        <v>0.19</v>
      </c>
      <c r="E144" s="144" t="e">
        <f>E142*0.19</f>
        <v>#DIV/0!</v>
      </c>
      <c r="F144" s="145"/>
      <c r="J144" s="112"/>
      <c r="K144" s="134"/>
      <c r="L144" s="134"/>
      <c r="M144" s="112"/>
      <c r="N144" s="112"/>
    </row>
    <row r="145" spans="1:14" ht="15.75" thickBot="1" x14ac:dyDescent="0.3">
      <c r="A145" s="146"/>
      <c r="B145" s="147"/>
      <c r="C145" s="148"/>
      <c r="D145" s="149"/>
      <c r="E145" s="150"/>
      <c r="F145" s="151"/>
      <c r="J145" s="112"/>
      <c r="K145" s="134"/>
      <c r="L145" s="134"/>
      <c r="M145" s="112"/>
      <c r="N145" s="112"/>
    </row>
    <row r="146" spans="1:14" ht="15.75" thickTop="1" x14ac:dyDescent="0.25">
      <c r="A146" s="152" t="s">
        <v>80</v>
      </c>
      <c r="B146" s="153"/>
      <c r="C146" s="153"/>
      <c r="D146" s="154"/>
      <c r="E146" s="155" t="e">
        <f>E144+E142</f>
        <v>#DIV/0!</v>
      </c>
      <c r="F146" s="145"/>
      <c r="J146" s="112"/>
      <c r="K146" s="134"/>
      <c r="L146" s="134"/>
      <c r="M146" s="112"/>
      <c r="N146" s="112"/>
    </row>
    <row r="147" spans="1:14" x14ac:dyDescent="0.25">
      <c r="A147" s="135"/>
      <c r="B147" s="136"/>
      <c r="C147" s="136"/>
      <c r="D147" s="137"/>
      <c r="E147" s="138"/>
      <c r="F147" s="139"/>
      <c r="J147" s="112"/>
      <c r="K147" s="134"/>
      <c r="L147" s="134"/>
      <c r="M147" s="112"/>
      <c r="N147" s="112"/>
    </row>
  </sheetData>
  <sheetProtection algorithmName="SHA-512" hashValue="HenDyqJT7F/rgDppWYhDQF7MpX+vgDovKTiSoRL+kkppeewfHSUX9HjehIUvac4YDW60TT4bdEcGLvGP1Sdfmw==" saltValue="AAL2JEijGSkBlOnGCgGm2A==" spinCount="100000" sheet="1" objects="1" scenarios="1"/>
  <mergeCells count="1002">
    <mergeCell ref="A146:D147"/>
    <mergeCell ref="E146:F147"/>
    <mergeCell ref="K146:L147"/>
    <mergeCell ref="A142:D143"/>
    <mergeCell ref="E142:F143"/>
    <mergeCell ref="K142:L143"/>
    <mergeCell ref="A144:C145"/>
    <mergeCell ref="D144:D145"/>
    <mergeCell ref="E144:F145"/>
    <mergeCell ref="K144:L145"/>
    <mergeCell ref="U134:W134"/>
    <mergeCell ref="X134:Y134"/>
    <mergeCell ref="A136:F137"/>
    <mergeCell ref="A139:D141"/>
    <mergeCell ref="E139:F141"/>
    <mergeCell ref="K139:L141"/>
    <mergeCell ref="P130:P131"/>
    <mergeCell ref="Q130:Q131"/>
    <mergeCell ref="R130:R131"/>
    <mergeCell ref="A133:J133"/>
    <mergeCell ref="K133:W133"/>
    <mergeCell ref="X133:Y133"/>
    <mergeCell ref="X129:X131"/>
    <mergeCell ref="Y129:Y131"/>
    <mergeCell ref="D130:D131"/>
    <mergeCell ref="E130:E131"/>
    <mergeCell ref="F130:F131"/>
    <mergeCell ref="G130:G131"/>
    <mergeCell ref="H130:H131"/>
    <mergeCell ref="I130:I131"/>
    <mergeCell ref="J130:J131"/>
    <mergeCell ref="K130:K131"/>
    <mergeCell ref="A129:A131"/>
    <mergeCell ref="B129:C131"/>
    <mergeCell ref="T129:T131"/>
    <mergeCell ref="U129:U131"/>
    <mergeCell ref="V129:V131"/>
    <mergeCell ref="W129:W131"/>
    <mergeCell ref="L130:L131"/>
    <mergeCell ref="M130:M131"/>
    <mergeCell ref="N130:N131"/>
    <mergeCell ref="O130:O131"/>
    <mergeCell ref="M127:M128"/>
    <mergeCell ref="N127:N128"/>
    <mergeCell ref="O127:O128"/>
    <mergeCell ref="P127:P128"/>
    <mergeCell ref="Q127:Q128"/>
    <mergeCell ref="R127:R128"/>
    <mergeCell ref="U126:U128"/>
    <mergeCell ref="V126:V128"/>
    <mergeCell ref="W126:W128"/>
    <mergeCell ref="X126:X128"/>
    <mergeCell ref="Y126:Y128"/>
    <mergeCell ref="D127:D128"/>
    <mergeCell ref="E127:E128"/>
    <mergeCell ref="F127:F128"/>
    <mergeCell ref="G127:G128"/>
    <mergeCell ref="H127:H128"/>
    <mergeCell ref="P124:P125"/>
    <mergeCell ref="Q124:Q125"/>
    <mergeCell ref="R124:R125"/>
    <mergeCell ref="A126:A128"/>
    <mergeCell ref="B126:C128"/>
    <mergeCell ref="T126:T128"/>
    <mergeCell ref="I127:I128"/>
    <mergeCell ref="J127:J128"/>
    <mergeCell ref="K127:K128"/>
    <mergeCell ref="L127:L128"/>
    <mergeCell ref="X123:X125"/>
    <mergeCell ref="Y123:Y125"/>
    <mergeCell ref="D124:D125"/>
    <mergeCell ref="E124:E125"/>
    <mergeCell ref="F124:F125"/>
    <mergeCell ref="G124:G125"/>
    <mergeCell ref="H124:H125"/>
    <mergeCell ref="I124:I125"/>
    <mergeCell ref="J124:J125"/>
    <mergeCell ref="K124:K125"/>
    <mergeCell ref="A123:A125"/>
    <mergeCell ref="B123:C125"/>
    <mergeCell ref="T123:T125"/>
    <mergeCell ref="U123:U125"/>
    <mergeCell ref="V123:V125"/>
    <mergeCell ref="W123:W125"/>
    <mergeCell ref="L124:L125"/>
    <mergeCell ref="M124:M125"/>
    <mergeCell ref="N124:N125"/>
    <mergeCell ref="O124:O125"/>
    <mergeCell ref="M121:M122"/>
    <mergeCell ref="N121:N122"/>
    <mergeCell ref="O121:O122"/>
    <mergeCell ref="P121:P122"/>
    <mergeCell ref="Q121:Q122"/>
    <mergeCell ref="R121:R122"/>
    <mergeCell ref="U120:U122"/>
    <mergeCell ref="V120:V122"/>
    <mergeCell ref="W120:W122"/>
    <mergeCell ref="X120:X122"/>
    <mergeCell ref="Y120:Y122"/>
    <mergeCell ref="D121:D122"/>
    <mergeCell ref="E121:E122"/>
    <mergeCell ref="F121:F122"/>
    <mergeCell ref="G121:G122"/>
    <mergeCell ref="H121:H122"/>
    <mergeCell ref="P118:P119"/>
    <mergeCell ref="Q118:Q119"/>
    <mergeCell ref="R118:R119"/>
    <mergeCell ref="A120:A122"/>
    <mergeCell ref="B120:C122"/>
    <mergeCell ref="T120:T122"/>
    <mergeCell ref="I121:I122"/>
    <mergeCell ref="J121:J122"/>
    <mergeCell ref="K121:K122"/>
    <mergeCell ref="L121:L122"/>
    <mergeCell ref="X117:X119"/>
    <mergeCell ref="Y117:Y119"/>
    <mergeCell ref="D118:D119"/>
    <mergeCell ref="E118:E119"/>
    <mergeCell ref="F118:F119"/>
    <mergeCell ref="G118:G119"/>
    <mergeCell ref="H118:H119"/>
    <mergeCell ref="I118:I119"/>
    <mergeCell ref="J118:J119"/>
    <mergeCell ref="K118:K119"/>
    <mergeCell ref="A117:A119"/>
    <mergeCell ref="B117:C119"/>
    <mergeCell ref="T117:T119"/>
    <mergeCell ref="U117:U119"/>
    <mergeCell ref="V117:V119"/>
    <mergeCell ref="W117:W119"/>
    <mergeCell ref="L118:L119"/>
    <mergeCell ref="M118:M119"/>
    <mergeCell ref="N118:N119"/>
    <mergeCell ref="O118:O119"/>
    <mergeCell ref="M115:M116"/>
    <mergeCell ref="N115:N116"/>
    <mergeCell ref="O115:O116"/>
    <mergeCell ref="P115:P116"/>
    <mergeCell ref="Q115:Q116"/>
    <mergeCell ref="R115:R116"/>
    <mergeCell ref="U114:U116"/>
    <mergeCell ref="V114:V116"/>
    <mergeCell ref="W114:W116"/>
    <mergeCell ref="X114:X116"/>
    <mergeCell ref="Y114:Y116"/>
    <mergeCell ref="D115:D116"/>
    <mergeCell ref="E115:E116"/>
    <mergeCell ref="F115:F116"/>
    <mergeCell ref="G115:G116"/>
    <mergeCell ref="H115:H116"/>
    <mergeCell ref="P112:P113"/>
    <mergeCell ref="Q112:Q113"/>
    <mergeCell ref="R112:R113"/>
    <mergeCell ref="A114:A116"/>
    <mergeCell ref="B114:C116"/>
    <mergeCell ref="T114:T116"/>
    <mergeCell ref="I115:I116"/>
    <mergeCell ref="J115:J116"/>
    <mergeCell ref="K115:K116"/>
    <mergeCell ref="L115:L116"/>
    <mergeCell ref="X111:X113"/>
    <mergeCell ref="Y111:Y113"/>
    <mergeCell ref="D112:D113"/>
    <mergeCell ref="E112:E113"/>
    <mergeCell ref="F112:F113"/>
    <mergeCell ref="G112:G113"/>
    <mergeCell ref="H112:H113"/>
    <mergeCell ref="I112:I113"/>
    <mergeCell ref="J112:J113"/>
    <mergeCell ref="K112:K113"/>
    <mergeCell ref="A111:A113"/>
    <mergeCell ref="B111:C113"/>
    <mergeCell ref="T111:T113"/>
    <mergeCell ref="U111:U113"/>
    <mergeCell ref="V111:V113"/>
    <mergeCell ref="W111:W113"/>
    <mergeCell ref="L112:L113"/>
    <mergeCell ref="M112:M113"/>
    <mergeCell ref="N112:N113"/>
    <mergeCell ref="O112:O113"/>
    <mergeCell ref="M109:M110"/>
    <mergeCell ref="N109:N110"/>
    <mergeCell ref="O109:O110"/>
    <mergeCell ref="P109:P110"/>
    <mergeCell ref="Q109:Q110"/>
    <mergeCell ref="R109:R110"/>
    <mergeCell ref="U108:U110"/>
    <mergeCell ref="V108:V110"/>
    <mergeCell ref="W108:W110"/>
    <mergeCell ref="X108:X110"/>
    <mergeCell ref="Y108:Y110"/>
    <mergeCell ref="D109:D110"/>
    <mergeCell ref="E109:E110"/>
    <mergeCell ref="F109:F110"/>
    <mergeCell ref="G109:G110"/>
    <mergeCell ref="H109:H110"/>
    <mergeCell ref="P106:P107"/>
    <mergeCell ref="Q106:Q107"/>
    <mergeCell ref="R106:R107"/>
    <mergeCell ref="A108:A110"/>
    <mergeCell ref="B108:C110"/>
    <mergeCell ref="T108:T110"/>
    <mergeCell ref="I109:I110"/>
    <mergeCell ref="J109:J110"/>
    <mergeCell ref="K109:K110"/>
    <mergeCell ref="L109:L110"/>
    <mergeCell ref="X105:X107"/>
    <mergeCell ref="Y105:Y107"/>
    <mergeCell ref="D106:D107"/>
    <mergeCell ref="E106:E107"/>
    <mergeCell ref="F106:F107"/>
    <mergeCell ref="G106:G107"/>
    <mergeCell ref="H106:H107"/>
    <mergeCell ref="I106:I107"/>
    <mergeCell ref="J106:J107"/>
    <mergeCell ref="K106:K107"/>
    <mergeCell ref="A105:A107"/>
    <mergeCell ref="B105:C107"/>
    <mergeCell ref="T105:T107"/>
    <mergeCell ref="U105:U107"/>
    <mergeCell ref="V105:V107"/>
    <mergeCell ref="W105:W107"/>
    <mergeCell ref="L106:L107"/>
    <mergeCell ref="M106:M107"/>
    <mergeCell ref="N106:N107"/>
    <mergeCell ref="O106:O107"/>
    <mergeCell ref="M103:M104"/>
    <mergeCell ref="N103:N104"/>
    <mergeCell ref="O103:O104"/>
    <mergeCell ref="P103:P104"/>
    <mergeCell ref="Q103:Q104"/>
    <mergeCell ref="R103:R104"/>
    <mergeCell ref="U102:U104"/>
    <mergeCell ref="V102:V104"/>
    <mergeCell ref="W102:W104"/>
    <mergeCell ref="X102:X104"/>
    <mergeCell ref="Y102:Y104"/>
    <mergeCell ref="D103:D104"/>
    <mergeCell ref="E103:E104"/>
    <mergeCell ref="F103:F104"/>
    <mergeCell ref="G103:G104"/>
    <mergeCell ref="H103:H104"/>
    <mergeCell ref="P100:P101"/>
    <mergeCell ref="Q100:Q101"/>
    <mergeCell ref="R100:R101"/>
    <mergeCell ref="A102:A104"/>
    <mergeCell ref="B102:C104"/>
    <mergeCell ref="T102:T104"/>
    <mergeCell ref="I103:I104"/>
    <mergeCell ref="J103:J104"/>
    <mergeCell ref="K103:K104"/>
    <mergeCell ref="L103:L104"/>
    <mergeCell ref="X99:X101"/>
    <mergeCell ref="Y99:Y101"/>
    <mergeCell ref="D100:D101"/>
    <mergeCell ref="E100:E101"/>
    <mergeCell ref="F100:F101"/>
    <mergeCell ref="G100:G101"/>
    <mergeCell ref="H100:H101"/>
    <mergeCell ref="I100:I101"/>
    <mergeCell ref="J100:J101"/>
    <mergeCell ref="K100:K101"/>
    <mergeCell ref="A99:A101"/>
    <mergeCell ref="B99:C101"/>
    <mergeCell ref="T99:T101"/>
    <mergeCell ref="U99:U101"/>
    <mergeCell ref="V99:V101"/>
    <mergeCell ref="W99:W101"/>
    <mergeCell ref="L100:L101"/>
    <mergeCell ref="M100:M101"/>
    <mergeCell ref="N100:N101"/>
    <mergeCell ref="O100:O101"/>
    <mergeCell ref="M97:M98"/>
    <mergeCell ref="N97:N98"/>
    <mergeCell ref="O97:O98"/>
    <mergeCell ref="P97:P98"/>
    <mergeCell ref="Q97:Q98"/>
    <mergeCell ref="R97:R98"/>
    <mergeCell ref="U96:U98"/>
    <mergeCell ref="V96:V98"/>
    <mergeCell ref="W96:W98"/>
    <mergeCell ref="X96:X98"/>
    <mergeCell ref="Y96:Y98"/>
    <mergeCell ref="D97:D98"/>
    <mergeCell ref="E97:E98"/>
    <mergeCell ref="F97:F98"/>
    <mergeCell ref="G97:G98"/>
    <mergeCell ref="H97:H98"/>
    <mergeCell ref="P94:P95"/>
    <mergeCell ref="Q94:Q95"/>
    <mergeCell ref="R94:R95"/>
    <mergeCell ref="A96:A98"/>
    <mergeCell ref="B96:C98"/>
    <mergeCell ref="T96:T98"/>
    <mergeCell ref="I97:I98"/>
    <mergeCell ref="J97:J98"/>
    <mergeCell ref="K97:K98"/>
    <mergeCell ref="L97:L98"/>
    <mergeCell ref="X93:X95"/>
    <mergeCell ref="Y93:Y95"/>
    <mergeCell ref="D94:D95"/>
    <mergeCell ref="E94:E95"/>
    <mergeCell ref="F94:F95"/>
    <mergeCell ref="G94:G95"/>
    <mergeCell ref="H94:H95"/>
    <mergeCell ref="I94:I95"/>
    <mergeCell ref="J94:J95"/>
    <mergeCell ref="K94:K95"/>
    <mergeCell ref="A93:A95"/>
    <mergeCell ref="B93:C95"/>
    <mergeCell ref="T93:T95"/>
    <mergeCell ref="U93:U95"/>
    <mergeCell ref="V93:V95"/>
    <mergeCell ref="W93:W95"/>
    <mergeCell ref="L94:L95"/>
    <mergeCell ref="M94:M95"/>
    <mergeCell ref="N94:N95"/>
    <mergeCell ref="O94:O95"/>
    <mergeCell ref="M91:M92"/>
    <mergeCell ref="N91:N92"/>
    <mergeCell ref="O91:O92"/>
    <mergeCell ref="P91:P92"/>
    <mergeCell ref="Q91:Q92"/>
    <mergeCell ref="R91:R92"/>
    <mergeCell ref="U90:U92"/>
    <mergeCell ref="V90:V92"/>
    <mergeCell ref="W90:W92"/>
    <mergeCell ref="X90:X92"/>
    <mergeCell ref="Y90:Y92"/>
    <mergeCell ref="D91:D92"/>
    <mergeCell ref="E91:E92"/>
    <mergeCell ref="F91:F92"/>
    <mergeCell ref="G91:G92"/>
    <mergeCell ref="H91:H92"/>
    <mergeCell ref="P88:P89"/>
    <mergeCell ref="Q88:Q89"/>
    <mergeCell ref="R88:R89"/>
    <mergeCell ref="A90:A92"/>
    <mergeCell ref="B90:C92"/>
    <mergeCell ref="T90:T92"/>
    <mergeCell ref="I91:I92"/>
    <mergeCell ref="J91:J92"/>
    <mergeCell ref="K91:K92"/>
    <mergeCell ref="L91:L92"/>
    <mergeCell ref="X87:X89"/>
    <mergeCell ref="Y87:Y89"/>
    <mergeCell ref="D88:D89"/>
    <mergeCell ref="E88:E89"/>
    <mergeCell ref="F88:F89"/>
    <mergeCell ref="G88:G89"/>
    <mergeCell ref="H88:H89"/>
    <mergeCell ref="I88:I89"/>
    <mergeCell ref="J88:J89"/>
    <mergeCell ref="K88:K89"/>
    <mergeCell ref="A87:A89"/>
    <mergeCell ref="B87:C89"/>
    <mergeCell ref="T87:T89"/>
    <mergeCell ref="U87:U89"/>
    <mergeCell ref="V87:V89"/>
    <mergeCell ref="W87:W89"/>
    <mergeCell ref="L88:L89"/>
    <mergeCell ref="M88:M89"/>
    <mergeCell ref="N88:N89"/>
    <mergeCell ref="O88:O89"/>
    <mergeCell ref="M85:M86"/>
    <mergeCell ref="N85:N86"/>
    <mergeCell ref="O85:O86"/>
    <mergeCell ref="P85:P86"/>
    <mergeCell ref="Q85:Q86"/>
    <mergeCell ref="R85:R86"/>
    <mergeCell ref="U84:U86"/>
    <mergeCell ref="V84:V86"/>
    <mergeCell ref="W84:W86"/>
    <mergeCell ref="X84:X86"/>
    <mergeCell ref="Y84:Y86"/>
    <mergeCell ref="D85:D86"/>
    <mergeCell ref="E85:E86"/>
    <mergeCell ref="F85:F86"/>
    <mergeCell ref="G85:G86"/>
    <mergeCell ref="H85:H86"/>
    <mergeCell ref="P82:P83"/>
    <mergeCell ref="Q82:Q83"/>
    <mergeCell ref="R82:R83"/>
    <mergeCell ref="A84:A86"/>
    <mergeCell ref="B84:C86"/>
    <mergeCell ref="T84:T86"/>
    <mergeCell ref="I85:I86"/>
    <mergeCell ref="J85:J86"/>
    <mergeCell ref="K85:K86"/>
    <mergeCell ref="L85:L86"/>
    <mergeCell ref="X81:X83"/>
    <mergeCell ref="Y81:Y83"/>
    <mergeCell ref="D82:D83"/>
    <mergeCell ref="E82:E83"/>
    <mergeCell ref="F82:F83"/>
    <mergeCell ref="G82:G83"/>
    <mergeCell ref="H82:H83"/>
    <mergeCell ref="I82:I83"/>
    <mergeCell ref="J82:J83"/>
    <mergeCell ref="K82:K83"/>
    <mergeCell ref="A81:A83"/>
    <mergeCell ref="B81:C83"/>
    <mergeCell ref="T81:T83"/>
    <mergeCell ref="U81:U83"/>
    <mergeCell ref="V81:V83"/>
    <mergeCell ref="W81:W83"/>
    <mergeCell ref="L82:L83"/>
    <mergeCell ref="M82:M83"/>
    <mergeCell ref="N82:N83"/>
    <mergeCell ref="O82:O83"/>
    <mergeCell ref="M79:M80"/>
    <mergeCell ref="N79:N80"/>
    <mergeCell ref="O79:O80"/>
    <mergeCell ref="P79:P80"/>
    <mergeCell ref="Q79:Q80"/>
    <mergeCell ref="R79:R80"/>
    <mergeCell ref="U78:U80"/>
    <mergeCell ref="V78:V80"/>
    <mergeCell ref="W78:W80"/>
    <mergeCell ref="X78:X80"/>
    <mergeCell ref="Y78:Y80"/>
    <mergeCell ref="D79:D80"/>
    <mergeCell ref="E79:E80"/>
    <mergeCell ref="F79:F80"/>
    <mergeCell ref="G79:G80"/>
    <mergeCell ref="H79:H80"/>
    <mergeCell ref="P76:P77"/>
    <mergeCell ref="Q76:Q77"/>
    <mergeCell ref="R76:R77"/>
    <mergeCell ref="A78:A80"/>
    <mergeCell ref="B78:C80"/>
    <mergeCell ref="T78:T80"/>
    <mergeCell ref="I79:I80"/>
    <mergeCell ref="J79:J80"/>
    <mergeCell ref="K79:K80"/>
    <mergeCell ref="L79:L80"/>
    <mergeCell ref="X75:X77"/>
    <mergeCell ref="Y75:Y77"/>
    <mergeCell ref="D76:D77"/>
    <mergeCell ref="E76:E77"/>
    <mergeCell ref="F76:F77"/>
    <mergeCell ref="G76:G77"/>
    <mergeCell ref="H76:H77"/>
    <mergeCell ref="I76:I77"/>
    <mergeCell ref="J76:J77"/>
    <mergeCell ref="K76:K77"/>
    <mergeCell ref="A75:A77"/>
    <mergeCell ref="B75:C77"/>
    <mergeCell ref="T75:T77"/>
    <mergeCell ref="U75:U77"/>
    <mergeCell ref="V75:V77"/>
    <mergeCell ref="W75:W77"/>
    <mergeCell ref="L76:L77"/>
    <mergeCell ref="M76:M77"/>
    <mergeCell ref="N76:N77"/>
    <mergeCell ref="O76:O77"/>
    <mergeCell ref="M73:M74"/>
    <mergeCell ref="N73:N74"/>
    <mergeCell ref="O73:O74"/>
    <mergeCell ref="P73:P74"/>
    <mergeCell ref="Q73:Q74"/>
    <mergeCell ref="R73:R74"/>
    <mergeCell ref="U72:U74"/>
    <mergeCell ref="V72:V74"/>
    <mergeCell ref="W72:W74"/>
    <mergeCell ref="X72:X74"/>
    <mergeCell ref="Y72:Y74"/>
    <mergeCell ref="D73:D74"/>
    <mergeCell ref="E73:E74"/>
    <mergeCell ref="F73:F74"/>
    <mergeCell ref="G73:G74"/>
    <mergeCell ref="H73:H74"/>
    <mergeCell ref="P70:P71"/>
    <mergeCell ref="Q70:Q71"/>
    <mergeCell ref="R70:R71"/>
    <mergeCell ref="A72:A74"/>
    <mergeCell ref="B72:C74"/>
    <mergeCell ref="T72:T74"/>
    <mergeCell ref="I73:I74"/>
    <mergeCell ref="J73:J74"/>
    <mergeCell ref="K73:K74"/>
    <mergeCell ref="L73:L74"/>
    <mergeCell ref="X69:X71"/>
    <mergeCell ref="Y69:Y71"/>
    <mergeCell ref="D70:D71"/>
    <mergeCell ref="E70:E71"/>
    <mergeCell ref="F70:F71"/>
    <mergeCell ref="G70:G71"/>
    <mergeCell ref="H70:H71"/>
    <mergeCell ref="I70:I71"/>
    <mergeCell ref="J70:J71"/>
    <mergeCell ref="K70:K71"/>
    <mergeCell ref="A69:A71"/>
    <mergeCell ref="B69:C71"/>
    <mergeCell ref="T69:T71"/>
    <mergeCell ref="U69:U71"/>
    <mergeCell ref="V69:V71"/>
    <mergeCell ref="W69:W71"/>
    <mergeCell ref="L70:L71"/>
    <mergeCell ref="M70:M71"/>
    <mergeCell ref="N70:N71"/>
    <mergeCell ref="O70:O71"/>
    <mergeCell ref="M67:M68"/>
    <mergeCell ref="N67:N68"/>
    <mergeCell ref="O67:O68"/>
    <mergeCell ref="P67:P68"/>
    <mergeCell ref="Q67:Q68"/>
    <mergeCell ref="R67:R68"/>
    <mergeCell ref="U66:U68"/>
    <mergeCell ref="V66:V68"/>
    <mergeCell ref="W66:W68"/>
    <mergeCell ref="X66:X68"/>
    <mergeCell ref="Y66:Y68"/>
    <mergeCell ref="D67:D68"/>
    <mergeCell ref="E67:E68"/>
    <mergeCell ref="F67:F68"/>
    <mergeCell ref="G67:G68"/>
    <mergeCell ref="H67:H68"/>
    <mergeCell ref="P64:P65"/>
    <mergeCell ref="Q64:Q65"/>
    <mergeCell ref="R64:R65"/>
    <mergeCell ref="A66:A68"/>
    <mergeCell ref="B66:C68"/>
    <mergeCell ref="T66:T68"/>
    <mergeCell ref="I67:I68"/>
    <mergeCell ref="J67:J68"/>
    <mergeCell ref="K67:K68"/>
    <mergeCell ref="L67:L68"/>
    <mergeCell ref="X63:X65"/>
    <mergeCell ref="Y63:Y65"/>
    <mergeCell ref="D64:D65"/>
    <mergeCell ref="E64:E65"/>
    <mergeCell ref="F64:F65"/>
    <mergeCell ref="G64:G65"/>
    <mergeCell ref="H64:H65"/>
    <mergeCell ref="I64:I65"/>
    <mergeCell ref="J64:J65"/>
    <mergeCell ref="K64:K65"/>
    <mergeCell ref="A63:A65"/>
    <mergeCell ref="B63:C65"/>
    <mergeCell ref="T63:T65"/>
    <mergeCell ref="U63:U65"/>
    <mergeCell ref="V63:V65"/>
    <mergeCell ref="W63:W65"/>
    <mergeCell ref="L64:L65"/>
    <mergeCell ref="M64:M65"/>
    <mergeCell ref="N64:N65"/>
    <mergeCell ref="O64:O65"/>
    <mergeCell ref="M61:M62"/>
    <mergeCell ref="N61:N62"/>
    <mergeCell ref="O61:O62"/>
    <mergeCell ref="P61:P62"/>
    <mergeCell ref="Q61:Q62"/>
    <mergeCell ref="R61:R62"/>
    <mergeCell ref="U60:U62"/>
    <mergeCell ref="V60:V62"/>
    <mergeCell ref="W60:W62"/>
    <mergeCell ref="X60:X62"/>
    <mergeCell ref="Y60:Y62"/>
    <mergeCell ref="D61:D62"/>
    <mergeCell ref="E61:E62"/>
    <mergeCell ref="F61:F62"/>
    <mergeCell ref="G61:G62"/>
    <mergeCell ref="H61:H62"/>
    <mergeCell ref="P58:P59"/>
    <mergeCell ref="Q58:Q59"/>
    <mergeCell ref="R58:R59"/>
    <mergeCell ref="A60:A62"/>
    <mergeCell ref="B60:C62"/>
    <mergeCell ref="T60:T62"/>
    <mergeCell ref="I61:I62"/>
    <mergeCell ref="J61:J62"/>
    <mergeCell ref="K61:K62"/>
    <mergeCell ref="L61:L62"/>
    <mergeCell ref="X57:X59"/>
    <mergeCell ref="Y57:Y59"/>
    <mergeCell ref="D58:D59"/>
    <mergeCell ref="E58:E59"/>
    <mergeCell ref="F58:F59"/>
    <mergeCell ref="G58:G59"/>
    <mergeCell ref="H58:H59"/>
    <mergeCell ref="I58:I59"/>
    <mergeCell ref="J58:J59"/>
    <mergeCell ref="K58:K59"/>
    <mergeCell ref="A57:A59"/>
    <mergeCell ref="B57:C59"/>
    <mergeCell ref="T57:T59"/>
    <mergeCell ref="U57:U59"/>
    <mergeCell ref="V57:V59"/>
    <mergeCell ref="W57:W59"/>
    <mergeCell ref="L58:L59"/>
    <mergeCell ref="M58:M59"/>
    <mergeCell ref="N58:N59"/>
    <mergeCell ref="O58:O59"/>
    <mergeCell ref="M55:M56"/>
    <mergeCell ref="N55:N56"/>
    <mergeCell ref="O55:O56"/>
    <mergeCell ref="P55:P56"/>
    <mergeCell ref="Q55:Q56"/>
    <mergeCell ref="R55:R56"/>
    <mergeCell ref="U54:U56"/>
    <mergeCell ref="V54:V56"/>
    <mergeCell ref="W54:W56"/>
    <mergeCell ref="X54:X56"/>
    <mergeCell ref="Y54:Y56"/>
    <mergeCell ref="D55:D56"/>
    <mergeCell ref="E55:E56"/>
    <mergeCell ref="F55:F56"/>
    <mergeCell ref="G55:G56"/>
    <mergeCell ref="H55:H56"/>
    <mergeCell ref="P52:P53"/>
    <mergeCell ref="Q52:Q53"/>
    <mergeCell ref="R52:R53"/>
    <mergeCell ref="A54:A56"/>
    <mergeCell ref="B54:C56"/>
    <mergeCell ref="T54:T56"/>
    <mergeCell ref="I55:I56"/>
    <mergeCell ref="J55:J56"/>
    <mergeCell ref="K55:K56"/>
    <mergeCell ref="L55:L56"/>
    <mergeCell ref="X51:X53"/>
    <mergeCell ref="Y51:Y53"/>
    <mergeCell ref="D52:D53"/>
    <mergeCell ref="E52:E53"/>
    <mergeCell ref="F52:F53"/>
    <mergeCell ref="G52:G53"/>
    <mergeCell ref="H52:H53"/>
    <mergeCell ref="I52:I53"/>
    <mergeCell ref="J52:J53"/>
    <mergeCell ref="K52:K53"/>
    <mergeCell ref="A51:A53"/>
    <mergeCell ref="B51:C53"/>
    <mergeCell ref="T51:T53"/>
    <mergeCell ref="U51:U53"/>
    <mergeCell ref="V51:V53"/>
    <mergeCell ref="W51:W53"/>
    <mergeCell ref="L52:L53"/>
    <mergeCell ref="M52:M53"/>
    <mergeCell ref="N52:N53"/>
    <mergeCell ref="O52:O53"/>
    <mergeCell ref="M49:M50"/>
    <mergeCell ref="N49:N50"/>
    <mergeCell ref="O49:O50"/>
    <mergeCell ref="P49:P50"/>
    <mergeCell ref="Q49:Q50"/>
    <mergeCell ref="R49:R50"/>
    <mergeCell ref="U48:U50"/>
    <mergeCell ref="V48:V50"/>
    <mergeCell ref="W48:W50"/>
    <mergeCell ref="X48:X50"/>
    <mergeCell ref="Y48:Y50"/>
    <mergeCell ref="D49:D50"/>
    <mergeCell ref="E49:E50"/>
    <mergeCell ref="F49:F50"/>
    <mergeCell ref="G49:G50"/>
    <mergeCell ref="H49:H50"/>
    <mergeCell ref="P46:P47"/>
    <mergeCell ref="Q46:Q47"/>
    <mergeCell ref="R46:R47"/>
    <mergeCell ref="A48:A50"/>
    <mergeCell ref="B48:C50"/>
    <mergeCell ref="T48:T50"/>
    <mergeCell ref="I49:I50"/>
    <mergeCell ref="J49:J50"/>
    <mergeCell ref="K49:K50"/>
    <mergeCell ref="L49:L50"/>
    <mergeCell ref="X45:X47"/>
    <mergeCell ref="Y45:Y47"/>
    <mergeCell ref="D46:D47"/>
    <mergeCell ref="E46:E47"/>
    <mergeCell ref="F46:F47"/>
    <mergeCell ref="G46:G47"/>
    <mergeCell ref="H46:H47"/>
    <mergeCell ref="I46:I47"/>
    <mergeCell ref="J46:J47"/>
    <mergeCell ref="K46:K47"/>
    <mergeCell ref="A45:A47"/>
    <mergeCell ref="B45:C47"/>
    <mergeCell ref="T45:T47"/>
    <mergeCell ref="U45:U47"/>
    <mergeCell ref="V45:V47"/>
    <mergeCell ref="W45:W47"/>
    <mergeCell ref="L46:L47"/>
    <mergeCell ref="M46:M47"/>
    <mergeCell ref="N46:N47"/>
    <mergeCell ref="O46:O47"/>
    <mergeCell ref="M43:M44"/>
    <mergeCell ref="N43:N44"/>
    <mergeCell ref="O43:O44"/>
    <mergeCell ref="P43:P44"/>
    <mergeCell ref="Q43:Q44"/>
    <mergeCell ref="R43:R44"/>
    <mergeCell ref="U42:U44"/>
    <mergeCell ref="V42:V44"/>
    <mergeCell ref="W42:W44"/>
    <mergeCell ref="X42:X44"/>
    <mergeCell ref="Y42:Y44"/>
    <mergeCell ref="D43:D44"/>
    <mergeCell ref="E43:E44"/>
    <mergeCell ref="F43:F44"/>
    <mergeCell ref="G43:G44"/>
    <mergeCell ref="H43:H44"/>
    <mergeCell ref="P40:P41"/>
    <mergeCell ref="Q40:Q41"/>
    <mergeCell ref="R40:R41"/>
    <mergeCell ref="A42:A44"/>
    <mergeCell ref="B42:C44"/>
    <mergeCell ref="T42:T44"/>
    <mergeCell ref="I43:I44"/>
    <mergeCell ref="J43:J44"/>
    <mergeCell ref="K43:K44"/>
    <mergeCell ref="L43:L44"/>
    <mergeCell ref="X39:X41"/>
    <mergeCell ref="Y39:Y41"/>
    <mergeCell ref="D40:D41"/>
    <mergeCell ref="E40:E41"/>
    <mergeCell ref="F40:F41"/>
    <mergeCell ref="G40:G41"/>
    <mergeCell ref="H40:H41"/>
    <mergeCell ref="I40:I41"/>
    <mergeCell ref="J40:J41"/>
    <mergeCell ref="K40:K41"/>
    <mergeCell ref="A39:A41"/>
    <mergeCell ref="B39:C41"/>
    <mergeCell ref="T39:T41"/>
    <mergeCell ref="U39:U41"/>
    <mergeCell ref="V39:V41"/>
    <mergeCell ref="W39:W41"/>
    <mergeCell ref="L40:L41"/>
    <mergeCell ref="M40:M41"/>
    <mergeCell ref="N40:N41"/>
    <mergeCell ref="O40:O41"/>
    <mergeCell ref="M37:M38"/>
    <mergeCell ref="N37:N38"/>
    <mergeCell ref="O37:O38"/>
    <mergeCell ref="P37:P38"/>
    <mergeCell ref="Q37:Q38"/>
    <mergeCell ref="R37:R38"/>
    <mergeCell ref="U36:U38"/>
    <mergeCell ref="V36:V38"/>
    <mergeCell ref="W36:W38"/>
    <mergeCell ref="X36:X38"/>
    <mergeCell ref="Y36:Y38"/>
    <mergeCell ref="D37:D38"/>
    <mergeCell ref="E37:E38"/>
    <mergeCell ref="F37:F38"/>
    <mergeCell ref="G37:G38"/>
    <mergeCell ref="H37:H38"/>
    <mergeCell ref="P34:P35"/>
    <mergeCell ref="Q34:Q35"/>
    <mergeCell ref="R34:R35"/>
    <mergeCell ref="A36:A38"/>
    <mergeCell ref="B36:C38"/>
    <mergeCell ref="T36:T38"/>
    <mergeCell ref="I37:I38"/>
    <mergeCell ref="J37:J38"/>
    <mergeCell ref="K37:K38"/>
    <mergeCell ref="L37:L38"/>
    <mergeCell ref="X33:X35"/>
    <mergeCell ref="Y33:Y35"/>
    <mergeCell ref="D34:D35"/>
    <mergeCell ref="E34:E35"/>
    <mergeCell ref="F34:F35"/>
    <mergeCell ref="G34:G35"/>
    <mergeCell ref="H34:H35"/>
    <mergeCell ref="I34:I35"/>
    <mergeCell ref="J34:J35"/>
    <mergeCell ref="K34:K35"/>
    <mergeCell ref="A33:A35"/>
    <mergeCell ref="B33:C35"/>
    <mergeCell ref="T33:T35"/>
    <mergeCell ref="U33:U35"/>
    <mergeCell ref="V33:V35"/>
    <mergeCell ref="W33:W35"/>
    <mergeCell ref="L34:L35"/>
    <mergeCell ref="M34:M35"/>
    <mergeCell ref="N34:N35"/>
    <mergeCell ref="O34:O35"/>
    <mergeCell ref="M31:M32"/>
    <mergeCell ref="N31:N32"/>
    <mergeCell ref="O31:O32"/>
    <mergeCell ref="P31:P32"/>
    <mergeCell ref="Q31:Q32"/>
    <mergeCell ref="R31:R32"/>
    <mergeCell ref="U30:U32"/>
    <mergeCell ref="V30:V32"/>
    <mergeCell ref="W30:W32"/>
    <mergeCell ref="X30:X32"/>
    <mergeCell ref="Y30:Y32"/>
    <mergeCell ref="D31:D32"/>
    <mergeCell ref="E31:E32"/>
    <mergeCell ref="F31:F32"/>
    <mergeCell ref="G31:G32"/>
    <mergeCell ref="H31:H32"/>
    <mergeCell ref="P28:P29"/>
    <mergeCell ref="Q28:Q29"/>
    <mergeCell ref="R28:R29"/>
    <mergeCell ref="A30:A32"/>
    <mergeCell ref="B30:C32"/>
    <mergeCell ref="T30:T32"/>
    <mergeCell ref="I31:I32"/>
    <mergeCell ref="J31:J32"/>
    <mergeCell ref="K31:K32"/>
    <mergeCell ref="L31:L32"/>
    <mergeCell ref="X27:X29"/>
    <mergeCell ref="Y27:Y29"/>
    <mergeCell ref="D28:D29"/>
    <mergeCell ref="E28:E29"/>
    <mergeCell ref="F28:F29"/>
    <mergeCell ref="G28:G29"/>
    <mergeCell ref="H28:H29"/>
    <mergeCell ref="I28:I29"/>
    <mergeCell ref="J28:J29"/>
    <mergeCell ref="K28:K29"/>
    <mergeCell ref="A27:A29"/>
    <mergeCell ref="B27:C29"/>
    <mergeCell ref="T27:T29"/>
    <mergeCell ref="U27:U29"/>
    <mergeCell ref="V27:V29"/>
    <mergeCell ref="W27:W29"/>
    <mergeCell ref="L28:L29"/>
    <mergeCell ref="M28:M29"/>
    <mergeCell ref="N28:N29"/>
    <mergeCell ref="O28:O29"/>
    <mergeCell ref="M25:M26"/>
    <mergeCell ref="N25:N26"/>
    <mergeCell ref="O25:O26"/>
    <mergeCell ref="P25:P26"/>
    <mergeCell ref="Q25:Q26"/>
    <mergeCell ref="R25:R26"/>
    <mergeCell ref="U24:U26"/>
    <mergeCell ref="V24:V26"/>
    <mergeCell ref="W24:W26"/>
    <mergeCell ref="X24:X26"/>
    <mergeCell ref="Y24:Y26"/>
    <mergeCell ref="D25:D26"/>
    <mergeCell ref="E25:E26"/>
    <mergeCell ref="F25:F26"/>
    <mergeCell ref="G25:G26"/>
    <mergeCell ref="H25:H26"/>
    <mergeCell ref="P22:P23"/>
    <mergeCell ref="Q22:Q23"/>
    <mergeCell ref="R22:R23"/>
    <mergeCell ref="A24:A26"/>
    <mergeCell ref="B24:C26"/>
    <mergeCell ref="T24:T26"/>
    <mergeCell ref="I25:I26"/>
    <mergeCell ref="J25:J26"/>
    <mergeCell ref="K25:K26"/>
    <mergeCell ref="L25:L26"/>
    <mergeCell ref="X21:X23"/>
    <mergeCell ref="Y21:Y23"/>
    <mergeCell ref="D22:D23"/>
    <mergeCell ref="E22:E23"/>
    <mergeCell ref="F22:F23"/>
    <mergeCell ref="G22:G23"/>
    <mergeCell ref="H22:H23"/>
    <mergeCell ref="I22:I23"/>
    <mergeCell ref="J22:J23"/>
    <mergeCell ref="K22:K23"/>
    <mergeCell ref="A21:A23"/>
    <mergeCell ref="B21:C23"/>
    <mergeCell ref="T21:T23"/>
    <mergeCell ref="U21:U23"/>
    <mergeCell ref="V21:V23"/>
    <mergeCell ref="W21:W23"/>
    <mergeCell ref="L22:L23"/>
    <mergeCell ref="M22:M23"/>
    <mergeCell ref="N22:N23"/>
    <mergeCell ref="O22:O23"/>
    <mergeCell ref="M19:M20"/>
    <mergeCell ref="N19:N20"/>
    <mergeCell ref="O19:O20"/>
    <mergeCell ref="P19:P20"/>
    <mergeCell ref="Q19:Q20"/>
    <mergeCell ref="R19:R20"/>
    <mergeCell ref="U18:U20"/>
    <mergeCell ref="V18:V20"/>
    <mergeCell ref="W18:W20"/>
    <mergeCell ref="X18:X20"/>
    <mergeCell ref="Y18:Y20"/>
    <mergeCell ref="D19:D20"/>
    <mergeCell ref="E19:E20"/>
    <mergeCell ref="F19:F20"/>
    <mergeCell ref="G19:G20"/>
    <mergeCell ref="H19:H20"/>
    <mergeCell ref="P16:P17"/>
    <mergeCell ref="Q16:Q17"/>
    <mergeCell ref="R16:R17"/>
    <mergeCell ref="A18:A20"/>
    <mergeCell ref="B18:C20"/>
    <mergeCell ref="T18:T20"/>
    <mergeCell ref="I19:I20"/>
    <mergeCell ref="J19:J20"/>
    <mergeCell ref="K19:K20"/>
    <mergeCell ref="L19:L20"/>
    <mergeCell ref="X15:X17"/>
    <mergeCell ref="Y15:Y17"/>
    <mergeCell ref="D16:D17"/>
    <mergeCell ref="E16:E17"/>
    <mergeCell ref="F16:F17"/>
    <mergeCell ref="G16:G17"/>
    <mergeCell ref="H16:H17"/>
    <mergeCell ref="I16:I17"/>
    <mergeCell ref="J16:J17"/>
    <mergeCell ref="K16:K17"/>
    <mergeCell ref="A15:A17"/>
    <mergeCell ref="B15:C17"/>
    <mergeCell ref="T15:T17"/>
    <mergeCell ref="U15:U17"/>
    <mergeCell ref="V15:V17"/>
    <mergeCell ref="W15:W17"/>
    <mergeCell ref="L16:L17"/>
    <mergeCell ref="M16:M17"/>
    <mergeCell ref="N16:N17"/>
    <mergeCell ref="O16:O17"/>
    <mergeCell ref="M13:M14"/>
    <mergeCell ref="N13:N14"/>
    <mergeCell ref="O13:O14"/>
    <mergeCell ref="P13:P14"/>
    <mergeCell ref="Q13:Q14"/>
    <mergeCell ref="R13:R14"/>
    <mergeCell ref="G13:G14"/>
    <mergeCell ref="H13:H14"/>
    <mergeCell ref="I13:I14"/>
    <mergeCell ref="J13:J14"/>
    <mergeCell ref="K13:K14"/>
    <mergeCell ref="L13:L14"/>
    <mergeCell ref="T12:T14"/>
    <mergeCell ref="U12:U14"/>
    <mergeCell ref="V12:V14"/>
    <mergeCell ref="W12:W14"/>
    <mergeCell ref="X12:X14"/>
    <mergeCell ref="Y12:Y14"/>
    <mergeCell ref="N10:N11"/>
    <mergeCell ref="O10:O11"/>
    <mergeCell ref="P10:P11"/>
    <mergeCell ref="Q10:Q11"/>
    <mergeCell ref="R10:R11"/>
    <mergeCell ref="A12:A14"/>
    <mergeCell ref="B12:C14"/>
    <mergeCell ref="D13:D14"/>
    <mergeCell ref="E13:E14"/>
    <mergeCell ref="F13:F14"/>
    <mergeCell ref="H10:H11"/>
    <mergeCell ref="I10:I11"/>
    <mergeCell ref="J10:J11"/>
    <mergeCell ref="K10:K11"/>
    <mergeCell ref="L10:L11"/>
    <mergeCell ref="M10:M11"/>
    <mergeCell ref="T9:T11"/>
    <mergeCell ref="U9:U11"/>
    <mergeCell ref="V9:V11"/>
    <mergeCell ref="W9:W11"/>
    <mergeCell ref="X9:X11"/>
    <mergeCell ref="Y9:Y11"/>
    <mergeCell ref="O7:O8"/>
    <mergeCell ref="P7:P8"/>
    <mergeCell ref="Q7:Q8"/>
    <mergeCell ref="R7:R8"/>
    <mergeCell ref="A9:A11"/>
    <mergeCell ref="B9:C11"/>
    <mergeCell ref="D10:D11"/>
    <mergeCell ref="E10:E11"/>
    <mergeCell ref="F10:F11"/>
    <mergeCell ref="G10:G11"/>
    <mergeCell ref="W6:W8"/>
    <mergeCell ref="X6:X8"/>
    <mergeCell ref="Y6:Y8"/>
    <mergeCell ref="D7:D8"/>
    <mergeCell ref="E7:E8"/>
    <mergeCell ref="F7:F8"/>
    <mergeCell ref="G7:G8"/>
    <mergeCell ref="H7:H8"/>
    <mergeCell ref="I7:I8"/>
    <mergeCell ref="J7:J8"/>
    <mergeCell ref="V4:V5"/>
    <mergeCell ref="A6:A8"/>
    <mergeCell ref="B6:C8"/>
    <mergeCell ref="T6:T8"/>
    <mergeCell ref="U6:U8"/>
    <mergeCell ref="V6:V8"/>
    <mergeCell ref="K7:K8"/>
    <mergeCell ref="L7:L8"/>
    <mergeCell ref="M7:M8"/>
    <mergeCell ref="N7:N8"/>
    <mergeCell ref="L4:M5"/>
    <mergeCell ref="N4:O5"/>
    <mergeCell ref="P4:Q5"/>
    <mergeCell ref="R4:S5"/>
    <mergeCell ref="T4:T5"/>
    <mergeCell ref="U4:U5"/>
    <mergeCell ref="A1:E2"/>
    <mergeCell ref="G1:I1"/>
    <mergeCell ref="G2:I2"/>
    <mergeCell ref="R3:S3"/>
    <mergeCell ref="A4:A5"/>
    <mergeCell ref="B4:C5"/>
    <mergeCell ref="D4:E5"/>
    <mergeCell ref="F4:G5"/>
    <mergeCell ref="H4:I5"/>
    <mergeCell ref="J4:K5"/>
  </mergeCells>
  <pageMargins left="0.70866141732283472" right="0.70866141732283472" top="0.78740157480314965" bottom="0.78740157480314965" header="0.31496062992125984" footer="0.31496062992125984"/>
  <pageSetup paperSize="9" scale="45" fitToHeight="0" orientation="landscape" r:id="rId1"/>
  <rowBreaks count="1" manualBreakCount="1">
    <brk id="1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"/>
  <sheetViews>
    <sheetView workbookViewId="0"/>
  </sheetViews>
  <sheetFormatPr baseColWidth="10" defaultRowHeight="15" x14ac:dyDescent="0.25"/>
  <sheetData/>
  <sheetProtection algorithmName="SHA-512" hashValue="Jq/ITS2YRuWM6auvc4MmK2RKxRcVmwG7c/3PuXy0yNz95Akq0lZFQ6dLZYvSPIbsZnYha4y5L9kLD77ao/ucsQ==" saltValue="ZoeJa/Fu7LGxj0Z63O3Pvg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"/>
  <sheetViews>
    <sheetView workbookViewId="0"/>
  </sheetViews>
  <sheetFormatPr baseColWidth="10" defaultRowHeight="15" x14ac:dyDescent="0.25"/>
  <sheetData/>
  <sheetProtection algorithmName="SHA-512" hashValue="KROepa4npGCGBIt8i4JFHCkHyqVMRX1+FpW1HX6BPb/ZTxynhVx/yQ6q4mDN6jUfPkvJtrKpyXCzllSOAFLOHQ==" saltValue="KcaIcDkFOuezfm8tXQ/8XA==" spinCount="100000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"/>
  <sheetViews>
    <sheetView workbookViewId="0"/>
  </sheetViews>
  <sheetFormatPr baseColWidth="10" defaultRowHeight="15" x14ac:dyDescent="0.25"/>
  <sheetData/>
  <sheetProtection algorithmName="SHA-512" hashValue="SuF+8nYgMtcKi3qyXsdO5JxjBv2W068WMAOGJ0hxfkuTnMKcZVvkPio/tpO24mh2M5kpHNz06DWMgk9hHEeJCA==" saltValue="W7bdXQOby7zrCxWYWI8CGA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LOS 5 </vt:lpstr>
      <vt:lpstr>Tabelle1</vt:lpstr>
      <vt:lpstr>Tabelle2</vt:lpstr>
      <vt:lpstr>Tabelle3</vt:lpstr>
      <vt:lpstr>Brutto</vt:lpstr>
      <vt:lpstr>Netto</vt:lpstr>
      <vt:lpstr>Ust</vt:lpstr>
    </vt:vector>
  </TitlesOfParts>
  <Company>Bezirksamt Lichtenberg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Laacke, Andrea</dc:creator>
  <cp:lastModifiedBy>Laacke, Andrea</cp:lastModifiedBy>
  <dcterms:created xsi:type="dcterms:W3CDTF">2026-02-26T12:54:50Z</dcterms:created>
  <dcterms:modified xsi:type="dcterms:W3CDTF">2026-02-26T12:54:53Z</dcterms:modified>
</cp:coreProperties>
</file>