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ZVS\Vergabe_intern\02_Dienst-Lieferleistungen\024_Aufträge\0251_2026\01_FM\26-D1-05-GRSchule\VU\"/>
    </mc:Choice>
  </mc:AlternateContent>
  <workbookProtection workbookAlgorithmName="SHA-512" workbookHashValue="SYMQabC34Utsa0h89x+xEcmOJIN4vJJpHW18EZxqeSKQ6yxIVe1GoM2lM4j9JobF8/japOQb5XmPlAoo3h1+wg==" workbookSaltValue="V6eLdG70+hl1/jGPuy7yvA==" workbookSpinCount="100000" lockStructure="1"/>
  <bookViews>
    <workbookView xWindow="0" yWindow="0" windowWidth="28800" windowHeight="11400"/>
  </bookViews>
  <sheets>
    <sheet name="Los 2 " sheetId="1" r:id="rId1"/>
    <sheet name="Tabelle1" sheetId="2" r:id="rId2"/>
    <sheet name="Tabelle2" sheetId="3" r:id="rId3"/>
    <sheet name="Tabelle3" sheetId="4" r:id="rId4"/>
  </sheets>
  <definedNames>
    <definedName name="Brutto">'Los 2 '!$E$102</definedName>
    <definedName name="MyChanged" hidden="1">0</definedName>
    <definedName name="MyVersion" hidden="1">43743.7486111111</definedName>
    <definedName name="Netto">'Los 2 '!$E$99</definedName>
    <definedName name="Ust">'Los 2 '!$D$100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90" i="1" l="1"/>
  <c r="Q90" i="1"/>
  <c r="O90" i="1"/>
  <c r="M90" i="1"/>
  <c r="I90" i="1"/>
  <c r="G90" i="1"/>
  <c r="Y89" i="1"/>
  <c r="Y88" i="1"/>
  <c r="U88" i="1"/>
  <c r="AA87" i="1"/>
  <c r="Z87" i="1"/>
  <c r="Y87" i="1"/>
  <c r="U87" i="1"/>
  <c r="Y86" i="1"/>
  <c r="Y85" i="1"/>
  <c r="U85" i="1"/>
  <c r="Z84" i="1"/>
  <c r="U84" i="1"/>
  <c r="Y83" i="1"/>
  <c r="Y82" i="1"/>
  <c r="U82" i="1"/>
  <c r="AA81" i="1"/>
  <c r="Z81" i="1"/>
  <c r="Y81" i="1"/>
  <c r="U81" i="1"/>
  <c r="Y80" i="1"/>
  <c r="Y79" i="1"/>
  <c r="Q79" i="1"/>
  <c r="E79" i="1"/>
  <c r="E90" i="1" s="1"/>
  <c r="Z78" i="1"/>
  <c r="U78" i="1"/>
  <c r="Y77" i="1"/>
  <c r="Y76" i="1"/>
  <c r="U76" i="1"/>
  <c r="AA75" i="1"/>
  <c r="Z75" i="1"/>
  <c r="Y75" i="1"/>
  <c r="U75" i="1"/>
  <c r="Y74" i="1"/>
  <c r="Y73" i="1"/>
  <c r="U73" i="1"/>
  <c r="AA72" i="1" s="1"/>
  <c r="Z72" i="1"/>
  <c r="U72" i="1"/>
  <c r="Y71" i="1"/>
  <c r="Y70" i="1"/>
  <c r="U70" i="1"/>
  <c r="AA69" i="1"/>
  <c r="Z69" i="1"/>
  <c r="Y69" i="1"/>
  <c r="U69" i="1"/>
  <c r="Y68" i="1"/>
  <c r="Y67" i="1"/>
  <c r="U67" i="1"/>
  <c r="Y66" i="1" s="1"/>
  <c r="Z66" i="1"/>
  <c r="U66" i="1"/>
  <c r="Y65" i="1"/>
  <c r="Y64" i="1"/>
  <c r="U64" i="1"/>
  <c r="AA63" i="1"/>
  <c r="Z63" i="1"/>
  <c r="Y63" i="1"/>
  <c r="U63" i="1"/>
  <c r="Y62" i="1"/>
  <c r="Y61" i="1"/>
  <c r="U61" i="1"/>
  <c r="AA60" i="1" s="1"/>
  <c r="Z60" i="1"/>
  <c r="U60" i="1"/>
  <c r="Y59" i="1"/>
  <c r="Y58" i="1"/>
  <c r="K58" i="1"/>
  <c r="K90" i="1" s="1"/>
  <c r="E58" i="1"/>
  <c r="U58" i="1" s="1"/>
  <c r="Z57" i="1"/>
  <c r="U57" i="1"/>
  <c r="Y56" i="1"/>
  <c r="Y55" i="1"/>
  <c r="U55" i="1"/>
  <c r="AA54" i="1" s="1"/>
  <c r="Z54" i="1"/>
  <c r="U54" i="1"/>
  <c r="Y53" i="1"/>
  <c r="Y52" i="1"/>
  <c r="U52" i="1"/>
  <c r="AA51" i="1"/>
  <c r="Z51" i="1"/>
  <c r="Y51" i="1"/>
  <c r="U51" i="1"/>
  <c r="Y50" i="1"/>
  <c r="Y49" i="1"/>
  <c r="U49" i="1"/>
  <c r="Y48" i="1" s="1"/>
  <c r="Z48" i="1"/>
  <c r="U48" i="1"/>
  <c r="Y47" i="1"/>
  <c r="Y46" i="1"/>
  <c r="U46" i="1"/>
  <c r="AA45" i="1"/>
  <c r="Z45" i="1"/>
  <c r="Y45" i="1"/>
  <c r="U45" i="1"/>
  <c r="Y44" i="1"/>
  <c r="Y43" i="1"/>
  <c r="U43" i="1"/>
  <c r="AA42" i="1" s="1"/>
  <c r="Z42" i="1"/>
  <c r="U42" i="1"/>
  <c r="Y41" i="1"/>
  <c r="Y40" i="1"/>
  <c r="U40" i="1"/>
  <c r="AA39" i="1"/>
  <c r="Z39" i="1"/>
  <c r="Y39" i="1"/>
  <c r="U39" i="1"/>
  <c r="Y38" i="1"/>
  <c r="Y37" i="1"/>
  <c r="U37" i="1"/>
  <c r="Y36" i="1" s="1"/>
  <c r="Z36" i="1"/>
  <c r="U36" i="1"/>
  <c r="Y35" i="1"/>
  <c r="Y34" i="1"/>
  <c r="U34" i="1"/>
  <c r="AA33" i="1"/>
  <c r="Z33" i="1"/>
  <c r="Y33" i="1"/>
  <c r="U33" i="1"/>
  <c r="Y32" i="1"/>
  <c r="Y31" i="1"/>
  <c r="U31" i="1"/>
  <c r="AA30" i="1" s="1"/>
  <c r="Z30" i="1"/>
  <c r="U30" i="1"/>
  <c r="Y29" i="1"/>
  <c r="Y28" i="1"/>
  <c r="U28" i="1"/>
  <c r="AA27" i="1"/>
  <c r="Z27" i="1"/>
  <c r="Y27" i="1"/>
  <c r="U27" i="1"/>
  <c r="Y26" i="1"/>
  <c r="Y25" i="1"/>
  <c r="U25" i="1"/>
  <c r="Y24" i="1" s="1"/>
  <c r="Z24" i="1"/>
  <c r="U24" i="1"/>
  <c r="Y23" i="1"/>
  <c r="Y22" i="1"/>
  <c r="U22" i="1"/>
  <c r="AA21" i="1"/>
  <c r="Z21" i="1"/>
  <c r="Y21" i="1"/>
  <c r="U21" i="1"/>
  <c r="Y20" i="1"/>
  <c r="Y19" i="1"/>
  <c r="U19" i="1"/>
  <c r="AA18" i="1" s="1"/>
  <c r="Z18" i="1"/>
  <c r="U18" i="1"/>
  <c r="Y17" i="1"/>
  <c r="Y16" i="1"/>
  <c r="U16" i="1"/>
  <c r="AA15" i="1"/>
  <c r="Z15" i="1"/>
  <c r="Y15" i="1"/>
  <c r="U15" i="1"/>
  <c r="Y14" i="1"/>
  <c r="Y13" i="1"/>
  <c r="U13" i="1"/>
  <c r="Y12" i="1" s="1"/>
  <c r="Z12" i="1"/>
  <c r="U12" i="1"/>
  <c r="Y11" i="1"/>
  <c r="Y10" i="1"/>
  <c r="U10" i="1"/>
  <c r="AA9" i="1"/>
  <c r="Z9" i="1"/>
  <c r="Y9" i="1"/>
  <c r="U9" i="1"/>
  <c r="Y8" i="1"/>
  <c r="Y7" i="1"/>
  <c r="U7" i="1"/>
  <c r="AA6" i="1" s="1"/>
  <c r="Z92" i="1" s="1"/>
  <c r="E99" i="1" s="1"/>
  <c r="E100" i="1" s="1"/>
  <c r="E102" i="1" s="1"/>
  <c r="Z6" i="1"/>
  <c r="U6" i="1"/>
  <c r="U90" i="1" l="1"/>
  <c r="AA57" i="1"/>
  <c r="Y57" i="1"/>
  <c r="Y6" i="1"/>
  <c r="AA12" i="1"/>
  <c r="Y18" i="1"/>
  <c r="AA24" i="1"/>
  <c r="Y30" i="1"/>
  <c r="AA36" i="1"/>
  <c r="Y42" i="1"/>
  <c r="AA48" i="1"/>
  <c r="Y54" i="1"/>
  <c r="Y60" i="1"/>
  <c r="AA66" i="1"/>
  <c r="Y72" i="1"/>
  <c r="AA84" i="1"/>
  <c r="Y84" i="1"/>
  <c r="U79" i="1"/>
  <c r="Y78" i="1" l="1"/>
  <c r="AA78" i="1"/>
</calcChain>
</file>

<file path=xl/sharedStrings.xml><?xml version="1.0" encoding="utf-8"?>
<sst xmlns="http://schemas.openxmlformats.org/spreadsheetml/2006/main" count="570" uniqueCount="69">
  <si>
    <t>E - Preisblatt Los 2 Glas</t>
  </si>
  <si>
    <t xml:space="preserve"> </t>
  </si>
  <si>
    <t>A</t>
  </si>
  <si>
    <t>B</t>
  </si>
  <si>
    <t>C</t>
  </si>
  <si>
    <t>D</t>
  </si>
  <si>
    <t>E</t>
  </si>
  <si>
    <t>F</t>
  </si>
  <si>
    <t>G</t>
  </si>
  <si>
    <t>Position</t>
  </si>
  <si>
    <t>Liegenschaft</t>
  </si>
  <si>
    <t>Einfachfenster</t>
  </si>
  <si>
    <t>Verbundfenster</t>
  </si>
  <si>
    <t>Fassadenelement</t>
  </si>
  <si>
    <t>Wandelement</t>
  </si>
  <si>
    <t>Dach-/Deckenelement</t>
  </si>
  <si>
    <t>Geländer / Brüstung</t>
  </si>
  <si>
    <t>Oberlichter</t>
  </si>
  <si>
    <t>Kastendoppelfenster</t>
  </si>
  <si>
    <t>Gesamt</t>
  </si>
  <si>
    <t>Anzahl der Reinigungen je Jahr</t>
  </si>
  <si>
    <t>Stunden- verrechnungssatz</t>
  </si>
  <si>
    <t>Leistung in m²/h</t>
  </si>
  <si>
    <t>E=A:DxB</t>
  </si>
  <si>
    <t>F=C:D</t>
  </si>
  <si>
    <t>G=A*F</t>
  </si>
  <si>
    <t>Kalkulierte Reinigungs-
minuten  je Pos.</t>
  </si>
  <si>
    <t xml:space="preserve">Einzelpreis  je m² </t>
  </si>
  <si>
    <t xml:space="preserve">Gesamtpreis Netto je Liegenschaft </t>
  </si>
  <si>
    <t xml:space="preserve">Alfred-Jung-Straße 19 Schule am Fennpfuhl (11S02) </t>
  </si>
  <si>
    <t>Anzahl</t>
  </si>
  <si>
    <t>Summe in m²</t>
  </si>
  <si>
    <t>Alfred-Jung-Straße 19 Schule am Fennpfuhl (11S02) Sporthalle</t>
  </si>
  <si>
    <t>Anton-Saefkow-Platz 5 Sporthalle</t>
  </si>
  <si>
    <t>Bernhard-Bästlein-Straße 22 Schule am Roederplatz (11G02) Haus A</t>
  </si>
  <si>
    <t>Bernhard-Bästlein-Straße 22 Schule am Roederplatz (11G02) Haus B</t>
  </si>
  <si>
    <t>Bernhard-Bästlein-Straße 22 Schule am Roederplatz (Sporthalle)</t>
  </si>
  <si>
    <t>Bernhard-Bästlein-Straße 56 32.Grundschule</t>
  </si>
  <si>
    <t>Bernhard-Bästlein-Straße 56 32.Grundschule Sporthalle</t>
  </si>
  <si>
    <t>Franz-Jacob-Straße 33 Sonnenuhr- Schule (11G01)</t>
  </si>
  <si>
    <t>Franz-Jacob-Straße 33 Sonnenuhr- Schule (11G01) Sporthalle</t>
  </si>
  <si>
    <t>Franz-Jacob-Straße 8           Johann-Gottfried-Herder-Schule (11Y02) Haus A</t>
  </si>
  <si>
    <t>Franz-Jacob-Straße 8           Johann-Gottfried-Herder-Schule (11Y02) Haus B</t>
  </si>
  <si>
    <t>Franz-Jacob-Straße 8           Johann-Gottfried-Herder-Schule (11Y02) Sporthalle</t>
  </si>
  <si>
    <t xml:space="preserve">Hohenschönhauser Straße 76              Sportplatz   </t>
  </si>
  <si>
    <t>Josef-Orlopp-Straße 20         Schule im Gutspark (11G03)</t>
  </si>
  <si>
    <t>Summe in m2</t>
  </si>
  <si>
    <t>Josef-Orlopp-Straße 20         Schule im Gutspark (11G03) Sporthalle</t>
  </si>
  <si>
    <t>Otto-Marquardt-Straße 14 Nils -Holgerson-Schule (11S12)</t>
  </si>
  <si>
    <t>Otto-Marquardt-Straße 14 Nils -Holgerson-Schule (11S12) Haus B</t>
  </si>
  <si>
    <t>Paul-Junius-Straße 15               Carl-von-Linne'-Schule (11S07)</t>
  </si>
  <si>
    <t>Paul-Junius-Straße 15               Carl-von-Linne'-Schule (11S07) MuR 1 - 4</t>
  </si>
  <si>
    <t>Paul-Junius-Straße 69    Schlaufuchs-Grundschule               Schule (11G38)</t>
  </si>
  <si>
    <t>Paul-Junius-Straße 69    Schlaufuchs-Grundschule               Sporthalle (11G38)</t>
  </si>
  <si>
    <t>Paul-Junius-Straße 71 Volkshochschule/ Musikschule (11A05)</t>
  </si>
  <si>
    <t>Rudolf-Seiffert-Straße 37 Sporthalle</t>
  </si>
  <si>
    <t>Scheffelstraße 21 Sportplatz</t>
  </si>
  <si>
    <t>Storkower Str. 209b    May-Ayim-Schule    Schule (11K13)</t>
  </si>
  <si>
    <t>Storkower Str. 209b    May-Ayim-Schule    Sporthalle (11K13)</t>
  </si>
  <si>
    <t>Storkower Straße 209 Sportplatz</t>
  </si>
  <si>
    <t>Technikeinsatz</t>
  </si>
  <si>
    <t>psch. je Jahrestermin</t>
  </si>
  <si>
    <t>Nettoangebotssumme Los 2 für 1 Jahr</t>
  </si>
  <si>
    <t>Kalkulation Gesamtpreis Glasreinigung Los 2</t>
  </si>
  <si>
    <t>Kalkulationsschritte</t>
  </si>
  <si>
    <t xml:space="preserve">Gesamtpreise Jahresreinigung je Los in € </t>
  </si>
  <si>
    <t>Gesamtnetto Los 2  pro Jahr in €</t>
  </si>
  <si>
    <t xml:space="preserve">Umsatzsteueranteil </t>
  </si>
  <si>
    <t>Gesamtbrutto Los 2 im 1. Vertragszeitraum (12 Monate) 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</si>
</sst>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€&quot;* #,##0.00_);_(&quot;€&quot;* \(#,##0.00\);_(&quot;€&quot;* &quot;-&quot;??_);_(@_)"/>
    <numFmt numFmtId="164" formatCode="#,##0_ ;\-#,##0\ "/>
    <numFmt numFmtId="165" formatCode="#,##0.00\ &quot;€&quot;"/>
    <numFmt numFmtId="166" formatCode="_-* #,##0.00000\ &quot;€&quot;_-;\-* #,##0.00000\ &quot;€&quot;_-;_-* &quot;-&quot;?????\ &quot;€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3">
    <xf numFmtId="0" fontId="0" fillId="0" borderId="0" xfId="0"/>
    <xf numFmtId="16" fontId="3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0" xfId="0" applyBorder="1"/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5" fillId="0" borderId="0" xfId="0" applyFont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 applyProtection="1">
      <alignment horizontal="center"/>
      <protection locked="0"/>
    </xf>
    <xf numFmtId="0" fontId="6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6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7" fillId="0" borderId="13" xfId="0" applyFont="1" applyFill="1" applyBorder="1" applyAlignment="1" applyProtection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6" xfId="0" applyBorder="1" applyAlignment="1">
      <alignment horizontal="center"/>
    </xf>
    <xf numFmtId="44" fontId="1" fillId="4" borderId="5" xfId="2" applyFont="1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164" fontId="1" fillId="0" borderId="5" xfId="2" applyNumberFormat="1" applyFont="1" applyFill="1" applyBorder="1" applyAlignment="1" applyProtection="1">
      <alignment horizontal="center" vertical="center"/>
      <protection locked="0"/>
    </xf>
    <xf numFmtId="165" fontId="1" fillId="0" borderId="5" xfId="2" applyNumberFormat="1" applyFont="1" applyFill="1" applyBorder="1" applyAlignment="1" applyProtection="1">
      <alignment horizontal="center" vertical="center"/>
      <protection locked="0"/>
    </xf>
    <xf numFmtId="166" fontId="1" fillId="0" borderId="2" xfId="2" applyNumberFormat="1" applyFont="1" applyFill="1" applyBorder="1" applyAlignment="1" applyProtection="1">
      <alignment horizontal="center" vertical="center"/>
      <protection locked="0"/>
    </xf>
    <xf numFmtId="0" fontId="5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2" borderId="18" xfId="0" applyFill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3" borderId="18" xfId="0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44" fontId="1" fillId="4" borderId="16" xfId="2" applyFont="1" applyFill="1" applyBorder="1" applyAlignment="1" applyProtection="1">
      <alignment horizontal="center" vertical="center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164" fontId="1" fillId="0" borderId="16" xfId="2" applyNumberFormat="1" applyFont="1" applyFill="1" applyBorder="1" applyAlignment="1" applyProtection="1">
      <alignment horizontal="center" vertical="center"/>
      <protection locked="0"/>
    </xf>
    <xf numFmtId="165" fontId="1" fillId="0" borderId="16" xfId="2" applyNumberFormat="1" applyFont="1" applyFill="1" applyBorder="1" applyAlignment="1" applyProtection="1">
      <alignment horizontal="center" vertical="center"/>
      <protection locked="0"/>
    </xf>
    <xf numFmtId="166" fontId="1" fillId="0" borderId="20" xfId="2" applyNumberFormat="1" applyFont="1" applyFill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horizontal="center" vertical="center"/>
    </xf>
    <xf numFmtId="0" fontId="0" fillId="0" borderId="11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3" borderId="12" xfId="0" applyFill="1" applyBorder="1" applyAlignment="1">
      <alignment horizontal="center" wrapText="1"/>
    </xf>
    <xf numFmtId="0" fontId="0" fillId="0" borderId="22" xfId="0" applyBorder="1" applyAlignment="1">
      <alignment horizontal="center"/>
    </xf>
    <xf numFmtId="44" fontId="1" fillId="4" borderId="11" xfId="2" applyFont="1" applyFill="1" applyBorder="1" applyAlignment="1" applyProtection="1">
      <alignment horizontal="center" vertical="center"/>
      <protection locked="0"/>
    </xf>
    <xf numFmtId="0" fontId="0" fillId="4" borderId="11" xfId="0" applyFill="1" applyBorder="1" applyAlignment="1" applyProtection="1">
      <alignment horizontal="center" vertical="center"/>
      <protection locked="0"/>
    </xf>
    <xf numFmtId="164" fontId="1" fillId="0" borderId="11" xfId="2" applyNumberFormat="1" applyFont="1" applyFill="1" applyBorder="1" applyAlignment="1" applyProtection="1">
      <alignment horizontal="center" vertical="center"/>
      <protection locked="0"/>
    </xf>
    <xf numFmtId="165" fontId="1" fillId="0" borderId="11" xfId="2" applyNumberFormat="1" applyFont="1" applyFill="1" applyBorder="1" applyAlignment="1" applyProtection="1">
      <alignment horizontal="center" vertical="center"/>
      <protection locked="0"/>
    </xf>
    <xf numFmtId="166" fontId="1" fillId="0" borderId="8" xfId="2" applyNumberFormat="1" applyFont="1" applyFill="1" applyBorder="1" applyAlignment="1" applyProtection="1">
      <alignment horizontal="center" vertical="center"/>
      <protection locked="0"/>
    </xf>
    <xf numFmtId="2" fontId="0" fillId="0" borderId="18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4" fontId="0" fillId="0" borderId="0" xfId="0" applyNumberFormat="1"/>
    <xf numFmtId="2" fontId="0" fillId="0" borderId="0" xfId="0" applyNumberFormat="1"/>
    <xf numFmtId="0" fontId="0" fillId="0" borderId="1" xfId="0" applyBorder="1" applyAlignment="1">
      <alignment horizontal="center"/>
    </xf>
    <xf numFmtId="44" fontId="1" fillId="4" borderId="1" xfId="2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164" fontId="1" fillId="0" borderId="1" xfId="2" applyNumberFormat="1" applyFont="1" applyFill="1" applyBorder="1" applyAlignment="1" applyProtection="1">
      <alignment horizontal="center" vertical="center"/>
      <protection locked="0"/>
    </xf>
    <xf numFmtId="165" fontId="1" fillId="0" borderId="11" xfId="2" applyNumberFormat="1" applyFont="1" applyFill="1" applyBorder="1" applyAlignment="1" applyProtection="1">
      <alignment horizontal="center" vertical="center"/>
      <protection locked="0"/>
    </xf>
    <xf numFmtId="166" fontId="1" fillId="0" borderId="23" xfId="2" applyNumberFormat="1" applyFont="1" applyFill="1" applyBorder="1" applyAlignment="1" applyProtection="1">
      <alignment horizontal="center" vertical="center"/>
      <protection locked="0"/>
    </xf>
    <xf numFmtId="0" fontId="6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25" xfId="0" applyBorder="1" applyAlignment="1"/>
    <xf numFmtId="0" fontId="0" fillId="0" borderId="27" xfId="0" applyBorder="1" applyAlignment="1"/>
    <xf numFmtId="165" fontId="0" fillId="4" borderId="28" xfId="0" applyNumberFormat="1" applyFill="1" applyBorder="1" applyAlignment="1" applyProtection="1">
      <alignment horizontal="center" vertical="center"/>
      <protection locked="0"/>
    </xf>
    <xf numFmtId="165" fontId="0" fillId="4" borderId="26" xfId="0" applyNumberFormat="1" applyFill="1" applyBorder="1" applyAlignment="1" applyProtection="1">
      <alignment horizontal="center" vertical="center"/>
      <protection locked="0"/>
    </xf>
    <xf numFmtId="0" fontId="0" fillId="0" borderId="26" xfId="0" applyBorder="1" applyAlignment="1">
      <alignment horizontal="right"/>
    </xf>
    <xf numFmtId="44" fontId="0" fillId="0" borderId="24" xfId="0" applyNumberFormat="1" applyFill="1" applyBorder="1" applyAlignment="1">
      <alignment horizontal="center"/>
    </xf>
    <xf numFmtId="0" fontId="0" fillId="0" borderId="26" xfId="0" applyBorder="1" applyAlignment="1"/>
    <xf numFmtId="0" fontId="8" fillId="0" borderId="29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0" fillId="0" borderId="0" xfId="0" applyFill="1" applyBorder="1"/>
    <xf numFmtId="0" fontId="2" fillId="5" borderId="3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/>
    </xf>
    <xf numFmtId="0" fontId="2" fillId="5" borderId="3" xfId="0" applyFont="1" applyFill="1" applyBorder="1" applyAlignment="1" applyProtection="1">
      <alignment horizontal="center" vertical="center" wrapText="1"/>
    </xf>
    <xf numFmtId="0" fontId="2" fillId="5" borderId="36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5" borderId="37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38" xfId="0" applyFont="1" applyFill="1" applyBorder="1" applyAlignment="1">
      <alignment horizontal="center" vertical="center"/>
    </xf>
    <xf numFmtId="0" fontId="2" fillId="5" borderId="37" xfId="0" applyFont="1" applyFill="1" applyBorder="1" applyAlignment="1" applyProtection="1">
      <alignment horizontal="center" vertical="center" wrapText="1"/>
    </xf>
    <xf numFmtId="0" fontId="2" fillId="5" borderId="38" xfId="0" applyFont="1" applyFill="1" applyBorder="1" applyAlignment="1" applyProtection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right" vertical="top" wrapText="1"/>
    </xf>
    <xf numFmtId="0" fontId="0" fillId="3" borderId="35" xfId="0" applyFill="1" applyBorder="1" applyAlignment="1">
      <alignment horizontal="right" vertical="top" wrapText="1"/>
    </xf>
    <xf numFmtId="0" fontId="0" fillId="3" borderId="4" xfId="0" applyFill="1" applyBorder="1" applyAlignment="1">
      <alignment horizontal="right" vertical="top" wrapText="1"/>
    </xf>
    <xf numFmtId="44" fontId="1" fillId="0" borderId="13" xfId="1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3" borderId="29" xfId="0" applyFill="1" applyBorder="1" applyAlignment="1">
      <alignment horizontal="right" vertical="top" wrapText="1"/>
    </xf>
    <xf numFmtId="0" fontId="0" fillId="3" borderId="30" xfId="0" applyFill="1" applyBorder="1" applyAlignment="1">
      <alignment horizontal="right" vertical="top" wrapText="1"/>
    </xf>
    <xf numFmtId="0" fontId="0" fillId="3" borderId="31" xfId="0" applyFill="1" applyBorder="1" applyAlignment="1">
      <alignment horizontal="right" vertical="top" wrapText="1"/>
    </xf>
    <xf numFmtId="9" fontId="0" fillId="3" borderId="13" xfId="0" applyNumberFormat="1" applyFill="1" applyBorder="1" applyAlignment="1">
      <alignment horizontal="right" vertical="top"/>
    </xf>
    <xf numFmtId="44" fontId="1" fillId="0" borderId="16" xfId="1" applyFont="1" applyFill="1" applyBorder="1" applyAlignment="1" applyProtection="1">
      <alignment horizontal="center"/>
    </xf>
    <xf numFmtId="44" fontId="1" fillId="0" borderId="17" xfId="1" applyFont="1" applyFill="1" applyBorder="1" applyAlignment="1" applyProtection="1">
      <alignment horizontal="center"/>
    </xf>
    <xf numFmtId="0" fontId="0" fillId="3" borderId="39" xfId="0" applyFill="1" applyBorder="1" applyAlignment="1">
      <alignment horizontal="right" vertical="top" wrapText="1"/>
    </xf>
    <xf numFmtId="0" fontId="0" fillId="3" borderId="40" xfId="0" applyFill="1" applyBorder="1" applyAlignment="1">
      <alignment horizontal="right" vertical="top" wrapText="1"/>
    </xf>
    <xf numFmtId="0" fontId="0" fillId="3" borderId="41" xfId="0" applyFill="1" applyBorder="1" applyAlignment="1">
      <alignment horizontal="right" vertical="top" wrapText="1"/>
    </xf>
    <xf numFmtId="0" fontId="0" fillId="3" borderId="13" xfId="0" applyFill="1" applyBorder="1" applyAlignment="1">
      <alignment horizontal="right" vertical="top"/>
    </xf>
    <xf numFmtId="44" fontId="1" fillId="0" borderId="39" xfId="1" applyFont="1" applyFill="1" applyBorder="1" applyAlignment="1" applyProtection="1">
      <alignment horizontal="center"/>
    </xf>
    <xf numFmtId="44" fontId="1" fillId="0" borderId="41" xfId="1" applyFont="1" applyFill="1" applyBorder="1" applyAlignment="1" applyProtection="1">
      <alignment horizontal="center"/>
    </xf>
    <xf numFmtId="0" fontId="0" fillId="3" borderId="16" xfId="0" applyFill="1" applyBorder="1" applyAlignment="1">
      <alignment horizontal="right" vertical="top" wrapText="1"/>
    </xf>
    <xf numFmtId="0" fontId="0" fillId="3" borderId="0" xfId="0" applyFill="1" applyBorder="1" applyAlignment="1">
      <alignment horizontal="right" vertical="top" wrapText="1"/>
    </xf>
    <xf numFmtId="0" fontId="0" fillId="3" borderId="17" xfId="0" applyFill="1" applyBorder="1" applyAlignment="1">
      <alignment horizontal="right" vertical="top" wrapText="1"/>
    </xf>
    <xf numFmtId="0" fontId="0" fillId="3" borderId="32" xfId="0" applyFill="1" applyBorder="1" applyAlignment="1">
      <alignment horizontal="right" vertical="top" wrapText="1"/>
    </xf>
    <xf numFmtId="0" fontId="0" fillId="3" borderId="33" xfId="0" applyFill="1" applyBorder="1" applyAlignment="1">
      <alignment horizontal="right" vertical="top" wrapText="1"/>
    </xf>
    <xf numFmtId="0" fontId="0" fillId="3" borderId="34" xfId="0" applyFill="1" applyBorder="1" applyAlignment="1">
      <alignment horizontal="right" vertical="top" wrapText="1"/>
    </xf>
    <xf numFmtId="44" fontId="1" fillId="0" borderId="32" xfId="1" applyFont="1" applyFill="1" applyBorder="1" applyAlignment="1" applyProtection="1">
      <alignment horizontal="center"/>
    </xf>
    <xf numFmtId="44" fontId="1" fillId="0" borderId="34" xfId="1" applyFont="1" applyFill="1" applyBorder="1" applyAlignment="1" applyProtection="1">
      <alignment horizontal="center"/>
    </xf>
  </cellXfs>
  <cellStyles count="3">
    <cellStyle name="Standard" xfId="0" builtinId="0"/>
    <cellStyle name="Währung" xfId="1" builtinId="4"/>
    <cellStyle name="Währung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6"/>
  <sheetViews>
    <sheetView tabSelected="1" view="pageLayout" topLeftCell="A76" zoomScaleNormal="100" workbookViewId="0">
      <selection activeCell="E99" sqref="E99:F99"/>
    </sheetView>
  </sheetViews>
  <sheetFormatPr baseColWidth="10" defaultRowHeight="15" x14ac:dyDescent="0.25"/>
  <cols>
    <col min="1" max="1" width="9" style="6" customWidth="1"/>
    <col min="4" max="4" width="11" customWidth="1"/>
    <col min="5" max="5" width="9.85546875" customWidth="1"/>
    <col min="6" max="6" width="10.7109375" customWidth="1"/>
    <col min="7" max="7" width="8.28515625" customWidth="1"/>
    <col min="8" max="8" width="10.7109375" customWidth="1"/>
    <col min="9" max="9" width="9.5703125" customWidth="1"/>
    <col min="10" max="10" width="10.42578125" customWidth="1"/>
    <col min="11" max="11" width="9.140625" customWidth="1"/>
    <col min="12" max="12" width="10.42578125" customWidth="1"/>
    <col min="13" max="13" width="9" customWidth="1"/>
    <col min="14" max="14" width="10.140625" customWidth="1"/>
    <col min="15" max="15" width="9.140625" customWidth="1"/>
    <col min="16" max="16" width="10.28515625" customWidth="1"/>
    <col min="17" max="17" width="9.42578125" customWidth="1"/>
    <col min="18" max="18" width="10.140625" customWidth="1"/>
    <col min="19" max="19" width="9.7109375" customWidth="1"/>
    <col min="21" max="21" width="10.7109375" customWidth="1"/>
    <col min="25" max="25" width="15" bestFit="1" customWidth="1"/>
    <col min="27" max="27" width="17.42578125" customWidth="1"/>
  </cols>
  <sheetData>
    <row r="1" spans="1:27" ht="15" customHeight="1" x14ac:dyDescent="0.25">
      <c r="A1" s="1" t="s">
        <v>0</v>
      </c>
      <c r="B1" s="2"/>
      <c r="C1" s="2"/>
      <c r="D1" s="2"/>
      <c r="E1" s="2"/>
      <c r="F1" s="3" t="s">
        <v>1</v>
      </c>
      <c r="G1" s="4"/>
      <c r="H1" s="4"/>
      <c r="I1" s="3"/>
    </row>
    <row r="2" spans="1:27" ht="15.75" customHeight="1" x14ac:dyDescent="0.25">
      <c r="A2" s="2"/>
      <c r="B2" s="2"/>
      <c r="C2" s="2"/>
      <c r="D2" s="2"/>
      <c r="E2" s="2"/>
      <c r="F2" s="3"/>
      <c r="G2" s="5"/>
      <c r="H2" s="5"/>
      <c r="I2" s="5"/>
    </row>
    <row r="3" spans="1:27" ht="15.75" thickBot="1" x14ac:dyDescent="0.3">
      <c r="T3" s="7" t="s">
        <v>2</v>
      </c>
      <c r="U3" s="7"/>
      <c r="V3" s="8" t="s">
        <v>3</v>
      </c>
      <c r="W3" s="9" t="s">
        <v>4</v>
      </c>
      <c r="X3" s="9" t="s">
        <v>5</v>
      </c>
      <c r="Y3" s="9" t="s">
        <v>6</v>
      </c>
      <c r="Z3" s="9" t="s">
        <v>7</v>
      </c>
      <c r="AA3" s="10" t="s">
        <v>8</v>
      </c>
    </row>
    <row r="4" spans="1:27" ht="15" customHeight="1" thickBot="1" x14ac:dyDescent="0.3">
      <c r="A4" s="11" t="s">
        <v>9</v>
      </c>
      <c r="B4" s="12" t="s">
        <v>10</v>
      </c>
      <c r="C4" s="13"/>
      <c r="D4" s="14" t="s">
        <v>11</v>
      </c>
      <c r="E4" s="15"/>
      <c r="F4" s="14" t="s">
        <v>12</v>
      </c>
      <c r="G4" s="15"/>
      <c r="H4" s="14" t="s">
        <v>13</v>
      </c>
      <c r="I4" s="15"/>
      <c r="J4" s="16" t="s">
        <v>14</v>
      </c>
      <c r="K4" s="13"/>
      <c r="L4" s="14" t="s">
        <v>15</v>
      </c>
      <c r="M4" s="15"/>
      <c r="N4" s="14" t="s">
        <v>16</v>
      </c>
      <c r="O4" s="15"/>
      <c r="P4" s="14" t="s">
        <v>17</v>
      </c>
      <c r="Q4" s="15"/>
      <c r="R4" s="14" t="s">
        <v>18</v>
      </c>
      <c r="S4" s="15"/>
      <c r="T4" s="14" t="s">
        <v>19</v>
      </c>
      <c r="U4" s="15"/>
      <c r="V4" s="17" t="s">
        <v>20</v>
      </c>
      <c r="W4" s="16" t="s">
        <v>21</v>
      </c>
      <c r="X4" s="16" t="s">
        <v>22</v>
      </c>
      <c r="Y4" s="18" t="s">
        <v>23</v>
      </c>
      <c r="Z4" s="18" t="s">
        <v>24</v>
      </c>
      <c r="AA4" s="19" t="s">
        <v>25</v>
      </c>
    </row>
    <row r="5" spans="1:27" ht="54" customHeight="1" thickBot="1" x14ac:dyDescent="0.3">
      <c r="A5" s="20"/>
      <c r="B5" s="21"/>
      <c r="C5" s="22"/>
      <c r="D5" s="23"/>
      <c r="E5" s="24"/>
      <c r="F5" s="23"/>
      <c r="G5" s="24"/>
      <c r="H5" s="23"/>
      <c r="I5" s="24"/>
      <c r="J5" s="25"/>
      <c r="K5" s="22"/>
      <c r="L5" s="23"/>
      <c r="M5" s="24"/>
      <c r="N5" s="23"/>
      <c r="O5" s="24"/>
      <c r="P5" s="23"/>
      <c r="Q5" s="24"/>
      <c r="R5" s="23"/>
      <c r="S5" s="24"/>
      <c r="T5" s="23"/>
      <c r="U5" s="24"/>
      <c r="V5" s="26"/>
      <c r="W5" s="25"/>
      <c r="X5" s="25"/>
      <c r="Y5" s="27" t="s">
        <v>26</v>
      </c>
      <c r="Z5" s="18" t="s">
        <v>27</v>
      </c>
      <c r="AA5" s="28" t="s">
        <v>28</v>
      </c>
    </row>
    <row r="6" spans="1:27" ht="15" customHeight="1" thickBot="1" x14ac:dyDescent="0.3">
      <c r="A6" s="29">
        <v>1</v>
      </c>
      <c r="B6" s="30" t="s">
        <v>29</v>
      </c>
      <c r="C6" s="31"/>
      <c r="D6" s="32" t="s">
        <v>30</v>
      </c>
      <c r="E6" s="33">
        <v>322</v>
      </c>
      <c r="F6" s="32" t="s">
        <v>30</v>
      </c>
      <c r="G6" s="34">
        <v>0</v>
      </c>
      <c r="H6" s="32" t="s">
        <v>30</v>
      </c>
      <c r="I6" s="34">
        <v>280</v>
      </c>
      <c r="J6" s="32" t="s">
        <v>30</v>
      </c>
      <c r="K6" s="34">
        <v>2</v>
      </c>
      <c r="L6" s="32" t="s">
        <v>30</v>
      </c>
      <c r="M6" s="34">
        <v>0</v>
      </c>
      <c r="N6" s="32" t="s">
        <v>30</v>
      </c>
      <c r="O6" s="34">
        <v>0</v>
      </c>
      <c r="P6" s="32" t="s">
        <v>30</v>
      </c>
      <c r="Q6" s="34">
        <v>0</v>
      </c>
      <c r="R6" s="32" t="s">
        <v>30</v>
      </c>
      <c r="S6" s="34">
        <v>0</v>
      </c>
      <c r="T6" s="35" t="s">
        <v>30</v>
      </c>
      <c r="U6" s="34">
        <f>E6+G6+I6+K6+M6+O6+Q6+S6</f>
        <v>604</v>
      </c>
      <c r="V6" s="36">
        <v>1</v>
      </c>
      <c r="W6" s="37"/>
      <c r="X6" s="38"/>
      <c r="Y6" s="39">
        <f>IFERROR(((U7/X6)*V6)*60,0)</f>
        <v>0</v>
      </c>
      <c r="Z6" s="40" t="e">
        <f>W6/X6</f>
        <v>#DIV/0!</v>
      </c>
      <c r="AA6" s="41" t="e">
        <f>U7*Z6</f>
        <v>#DIV/0!</v>
      </c>
    </row>
    <row r="7" spans="1:27" ht="15" customHeight="1" x14ac:dyDescent="0.25">
      <c r="A7" s="42"/>
      <c r="B7" s="43"/>
      <c r="C7" s="44"/>
      <c r="D7" s="45" t="s">
        <v>31</v>
      </c>
      <c r="E7" s="46">
        <v>538.41999999999996</v>
      </c>
      <c r="F7" s="45" t="s">
        <v>31</v>
      </c>
      <c r="G7" s="46">
        <v>0</v>
      </c>
      <c r="H7" s="45" t="s">
        <v>31</v>
      </c>
      <c r="I7" s="46">
        <v>886.6</v>
      </c>
      <c r="J7" s="45" t="s">
        <v>31</v>
      </c>
      <c r="K7" s="46">
        <v>6.4</v>
      </c>
      <c r="L7" s="45" t="s">
        <v>31</v>
      </c>
      <c r="M7" s="46">
        <v>0</v>
      </c>
      <c r="N7" s="45" t="s">
        <v>31</v>
      </c>
      <c r="O7" s="46">
        <v>0</v>
      </c>
      <c r="P7" s="45" t="s">
        <v>31</v>
      </c>
      <c r="Q7" s="46">
        <v>0</v>
      </c>
      <c r="R7" s="45" t="s">
        <v>31</v>
      </c>
      <c r="S7" s="46">
        <v>0</v>
      </c>
      <c r="T7" s="47" t="s">
        <v>31</v>
      </c>
      <c r="U7" s="36">
        <f>E7+G7+I7+K7+M7+O7+Q7+S7</f>
        <v>1431.42</v>
      </c>
      <c r="V7" s="48"/>
      <c r="W7" s="49"/>
      <c r="X7" s="50"/>
      <c r="Y7" s="51">
        <f>IFERROR(((T7/X7)*V7)*60,0)</f>
        <v>0</v>
      </c>
      <c r="Z7" s="52"/>
      <c r="AA7" s="53"/>
    </row>
    <row r="8" spans="1:27" ht="15.75" thickBot="1" x14ac:dyDescent="0.3">
      <c r="A8" s="54"/>
      <c r="B8" s="55"/>
      <c r="C8" s="56"/>
      <c r="D8" s="57"/>
      <c r="E8" s="58"/>
      <c r="F8" s="57"/>
      <c r="G8" s="58"/>
      <c r="H8" s="57"/>
      <c r="I8" s="58"/>
      <c r="J8" s="57"/>
      <c r="K8" s="58"/>
      <c r="L8" s="57"/>
      <c r="M8" s="58"/>
      <c r="N8" s="57"/>
      <c r="O8" s="58"/>
      <c r="P8" s="57"/>
      <c r="Q8" s="58"/>
      <c r="R8" s="57"/>
      <c r="S8" s="58"/>
      <c r="T8" s="59"/>
      <c r="U8" s="60"/>
      <c r="V8" s="58"/>
      <c r="W8" s="61"/>
      <c r="X8" s="62"/>
      <c r="Y8" s="63">
        <f>IFERROR(((T8/X8)*V8)*60,0)</f>
        <v>0</v>
      </c>
      <c r="Z8" s="64"/>
      <c r="AA8" s="65"/>
    </row>
    <row r="9" spans="1:27" ht="15" customHeight="1" thickBot="1" x14ac:dyDescent="0.3">
      <c r="A9" s="29">
        <v>1</v>
      </c>
      <c r="B9" s="30" t="s">
        <v>32</v>
      </c>
      <c r="C9" s="31"/>
      <c r="D9" s="32" t="s">
        <v>30</v>
      </c>
      <c r="E9" s="33">
        <v>23</v>
      </c>
      <c r="F9" s="32" t="s">
        <v>30</v>
      </c>
      <c r="G9" s="34">
        <v>0</v>
      </c>
      <c r="H9" s="32" t="s">
        <v>30</v>
      </c>
      <c r="I9" s="34">
        <v>5</v>
      </c>
      <c r="J9" s="32" t="s">
        <v>30</v>
      </c>
      <c r="K9" s="34">
        <v>3</v>
      </c>
      <c r="L9" s="32" t="s">
        <v>30</v>
      </c>
      <c r="M9" s="34">
        <v>0</v>
      </c>
      <c r="N9" s="32" t="s">
        <v>30</v>
      </c>
      <c r="O9" s="34">
        <v>0</v>
      </c>
      <c r="P9" s="32" t="s">
        <v>30</v>
      </c>
      <c r="Q9" s="34">
        <v>0</v>
      </c>
      <c r="R9" s="32" t="s">
        <v>30</v>
      </c>
      <c r="S9" s="34">
        <v>0</v>
      </c>
      <c r="T9" s="35" t="s">
        <v>30</v>
      </c>
      <c r="U9" s="34">
        <f>E9+G9+I9+K9+M9+O9+Q9+S9</f>
        <v>31</v>
      </c>
      <c r="V9" s="36">
        <v>1</v>
      </c>
      <c r="W9" s="37"/>
      <c r="X9" s="38"/>
      <c r="Y9" s="39">
        <f>IFERROR(((U10/X9)*V9)*60,0)</f>
        <v>0</v>
      </c>
      <c r="Z9" s="40" t="e">
        <f t="shared" ref="Z9" si="0">W9/X9</f>
        <v>#DIV/0!</v>
      </c>
      <c r="AA9" s="41" t="e">
        <f>U10*Z9</f>
        <v>#DIV/0!</v>
      </c>
    </row>
    <row r="10" spans="1:27" ht="15" customHeight="1" x14ac:dyDescent="0.25">
      <c r="A10" s="42"/>
      <c r="B10" s="43"/>
      <c r="C10" s="44"/>
      <c r="D10" s="45" t="s">
        <v>31</v>
      </c>
      <c r="E10" s="46">
        <v>78.48</v>
      </c>
      <c r="F10" s="45" t="s">
        <v>31</v>
      </c>
      <c r="G10" s="46">
        <v>0</v>
      </c>
      <c r="H10" s="45" t="s">
        <v>31</v>
      </c>
      <c r="I10" s="46">
        <v>66.180000000000007</v>
      </c>
      <c r="J10" s="45" t="s">
        <v>31</v>
      </c>
      <c r="K10" s="46">
        <v>3.58</v>
      </c>
      <c r="L10" s="45" t="s">
        <v>31</v>
      </c>
      <c r="M10" s="46">
        <v>0</v>
      </c>
      <c r="N10" s="45" t="s">
        <v>31</v>
      </c>
      <c r="O10" s="46">
        <v>0</v>
      </c>
      <c r="P10" s="45" t="s">
        <v>31</v>
      </c>
      <c r="Q10" s="46">
        <v>0</v>
      </c>
      <c r="R10" s="45" t="s">
        <v>31</v>
      </c>
      <c r="S10" s="46">
        <v>0</v>
      </c>
      <c r="T10" s="47" t="s">
        <v>31</v>
      </c>
      <c r="U10" s="36">
        <f>E10+G10+I10+K10+M10+O10+Q10+S10</f>
        <v>148.24000000000004</v>
      </c>
      <c r="V10" s="48"/>
      <c r="W10" s="49"/>
      <c r="X10" s="50"/>
      <c r="Y10" s="51">
        <f>IFERROR(((T10/X10)*V10)*60,0)</f>
        <v>0</v>
      </c>
      <c r="Z10" s="52"/>
      <c r="AA10" s="53"/>
    </row>
    <row r="11" spans="1:27" ht="15.75" thickBot="1" x14ac:dyDescent="0.3">
      <c r="A11" s="54"/>
      <c r="B11" s="55"/>
      <c r="C11" s="56"/>
      <c r="D11" s="57"/>
      <c r="E11" s="58"/>
      <c r="F11" s="57"/>
      <c r="G11" s="58"/>
      <c r="H11" s="57"/>
      <c r="I11" s="58"/>
      <c r="J11" s="57"/>
      <c r="K11" s="58"/>
      <c r="L11" s="57"/>
      <c r="M11" s="58"/>
      <c r="N11" s="57"/>
      <c r="O11" s="58"/>
      <c r="P11" s="57"/>
      <c r="Q11" s="58"/>
      <c r="R11" s="57"/>
      <c r="S11" s="58"/>
      <c r="T11" s="59"/>
      <c r="U11" s="60"/>
      <c r="V11" s="58"/>
      <c r="W11" s="61"/>
      <c r="X11" s="62"/>
      <c r="Y11" s="63">
        <f>IFERROR(((T11/X11)*V11)*60,0)</f>
        <v>0</v>
      </c>
      <c r="Z11" s="64"/>
      <c r="AA11" s="65"/>
    </row>
    <row r="12" spans="1:27" ht="15" customHeight="1" thickBot="1" x14ac:dyDescent="0.3">
      <c r="A12" s="29">
        <v>2</v>
      </c>
      <c r="B12" s="30" t="s">
        <v>33</v>
      </c>
      <c r="C12" s="31"/>
      <c r="D12" s="32" t="s">
        <v>30</v>
      </c>
      <c r="E12" s="34">
        <v>45</v>
      </c>
      <c r="F12" s="32" t="s">
        <v>30</v>
      </c>
      <c r="G12" s="34"/>
      <c r="H12" s="32" t="s">
        <v>30</v>
      </c>
      <c r="I12" s="34">
        <v>29</v>
      </c>
      <c r="J12" s="32" t="s">
        <v>30</v>
      </c>
      <c r="K12" s="34">
        <v>2</v>
      </c>
      <c r="L12" s="32" t="s">
        <v>30</v>
      </c>
      <c r="M12" s="34"/>
      <c r="N12" s="32" t="s">
        <v>30</v>
      </c>
      <c r="O12" s="34">
        <v>0</v>
      </c>
      <c r="P12" s="32" t="s">
        <v>30</v>
      </c>
      <c r="Q12" s="34">
        <v>0</v>
      </c>
      <c r="R12" s="32" t="s">
        <v>30</v>
      </c>
      <c r="S12" s="34">
        <v>0</v>
      </c>
      <c r="T12" s="35" t="s">
        <v>30</v>
      </c>
      <c r="U12" s="34">
        <f>E12+G12+I12+K12+M12+O12+Q12+S12</f>
        <v>76</v>
      </c>
      <c r="V12" s="36">
        <v>1</v>
      </c>
      <c r="W12" s="37"/>
      <c r="X12" s="38"/>
      <c r="Y12" s="39">
        <f>IFERROR(((U13/X12)*V12)*60,0)</f>
        <v>0</v>
      </c>
      <c r="Z12" s="40" t="e">
        <f t="shared" ref="Z12" si="1">W12/X12</f>
        <v>#DIV/0!</v>
      </c>
      <c r="AA12" s="41" t="e">
        <f>U13*Z12</f>
        <v>#DIV/0!</v>
      </c>
    </row>
    <row r="13" spans="1:27" ht="15" customHeight="1" x14ac:dyDescent="0.25">
      <c r="A13" s="42"/>
      <c r="B13" s="43"/>
      <c r="C13" s="44"/>
      <c r="D13" s="45" t="s">
        <v>31</v>
      </c>
      <c r="E13" s="66">
        <v>53.789499999999997</v>
      </c>
      <c r="F13" s="45" t="s">
        <v>31</v>
      </c>
      <c r="G13" s="46"/>
      <c r="H13" s="45" t="s">
        <v>31</v>
      </c>
      <c r="I13" s="46">
        <v>243.29</v>
      </c>
      <c r="J13" s="45" t="s">
        <v>31</v>
      </c>
      <c r="K13" s="46">
        <v>32.01</v>
      </c>
      <c r="L13" s="45" t="s">
        <v>31</v>
      </c>
      <c r="M13" s="46">
        <v>0</v>
      </c>
      <c r="N13" s="45" t="s">
        <v>31</v>
      </c>
      <c r="O13" s="46">
        <v>0</v>
      </c>
      <c r="P13" s="45" t="s">
        <v>31</v>
      </c>
      <c r="Q13" s="46">
        <v>0</v>
      </c>
      <c r="R13" s="45" t="s">
        <v>31</v>
      </c>
      <c r="S13" s="46">
        <v>0</v>
      </c>
      <c r="T13" s="47" t="s">
        <v>31</v>
      </c>
      <c r="U13" s="36">
        <f>E13+G13+I13+K13+M13+O13+Q13+S13</f>
        <v>329.08949999999999</v>
      </c>
      <c r="V13" s="48"/>
      <c r="W13" s="49"/>
      <c r="X13" s="50"/>
      <c r="Y13" s="51">
        <f>IFERROR(((T13/X13)*V13)*60,0)</f>
        <v>0</v>
      </c>
      <c r="Z13" s="52"/>
      <c r="AA13" s="53"/>
    </row>
    <row r="14" spans="1:27" ht="15.75" thickBot="1" x14ac:dyDescent="0.3">
      <c r="A14" s="54"/>
      <c r="B14" s="55"/>
      <c r="C14" s="56"/>
      <c r="D14" s="57"/>
      <c r="E14" s="67"/>
      <c r="F14" s="57"/>
      <c r="G14" s="58"/>
      <c r="H14" s="57"/>
      <c r="I14" s="58"/>
      <c r="J14" s="57"/>
      <c r="K14" s="58"/>
      <c r="L14" s="57"/>
      <c r="M14" s="58"/>
      <c r="N14" s="57"/>
      <c r="O14" s="58"/>
      <c r="P14" s="57"/>
      <c r="Q14" s="58"/>
      <c r="R14" s="57"/>
      <c r="S14" s="58"/>
      <c r="T14" s="59"/>
      <c r="U14" s="60"/>
      <c r="V14" s="58"/>
      <c r="W14" s="61"/>
      <c r="X14" s="62"/>
      <c r="Y14" s="63">
        <f>IFERROR(((T14/X14)*V14)*60,0)</f>
        <v>0</v>
      </c>
      <c r="Z14" s="64"/>
      <c r="AA14" s="65"/>
    </row>
    <row r="15" spans="1:27" ht="27.75" customHeight="1" thickBot="1" x14ac:dyDescent="0.3">
      <c r="A15" s="29">
        <v>3</v>
      </c>
      <c r="B15" s="30" t="s">
        <v>34</v>
      </c>
      <c r="C15" s="31"/>
      <c r="D15" s="32" t="s">
        <v>30</v>
      </c>
      <c r="E15" s="34">
        <v>123</v>
      </c>
      <c r="F15" s="32" t="s">
        <v>30</v>
      </c>
      <c r="G15" s="34">
        <v>1</v>
      </c>
      <c r="H15" s="32" t="s">
        <v>30</v>
      </c>
      <c r="I15" s="34">
        <v>14</v>
      </c>
      <c r="J15" s="32" t="s">
        <v>30</v>
      </c>
      <c r="K15" s="34">
        <v>17</v>
      </c>
      <c r="L15" s="32" t="s">
        <v>30</v>
      </c>
      <c r="M15" s="34">
        <v>0</v>
      </c>
      <c r="N15" s="32" t="s">
        <v>30</v>
      </c>
      <c r="O15" s="34">
        <v>0</v>
      </c>
      <c r="P15" s="32" t="s">
        <v>30</v>
      </c>
      <c r="Q15" s="34">
        <v>14</v>
      </c>
      <c r="R15" s="32" t="s">
        <v>30</v>
      </c>
      <c r="S15" s="34">
        <v>0</v>
      </c>
      <c r="T15" s="35" t="s">
        <v>30</v>
      </c>
      <c r="U15" s="34">
        <f>E15+G15+I15+K15+M15+O15+Q15+S15</f>
        <v>169</v>
      </c>
      <c r="V15" s="36">
        <v>1</v>
      </c>
      <c r="W15" s="37"/>
      <c r="X15" s="38"/>
      <c r="Y15" s="39">
        <f>IFERROR(((U16/X15)*V15)*60,0)</f>
        <v>0</v>
      </c>
      <c r="Z15" s="40" t="e">
        <f t="shared" ref="Z15" si="2">W15/X15</f>
        <v>#DIV/0!</v>
      </c>
      <c r="AA15" s="41" t="e">
        <f>U16*Z15</f>
        <v>#DIV/0!</v>
      </c>
    </row>
    <row r="16" spans="1:27" ht="15" customHeight="1" x14ac:dyDescent="0.25">
      <c r="A16" s="42"/>
      <c r="B16" s="43"/>
      <c r="C16" s="44"/>
      <c r="D16" s="45" t="s">
        <v>31</v>
      </c>
      <c r="E16" s="46">
        <v>944.92</v>
      </c>
      <c r="F16" s="45" t="s">
        <v>31</v>
      </c>
      <c r="G16" s="46">
        <v>0.54</v>
      </c>
      <c r="H16" s="45" t="s">
        <v>31</v>
      </c>
      <c r="I16" s="46">
        <v>56.48</v>
      </c>
      <c r="J16" s="45" t="s">
        <v>31</v>
      </c>
      <c r="K16" s="46">
        <v>55.36</v>
      </c>
      <c r="L16" s="45" t="s">
        <v>31</v>
      </c>
      <c r="M16" s="46">
        <v>0</v>
      </c>
      <c r="N16" s="45" t="s">
        <v>31</v>
      </c>
      <c r="O16" s="46">
        <v>0</v>
      </c>
      <c r="P16" s="45" t="s">
        <v>31</v>
      </c>
      <c r="Q16" s="46">
        <v>5.39</v>
      </c>
      <c r="R16" s="45" t="s">
        <v>31</v>
      </c>
      <c r="S16" s="46">
        <v>0</v>
      </c>
      <c r="T16" s="47" t="s">
        <v>31</v>
      </c>
      <c r="U16" s="36">
        <f>E16+G16+I16+K16+M16+O16+Q16+S16</f>
        <v>1062.69</v>
      </c>
      <c r="V16" s="48"/>
      <c r="W16" s="49"/>
      <c r="X16" s="50"/>
      <c r="Y16" s="51">
        <f>IFERROR(((T16/X16)*V16)*60,0)</f>
        <v>0</v>
      </c>
      <c r="Z16" s="52"/>
      <c r="AA16" s="53"/>
    </row>
    <row r="17" spans="1:27" ht="15.75" thickBot="1" x14ac:dyDescent="0.3">
      <c r="A17" s="54"/>
      <c r="B17" s="55"/>
      <c r="C17" s="56"/>
      <c r="D17" s="57"/>
      <c r="E17" s="58"/>
      <c r="F17" s="57"/>
      <c r="G17" s="58"/>
      <c r="H17" s="57"/>
      <c r="I17" s="58"/>
      <c r="J17" s="57"/>
      <c r="K17" s="58"/>
      <c r="L17" s="57"/>
      <c r="M17" s="58"/>
      <c r="N17" s="57"/>
      <c r="O17" s="58"/>
      <c r="P17" s="57"/>
      <c r="Q17" s="58"/>
      <c r="R17" s="57"/>
      <c r="S17" s="58"/>
      <c r="T17" s="59"/>
      <c r="U17" s="60"/>
      <c r="V17" s="58"/>
      <c r="W17" s="61"/>
      <c r="X17" s="62"/>
      <c r="Y17" s="63">
        <f>IFERROR(((T17/X17)*V17)*60,0)</f>
        <v>0</v>
      </c>
      <c r="Z17" s="64"/>
      <c r="AA17" s="65"/>
    </row>
    <row r="18" spans="1:27" ht="28.5" customHeight="1" thickBot="1" x14ac:dyDescent="0.3">
      <c r="A18" s="29">
        <v>3</v>
      </c>
      <c r="B18" s="30" t="s">
        <v>35</v>
      </c>
      <c r="C18" s="31"/>
      <c r="D18" s="32" t="s">
        <v>30</v>
      </c>
      <c r="E18" s="34">
        <v>77</v>
      </c>
      <c r="F18" s="32" t="s">
        <v>30</v>
      </c>
      <c r="G18" s="34">
        <v>0</v>
      </c>
      <c r="H18" s="32" t="s">
        <v>30</v>
      </c>
      <c r="I18" s="34">
        <v>9</v>
      </c>
      <c r="J18" s="32" t="s">
        <v>30</v>
      </c>
      <c r="K18" s="34">
        <v>9</v>
      </c>
      <c r="L18" s="32" t="s">
        <v>30</v>
      </c>
      <c r="M18" s="34">
        <v>0</v>
      </c>
      <c r="N18" s="32" t="s">
        <v>30</v>
      </c>
      <c r="O18" s="34">
        <v>0</v>
      </c>
      <c r="P18" s="32" t="s">
        <v>30</v>
      </c>
      <c r="Q18" s="34">
        <v>0</v>
      </c>
      <c r="R18" s="32" t="s">
        <v>30</v>
      </c>
      <c r="S18" s="34">
        <v>0</v>
      </c>
      <c r="T18" s="35" t="s">
        <v>30</v>
      </c>
      <c r="U18" s="34">
        <f>E18+G18+I18+K18+M18+O18+Q18+S18</f>
        <v>95</v>
      </c>
      <c r="V18" s="36">
        <v>1</v>
      </c>
      <c r="W18" s="37"/>
      <c r="X18" s="38"/>
      <c r="Y18" s="39">
        <f>IFERROR(((U19/X18)*V18)*60,0)</f>
        <v>0</v>
      </c>
      <c r="Z18" s="40" t="e">
        <f t="shared" ref="Z18" si="3">W18/X18</f>
        <v>#DIV/0!</v>
      </c>
      <c r="AA18" s="41" t="e">
        <f>U19*Z18</f>
        <v>#DIV/0!</v>
      </c>
    </row>
    <row r="19" spans="1:27" ht="15" customHeight="1" x14ac:dyDescent="0.25">
      <c r="A19" s="42"/>
      <c r="B19" s="43"/>
      <c r="C19" s="44"/>
      <c r="D19" s="45" t="s">
        <v>31</v>
      </c>
      <c r="E19" s="46">
        <v>275.10000000000002</v>
      </c>
      <c r="F19" s="45" t="s">
        <v>31</v>
      </c>
      <c r="G19" s="46">
        <v>0</v>
      </c>
      <c r="H19" s="45" t="s">
        <v>31</v>
      </c>
      <c r="I19" s="46">
        <v>90.2</v>
      </c>
      <c r="J19" s="45" t="s">
        <v>31</v>
      </c>
      <c r="K19" s="46">
        <v>102.8</v>
      </c>
      <c r="L19" s="45" t="s">
        <v>31</v>
      </c>
      <c r="M19" s="46">
        <v>0</v>
      </c>
      <c r="N19" s="45" t="s">
        <v>31</v>
      </c>
      <c r="O19" s="46">
        <v>0</v>
      </c>
      <c r="P19" s="45" t="s">
        <v>31</v>
      </c>
      <c r="Q19" s="46">
        <v>0</v>
      </c>
      <c r="R19" s="45" t="s">
        <v>31</v>
      </c>
      <c r="S19" s="46">
        <v>0</v>
      </c>
      <c r="T19" s="47" t="s">
        <v>31</v>
      </c>
      <c r="U19" s="36">
        <f>E19+G19+I19+K19+M19+O19+Q19+S19</f>
        <v>468.1</v>
      </c>
      <c r="V19" s="48"/>
      <c r="W19" s="49"/>
      <c r="X19" s="50"/>
      <c r="Y19" s="51">
        <f>IFERROR(((T19/X19)*V19)*60,0)</f>
        <v>0</v>
      </c>
      <c r="Z19" s="52"/>
      <c r="AA19" s="53"/>
    </row>
    <row r="20" spans="1:27" ht="15.75" thickBot="1" x14ac:dyDescent="0.3">
      <c r="A20" s="54"/>
      <c r="B20" s="55"/>
      <c r="C20" s="56"/>
      <c r="D20" s="57"/>
      <c r="E20" s="58"/>
      <c r="F20" s="57"/>
      <c r="G20" s="58"/>
      <c r="H20" s="57"/>
      <c r="I20" s="58"/>
      <c r="J20" s="57"/>
      <c r="K20" s="58"/>
      <c r="L20" s="57"/>
      <c r="M20" s="58"/>
      <c r="N20" s="57"/>
      <c r="O20" s="58"/>
      <c r="P20" s="57"/>
      <c r="Q20" s="58"/>
      <c r="R20" s="57"/>
      <c r="S20" s="58"/>
      <c r="T20" s="59"/>
      <c r="U20" s="60"/>
      <c r="V20" s="58"/>
      <c r="W20" s="61"/>
      <c r="X20" s="62"/>
      <c r="Y20" s="63">
        <f>IFERROR(((T20/X20)*V20)*60,0)</f>
        <v>0</v>
      </c>
      <c r="Z20" s="64"/>
      <c r="AA20" s="65"/>
    </row>
    <row r="21" spans="1:27" ht="15" customHeight="1" thickBot="1" x14ac:dyDescent="0.3">
      <c r="A21" s="29">
        <v>3</v>
      </c>
      <c r="B21" s="30" t="s">
        <v>36</v>
      </c>
      <c r="C21" s="31"/>
      <c r="D21" s="32" t="s">
        <v>30</v>
      </c>
      <c r="E21" s="34">
        <v>16</v>
      </c>
      <c r="F21" s="32" t="s">
        <v>30</v>
      </c>
      <c r="G21" s="34">
        <v>0</v>
      </c>
      <c r="H21" s="32" t="s">
        <v>30</v>
      </c>
      <c r="I21" s="34">
        <v>4</v>
      </c>
      <c r="J21" s="32" t="s">
        <v>30</v>
      </c>
      <c r="K21" s="34">
        <v>8</v>
      </c>
      <c r="L21" s="32" t="s">
        <v>30</v>
      </c>
      <c r="M21" s="34">
        <v>0</v>
      </c>
      <c r="N21" s="32" t="s">
        <v>30</v>
      </c>
      <c r="O21" s="34">
        <v>0</v>
      </c>
      <c r="P21" s="32" t="s">
        <v>30</v>
      </c>
      <c r="Q21" s="34">
        <v>0</v>
      </c>
      <c r="R21" s="32" t="s">
        <v>30</v>
      </c>
      <c r="S21" s="34">
        <v>0</v>
      </c>
      <c r="T21" s="35" t="s">
        <v>30</v>
      </c>
      <c r="U21" s="34">
        <f>E21+G21+I21+K21+M21+O21+Q21+S21</f>
        <v>28</v>
      </c>
      <c r="V21" s="36">
        <v>1</v>
      </c>
      <c r="W21" s="37"/>
      <c r="X21" s="38"/>
      <c r="Y21" s="39">
        <f>IFERROR(((U22/X21)*V21)*60,0)</f>
        <v>0</v>
      </c>
      <c r="Z21" s="40" t="e">
        <f t="shared" ref="Z21" si="4">W21/X21</f>
        <v>#DIV/0!</v>
      </c>
      <c r="AA21" s="41" t="e">
        <f>U22*Z21</f>
        <v>#DIV/0!</v>
      </c>
    </row>
    <row r="22" spans="1:27" ht="15" customHeight="1" x14ac:dyDescent="0.25">
      <c r="A22" s="42"/>
      <c r="B22" s="43"/>
      <c r="C22" s="44"/>
      <c r="D22" s="45" t="s">
        <v>31</v>
      </c>
      <c r="E22" s="46">
        <v>16.670000000000002</v>
      </c>
      <c r="F22" s="45" t="s">
        <v>31</v>
      </c>
      <c r="G22" s="46">
        <v>0</v>
      </c>
      <c r="H22" s="45" t="s">
        <v>31</v>
      </c>
      <c r="I22" s="46">
        <v>118.95</v>
      </c>
      <c r="J22" s="45" t="s">
        <v>31</v>
      </c>
      <c r="K22" s="46">
        <v>12.24</v>
      </c>
      <c r="L22" s="45" t="s">
        <v>31</v>
      </c>
      <c r="M22" s="46">
        <v>0</v>
      </c>
      <c r="N22" s="45" t="s">
        <v>31</v>
      </c>
      <c r="O22" s="46">
        <v>0</v>
      </c>
      <c r="P22" s="45" t="s">
        <v>31</v>
      </c>
      <c r="Q22" s="46">
        <v>0</v>
      </c>
      <c r="R22" s="45" t="s">
        <v>31</v>
      </c>
      <c r="S22" s="46">
        <v>0</v>
      </c>
      <c r="T22" s="47" t="s">
        <v>31</v>
      </c>
      <c r="U22" s="36">
        <f>E22+G22+I22+K22+M22+O22+Q22+S22</f>
        <v>147.86000000000001</v>
      </c>
      <c r="V22" s="48"/>
      <c r="W22" s="49"/>
      <c r="X22" s="50"/>
      <c r="Y22" s="51">
        <f>IFERROR(((T22/X22)*V22)*60,0)</f>
        <v>0</v>
      </c>
      <c r="Z22" s="52"/>
      <c r="AA22" s="53"/>
    </row>
    <row r="23" spans="1:27" ht="16.5" customHeight="1" thickBot="1" x14ac:dyDescent="0.3">
      <c r="A23" s="54"/>
      <c r="B23" s="55"/>
      <c r="C23" s="56"/>
      <c r="D23" s="57"/>
      <c r="E23" s="58"/>
      <c r="F23" s="57"/>
      <c r="G23" s="58"/>
      <c r="H23" s="57"/>
      <c r="I23" s="58"/>
      <c r="J23" s="57"/>
      <c r="K23" s="58"/>
      <c r="L23" s="57"/>
      <c r="M23" s="58"/>
      <c r="N23" s="57"/>
      <c r="O23" s="58"/>
      <c r="P23" s="57"/>
      <c r="Q23" s="58"/>
      <c r="R23" s="57"/>
      <c r="S23" s="58"/>
      <c r="T23" s="59"/>
      <c r="U23" s="60"/>
      <c r="V23" s="58"/>
      <c r="W23" s="61"/>
      <c r="X23" s="62"/>
      <c r="Y23" s="63">
        <f>IFERROR(((T23/X23)*V23)*60,0)</f>
        <v>0</v>
      </c>
      <c r="Z23" s="64"/>
      <c r="AA23" s="65"/>
    </row>
    <row r="24" spans="1:27" ht="15.75" thickBot="1" x14ac:dyDescent="0.3">
      <c r="A24" s="29">
        <v>4</v>
      </c>
      <c r="B24" s="30" t="s">
        <v>37</v>
      </c>
      <c r="C24" s="31"/>
      <c r="D24" s="32" t="s">
        <v>30</v>
      </c>
      <c r="E24" s="34">
        <v>111</v>
      </c>
      <c r="F24" s="32" t="s">
        <v>30</v>
      </c>
      <c r="G24" s="34">
        <v>0</v>
      </c>
      <c r="H24" s="32" t="s">
        <v>30</v>
      </c>
      <c r="I24" s="34">
        <v>6</v>
      </c>
      <c r="J24" s="32" t="s">
        <v>30</v>
      </c>
      <c r="K24" s="34">
        <v>14</v>
      </c>
      <c r="L24" s="32" t="s">
        <v>30</v>
      </c>
      <c r="M24" s="34">
        <v>0</v>
      </c>
      <c r="N24" s="32" t="s">
        <v>30</v>
      </c>
      <c r="O24" s="34">
        <v>0</v>
      </c>
      <c r="P24" s="32" t="s">
        <v>30</v>
      </c>
      <c r="Q24" s="34">
        <v>0</v>
      </c>
      <c r="R24" s="32" t="s">
        <v>30</v>
      </c>
      <c r="S24" s="34">
        <v>0</v>
      </c>
      <c r="T24" s="35" t="s">
        <v>30</v>
      </c>
      <c r="U24" s="34">
        <f>E24+G24+I24+K24+M24+O24+Q24+S24</f>
        <v>131</v>
      </c>
      <c r="V24" s="36">
        <v>1</v>
      </c>
      <c r="W24" s="37"/>
      <c r="X24" s="38"/>
      <c r="Y24" s="39">
        <f>IFERROR(((U25/X24)*V24)*60,0)</f>
        <v>0</v>
      </c>
      <c r="Z24" s="40" t="e">
        <f t="shared" ref="Z24" si="5">W24/X24</f>
        <v>#DIV/0!</v>
      </c>
      <c r="AA24" s="41" t="e">
        <f>U25*Z24</f>
        <v>#DIV/0!</v>
      </c>
    </row>
    <row r="25" spans="1:27" ht="15" customHeight="1" x14ac:dyDescent="0.25">
      <c r="A25" s="42"/>
      <c r="B25" s="43"/>
      <c r="C25" s="44"/>
      <c r="D25" s="45" t="s">
        <v>31</v>
      </c>
      <c r="E25" s="46">
        <v>1035.1199999999999</v>
      </c>
      <c r="F25" s="45" t="s">
        <v>31</v>
      </c>
      <c r="G25" s="46">
        <v>0</v>
      </c>
      <c r="H25" s="45" t="s">
        <v>31</v>
      </c>
      <c r="I25" s="46">
        <v>53.2</v>
      </c>
      <c r="J25" s="45" t="s">
        <v>31</v>
      </c>
      <c r="K25" s="46">
        <v>96.8</v>
      </c>
      <c r="L25" s="45" t="s">
        <v>31</v>
      </c>
      <c r="M25" s="46">
        <v>0</v>
      </c>
      <c r="N25" s="45" t="s">
        <v>31</v>
      </c>
      <c r="O25" s="46">
        <v>0</v>
      </c>
      <c r="P25" s="45" t="s">
        <v>31</v>
      </c>
      <c r="Q25" s="46">
        <v>0</v>
      </c>
      <c r="R25" s="45" t="s">
        <v>31</v>
      </c>
      <c r="S25" s="46">
        <v>0</v>
      </c>
      <c r="T25" s="47" t="s">
        <v>31</v>
      </c>
      <c r="U25" s="36">
        <f>E25+G25+I25+K25+M25+O25+Q25+S25</f>
        <v>1185.1199999999999</v>
      </c>
      <c r="V25" s="48"/>
      <c r="W25" s="49"/>
      <c r="X25" s="50"/>
      <c r="Y25" s="51">
        <f>IFERROR(((T25/X25)*V25)*60,0)</f>
        <v>0</v>
      </c>
      <c r="Z25" s="52"/>
      <c r="AA25" s="53"/>
    </row>
    <row r="26" spans="1:27" ht="16.5" customHeight="1" thickBot="1" x14ac:dyDescent="0.3">
      <c r="A26" s="54"/>
      <c r="B26" s="55"/>
      <c r="C26" s="56"/>
      <c r="D26" s="57"/>
      <c r="E26" s="58"/>
      <c r="F26" s="57"/>
      <c r="G26" s="58"/>
      <c r="H26" s="57"/>
      <c r="I26" s="58"/>
      <c r="J26" s="57"/>
      <c r="K26" s="58"/>
      <c r="L26" s="57"/>
      <c r="M26" s="58"/>
      <c r="N26" s="57"/>
      <c r="O26" s="58"/>
      <c r="P26" s="57"/>
      <c r="Q26" s="58"/>
      <c r="R26" s="57"/>
      <c r="S26" s="58"/>
      <c r="T26" s="59"/>
      <c r="U26" s="60"/>
      <c r="V26" s="58"/>
      <c r="W26" s="61"/>
      <c r="X26" s="62"/>
      <c r="Y26" s="63">
        <f>IFERROR(((T26/X26)*V26)*60,0)</f>
        <v>0</v>
      </c>
      <c r="Z26" s="64"/>
      <c r="AA26" s="65"/>
    </row>
    <row r="27" spans="1:27" ht="31.5" customHeight="1" thickBot="1" x14ac:dyDescent="0.3">
      <c r="A27" s="29">
        <v>4</v>
      </c>
      <c r="B27" s="30" t="s">
        <v>38</v>
      </c>
      <c r="C27" s="31"/>
      <c r="D27" s="32" t="s">
        <v>30</v>
      </c>
      <c r="E27" s="34">
        <v>24</v>
      </c>
      <c r="F27" s="32" t="s">
        <v>30</v>
      </c>
      <c r="G27" s="34">
        <v>0</v>
      </c>
      <c r="H27" s="32" t="s">
        <v>30</v>
      </c>
      <c r="I27" s="34">
        <v>7</v>
      </c>
      <c r="J27" s="32" t="s">
        <v>30</v>
      </c>
      <c r="K27" s="34">
        <v>10</v>
      </c>
      <c r="L27" s="32" t="s">
        <v>30</v>
      </c>
      <c r="M27" s="34">
        <v>0</v>
      </c>
      <c r="N27" s="32" t="s">
        <v>30</v>
      </c>
      <c r="O27" s="34">
        <v>0</v>
      </c>
      <c r="P27" s="32" t="s">
        <v>30</v>
      </c>
      <c r="Q27" s="34">
        <v>0</v>
      </c>
      <c r="R27" s="32" t="s">
        <v>30</v>
      </c>
      <c r="S27" s="34">
        <v>0</v>
      </c>
      <c r="T27" s="35" t="s">
        <v>30</v>
      </c>
      <c r="U27" s="34">
        <f>E27+G27+I27+K27+M27+O27+Q27+S27</f>
        <v>41</v>
      </c>
      <c r="V27" s="36">
        <v>1</v>
      </c>
      <c r="W27" s="37"/>
      <c r="X27" s="38"/>
      <c r="Y27" s="39">
        <f>IFERROR(((U28/X27)*V27)*60,0)</f>
        <v>0</v>
      </c>
      <c r="Z27" s="40" t="e">
        <f t="shared" ref="Z27" si="6">W27/X27</f>
        <v>#DIV/0!</v>
      </c>
      <c r="AA27" s="41" t="e">
        <f>U28*Z27</f>
        <v>#DIV/0!</v>
      </c>
    </row>
    <row r="28" spans="1:27" ht="15" customHeight="1" x14ac:dyDescent="0.25">
      <c r="A28" s="42"/>
      <c r="B28" s="43"/>
      <c r="C28" s="44"/>
      <c r="D28" s="45" t="s">
        <v>31</v>
      </c>
      <c r="E28" s="46">
        <v>78.97</v>
      </c>
      <c r="F28" s="45" t="s">
        <v>31</v>
      </c>
      <c r="G28" s="46">
        <v>0</v>
      </c>
      <c r="H28" s="45" t="s">
        <v>31</v>
      </c>
      <c r="I28" s="46">
        <v>112.44</v>
      </c>
      <c r="J28" s="45" t="s">
        <v>31</v>
      </c>
      <c r="K28" s="46">
        <v>47.39</v>
      </c>
      <c r="L28" s="45" t="s">
        <v>31</v>
      </c>
      <c r="M28" s="46">
        <v>0</v>
      </c>
      <c r="N28" s="45" t="s">
        <v>31</v>
      </c>
      <c r="O28" s="46">
        <v>0</v>
      </c>
      <c r="P28" s="45" t="s">
        <v>31</v>
      </c>
      <c r="Q28" s="46">
        <v>0</v>
      </c>
      <c r="R28" s="45" t="s">
        <v>31</v>
      </c>
      <c r="S28" s="46">
        <v>0</v>
      </c>
      <c r="T28" s="47" t="s">
        <v>31</v>
      </c>
      <c r="U28" s="36">
        <f>E28+G28+I28+K28+M28+O28+Q28+S28</f>
        <v>238.8</v>
      </c>
      <c r="V28" s="48"/>
      <c r="W28" s="49"/>
      <c r="X28" s="50"/>
      <c r="Y28" s="51">
        <f>IFERROR(((T28/X28)*V28)*60,0)</f>
        <v>0</v>
      </c>
      <c r="Z28" s="52"/>
      <c r="AA28" s="53"/>
    </row>
    <row r="29" spans="1:27" ht="16.5" customHeight="1" thickBot="1" x14ac:dyDescent="0.3">
      <c r="A29" s="54"/>
      <c r="B29" s="55"/>
      <c r="C29" s="56"/>
      <c r="D29" s="57"/>
      <c r="E29" s="58"/>
      <c r="F29" s="57"/>
      <c r="G29" s="58"/>
      <c r="H29" s="57"/>
      <c r="I29" s="58"/>
      <c r="J29" s="57"/>
      <c r="K29" s="58"/>
      <c r="L29" s="57"/>
      <c r="M29" s="58"/>
      <c r="N29" s="57"/>
      <c r="O29" s="58"/>
      <c r="P29" s="57"/>
      <c r="Q29" s="58"/>
      <c r="R29" s="57"/>
      <c r="S29" s="58"/>
      <c r="T29" s="59"/>
      <c r="U29" s="60"/>
      <c r="V29" s="58"/>
      <c r="W29" s="61"/>
      <c r="X29" s="62"/>
      <c r="Y29" s="63">
        <f>IFERROR(((T29/X29)*V29)*60,0)</f>
        <v>0</v>
      </c>
      <c r="Z29" s="64"/>
      <c r="AA29" s="65"/>
    </row>
    <row r="30" spans="1:27" ht="15" customHeight="1" thickBot="1" x14ac:dyDescent="0.3">
      <c r="A30" s="29">
        <v>5</v>
      </c>
      <c r="B30" s="68" t="s">
        <v>39</v>
      </c>
      <c r="C30" s="69"/>
      <c r="D30" s="32" t="s">
        <v>30</v>
      </c>
      <c r="E30" s="34">
        <v>117</v>
      </c>
      <c r="F30" s="32" t="s">
        <v>30</v>
      </c>
      <c r="G30" s="34">
        <v>0</v>
      </c>
      <c r="H30" s="32" t="s">
        <v>30</v>
      </c>
      <c r="I30" s="34">
        <v>13</v>
      </c>
      <c r="J30" s="32" t="s">
        <v>30</v>
      </c>
      <c r="K30" s="34">
        <v>16</v>
      </c>
      <c r="L30" s="32" t="s">
        <v>30</v>
      </c>
      <c r="M30" s="34">
        <v>0</v>
      </c>
      <c r="N30" s="32" t="s">
        <v>30</v>
      </c>
      <c r="O30" s="34"/>
      <c r="P30" s="32" t="s">
        <v>30</v>
      </c>
      <c r="Q30" s="34">
        <v>0</v>
      </c>
      <c r="R30" s="32" t="s">
        <v>30</v>
      </c>
      <c r="S30" s="34">
        <v>1</v>
      </c>
      <c r="T30" s="35" t="s">
        <v>30</v>
      </c>
      <c r="U30" s="34">
        <f>E30+G30+I30+K30+M30+O30+Q30+S30</f>
        <v>147</v>
      </c>
      <c r="V30" s="36">
        <v>1</v>
      </c>
      <c r="W30" s="37"/>
      <c r="X30" s="38"/>
      <c r="Y30" s="39">
        <f>IFERROR(((U31/X30)*V30)*60,0)</f>
        <v>0</v>
      </c>
      <c r="Z30" s="40" t="e">
        <f t="shared" ref="Z30" si="7">W30/X30</f>
        <v>#DIV/0!</v>
      </c>
      <c r="AA30" s="41" t="e">
        <f>U31*Z30</f>
        <v>#DIV/0!</v>
      </c>
    </row>
    <row r="31" spans="1:27" ht="15" customHeight="1" x14ac:dyDescent="0.25">
      <c r="A31" s="42"/>
      <c r="B31" s="70"/>
      <c r="C31" s="71"/>
      <c r="D31" s="45" t="s">
        <v>31</v>
      </c>
      <c r="E31" s="46">
        <v>922.64</v>
      </c>
      <c r="F31" s="45" t="s">
        <v>31</v>
      </c>
      <c r="G31" s="46">
        <v>0</v>
      </c>
      <c r="H31" s="45" t="s">
        <v>31</v>
      </c>
      <c r="I31" s="46">
        <v>50.12</v>
      </c>
      <c r="J31" s="45" t="s">
        <v>31</v>
      </c>
      <c r="K31" s="46">
        <v>66.8</v>
      </c>
      <c r="L31" s="45" t="s">
        <v>31</v>
      </c>
      <c r="M31" s="46">
        <v>0</v>
      </c>
      <c r="N31" s="45" t="s">
        <v>31</v>
      </c>
      <c r="O31" s="46"/>
      <c r="P31" s="45" t="s">
        <v>31</v>
      </c>
      <c r="Q31" s="46">
        <v>0</v>
      </c>
      <c r="R31" s="45" t="s">
        <v>31</v>
      </c>
      <c r="S31" s="46">
        <v>0.37</v>
      </c>
      <c r="T31" s="47" t="s">
        <v>31</v>
      </c>
      <c r="U31" s="36">
        <f>E31+G31+I31+K31+M31+O31+Q31+S31</f>
        <v>1039.9299999999998</v>
      </c>
      <c r="V31" s="48"/>
      <c r="W31" s="49"/>
      <c r="X31" s="50"/>
      <c r="Y31" s="51">
        <f>IFERROR(((T31/X31)*V31)*60,0)</f>
        <v>0</v>
      </c>
      <c r="Z31" s="52"/>
      <c r="AA31" s="53"/>
    </row>
    <row r="32" spans="1:27" ht="15.75" thickBot="1" x14ac:dyDescent="0.3">
      <c r="A32" s="54"/>
      <c r="B32" s="72"/>
      <c r="C32" s="73"/>
      <c r="D32" s="57"/>
      <c r="E32" s="58"/>
      <c r="F32" s="57"/>
      <c r="G32" s="58"/>
      <c r="H32" s="57"/>
      <c r="I32" s="58"/>
      <c r="J32" s="57"/>
      <c r="K32" s="58"/>
      <c r="L32" s="57"/>
      <c r="M32" s="58"/>
      <c r="N32" s="57"/>
      <c r="O32" s="58"/>
      <c r="P32" s="57"/>
      <c r="Q32" s="58"/>
      <c r="R32" s="57"/>
      <c r="S32" s="58"/>
      <c r="T32" s="59"/>
      <c r="U32" s="60"/>
      <c r="V32" s="58"/>
      <c r="W32" s="61"/>
      <c r="X32" s="62"/>
      <c r="Y32" s="63">
        <f>IFERROR(((T32/X32)*V32)*60,0)</f>
        <v>0</v>
      </c>
      <c r="Z32" s="64"/>
      <c r="AA32" s="65"/>
    </row>
    <row r="33" spans="1:27" ht="15" customHeight="1" thickBot="1" x14ac:dyDescent="0.3">
      <c r="A33" s="29">
        <v>5</v>
      </c>
      <c r="B33" s="68" t="s">
        <v>40</v>
      </c>
      <c r="C33" s="69"/>
      <c r="D33" s="32" t="s">
        <v>30</v>
      </c>
      <c r="E33" s="34">
        <v>50</v>
      </c>
      <c r="F33" s="32" t="s">
        <v>30</v>
      </c>
      <c r="G33" s="34">
        <v>0</v>
      </c>
      <c r="H33" s="32" t="s">
        <v>30</v>
      </c>
      <c r="I33" s="34">
        <v>0</v>
      </c>
      <c r="J33" s="32" t="s">
        <v>30</v>
      </c>
      <c r="K33" s="34">
        <v>4</v>
      </c>
      <c r="L33" s="32" t="s">
        <v>30</v>
      </c>
      <c r="M33" s="34">
        <v>0</v>
      </c>
      <c r="N33" s="32" t="s">
        <v>30</v>
      </c>
      <c r="O33" s="34">
        <v>0</v>
      </c>
      <c r="P33" s="32" t="s">
        <v>30</v>
      </c>
      <c r="Q33" s="34">
        <v>0</v>
      </c>
      <c r="R33" s="32" t="s">
        <v>30</v>
      </c>
      <c r="S33" s="34">
        <v>0</v>
      </c>
      <c r="T33" s="35" t="s">
        <v>30</v>
      </c>
      <c r="U33" s="34">
        <f>E33+G33+I33+K33+M33+O33+Q33+S33</f>
        <v>54</v>
      </c>
      <c r="V33" s="36">
        <v>1</v>
      </c>
      <c r="W33" s="37"/>
      <c r="X33" s="38"/>
      <c r="Y33" s="39">
        <f>IFERROR(((U34/X33)*V33)*60,0)</f>
        <v>0</v>
      </c>
      <c r="Z33" s="40" t="e">
        <f t="shared" ref="Z33" si="8">W33/X33</f>
        <v>#DIV/0!</v>
      </c>
      <c r="AA33" s="41" t="e">
        <f>U34*Z33</f>
        <v>#DIV/0!</v>
      </c>
    </row>
    <row r="34" spans="1:27" ht="15" customHeight="1" x14ac:dyDescent="0.25">
      <c r="A34" s="42"/>
      <c r="B34" s="70"/>
      <c r="C34" s="71"/>
      <c r="D34" s="45" t="s">
        <v>31</v>
      </c>
      <c r="E34" s="46">
        <v>109.19</v>
      </c>
      <c r="F34" s="45" t="s">
        <v>31</v>
      </c>
      <c r="G34" s="46">
        <v>0</v>
      </c>
      <c r="H34" s="45" t="s">
        <v>31</v>
      </c>
      <c r="I34" s="46">
        <v>0</v>
      </c>
      <c r="J34" s="45" t="s">
        <v>31</v>
      </c>
      <c r="K34" s="46">
        <v>7.2</v>
      </c>
      <c r="L34" s="45" t="s">
        <v>31</v>
      </c>
      <c r="M34" s="46">
        <v>0</v>
      </c>
      <c r="N34" s="45" t="s">
        <v>31</v>
      </c>
      <c r="O34" s="46">
        <v>0</v>
      </c>
      <c r="P34" s="45" t="s">
        <v>31</v>
      </c>
      <c r="Q34" s="46">
        <v>0</v>
      </c>
      <c r="R34" s="45" t="s">
        <v>31</v>
      </c>
      <c r="S34" s="46">
        <v>0</v>
      </c>
      <c r="T34" s="47" t="s">
        <v>31</v>
      </c>
      <c r="U34" s="36">
        <f>E34+G34+I34+K34+M34+O34+Q34+S34</f>
        <v>116.39</v>
      </c>
      <c r="V34" s="48"/>
      <c r="W34" s="49"/>
      <c r="X34" s="50"/>
      <c r="Y34" s="51">
        <f>IFERROR(((T34/X34)*V34)*60,0)</f>
        <v>0</v>
      </c>
      <c r="Z34" s="52"/>
      <c r="AA34" s="53"/>
    </row>
    <row r="35" spans="1:27" ht="15.75" thickBot="1" x14ac:dyDescent="0.3">
      <c r="A35" s="54"/>
      <c r="B35" s="72"/>
      <c r="C35" s="73"/>
      <c r="D35" s="57"/>
      <c r="E35" s="58"/>
      <c r="F35" s="57"/>
      <c r="G35" s="58"/>
      <c r="H35" s="57"/>
      <c r="I35" s="58"/>
      <c r="J35" s="57"/>
      <c r="K35" s="58"/>
      <c r="L35" s="57"/>
      <c r="M35" s="58"/>
      <c r="N35" s="57"/>
      <c r="O35" s="58"/>
      <c r="P35" s="57"/>
      <c r="Q35" s="58"/>
      <c r="R35" s="57"/>
      <c r="S35" s="58"/>
      <c r="T35" s="59"/>
      <c r="U35" s="60"/>
      <c r="V35" s="58"/>
      <c r="W35" s="61"/>
      <c r="X35" s="62"/>
      <c r="Y35" s="63">
        <f>IFERROR(((T35/X35)*V35)*60,0)</f>
        <v>0</v>
      </c>
      <c r="Z35" s="64"/>
      <c r="AA35" s="65"/>
    </row>
    <row r="36" spans="1:27" ht="21.75" customHeight="1" thickBot="1" x14ac:dyDescent="0.3">
      <c r="A36" s="29">
        <v>6</v>
      </c>
      <c r="B36" s="68" t="s">
        <v>41</v>
      </c>
      <c r="C36" s="69"/>
      <c r="D36" s="32" t="s">
        <v>30</v>
      </c>
      <c r="E36" s="34">
        <v>165</v>
      </c>
      <c r="F36" s="32" t="s">
        <v>30</v>
      </c>
      <c r="G36" s="34">
        <v>0</v>
      </c>
      <c r="H36" s="32" t="s">
        <v>30</v>
      </c>
      <c r="I36" s="34">
        <v>7</v>
      </c>
      <c r="J36" s="32" t="s">
        <v>30</v>
      </c>
      <c r="K36" s="34">
        <v>12</v>
      </c>
      <c r="L36" s="32" t="s">
        <v>30</v>
      </c>
      <c r="M36" s="34">
        <v>0</v>
      </c>
      <c r="N36" s="32" t="s">
        <v>30</v>
      </c>
      <c r="O36" s="34">
        <v>0</v>
      </c>
      <c r="P36" s="32" t="s">
        <v>30</v>
      </c>
      <c r="Q36" s="34">
        <v>0</v>
      </c>
      <c r="R36" s="32" t="s">
        <v>30</v>
      </c>
      <c r="S36" s="34">
        <v>0</v>
      </c>
      <c r="T36" s="35" t="s">
        <v>30</v>
      </c>
      <c r="U36" s="34">
        <f>E36+G36+I36+K36+M36+O36+Q36+S36</f>
        <v>184</v>
      </c>
      <c r="V36" s="36">
        <v>1</v>
      </c>
      <c r="W36" s="37"/>
      <c r="X36" s="38"/>
      <c r="Y36" s="39">
        <f>IFERROR(((U37/X36)*V36)*60,0)</f>
        <v>0</v>
      </c>
      <c r="Z36" s="40" t="e">
        <f t="shared" ref="Z36" si="9">W36/X36</f>
        <v>#DIV/0!</v>
      </c>
      <c r="AA36" s="41" t="e">
        <f>U37*Z36</f>
        <v>#DIV/0!</v>
      </c>
    </row>
    <row r="37" spans="1:27" ht="21.75" customHeight="1" x14ac:dyDescent="0.25">
      <c r="A37" s="42"/>
      <c r="B37" s="70"/>
      <c r="C37" s="71"/>
      <c r="D37" s="45" t="s">
        <v>31</v>
      </c>
      <c r="E37" s="46">
        <v>921.82</v>
      </c>
      <c r="F37" s="45" t="s">
        <v>31</v>
      </c>
      <c r="G37" s="46">
        <v>0</v>
      </c>
      <c r="H37" s="45" t="s">
        <v>31</v>
      </c>
      <c r="I37" s="46">
        <v>37.76</v>
      </c>
      <c r="J37" s="45" t="s">
        <v>31</v>
      </c>
      <c r="K37" s="46">
        <v>67.52</v>
      </c>
      <c r="L37" s="45" t="s">
        <v>31</v>
      </c>
      <c r="M37" s="46"/>
      <c r="N37" s="45" t="s">
        <v>31</v>
      </c>
      <c r="O37" s="46">
        <v>0</v>
      </c>
      <c r="P37" s="45" t="s">
        <v>31</v>
      </c>
      <c r="Q37" s="46"/>
      <c r="R37" s="45" t="s">
        <v>31</v>
      </c>
      <c r="S37" s="46"/>
      <c r="T37" s="47" t="s">
        <v>31</v>
      </c>
      <c r="U37" s="36">
        <f>E37+G37+I37+K37+M37+O37+Q37+S37</f>
        <v>1027.1000000000001</v>
      </c>
      <c r="V37" s="48"/>
      <c r="W37" s="49"/>
      <c r="X37" s="50"/>
      <c r="Y37" s="51">
        <f>IFERROR(((T37/X37)*V37)*60,0)</f>
        <v>0</v>
      </c>
      <c r="Z37" s="52"/>
      <c r="AA37" s="53"/>
    </row>
    <row r="38" spans="1:27" ht="21.75" customHeight="1" thickBot="1" x14ac:dyDescent="0.3">
      <c r="A38" s="54"/>
      <c r="B38" s="72"/>
      <c r="C38" s="73"/>
      <c r="D38" s="57"/>
      <c r="E38" s="58"/>
      <c r="F38" s="57"/>
      <c r="G38" s="58"/>
      <c r="H38" s="57"/>
      <c r="I38" s="58"/>
      <c r="J38" s="57"/>
      <c r="K38" s="58"/>
      <c r="L38" s="57"/>
      <c r="M38" s="58"/>
      <c r="N38" s="57"/>
      <c r="O38" s="58"/>
      <c r="P38" s="57"/>
      <c r="Q38" s="58"/>
      <c r="R38" s="57"/>
      <c r="S38" s="58"/>
      <c r="T38" s="59"/>
      <c r="U38" s="60"/>
      <c r="V38" s="58"/>
      <c r="W38" s="61"/>
      <c r="X38" s="62"/>
      <c r="Y38" s="63">
        <f>IFERROR(((T38/X38)*V38)*60,0)</f>
        <v>0</v>
      </c>
      <c r="Z38" s="64"/>
      <c r="AA38" s="65"/>
    </row>
    <row r="39" spans="1:27" ht="21.75" customHeight="1" thickBot="1" x14ac:dyDescent="0.3">
      <c r="A39" s="29">
        <v>6</v>
      </c>
      <c r="B39" s="68" t="s">
        <v>42</v>
      </c>
      <c r="C39" s="69"/>
      <c r="D39" s="32" t="s">
        <v>30</v>
      </c>
      <c r="E39" s="34">
        <v>120</v>
      </c>
      <c r="F39" s="32" t="s">
        <v>30</v>
      </c>
      <c r="G39" s="34">
        <v>0</v>
      </c>
      <c r="H39" s="32" t="s">
        <v>30</v>
      </c>
      <c r="I39" s="34">
        <v>6</v>
      </c>
      <c r="J39" s="32" t="s">
        <v>30</v>
      </c>
      <c r="K39" s="34">
        <v>2</v>
      </c>
      <c r="L39" s="32" t="s">
        <v>30</v>
      </c>
      <c r="M39" s="34">
        <v>0</v>
      </c>
      <c r="N39" s="32" t="s">
        <v>30</v>
      </c>
      <c r="O39" s="34">
        <v>0</v>
      </c>
      <c r="P39" s="32" t="s">
        <v>30</v>
      </c>
      <c r="Q39" s="34">
        <v>2</v>
      </c>
      <c r="R39" s="32" t="s">
        <v>30</v>
      </c>
      <c r="S39" s="34">
        <v>0</v>
      </c>
      <c r="T39" s="35" t="s">
        <v>30</v>
      </c>
      <c r="U39" s="34">
        <f>E39+G39+I39+K39+M39+O39+Q39+S39</f>
        <v>130</v>
      </c>
      <c r="V39" s="36">
        <v>1</v>
      </c>
      <c r="W39" s="37"/>
      <c r="X39" s="38"/>
      <c r="Y39" s="39">
        <f>IFERROR(((U40/X39)*V39)*60,0)</f>
        <v>0</v>
      </c>
      <c r="Z39" s="40" t="e">
        <f t="shared" ref="Z39" si="10">W39/X39</f>
        <v>#DIV/0!</v>
      </c>
      <c r="AA39" s="41" t="e">
        <f>U40*Z39</f>
        <v>#DIV/0!</v>
      </c>
    </row>
    <row r="40" spans="1:27" ht="21.75" customHeight="1" x14ac:dyDescent="0.25">
      <c r="A40" s="42"/>
      <c r="B40" s="70"/>
      <c r="C40" s="71"/>
      <c r="D40" s="45" t="s">
        <v>31</v>
      </c>
      <c r="E40" s="46">
        <v>1029</v>
      </c>
      <c r="F40" s="45" t="s">
        <v>31</v>
      </c>
      <c r="G40" s="46">
        <v>0</v>
      </c>
      <c r="H40" s="45" t="s">
        <v>31</v>
      </c>
      <c r="I40" s="46">
        <v>26.6</v>
      </c>
      <c r="J40" s="45" t="s">
        <v>31</v>
      </c>
      <c r="K40" s="46">
        <v>8.8000000000000007</v>
      </c>
      <c r="L40" s="45" t="s">
        <v>31</v>
      </c>
      <c r="M40" s="46">
        <v>0</v>
      </c>
      <c r="N40" s="45" t="s">
        <v>31</v>
      </c>
      <c r="O40" s="46">
        <v>0</v>
      </c>
      <c r="P40" s="45" t="s">
        <v>31</v>
      </c>
      <c r="Q40" s="46">
        <v>6.51</v>
      </c>
      <c r="R40" s="45" t="s">
        <v>31</v>
      </c>
      <c r="S40" s="46">
        <v>0</v>
      </c>
      <c r="T40" s="47" t="s">
        <v>31</v>
      </c>
      <c r="U40" s="36">
        <f>E40+G40+I40+K40+M40+O40+Q40+S40</f>
        <v>1070.9099999999999</v>
      </c>
      <c r="V40" s="48"/>
      <c r="W40" s="49"/>
      <c r="X40" s="50"/>
      <c r="Y40" s="51">
        <f>IFERROR(((T40/X40)*V40)*60,0)</f>
        <v>0</v>
      </c>
      <c r="Z40" s="52"/>
      <c r="AA40" s="53"/>
    </row>
    <row r="41" spans="1:27" ht="21.75" customHeight="1" thickBot="1" x14ac:dyDescent="0.3">
      <c r="A41" s="54"/>
      <c r="B41" s="72"/>
      <c r="C41" s="73"/>
      <c r="D41" s="57"/>
      <c r="E41" s="58"/>
      <c r="F41" s="57"/>
      <c r="G41" s="58"/>
      <c r="H41" s="57"/>
      <c r="I41" s="58"/>
      <c r="J41" s="57"/>
      <c r="K41" s="58"/>
      <c r="L41" s="57"/>
      <c r="M41" s="58"/>
      <c r="N41" s="57"/>
      <c r="O41" s="58"/>
      <c r="P41" s="57"/>
      <c r="Q41" s="58"/>
      <c r="R41" s="57"/>
      <c r="S41" s="58"/>
      <c r="T41" s="59"/>
      <c r="U41" s="60"/>
      <c r="V41" s="58"/>
      <c r="W41" s="61"/>
      <c r="X41" s="62"/>
      <c r="Y41" s="63">
        <f>IFERROR(((T41/X41)*V41)*60,0)</f>
        <v>0</v>
      </c>
      <c r="Z41" s="64"/>
      <c r="AA41" s="65"/>
    </row>
    <row r="42" spans="1:27" ht="21.75" customHeight="1" thickBot="1" x14ac:dyDescent="0.3">
      <c r="A42" s="29">
        <v>6</v>
      </c>
      <c r="B42" s="68" t="s">
        <v>43</v>
      </c>
      <c r="C42" s="69"/>
      <c r="D42" s="32" t="s">
        <v>30</v>
      </c>
      <c r="E42" s="34">
        <v>24</v>
      </c>
      <c r="F42" s="32" t="s">
        <v>30</v>
      </c>
      <c r="G42" s="34">
        <v>0</v>
      </c>
      <c r="H42" s="32" t="s">
        <v>30</v>
      </c>
      <c r="I42" s="34">
        <v>2</v>
      </c>
      <c r="J42" s="32" t="s">
        <v>30</v>
      </c>
      <c r="K42" s="34">
        <v>2</v>
      </c>
      <c r="L42" s="32" t="s">
        <v>30</v>
      </c>
      <c r="M42" s="34">
        <v>0</v>
      </c>
      <c r="N42" s="32" t="s">
        <v>30</v>
      </c>
      <c r="O42" s="34"/>
      <c r="P42" s="32" t="s">
        <v>30</v>
      </c>
      <c r="Q42" s="34">
        <v>0</v>
      </c>
      <c r="R42" s="32" t="s">
        <v>30</v>
      </c>
      <c r="S42" s="34">
        <v>0</v>
      </c>
      <c r="T42" s="35" t="s">
        <v>30</v>
      </c>
      <c r="U42" s="34">
        <f>E42+G42+I42+K42+M42+O42+Q42+S42</f>
        <v>28</v>
      </c>
      <c r="V42" s="36">
        <v>1</v>
      </c>
      <c r="W42" s="37"/>
      <c r="X42" s="38"/>
      <c r="Y42" s="39">
        <f>IFERROR(((U43/X42)*V42)*60,0)</f>
        <v>0</v>
      </c>
      <c r="Z42" s="40" t="e">
        <f t="shared" ref="Z42" si="11">W42/X42</f>
        <v>#DIV/0!</v>
      </c>
      <c r="AA42" s="41" t="e">
        <f>U43*Z42</f>
        <v>#DIV/0!</v>
      </c>
    </row>
    <row r="43" spans="1:27" ht="21.75" customHeight="1" x14ac:dyDescent="0.25">
      <c r="A43" s="42"/>
      <c r="B43" s="70"/>
      <c r="C43" s="71"/>
      <c r="D43" s="45" t="s">
        <v>31</v>
      </c>
      <c r="E43" s="46">
        <v>145.55000000000001</v>
      </c>
      <c r="F43" s="45" t="s">
        <v>31</v>
      </c>
      <c r="G43" s="46">
        <v>0</v>
      </c>
      <c r="H43" s="45" t="s">
        <v>31</v>
      </c>
      <c r="I43" s="46">
        <v>10.78</v>
      </c>
      <c r="J43" s="45" t="s">
        <v>31</v>
      </c>
      <c r="K43" s="46">
        <v>7.04</v>
      </c>
      <c r="L43" s="45" t="s">
        <v>31</v>
      </c>
      <c r="M43" s="46">
        <v>0</v>
      </c>
      <c r="N43" s="45" t="s">
        <v>31</v>
      </c>
      <c r="O43" s="46"/>
      <c r="P43" s="45" t="s">
        <v>31</v>
      </c>
      <c r="Q43" s="46">
        <v>0</v>
      </c>
      <c r="R43" s="45" t="s">
        <v>31</v>
      </c>
      <c r="S43" s="46">
        <v>0</v>
      </c>
      <c r="T43" s="47" t="s">
        <v>31</v>
      </c>
      <c r="U43" s="36">
        <f>E43+G43+I43+K43+M43+O43+Q43+S43</f>
        <v>163.37</v>
      </c>
      <c r="V43" s="48"/>
      <c r="W43" s="49"/>
      <c r="X43" s="50"/>
      <c r="Y43" s="51">
        <f>IFERROR(((T43/X43)*V43)*60,0)</f>
        <v>0</v>
      </c>
      <c r="Z43" s="52"/>
      <c r="AA43" s="53"/>
    </row>
    <row r="44" spans="1:27" ht="21.75" customHeight="1" thickBot="1" x14ac:dyDescent="0.3">
      <c r="A44" s="54"/>
      <c r="B44" s="72"/>
      <c r="C44" s="73"/>
      <c r="D44" s="57"/>
      <c r="E44" s="58"/>
      <c r="F44" s="57"/>
      <c r="G44" s="58"/>
      <c r="H44" s="57"/>
      <c r="I44" s="58"/>
      <c r="J44" s="57"/>
      <c r="K44" s="58"/>
      <c r="L44" s="57"/>
      <c r="M44" s="58"/>
      <c r="N44" s="57"/>
      <c r="O44" s="58"/>
      <c r="P44" s="57"/>
      <c r="Q44" s="58"/>
      <c r="R44" s="57"/>
      <c r="S44" s="58"/>
      <c r="T44" s="59"/>
      <c r="U44" s="60"/>
      <c r="V44" s="58"/>
      <c r="W44" s="61"/>
      <c r="X44" s="62"/>
      <c r="Y44" s="63">
        <f>IFERROR(((T44/X44)*V44)*60,0)</f>
        <v>0</v>
      </c>
      <c r="Z44" s="64"/>
      <c r="AA44" s="65"/>
    </row>
    <row r="45" spans="1:27" ht="15" customHeight="1" thickBot="1" x14ac:dyDescent="0.3">
      <c r="A45" s="29">
        <v>7</v>
      </c>
      <c r="B45" s="68" t="s">
        <v>44</v>
      </c>
      <c r="C45" s="69"/>
      <c r="D45" s="32" t="s">
        <v>30</v>
      </c>
      <c r="E45" s="34">
        <v>21</v>
      </c>
      <c r="F45" s="32" t="s">
        <v>30</v>
      </c>
      <c r="G45" s="34">
        <v>0</v>
      </c>
      <c r="H45" s="32" t="s">
        <v>30</v>
      </c>
      <c r="I45" s="34">
        <v>0</v>
      </c>
      <c r="J45" s="32" t="s">
        <v>30</v>
      </c>
      <c r="K45" s="34">
        <v>0</v>
      </c>
      <c r="L45" s="32" t="s">
        <v>30</v>
      </c>
      <c r="M45" s="34">
        <v>0</v>
      </c>
      <c r="N45" s="32" t="s">
        <v>30</v>
      </c>
      <c r="O45" s="34">
        <v>0</v>
      </c>
      <c r="P45" s="32" t="s">
        <v>30</v>
      </c>
      <c r="Q45" s="34">
        <v>0</v>
      </c>
      <c r="R45" s="32" t="s">
        <v>30</v>
      </c>
      <c r="S45" s="34">
        <v>0</v>
      </c>
      <c r="T45" s="35" t="s">
        <v>30</v>
      </c>
      <c r="U45" s="34">
        <f>E45+G45+I45+K45+M45+O45+Q45+S45</f>
        <v>21</v>
      </c>
      <c r="V45" s="36">
        <v>1</v>
      </c>
      <c r="W45" s="37"/>
      <c r="X45" s="38"/>
      <c r="Y45" s="39">
        <f>IFERROR(((U46/X45)*V45)*60,0)</f>
        <v>0</v>
      </c>
      <c r="Z45" s="40" t="e">
        <f t="shared" ref="Z45" si="12">W45/X45</f>
        <v>#DIV/0!</v>
      </c>
      <c r="AA45" s="41" t="e">
        <f>U46*Z45</f>
        <v>#DIV/0!</v>
      </c>
    </row>
    <row r="46" spans="1:27" ht="15" customHeight="1" x14ac:dyDescent="0.25">
      <c r="A46" s="42"/>
      <c r="B46" s="70"/>
      <c r="C46" s="71"/>
      <c r="D46" s="45" t="s">
        <v>31</v>
      </c>
      <c r="E46" s="46">
        <v>30.06</v>
      </c>
      <c r="F46" s="45" t="s">
        <v>31</v>
      </c>
      <c r="G46" s="46">
        <v>0</v>
      </c>
      <c r="H46" s="45" t="s">
        <v>31</v>
      </c>
      <c r="I46" s="46">
        <v>0</v>
      </c>
      <c r="J46" s="45" t="s">
        <v>31</v>
      </c>
      <c r="K46" s="46">
        <v>0</v>
      </c>
      <c r="L46" s="45" t="s">
        <v>31</v>
      </c>
      <c r="M46" s="46">
        <v>0</v>
      </c>
      <c r="N46" s="45" t="s">
        <v>31</v>
      </c>
      <c r="O46" s="46">
        <v>0</v>
      </c>
      <c r="P46" s="45" t="s">
        <v>31</v>
      </c>
      <c r="Q46" s="46">
        <v>0</v>
      </c>
      <c r="R46" s="45" t="s">
        <v>31</v>
      </c>
      <c r="S46" s="46">
        <v>0</v>
      </c>
      <c r="T46" s="47" t="s">
        <v>31</v>
      </c>
      <c r="U46" s="36">
        <f>E46+G46+I46+K46+M46+O46+Q46+S46</f>
        <v>30.06</v>
      </c>
      <c r="V46" s="48"/>
      <c r="W46" s="49"/>
      <c r="X46" s="50"/>
      <c r="Y46" s="51">
        <f>IFERROR(((T46/X46)*V46)*60,0)</f>
        <v>0</v>
      </c>
      <c r="Z46" s="52"/>
      <c r="AA46" s="53"/>
    </row>
    <row r="47" spans="1:27" ht="28.5" customHeight="1" thickBot="1" x14ac:dyDescent="0.3">
      <c r="A47" s="54"/>
      <c r="B47" s="72"/>
      <c r="C47" s="73"/>
      <c r="D47" s="57"/>
      <c r="E47" s="58"/>
      <c r="F47" s="57"/>
      <c r="G47" s="58"/>
      <c r="H47" s="57"/>
      <c r="I47" s="58"/>
      <c r="J47" s="57"/>
      <c r="K47" s="58"/>
      <c r="L47" s="57"/>
      <c r="M47" s="58"/>
      <c r="N47" s="57"/>
      <c r="O47" s="58"/>
      <c r="P47" s="57"/>
      <c r="Q47" s="58"/>
      <c r="R47" s="57"/>
      <c r="S47" s="58"/>
      <c r="T47" s="59"/>
      <c r="U47" s="60"/>
      <c r="V47" s="58"/>
      <c r="W47" s="61"/>
      <c r="X47" s="62"/>
      <c r="Y47" s="63">
        <f>IFERROR(((T47/X47)*V47)*60,0)</f>
        <v>0</v>
      </c>
      <c r="Z47" s="64"/>
      <c r="AA47" s="65"/>
    </row>
    <row r="48" spans="1:27" ht="15" customHeight="1" thickBot="1" x14ac:dyDescent="0.3">
      <c r="A48" s="29">
        <v>8</v>
      </c>
      <c r="B48" s="68" t="s">
        <v>45</v>
      </c>
      <c r="C48" s="69"/>
      <c r="D48" s="32" t="s">
        <v>30</v>
      </c>
      <c r="E48" s="34">
        <v>120</v>
      </c>
      <c r="F48" s="32" t="s">
        <v>30</v>
      </c>
      <c r="G48" s="34">
        <v>0</v>
      </c>
      <c r="H48" s="32" t="s">
        <v>30</v>
      </c>
      <c r="I48" s="34">
        <v>8</v>
      </c>
      <c r="J48" s="32" t="s">
        <v>30</v>
      </c>
      <c r="K48" s="34">
        <v>12</v>
      </c>
      <c r="L48" s="32" t="s">
        <v>30</v>
      </c>
      <c r="M48" s="34"/>
      <c r="N48" s="32" t="s">
        <v>30</v>
      </c>
      <c r="O48" s="34">
        <v>0</v>
      </c>
      <c r="P48" s="32" t="s">
        <v>30</v>
      </c>
      <c r="Q48" s="34">
        <v>0</v>
      </c>
      <c r="R48" s="32" t="s">
        <v>30</v>
      </c>
      <c r="S48" s="34">
        <v>0</v>
      </c>
      <c r="T48" s="35" t="s">
        <v>30</v>
      </c>
      <c r="U48" s="34">
        <f>E48+G48+I48+K48+M48+O48+Q48+S48</f>
        <v>140</v>
      </c>
      <c r="V48" s="36">
        <v>1</v>
      </c>
      <c r="W48" s="37"/>
      <c r="X48" s="38"/>
      <c r="Y48" s="39">
        <f>IFERROR(((U49/X48)*V48)*60,0)</f>
        <v>0</v>
      </c>
      <c r="Z48" s="40" t="e">
        <f t="shared" ref="Z48" si="13">W48/X48</f>
        <v>#DIV/0!</v>
      </c>
      <c r="AA48" s="41" t="e">
        <f>U49*Z48</f>
        <v>#DIV/0!</v>
      </c>
    </row>
    <row r="49" spans="1:27" ht="15" customHeight="1" x14ac:dyDescent="0.25">
      <c r="A49" s="42"/>
      <c r="B49" s="70"/>
      <c r="C49" s="71"/>
      <c r="D49" s="45" t="s">
        <v>31</v>
      </c>
      <c r="E49" s="46">
        <v>905.88</v>
      </c>
      <c r="F49" s="45" t="s">
        <v>31</v>
      </c>
      <c r="G49" s="46">
        <v>0</v>
      </c>
      <c r="H49" s="45" t="s">
        <v>46</v>
      </c>
      <c r="I49" s="46">
        <v>53.8</v>
      </c>
      <c r="J49" s="45" t="s">
        <v>31</v>
      </c>
      <c r="K49" s="46">
        <v>82.4</v>
      </c>
      <c r="L49" s="45" t="s">
        <v>31</v>
      </c>
      <c r="M49" s="46"/>
      <c r="N49" s="45" t="s">
        <v>31</v>
      </c>
      <c r="O49" s="46">
        <v>0</v>
      </c>
      <c r="P49" s="45" t="s">
        <v>31</v>
      </c>
      <c r="Q49" s="46">
        <v>0</v>
      </c>
      <c r="R49" s="45" t="s">
        <v>31</v>
      </c>
      <c r="S49" s="46">
        <v>0</v>
      </c>
      <c r="T49" s="47" t="s">
        <v>31</v>
      </c>
      <c r="U49" s="36">
        <f>E49+G49+I49+K49+M49+O49+Q49+S49</f>
        <v>1042.08</v>
      </c>
      <c r="V49" s="48"/>
      <c r="W49" s="49"/>
      <c r="X49" s="50"/>
      <c r="Y49" s="51">
        <f>IFERROR(((T49/X49)*V49)*60,0)</f>
        <v>0</v>
      </c>
      <c r="Z49" s="52"/>
      <c r="AA49" s="53"/>
    </row>
    <row r="50" spans="1:27" ht="15.75" thickBot="1" x14ac:dyDescent="0.3">
      <c r="A50" s="54"/>
      <c r="B50" s="72"/>
      <c r="C50" s="73"/>
      <c r="D50" s="57"/>
      <c r="E50" s="58"/>
      <c r="F50" s="57"/>
      <c r="G50" s="58"/>
      <c r="H50" s="57"/>
      <c r="I50" s="58"/>
      <c r="J50" s="57"/>
      <c r="K50" s="58"/>
      <c r="L50" s="57"/>
      <c r="M50" s="58"/>
      <c r="N50" s="57"/>
      <c r="O50" s="58"/>
      <c r="P50" s="57"/>
      <c r="Q50" s="58"/>
      <c r="R50" s="57"/>
      <c r="S50" s="58"/>
      <c r="T50" s="59"/>
      <c r="U50" s="60"/>
      <c r="V50" s="58"/>
      <c r="W50" s="61"/>
      <c r="X50" s="62"/>
      <c r="Y50" s="63">
        <f>IFERROR(((T50/X50)*V50)*60,0)</f>
        <v>0</v>
      </c>
      <c r="Z50" s="64"/>
      <c r="AA50" s="65"/>
    </row>
    <row r="51" spans="1:27" ht="15" customHeight="1" thickBot="1" x14ac:dyDescent="0.3">
      <c r="A51" s="29">
        <v>8</v>
      </c>
      <c r="B51" s="68" t="s">
        <v>47</v>
      </c>
      <c r="C51" s="69"/>
      <c r="D51" s="32" t="s">
        <v>30</v>
      </c>
      <c r="E51" s="34">
        <v>39</v>
      </c>
      <c r="F51" s="32" t="s">
        <v>30</v>
      </c>
      <c r="G51" s="34">
        <v>0</v>
      </c>
      <c r="H51" s="32" t="s">
        <v>30</v>
      </c>
      <c r="I51" s="34">
        <v>10</v>
      </c>
      <c r="J51" s="32" t="s">
        <v>30</v>
      </c>
      <c r="K51" s="34">
        <v>4</v>
      </c>
      <c r="L51" s="32" t="s">
        <v>30</v>
      </c>
      <c r="M51" s="34"/>
      <c r="N51" s="32" t="s">
        <v>30</v>
      </c>
      <c r="O51" s="34">
        <v>0</v>
      </c>
      <c r="P51" s="32" t="s">
        <v>30</v>
      </c>
      <c r="Q51" s="34">
        <v>0</v>
      </c>
      <c r="R51" s="32" t="s">
        <v>30</v>
      </c>
      <c r="S51" s="34">
        <v>0</v>
      </c>
      <c r="T51" s="35" t="s">
        <v>30</v>
      </c>
      <c r="U51" s="34">
        <f>E51+G51+I51+K51+M51+O51+Q51+S51</f>
        <v>53</v>
      </c>
      <c r="V51" s="36">
        <v>1</v>
      </c>
      <c r="W51" s="37"/>
      <c r="X51" s="38"/>
      <c r="Y51" s="39">
        <f>IFERROR(((U52/X51)*V51)*60,0)</f>
        <v>0</v>
      </c>
      <c r="Z51" s="40" t="e">
        <f t="shared" ref="Z51" si="14">W51/X51</f>
        <v>#DIV/0!</v>
      </c>
      <c r="AA51" s="41" t="e">
        <f>U52*Z51</f>
        <v>#DIV/0!</v>
      </c>
    </row>
    <row r="52" spans="1:27" ht="15" customHeight="1" x14ac:dyDescent="0.25">
      <c r="A52" s="42"/>
      <c r="B52" s="70"/>
      <c r="C52" s="71"/>
      <c r="D52" s="45" t="s">
        <v>31</v>
      </c>
      <c r="E52" s="46">
        <v>54.34</v>
      </c>
      <c r="F52" s="45" t="s">
        <v>31</v>
      </c>
      <c r="G52" s="46">
        <v>0</v>
      </c>
      <c r="H52" s="45" t="s">
        <v>46</v>
      </c>
      <c r="I52" s="46">
        <v>145.30000000000001</v>
      </c>
      <c r="J52" s="45" t="s">
        <v>31</v>
      </c>
      <c r="K52" s="46">
        <v>23.3</v>
      </c>
      <c r="L52" s="45" t="s">
        <v>31</v>
      </c>
      <c r="M52" s="46"/>
      <c r="N52" s="45" t="s">
        <v>31</v>
      </c>
      <c r="O52" s="46">
        <v>0</v>
      </c>
      <c r="P52" s="45" t="s">
        <v>31</v>
      </c>
      <c r="Q52" s="46">
        <v>0</v>
      </c>
      <c r="R52" s="45" t="s">
        <v>31</v>
      </c>
      <c r="S52" s="46">
        <v>0</v>
      </c>
      <c r="T52" s="47" t="s">
        <v>31</v>
      </c>
      <c r="U52" s="36">
        <f>E52+G52+I52+K52+M52+O52+Q52+S52</f>
        <v>222.94000000000003</v>
      </c>
      <c r="V52" s="48"/>
      <c r="W52" s="49"/>
      <c r="X52" s="50"/>
      <c r="Y52" s="51">
        <f>IFERROR(((T52/X52)*V52)*60,0)</f>
        <v>0</v>
      </c>
      <c r="Z52" s="52"/>
      <c r="AA52" s="53"/>
    </row>
    <row r="53" spans="1:27" ht="15.75" thickBot="1" x14ac:dyDescent="0.3">
      <c r="A53" s="54"/>
      <c r="B53" s="72"/>
      <c r="C53" s="73"/>
      <c r="D53" s="57"/>
      <c r="E53" s="58"/>
      <c r="F53" s="57"/>
      <c r="G53" s="58"/>
      <c r="H53" s="57"/>
      <c r="I53" s="58"/>
      <c r="J53" s="57"/>
      <c r="K53" s="58"/>
      <c r="L53" s="57"/>
      <c r="M53" s="58"/>
      <c r="N53" s="57"/>
      <c r="O53" s="58"/>
      <c r="P53" s="57"/>
      <c r="Q53" s="58"/>
      <c r="R53" s="57"/>
      <c r="S53" s="58"/>
      <c r="T53" s="59"/>
      <c r="U53" s="60"/>
      <c r="V53" s="58"/>
      <c r="W53" s="61"/>
      <c r="X53" s="62"/>
      <c r="Y53" s="63">
        <f>IFERROR(((T53/X53)*V53)*60,0)</f>
        <v>0</v>
      </c>
      <c r="Z53" s="64"/>
      <c r="AA53" s="65"/>
    </row>
    <row r="54" spans="1:27" ht="15" customHeight="1" thickBot="1" x14ac:dyDescent="0.3">
      <c r="A54" s="29">
        <v>9</v>
      </c>
      <c r="B54" s="68" t="s">
        <v>48</v>
      </c>
      <c r="C54" s="69"/>
      <c r="D54" s="32" t="s">
        <v>30</v>
      </c>
      <c r="E54" s="34">
        <v>308</v>
      </c>
      <c r="F54" s="32" t="s">
        <v>30</v>
      </c>
      <c r="G54" s="34">
        <v>0</v>
      </c>
      <c r="H54" s="32" t="s">
        <v>30</v>
      </c>
      <c r="I54" s="34">
        <v>336</v>
      </c>
      <c r="J54" s="32" t="s">
        <v>30</v>
      </c>
      <c r="K54" s="34">
        <v>35</v>
      </c>
      <c r="L54" s="32" t="s">
        <v>30</v>
      </c>
      <c r="M54" s="34">
        <v>0</v>
      </c>
      <c r="N54" s="32" t="s">
        <v>30</v>
      </c>
      <c r="O54" s="34">
        <v>0</v>
      </c>
      <c r="P54" s="32" t="s">
        <v>30</v>
      </c>
      <c r="Q54" s="34">
        <v>0</v>
      </c>
      <c r="R54" s="32" t="s">
        <v>30</v>
      </c>
      <c r="S54" s="34">
        <v>0</v>
      </c>
      <c r="T54" s="35" t="s">
        <v>30</v>
      </c>
      <c r="U54" s="34">
        <f>E54+G54+I54+K54+M54+O54+Q54+S54</f>
        <v>679</v>
      </c>
      <c r="V54" s="36">
        <v>1</v>
      </c>
      <c r="W54" s="37"/>
      <c r="X54" s="38"/>
      <c r="Y54" s="39">
        <f>IFERROR(((U55/X54)*V54)*60,0)</f>
        <v>0</v>
      </c>
      <c r="Z54" s="40" t="e">
        <f t="shared" ref="Z54" si="15">W54/X54</f>
        <v>#DIV/0!</v>
      </c>
      <c r="AA54" s="41" t="e">
        <f>U55*Z54</f>
        <v>#DIV/0!</v>
      </c>
    </row>
    <row r="55" spans="1:27" ht="15" customHeight="1" x14ac:dyDescent="0.25">
      <c r="A55" s="42"/>
      <c r="B55" s="70"/>
      <c r="C55" s="71"/>
      <c r="D55" s="45" t="s">
        <v>31</v>
      </c>
      <c r="E55" s="46">
        <v>614.86</v>
      </c>
      <c r="F55" s="45" t="s">
        <v>31</v>
      </c>
      <c r="G55" s="46">
        <v>0</v>
      </c>
      <c r="H55" s="45" t="s">
        <v>31</v>
      </c>
      <c r="I55" s="46">
        <v>3632</v>
      </c>
      <c r="J55" s="45" t="s">
        <v>31</v>
      </c>
      <c r="K55" s="46">
        <v>183.4</v>
      </c>
      <c r="L55" s="45" t="s">
        <v>31</v>
      </c>
      <c r="M55" s="46">
        <v>0</v>
      </c>
      <c r="N55" s="45" t="s">
        <v>31</v>
      </c>
      <c r="O55" s="46">
        <v>0</v>
      </c>
      <c r="P55" s="45" t="s">
        <v>31</v>
      </c>
      <c r="Q55" s="46">
        <v>0</v>
      </c>
      <c r="R55" s="45" t="s">
        <v>31</v>
      </c>
      <c r="S55" s="46">
        <v>0</v>
      </c>
      <c r="T55" s="47" t="s">
        <v>31</v>
      </c>
      <c r="U55" s="36">
        <f>E55+G55+I55+K55+M55+O55+Q55+S55</f>
        <v>4430.2599999999993</v>
      </c>
      <c r="V55" s="48"/>
      <c r="W55" s="49"/>
      <c r="X55" s="50"/>
      <c r="Y55" s="51">
        <f>IFERROR(((T55/X55)*V55)*60,0)</f>
        <v>0</v>
      </c>
      <c r="Z55" s="52"/>
      <c r="AA55" s="53"/>
    </row>
    <row r="56" spans="1:27" ht="15.75" thickBot="1" x14ac:dyDescent="0.3">
      <c r="A56" s="54"/>
      <c r="B56" s="72"/>
      <c r="C56" s="73"/>
      <c r="D56" s="57"/>
      <c r="E56" s="58"/>
      <c r="F56" s="57"/>
      <c r="G56" s="58"/>
      <c r="H56" s="57"/>
      <c r="I56" s="58"/>
      <c r="J56" s="57"/>
      <c r="K56" s="58"/>
      <c r="L56" s="57"/>
      <c r="M56" s="58"/>
      <c r="N56" s="57"/>
      <c r="O56" s="58"/>
      <c r="P56" s="57"/>
      <c r="Q56" s="58"/>
      <c r="R56" s="57"/>
      <c r="S56" s="58"/>
      <c r="T56" s="59"/>
      <c r="U56" s="60"/>
      <c r="V56" s="58"/>
      <c r="W56" s="61"/>
      <c r="X56" s="62"/>
      <c r="Y56" s="63">
        <f>IFERROR(((T56/X56)*V56)*60,0)</f>
        <v>0</v>
      </c>
      <c r="Z56" s="64"/>
      <c r="AA56" s="65"/>
    </row>
    <row r="57" spans="1:27" ht="15" customHeight="1" thickBot="1" x14ac:dyDescent="0.3">
      <c r="A57" s="29">
        <v>9</v>
      </c>
      <c r="B57" s="68" t="s">
        <v>49</v>
      </c>
      <c r="C57" s="69"/>
      <c r="D57" s="32" t="s">
        <v>30</v>
      </c>
      <c r="E57" s="34">
        <v>108</v>
      </c>
      <c r="F57" s="32" t="s">
        <v>30</v>
      </c>
      <c r="G57" s="34">
        <v>0</v>
      </c>
      <c r="H57" s="32" t="s">
        <v>30</v>
      </c>
      <c r="I57" s="34">
        <v>14</v>
      </c>
      <c r="J57" s="32" t="s">
        <v>30</v>
      </c>
      <c r="K57" s="34">
        <v>57</v>
      </c>
      <c r="L57" s="32" t="s">
        <v>30</v>
      </c>
      <c r="M57" s="34">
        <v>0</v>
      </c>
      <c r="N57" s="32" t="s">
        <v>30</v>
      </c>
      <c r="O57" s="34">
        <v>0</v>
      </c>
      <c r="P57" s="32" t="s">
        <v>30</v>
      </c>
      <c r="Q57" s="34">
        <v>0</v>
      </c>
      <c r="R57" s="32" t="s">
        <v>30</v>
      </c>
      <c r="S57" s="34">
        <v>0</v>
      </c>
      <c r="T57" s="35" t="s">
        <v>30</v>
      </c>
      <c r="U57" s="34">
        <f>E57+G57+I57+K57+M57+O57+Q57+S57</f>
        <v>179</v>
      </c>
      <c r="V57" s="36">
        <v>1</v>
      </c>
      <c r="W57" s="37"/>
      <c r="X57" s="38"/>
      <c r="Y57" s="39">
        <f>IFERROR(((U58/X57)*V57)*60,0)</f>
        <v>0</v>
      </c>
      <c r="Z57" s="40" t="e">
        <f t="shared" ref="Z57" si="16">W57/X57</f>
        <v>#DIV/0!</v>
      </c>
      <c r="AA57" s="41" t="e">
        <f>U58*Z57</f>
        <v>#DIV/0!</v>
      </c>
    </row>
    <row r="58" spans="1:27" ht="15" customHeight="1" x14ac:dyDescent="0.25">
      <c r="A58" s="42"/>
      <c r="B58" s="70"/>
      <c r="C58" s="71"/>
      <c r="D58" s="45" t="s">
        <v>31</v>
      </c>
      <c r="E58" s="46">
        <f>691.35</f>
        <v>691.35</v>
      </c>
      <c r="F58" s="45" t="s">
        <v>31</v>
      </c>
      <c r="G58" s="46">
        <v>0</v>
      </c>
      <c r="H58" s="45" t="s">
        <v>31</v>
      </c>
      <c r="I58" s="46">
        <v>44.36</v>
      </c>
      <c r="J58" s="45" t="s">
        <v>31</v>
      </c>
      <c r="K58" s="46">
        <f>157.32</f>
        <v>157.32</v>
      </c>
      <c r="L58" s="45" t="s">
        <v>31</v>
      </c>
      <c r="M58" s="46">
        <v>0</v>
      </c>
      <c r="N58" s="45" t="s">
        <v>31</v>
      </c>
      <c r="O58" s="46">
        <v>0</v>
      </c>
      <c r="P58" s="45" t="s">
        <v>31</v>
      </c>
      <c r="Q58" s="46">
        <v>0</v>
      </c>
      <c r="R58" s="45" t="s">
        <v>31</v>
      </c>
      <c r="S58" s="46">
        <v>0</v>
      </c>
      <c r="T58" s="47" t="s">
        <v>31</v>
      </c>
      <c r="U58" s="36">
        <f>E58+G58+I58+K58+M58+O58+Q58+S58</f>
        <v>893.03</v>
      </c>
      <c r="V58" s="48"/>
      <c r="W58" s="49"/>
      <c r="X58" s="50"/>
      <c r="Y58" s="51">
        <f>IFERROR(((T58/X58)*V58)*60,0)</f>
        <v>0</v>
      </c>
      <c r="Z58" s="52"/>
      <c r="AA58" s="53"/>
    </row>
    <row r="59" spans="1:27" ht="15.75" thickBot="1" x14ac:dyDescent="0.3">
      <c r="A59" s="54"/>
      <c r="B59" s="72"/>
      <c r="C59" s="73"/>
      <c r="D59" s="57"/>
      <c r="E59" s="58"/>
      <c r="F59" s="57"/>
      <c r="G59" s="58"/>
      <c r="H59" s="57"/>
      <c r="I59" s="58"/>
      <c r="J59" s="57"/>
      <c r="K59" s="58"/>
      <c r="L59" s="57"/>
      <c r="M59" s="58"/>
      <c r="N59" s="57"/>
      <c r="O59" s="58"/>
      <c r="P59" s="57"/>
      <c r="Q59" s="58"/>
      <c r="R59" s="57"/>
      <c r="S59" s="58"/>
      <c r="T59" s="59"/>
      <c r="U59" s="60"/>
      <c r="V59" s="58"/>
      <c r="W59" s="61"/>
      <c r="X59" s="62"/>
      <c r="Y59" s="63">
        <f>IFERROR(((T59/X59)*V59)*60,0)</f>
        <v>0</v>
      </c>
      <c r="Z59" s="64"/>
      <c r="AA59" s="65"/>
    </row>
    <row r="60" spans="1:27" ht="15" customHeight="1" thickBot="1" x14ac:dyDescent="0.3">
      <c r="A60" s="29">
        <v>10</v>
      </c>
      <c r="B60" s="68" t="s">
        <v>50</v>
      </c>
      <c r="C60" s="69"/>
      <c r="D60" s="32" t="s">
        <v>30</v>
      </c>
      <c r="E60" s="34">
        <v>356</v>
      </c>
      <c r="F60" s="32" t="s">
        <v>30</v>
      </c>
      <c r="G60" s="34">
        <v>1</v>
      </c>
      <c r="H60" s="32" t="s">
        <v>30</v>
      </c>
      <c r="I60" s="34">
        <v>21</v>
      </c>
      <c r="J60" s="32" t="s">
        <v>30</v>
      </c>
      <c r="K60" s="34">
        <v>34</v>
      </c>
      <c r="L60" s="32" t="s">
        <v>30</v>
      </c>
      <c r="M60" s="34">
        <v>0</v>
      </c>
      <c r="N60" s="32" t="s">
        <v>30</v>
      </c>
      <c r="O60" s="34">
        <v>0</v>
      </c>
      <c r="P60" s="32" t="s">
        <v>30</v>
      </c>
      <c r="Q60" s="34">
        <v>0</v>
      </c>
      <c r="R60" s="32" t="s">
        <v>30</v>
      </c>
      <c r="S60" s="34">
        <v>70</v>
      </c>
      <c r="T60" s="35" t="s">
        <v>30</v>
      </c>
      <c r="U60" s="34">
        <f>E60+G60+I60+K60+M60+O60+Q60+S60</f>
        <v>482</v>
      </c>
      <c r="V60" s="36">
        <v>1</v>
      </c>
      <c r="W60" s="37"/>
      <c r="X60" s="38"/>
      <c r="Y60" s="39">
        <f>IFERROR(((U61/X60)*V60)*60,0)</f>
        <v>0</v>
      </c>
      <c r="Z60" s="40" t="e">
        <f t="shared" ref="Z60" si="17">W60/X60</f>
        <v>#DIV/0!</v>
      </c>
      <c r="AA60" s="41" t="e">
        <f>U61*Z60</f>
        <v>#DIV/0!</v>
      </c>
    </row>
    <row r="61" spans="1:27" ht="15" customHeight="1" x14ac:dyDescent="0.25">
      <c r="A61" s="42"/>
      <c r="B61" s="70"/>
      <c r="C61" s="71"/>
      <c r="D61" s="45" t="s">
        <v>31</v>
      </c>
      <c r="E61" s="46">
        <v>3156.38</v>
      </c>
      <c r="F61" s="45" t="s">
        <v>31</v>
      </c>
      <c r="G61" s="46">
        <v>17.22</v>
      </c>
      <c r="H61" s="45" t="s">
        <v>31</v>
      </c>
      <c r="I61" s="46">
        <v>338.2</v>
      </c>
      <c r="J61" s="45" t="s">
        <v>31</v>
      </c>
      <c r="K61" s="46">
        <v>147.6</v>
      </c>
      <c r="L61" s="45" t="s">
        <v>31</v>
      </c>
      <c r="M61" s="46">
        <v>0</v>
      </c>
      <c r="N61" s="45" t="s">
        <v>31</v>
      </c>
      <c r="O61" s="46">
        <v>0</v>
      </c>
      <c r="P61" s="45" t="s">
        <v>31</v>
      </c>
      <c r="Q61" s="46">
        <v>0</v>
      </c>
      <c r="R61" s="45" t="s">
        <v>31</v>
      </c>
      <c r="S61" s="46">
        <v>39.479999999999997</v>
      </c>
      <c r="T61" s="47" t="s">
        <v>31</v>
      </c>
      <c r="U61" s="36">
        <f>E61+G61+I61+K61+M61+O61+Q61+S61</f>
        <v>3698.8799999999997</v>
      </c>
      <c r="V61" s="48"/>
      <c r="W61" s="49"/>
      <c r="X61" s="50"/>
      <c r="Y61" s="51">
        <f>IFERROR(((T61/X61)*V61)*60,0)</f>
        <v>0</v>
      </c>
      <c r="Z61" s="52"/>
      <c r="AA61" s="53"/>
    </row>
    <row r="62" spans="1:27" ht="15.75" thickBot="1" x14ac:dyDescent="0.3">
      <c r="A62" s="54"/>
      <c r="B62" s="72"/>
      <c r="C62" s="73"/>
      <c r="D62" s="57"/>
      <c r="E62" s="58"/>
      <c r="F62" s="57"/>
      <c r="G62" s="58"/>
      <c r="H62" s="57"/>
      <c r="I62" s="58"/>
      <c r="J62" s="57"/>
      <c r="K62" s="58"/>
      <c r="L62" s="57"/>
      <c r="M62" s="58"/>
      <c r="N62" s="57"/>
      <c r="O62" s="58"/>
      <c r="P62" s="57"/>
      <c r="Q62" s="58"/>
      <c r="R62" s="57"/>
      <c r="S62" s="58"/>
      <c r="T62" s="59"/>
      <c r="U62" s="60"/>
      <c r="V62" s="58"/>
      <c r="W62" s="61"/>
      <c r="X62" s="62"/>
      <c r="Y62" s="63">
        <f>IFERROR(((T62/X62)*V62)*60,0)</f>
        <v>0</v>
      </c>
      <c r="Z62" s="64"/>
      <c r="AA62" s="65"/>
    </row>
    <row r="63" spans="1:27" ht="15" customHeight="1" thickBot="1" x14ac:dyDescent="0.3">
      <c r="A63" s="29">
        <v>10</v>
      </c>
      <c r="B63" s="68" t="s">
        <v>51</v>
      </c>
      <c r="C63" s="69"/>
      <c r="D63" s="32" t="s">
        <v>30</v>
      </c>
      <c r="E63" s="34">
        <v>92</v>
      </c>
      <c r="F63" s="32" t="s">
        <v>30</v>
      </c>
      <c r="G63" s="34">
        <v>0</v>
      </c>
      <c r="H63" s="32" t="s">
        <v>30</v>
      </c>
      <c r="I63" s="34">
        <v>0</v>
      </c>
      <c r="J63" s="32" t="s">
        <v>30</v>
      </c>
      <c r="K63" s="34">
        <v>1</v>
      </c>
      <c r="L63" s="32" t="s">
        <v>30</v>
      </c>
      <c r="M63" s="34">
        <v>0</v>
      </c>
      <c r="N63" s="32" t="s">
        <v>30</v>
      </c>
      <c r="O63" s="34">
        <v>0</v>
      </c>
      <c r="P63" s="32" t="s">
        <v>30</v>
      </c>
      <c r="Q63" s="34">
        <v>0</v>
      </c>
      <c r="R63" s="32" t="s">
        <v>30</v>
      </c>
      <c r="S63" s="34">
        <v>0</v>
      </c>
      <c r="T63" s="35" t="s">
        <v>30</v>
      </c>
      <c r="U63" s="34">
        <f t="shared" ref="U63:U64" si="18">E63+G63+I63+K63+M63+O63+Q63+S63</f>
        <v>93</v>
      </c>
      <c r="V63" s="36">
        <v>1</v>
      </c>
      <c r="W63" s="37"/>
      <c r="X63" s="38"/>
      <c r="Y63" s="39">
        <f>IFERROR(((U64/X63)*V63)*60,0)</f>
        <v>0</v>
      </c>
      <c r="Z63" s="40" t="e">
        <f t="shared" ref="Z63" si="19">W63/X63</f>
        <v>#DIV/0!</v>
      </c>
      <c r="AA63" s="41" t="e">
        <f>U64*Z63</f>
        <v>#DIV/0!</v>
      </c>
    </row>
    <row r="64" spans="1:27" ht="15" customHeight="1" x14ac:dyDescent="0.25">
      <c r="A64" s="42"/>
      <c r="B64" s="70"/>
      <c r="C64" s="71"/>
      <c r="D64" s="45" t="s">
        <v>31</v>
      </c>
      <c r="E64" s="46">
        <v>247.22</v>
      </c>
      <c r="F64" s="45" t="s">
        <v>31</v>
      </c>
      <c r="G64" s="46">
        <v>0</v>
      </c>
      <c r="H64" s="45" t="s">
        <v>31</v>
      </c>
      <c r="I64" s="46">
        <v>0</v>
      </c>
      <c r="J64" s="45" t="s">
        <v>31</v>
      </c>
      <c r="K64" s="46">
        <v>2.4</v>
      </c>
      <c r="L64" s="45" t="s">
        <v>31</v>
      </c>
      <c r="M64" s="46">
        <v>0</v>
      </c>
      <c r="N64" s="45" t="s">
        <v>31</v>
      </c>
      <c r="O64" s="46">
        <v>0</v>
      </c>
      <c r="P64" s="45" t="s">
        <v>31</v>
      </c>
      <c r="Q64" s="46">
        <v>0</v>
      </c>
      <c r="R64" s="45" t="s">
        <v>31</v>
      </c>
      <c r="S64" s="46">
        <v>0</v>
      </c>
      <c r="T64" s="47" t="s">
        <v>31</v>
      </c>
      <c r="U64" s="36">
        <f t="shared" si="18"/>
        <v>249.62</v>
      </c>
      <c r="V64" s="48"/>
      <c r="W64" s="49"/>
      <c r="X64" s="50"/>
      <c r="Y64" s="51">
        <f>IFERROR(((T64/X64)*V64)*60,0)</f>
        <v>0</v>
      </c>
      <c r="Z64" s="52"/>
      <c r="AA64" s="53"/>
    </row>
    <row r="65" spans="1:27" ht="15.75" thickBot="1" x14ac:dyDescent="0.3">
      <c r="A65" s="54"/>
      <c r="B65" s="72"/>
      <c r="C65" s="73"/>
      <c r="D65" s="57"/>
      <c r="E65" s="58"/>
      <c r="F65" s="57"/>
      <c r="G65" s="58"/>
      <c r="H65" s="57"/>
      <c r="I65" s="58"/>
      <c r="J65" s="57"/>
      <c r="K65" s="58"/>
      <c r="L65" s="57"/>
      <c r="M65" s="58"/>
      <c r="N65" s="57"/>
      <c r="O65" s="58"/>
      <c r="P65" s="57"/>
      <c r="Q65" s="58"/>
      <c r="R65" s="57"/>
      <c r="S65" s="58"/>
      <c r="T65" s="59"/>
      <c r="U65" s="60"/>
      <c r="V65" s="58"/>
      <c r="W65" s="61"/>
      <c r="X65" s="62"/>
      <c r="Y65" s="63">
        <f>IFERROR(((T65/X65)*V65)*60,0)</f>
        <v>0</v>
      </c>
      <c r="Z65" s="64"/>
      <c r="AA65" s="65"/>
    </row>
    <row r="66" spans="1:27" ht="15" customHeight="1" thickBot="1" x14ac:dyDescent="0.3">
      <c r="A66" s="29">
        <v>11</v>
      </c>
      <c r="B66" s="68" t="s">
        <v>52</v>
      </c>
      <c r="C66" s="69"/>
      <c r="D66" s="32" t="s">
        <v>30</v>
      </c>
      <c r="E66" s="34">
        <v>233</v>
      </c>
      <c r="F66" s="32" t="s">
        <v>30</v>
      </c>
      <c r="G66" s="34">
        <v>0</v>
      </c>
      <c r="H66" s="32" t="s">
        <v>30</v>
      </c>
      <c r="I66" s="34">
        <v>11</v>
      </c>
      <c r="J66" s="32" t="s">
        <v>30</v>
      </c>
      <c r="K66" s="34">
        <v>23</v>
      </c>
      <c r="L66" s="32" t="s">
        <v>30</v>
      </c>
      <c r="M66" s="34">
        <v>0</v>
      </c>
      <c r="N66" s="32" t="s">
        <v>30</v>
      </c>
      <c r="O66" s="34">
        <v>0</v>
      </c>
      <c r="P66" s="32" t="s">
        <v>30</v>
      </c>
      <c r="Q66" s="34">
        <v>0</v>
      </c>
      <c r="R66" s="32" t="s">
        <v>30</v>
      </c>
      <c r="S66" s="34">
        <v>0</v>
      </c>
      <c r="T66" s="35" t="s">
        <v>30</v>
      </c>
      <c r="U66" s="34">
        <f>E66+G66+I66+K66+M66+O66+Q66+S66</f>
        <v>267</v>
      </c>
      <c r="V66" s="36">
        <v>1</v>
      </c>
      <c r="W66" s="37"/>
      <c r="X66" s="38"/>
      <c r="Y66" s="39">
        <f>IFERROR(((U67/X66)*V66)*60,0)</f>
        <v>0</v>
      </c>
      <c r="Z66" s="40" t="e">
        <f t="shared" ref="Z66" si="20">W66/X66</f>
        <v>#DIV/0!</v>
      </c>
      <c r="AA66" s="41" t="e">
        <f>U67*Z66</f>
        <v>#DIV/0!</v>
      </c>
    </row>
    <row r="67" spans="1:27" ht="15" customHeight="1" x14ac:dyDescent="0.25">
      <c r="A67" s="42"/>
      <c r="B67" s="70"/>
      <c r="C67" s="71"/>
      <c r="D67" s="45" t="s">
        <v>31</v>
      </c>
      <c r="E67" s="46">
        <v>641.23</v>
      </c>
      <c r="F67" s="45" t="s">
        <v>31</v>
      </c>
      <c r="G67" s="46">
        <v>0</v>
      </c>
      <c r="H67" s="45" t="s">
        <v>31</v>
      </c>
      <c r="I67" s="46">
        <v>24.5</v>
      </c>
      <c r="J67" s="45" t="s">
        <v>31</v>
      </c>
      <c r="K67" s="46">
        <v>58.2</v>
      </c>
      <c r="L67" s="45" t="s">
        <v>46</v>
      </c>
      <c r="M67" s="46">
        <v>0</v>
      </c>
      <c r="N67" s="45" t="s">
        <v>46</v>
      </c>
      <c r="O67" s="46">
        <v>0</v>
      </c>
      <c r="P67" s="45" t="s">
        <v>31</v>
      </c>
      <c r="Q67" s="46">
        <v>0</v>
      </c>
      <c r="R67" s="45" t="s">
        <v>31</v>
      </c>
      <c r="S67" s="46">
        <v>0</v>
      </c>
      <c r="T67" s="47" t="s">
        <v>31</v>
      </c>
      <c r="U67" s="36">
        <f>E67+G67+I67+K67+M67+O67+Q67+S67</f>
        <v>723.93000000000006</v>
      </c>
      <c r="V67" s="48"/>
      <c r="W67" s="49"/>
      <c r="X67" s="50"/>
      <c r="Y67" s="51">
        <f>IFERROR(((T67/X67)*V67)*60,0)</f>
        <v>0</v>
      </c>
      <c r="Z67" s="52"/>
      <c r="AA67" s="53"/>
    </row>
    <row r="68" spans="1:27" ht="28.5" customHeight="1" thickBot="1" x14ac:dyDescent="0.3">
      <c r="A68" s="54"/>
      <c r="B68" s="72"/>
      <c r="C68" s="73"/>
      <c r="D68" s="57"/>
      <c r="E68" s="58"/>
      <c r="F68" s="57"/>
      <c r="G68" s="58"/>
      <c r="H68" s="57"/>
      <c r="I68" s="58"/>
      <c r="J68" s="57"/>
      <c r="K68" s="58"/>
      <c r="L68" s="57"/>
      <c r="M68" s="58"/>
      <c r="N68" s="57"/>
      <c r="O68" s="58"/>
      <c r="P68" s="57"/>
      <c r="Q68" s="58"/>
      <c r="R68" s="57"/>
      <c r="S68" s="58"/>
      <c r="T68" s="59"/>
      <c r="U68" s="60"/>
      <c r="V68" s="58"/>
      <c r="W68" s="61"/>
      <c r="X68" s="62"/>
      <c r="Y68" s="63">
        <f>IFERROR(((T68/X68)*V68)*60,0)</f>
        <v>0</v>
      </c>
      <c r="Z68" s="64"/>
      <c r="AA68" s="65"/>
    </row>
    <row r="69" spans="1:27" ht="15" customHeight="1" thickBot="1" x14ac:dyDescent="0.3">
      <c r="A69" s="29">
        <v>11</v>
      </c>
      <c r="B69" s="68" t="s">
        <v>53</v>
      </c>
      <c r="C69" s="69"/>
      <c r="D69" s="32" t="s">
        <v>30</v>
      </c>
      <c r="E69" s="34">
        <v>23</v>
      </c>
      <c r="F69" s="32" t="s">
        <v>30</v>
      </c>
      <c r="G69" s="34">
        <v>0</v>
      </c>
      <c r="H69" s="32" t="s">
        <v>30</v>
      </c>
      <c r="I69" s="34">
        <v>2</v>
      </c>
      <c r="J69" s="32" t="s">
        <v>30</v>
      </c>
      <c r="K69" s="34">
        <v>3</v>
      </c>
      <c r="L69" s="32" t="s">
        <v>30</v>
      </c>
      <c r="M69" s="34">
        <v>0</v>
      </c>
      <c r="N69" s="32" t="s">
        <v>30</v>
      </c>
      <c r="O69" s="34">
        <v>0</v>
      </c>
      <c r="P69" s="32" t="s">
        <v>30</v>
      </c>
      <c r="Q69" s="34">
        <v>0</v>
      </c>
      <c r="R69" s="32" t="s">
        <v>30</v>
      </c>
      <c r="S69" s="34">
        <v>0</v>
      </c>
      <c r="T69" s="35" t="s">
        <v>30</v>
      </c>
      <c r="U69" s="34">
        <f>E69+G69+I69+K69+M69+O69+Q69+S69</f>
        <v>28</v>
      </c>
      <c r="V69" s="36">
        <v>1</v>
      </c>
      <c r="W69" s="37"/>
      <c r="X69" s="38"/>
      <c r="Y69" s="39">
        <f>IFERROR(((U70/X69)*V69)*60,0)</f>
        <v>0</v>
      </c>
      <c r="Z69" s="40" t="e">
        <f t="shared" ref="Z69" si="21">W69/X69</f>
        <v>#DIV/0!</v>
      </c>
      <c r="AA69" s="41" t="e">
        <f>U70*Z69</f>
        <v>#DIV/0!</v>
      </c>
    </row>
    <row r="70" spans="1:27" ht="15" customHeight="1" x14ac:dyDescent="0.25">
      <c r="A70" s="42"/>
      <c r="B70" s="70"/>
      <c r="C70" s="71"/>
      <c r="D70" s="45" t="s">
        <v>31</v>
      </c>
      <c r="E70" s="46">
        <v>54.02</v>
      </c>
      <c r="F70" s="45" t="s">
        <v>31</v>
      </c>
      <c r="G70" s="46">
        <v>0</v>
      </c>
      <c r="H70" s="45" t="s">
        <v>31</v>
      </c>
      <c r="I70" s="46">
        <v>74.03</v>
      </c>
      <c r="J70" s="45" t="s">
        <v>31</v>
      </c>
      <c r="K70" s="46">
        <v>2.92</v>
      </c>
      <c r="L70" s="45" t="s">
        <v>46</v>
      </c>
      <c r="M70" s="46">
        <v>0</v>
      </c>
      <c r="N70" s="45" t="s">
        <v>46</v>
      </c>
      <c r="O70" s="46">
        <v>0</v>
      </c>
      <c r="P70" s="45" t="s">
        <v>31</v>
      </c>
      <c r="Q70" s="46">
        <v>0</v>
      </c>
      <c r="R70" s="45" t="s">
        <v>31</v>
      </c>
      <c r="S70" s="46">
        <v>0</v>
      </c>
      <c r="T70" s="47" t="s">
        <v>31</v>
      </c>
      <c r="U70" s="36">
        <f>E70+G70+I70+K70+M70+O70+Q70+S70</f>
        <v>130.97</v>
      </c>
      <c r="V70" s="48"/>
      <c r="W70" s="49"/>
      <c r="X70" s="50"/>
      <c r="Y70" s="51">
        <f>IFERROR(((T70/X70)*V70)*60,0)</f>
        <v>0</v>
      </c>
      <c r="Z70" s="52"/>
      <c r="AA70" s="53"/>
    </row>
    <row r="71" spans="1:27" ht="36" customHeight="1" thickBot="1" x14ac:dyDescent="0.3">
      <c r="A71" s="54"/>
      <c r="B71" s="72"/>
      <c r="C71" s="73"/>
      <c r="D71" s="57"/>
      <c r="E71" s="58"/>
      <c r="F71" s="57"/>
      <c r="G71" s="58"/>
      <c r="H71" s="57"/>
      <c r="I71" s="58"/>
      <c r="J71" s="57"/>
      <c r="K71" s="58"/>
      <c r="L71" s="57"/>
      <c r="M71" s="58"/>
      <c r="N71" s="57"/>
      <c r="O71" s="58"/>
      <c r="P71" s="57"/>
      <c r="Q71" s="58"/>
      <c r="R71" s="57"/>
      <c r="S71" s="58"/>
      <c r="T71" s="59"/>
      <c r="U71" s="60"/>
      <c r="V71" s="58"/>
      <c r="W71" s="61"/>
      <c r="X71" s="62"/>
      <c r="Y71" s="63">
        <f>IFERROR(((T71/X71)*V71)*60,0)</f>
        <v>0</v>
      </c>
      <c r="Z71" s="64"/>
      <c r="AA71" s="65"/>
    </row>
    <row r="72" spans="1:27" ht="15" customHeight="1" thickBot="1" x14ac:dyDescent="0.3">
      <c r="A72" s="29">
        <v>12</v>
      </c>
      <c r="B72" s="68" t="s">
        <v>54</v>
      </c>
      <c r="C72" s="69"/>
      <c r="D72" s="32" t="s">
        <v>30</v>
      </c>
      <c r="E72" s="34">
        <v>112</v>
      </c>
      <c r="F72" s="32" t="s">
        <v>30</v>
      </c>
      <c r="G72" s="34">
        <v>5</v>
      </c>
      <c r="H72" s="32" t="s">
        <v>30</v>
      </c>
      <c r="I72" s="34">
        <v>0</v>
      </c>
      <c r="J72" s="32" t="s">
        <v>30</v>
      </c>
      <c r="K72" s="34">
        <v>7</v>
      </c>
      <c r="L72" s="32" t="s">
        <v>30</v>
      </c>
      <c r="M72" s="34">
        <v>0</v>
      </c>
      <c r="N72" s="32" t="s">
        <v>30</v>
      </c>
      <c r="O72" s="34">
        <v>24</v>
      </c>
      <c r="P72" s="32" t="s">
        <v>30</v>
      </c>
      <c r="Q72" s="34">
        <v>0</v>
      </c>
      <c r="R72" s="32" t="s">
        <v>30</v>
      </c>
      <c r="S72" s="34">
        <v>196</v>
      </c>
      <c r="T72" s="35" t="s">
        <v>30</v>
      </c>
      <c r="U72" s="34">
        <f>E72+G72+I72+K72+M72+O72+Q72+S72</f>
        <v>344</v>
      </c>
      <c r="V72" s="36">
        <v>1</v>
      </c>
      <c r="W72" s="37"/>
      <c r="X72" s="38"/>
      <c r="Y72" s="39">
        <f>IFERROR(((U73/X72)*V72)*60,0)</f>
        <v>0</v>
      </c>
      <c r="Z72" s="40" t="e">
        <f t="shared" ref="Z72" si="22">W72/X72</f>
        <v>#DIV/0!</v>
      </c>
      <c r="AA72" s="41" t="e">
        <f>U73*Z72</f>
        <v>#DIV/0!</v>
      </c>
    </row>
    <row r="73" spans="1:27" ht="15" customHeight="1" x14ac:dyDescent="0.25">
      <c r="A73" s="42"/>
      <c r="B73" s="70"/>
      <c r="C73" s="71"/>
      <c r="D73" s="45" t="s">
        <v>31</v>
      </c>
      <c r="E73" s="46">
        <v>197.81</v>
      </c>
      <c r="F73" s="45" t="s">
        <v>31</v>
      </c>
      <c r="G73" s="46">
        <v>12.48</v>
      </c>
      <c r="H73" s="45" t="s">
        <v>31</v>
      </c>
      <c r="I73" s="46">
        <v>0</v>
      </c>
      <c r="J73" s="45" t="s">
        <v>31</v>
      </c>
      <c r="K73" s="46">
        <v>33</v>
      </c>
      <c r="L73" s="45" t="s">
        <v>31</v>
      </c>
      <c r="M73" s="46">
        <v>0</v>
      </c>
      <c r="N73" s="45" t="s">
        <v>31</v>
      </c>
      <c r="O73" s="46">
        <v>40.81</v>
      </c>
      <c r="P73" s="45" t="s">
        <v>31</v>
      </c>
      <c r="Q73" s="46">
        <v>0</v>
      </c>
      <c r="R73" s="45" t="s">
        <v>31</v>
      </c>
      <c r="S73" s="46">
        <v>1400.29</v>
      </c>
      <c r="T73" s="47" t="s">
        <v>31</v>
      </c>
      <c r="U73" s="36">
        <f>E73+G73+I73+K73+M73+O73+Q73+S73</f>
        <v>1684.3899999999999</v>
      </c>
      <c r="V73" s="48"/>
      <c r="W73" s="49"/>
      <c r="X73" s="50"/>
      <c r="Y73" s="51">
        <f>IFERROR(((T73/X73)*V73)*60,0)</f>
        <v>0</v>
      </c>
      <c r="Z73" s="52"/>
      <c r="AA73" s="53"/>
    </row>
    <row r="74" spans="1:27" ht="15.75" thickBot="1" x14ac:dyDescent="0.3">
      <c r="A74" s="54"/>
      <c r="B74" s="72"/>
      <c r="C74" s="73"/>
      <c r="D74" s="57"/>
      <c r="E74" s="58"/>
      <c r="F74" s="57"/>
      <c r="G74" s="58"/>
      <c r="H74" s="57"/>
      <c r="I74" s="58"/>
      <c r="J74" s="57"/>
      <c r="K74" s="58"/>
      <c r="L74" s="57"/>
      <c r="M74" s="58"/>
      <c r="N74" s="57"/>
      <c r="O74" s="58"/>
      <c r="P74" s="57"/>
      <c r="Q74" s="58"/>
      <c r="R74" s="57"/>
      <c r="S74" s="58"/>
      <c r="T74" s="59"/>
      <c r="U74" s="60"/>
      <c r="V74" s="58"/>
      <c r="W74" s="61"/>
      <c r="X74" s="62"/>
      <c r="Y74" s="63">
        <f>IFERROR(((T74/X74)*V74)*60,0)</f>
        <v>0</v>
      </c>
      <c r="Z74" s="64"/>
      <c r="AA74" s="65"/>
    </row>
    <row r="75" spans="1:27" ht="15" customHeight="1" thickBot="1" x14ac:dyDescent="0.3">
      <c r="A75" s="29">
        <v>13</v>
      </c>
      <c r="B75" s="68" t="s">
        <v>55</v>
      </c>
      <c r="C75" s="69"/>
      <c r="D75" s="32" t="s">
        <v>30</v>
      </c>
      <c r="E75" s="34">
        <v>29</v>
      </c>
      <c r="F75" s="32" t="s">
        <v>30</v>
      </c>
      <c r="G75" s="34">
        <v>0</v>
      </c>
      <c r="H75" s="32" t="s">
        <v>30</v>
      </c>
      <c r="I75" s="34">
        <v>1</v>
      </c>
      <c r="J75" s="32" t="s">
        <v>30</v>
      </c>
      <c r="K75" s="34">
        <v>0</v>
      </c>
      <c r="L75" s="32" t="s">
        <v>30</v>
      </c>
      <c r="M75" s="34">
        <v>0</v>
      </c>
      <c r="N75" s="32" t="s">
        <v>30</v>
      </c>
      <c r="O75" s="34">
        <v>0</v>
      </c>
      <c r="P75" s="32" t="s">
        <v>30</v>
      </c>
      <c r="Q75" s="34">
        <v>0</v>
      </c>
      <c r="R75" s="32" t="s">
        <v>30</v>
      </c>
      <c r="S75" s="34">
        <v>0</v>
      </c>
      <c r="T75" s="35" t="s">
        <v>30</v>
      </c>
      <c r="U75" s="34">
        <f>E75+G75+I75+K75+M75+O75+Q75+S75</f>
        <v>30</v>
      </c>
      <c r="V75" s="36">
        <v>1</v>
      </c>
      <c r="W75" s="37"/>
      <c r="X75" s="38"/>
      <c r="Y75" s="39">
        <f>IFERROR(((U76/X75)*V75)*60,0)</f>
        <v>0</v>
      </c>
      <c r="Z75" s="40" t="e">
        <f t="shared" ref="Z75" si="23">W75/X75</f>
        <v>#DIV/0!</v>
      </c>
      <c r="AA75" s="41" t="e">
        <f>U76*Z75</f>
        <v>#DIV/0!</v>
      </c>
    </row>
    <row r="76" spans="1:27" ht="15" customHeight="1" x14ac:dyDescent="0.25">
      <c r="A76" s="42"/>
      <c r="B76" s="70"/>
      <c r="C76" s="71"/>
      <c r="D76" s="45" t="s">
        <v>31</v>
      </c>
      <c r="E76" s="46">
        <v>83.19</v>
      </c>
      <c r="F76" s="45" t="s">
        <v>31</v>
      </c>
      <c r="G76" s="46">
        <v>0</v>
      </c>
      <c r="H76" s="45" t="s">
        <v>31</v>
      </c>
      <c r="I76" s="46">
        <v>182</v>
      </c>
      <c r="J76" s="45" t="s">
        <v>31</v>
      </c>
      <c r="K76" s="46">
        <v>0</v>
      </c>
      <c r="L76" s="45" t="s">
        <v>31</v>
      </c>
      <c r="M76" s="46">
        <v>0</v>
      </c>
      <c r="N76" s="45" t="s">
        <v>31</v>
      </c>
      <c r="O76" s="46">
        <v>0</v>
      </c>
      <c r="P76" s="45" t="s">
        <v>31</v>
      </c>
      <c r="Q76" s="46">
        <v>0</v>
      </c>
      <c r="R76" s="45" t="s">
        <v>31</v>
      </c>
      <c r="S76" s="46">
        <v>0</v>
      </c>
      <c r="T76" s="47" t="s">
        <v>31</v>
      </c>
      <c r="U76" s="36">
        <f>E76+G76+I76+K76+M76+O76+Q76+S76</f>
        <v>265.19</v>
      </c>
      <c r="V76" s="48"/>
      <c r="W76" s="49"/>
      <c r="X76" s="50"/>
      <c r="Y76" s="51">
        <f>IFERROR(((T76/X76)*V76)*60,0)</f>
        <v>0</v>
      </c>
      <c r="Z76" s="52"/>
      <c r="AA76" s="53"/>
    </row>
    <row r="77" spans="1:27" ht="15.75" thickBot="1" x14ac:dyDescent="0.3">
      <c r="A77" s="54"/>
      <c r="B77" s="72"/>
      <c r="C77" s="73"/>
      <c r="D77" s="57"/>
      <c r="E77" s="58"/>
      <c r="F77" s="57"/>
      <c r="G77" s="58"/>
      <c r="H77" s="57"/>
      <c r="I77" s="58"/>
      <c r="J77" s="57"/>
      <c r="K77" s="58"/>
      <c r="L77" s="57"/>
      <c r="M77" s="58"/>
      <c r="N77" s="57"/>
      <c r="O77" s="58"/>
      <c r="P77" s="57"/>
      <c r="Q77" s="58"/>
      <c r="R77" s="57"/>
      <c r="S77" s="58"/>
      <c r="T77" s="59"/>
      <c r="U77" s="60"/>
      <c r="V77" s="58"/>
      <c r="W77" s="61"/>
      <c r="X77" s="62"/>
      <c r="Y77" s="63">
        <f>IFERROR(((T77/X77)*V77)*60,0)</f>
        <v>0</v>
      </c>
      <c r="Z77" s="64"/>
      <c r="AA77" s="65"/>
    </row>
    <row r="78" spans="1:27" ht="15" customHeight="1" thickBot="1" x14ac:dyDescent="0.3">
      <c r="A78" s="29">
        <v>14</v>
      </c>
      <c r="B78" s="68" t="s">
        <v>56</v>
      </c>
      <c r="C78" s="69"/>
      <c r="D78" s="32" t="s">
        <v>30</v>
      </c>
      <c r="E78" s="34">
        <v>52</v>
      </c>
      <c r="F78" s="32" t="s">
        <v>30</v>
      </c>
      <c r="G78" s="34">
        <v>0</v>
      </c>
      <c r="H78" s="32" t="s">
        <v>30</v>
      </c>
      <c r="I78" s="34">
        <v>0</v>
      </c>
      <c r="J78" s="32" t="s">
        <v>30</v>
      </c>
      <c r="K78" s="34">
        <v>2</v>
      </c>
      <c r="L78" s="32" t="s">
        <v>30</v>
      </c>
      <c r="M78" s="34">
        <v>0</v>
      </c>
      <c r="N78" s="32" t="s">
        <v>30</v>
      </c>
      <c r="O78" s="34">
        <v>0</v>
      </c>
      <c r="P78" s="32" t="s">
        <v>30</v>
      </c>
      <c r="Q78" s="34">
        <v>1</v>
      </c>
      <c r="R78" s="32" t="s">
        <v>30</v>
      </c>
      <c r="S78" s="34">
        <v>0</v>
      </c>
      <c r="T78" s="35" t="s">
        <v>30</v>
      </c>
      <c r="U78" s="34">
        <f>E78+G78+I78+K78+M78+O78+Q78+S78</f>
        <v>55</v>
      </c>
      <c r="V78" s="36">
        <v>1</v>
      </c>
      <c r="W78" s="37"/>
      <c r="X78" s="38"/>
      <c r="Y78" s="39">
        <f>IFERROR(((U79/X78)*V78)*60,0)</f>
        <v>0</v>
      </c>
      <c r="Z78" s="40" t="e">
        <f t="shared" ref="Z78" si="24">W78/X78</f>
        <v>#DIV/0!</v>
      </c>
      <c r="AA78" s="41" t="e">
        <f>U79*Z78</f>
        <v>#DIV/0!</v>
      </c>
    </row>
    <row r="79" spans="1:27" ht="15" customHeight="1" x14ac:dyDescent="0.25">
      <c r="A79" s="42"/>
      <c r="B79" s="70"/>
      <c r="C79" s="71"/>
      <c r="D79" s="45" t="s">
        <v>31</v>
      </c>
      <c r="E79" s="66">
        <f>64.9935</f>
        <v>64.993499999999997</v>
      </c>
      <c r="F79" s="45" t="s">
        <v>31</v>
      </c>
      <c r="G79" s="46">
        <v>0</v>
      </c>
      <c r="H79" s="45" t="s">
        <v>31</v>
      </c>
      <c r="I79" s="46">
        <v>0</v>
      </c>
      <c r="J79" s="45" t="s">
        <v>31</v>
      </c>
      <c r="K79" s="46">
        <v>3.16</v>
      </c>
      <c r="L79" s="45" t="s">
        <v>31</v>
      </c>
      <c r="M79" s="46">
        <v>0</v>
      </c>
      <c r="N79" s="45" t="s">
        <v>31</v>
      </c>
      <c r="O79" s="46">
        <v>0</v>
      </c>
      <c r="P79" s="45" t="s">
        <v>31</v>
      </c>
      <c r="Q79" s="46">
        <f>0.704</f>
        <v>0.70399999999999996</v>
      </c>
      <c r="R79" s="45" t="s">
        <v>31</v>
      </c>
      <c r="S79" s="46">
        <v>0</v>
      </c>
      <c r="T79" s="47" t="s">
        <v>31</v>
      </c>
      <c r="U79" s="36">
        <f>E79+G79+I79+K79+M79+O79+Q79+S79</f>
        <v>68.857499999999987</v>
      </c>
      <c r="V79" s="48"/>
      <c r="W79" s="49"/>
      <c r="X79" s="50"/>
      <c r="Y79" s="51">
        <f>IFERROR(((T79/X79)*V79)*60,0)</f>
        <v>0</v>
      </c>
      <c r="Z79" s="52"/>
      <c r="AA79" s="53"/>
    </row>
    <row r="80" spans="1:27" ht="15.75" thickBot="1" x14ac:dyDescent="0.3">
      <c r="A80" s="54"/>
      <c r="B80" s="72"/>
      <c r="C80" s="73"/>
      <c r="D80" s="57"/>
      <c r="E80" s="67"/>
      <c r="F80" s="57"/>
      <c r="G80" s="58"/>
      <c r="H80" s="57"/>
      <c r="I80" s="58"/>
      <c r="J80" s="57"/>
      <c r="K80" s="58"/>
      <c r="L80" s="57"/>
      <c r="M80" s="58"/>
      <c r="N80" s="57"/>
      <c r="O80" s="58"/>
      <c r="P80" s="57"/>
      <c r="Q80" s="58"/>
      <c r="R80" s="57"/>
      <c r="S80" s="58"/>
      <c r="T80" s="59"/>
      <c r="U80" s="60"/>
      <c r="V80" s="58"/>
      <c r="W80" s="61"/>
      <c r="X80" s="62"/>
      <c r="Y80" s="63">
        <f>IFERROR(((T80/X80)*V80)*60,0)</f>
        <v>0</v>
      </c>
      <c r="Z80" s="64"/>
      <c r="AA80" s="65"/>
    </row>
    <row r="81" spans="1:27" ht="15" customHeight="1" thickBot="1" x14ac:dyDescent="0.3">
      <c r="A81" s="29">
        <v>15</v>
      </c>
      <c r="B81" s="68" t="s">
        <v>57</v>
      </c>
      <c r="C81" s="69"/>
      <c r="D81" s="32" t="s">
        <v>30</v>
      </c>
      <c r="E81" s="34">
        <v>202</v>
      </c>
      <c r="F81" s="32" t="s">
        <v>30</v>
      </c>
      <c r="G81" s="34">
        <v>0</v>
      </c>
      <c r="H81" s="32" t="s">
        <v>30</v>
      </c>
      <c r="I81" s="34">
        <v>13</v>
      </c>
      <c r="J81" s="32" t="s">
        <v>30</v>
      </c>
      <c r="K81" s="34">
        <v>40</v>
      </c>
      <c r="L81" s="32" t="s">
        <v>30</v>
      </c>
      <c r="M81" s="34">
        <v>0</v>
      </c>
      <c r="N81" s="32" t="s">
        <v>30</v>
      </c>
      <c r="O81" s="34">
        <v>0</v>
      </c>
      <c r="P81" s="32" t="s">
        <v>30</v>
      </c>
      <c r="Q81" s="34">
        <v>0</v>
      </c>
      <c r="R81" s="32" t="s">
        <v>30</v>
      </c>
      <c r="S81" s="34">
        <v>0</v>
      </c>
      <c r="T81" s="35" t="s">
        <v>30</v>
      </c>
      <c r="U81" s="34">
        <f>E81+G81+I81+K81+M81+O81+Q81+S81</f>
        <v>255</v>
      </c>
      <c r="V81" s="36">
        <v>1</v>
      </c>
      <c r="W81" s="37"/>
      <c r="X81" s="38"/>
      <c r="Y81" s="39">
        <f>IFERROR(((U82/X81)*V81)*60,0)</f>
        <v>0</v>
      </c>
      <c r="Z81" s="40" t="e">
        <f t="shared" ref="Z81" si="25">W81/X81</f>
        <v>#DIV/0!</v>
      </c>
      <c r="AA81" s="41" t="e">
        <f>U82*Z81</f>
        <v>#DIV/0!</v>
      </c>
    </row>
    <row r="82" spans="1:27" ht="15" customHeight="1" x14ac:dyDescent="0.25">
      <c r="A82" s="42"/>
      <c r="B82" s="70"/>
      <c r="C82" s="71"/>
      <c r="D82" s="45" t="s">
        <v>31</v>
      </c>
      <c r="E82" s="46">
        <v>1616.64</v>
      </c>
      <c r="F82" s="45" t="s">
        <v>31</v>
      </c>
      <c r="G82" s="46">
        <v>0</v>
      </c>
      <c r="H82" s="45" t="s">
        <v>31</v>
      </c>
      <c r="I82" s="46">
        <v>241.1</v>
      </c>
      <c r="J82" s="45" t="s">
        <v>31</v>
      </c>
      <c r="K82" s="46">
        <v>45.9</v>
      </c>
      <c r="L82" s="45" t="s">
        <v>31</v>
      </c>
      <c r="M82" s="46">
        <v>0</v>
      </c>
      <c r="N82" s="45" t="s">
        <v>31</v>
      </c>
      <c r="O82" s="46">
        <v>0</v>
      </c>
      <c r="P82" s="45" t="s">
        <v>31</v>
      </c>
      <c r="Q82" s="46"/>
      <c r="R82" s="45" t="s">
        <v>31</v>
      </c>
      <c r="S82" s="46">
        <v>0</v>
      </c>
      <c r="T82" s="47" t="s">
        <v>31</v>
      </c>
      <c r="U82" s="36">
        <f>E82+G82+I82+K82+M82+O82+Q82+S82</f>
        <v>1903.64</v>
      </c>
      <c r="V82" s="48"/>
      <c r="W82" s="49"/>
      <c r="X82" s="50"/>
      <c r="Y82" s="51">
        <f>IFERROR(((T82/X82)*V82)*60,0)</f>
        <v>0</v>
      </c>
      <c r="Z82" s="52"/>
      <c r="AA82" s="53"/>
    </row>
    <row r="83" spans="1:27" ht="15.75" thickBot="1" x14ac:dyDescent="0.3">
      <c r="A83" s="54"/>
      <c r="B83" s="72"/>
      <c r="C83" s="73"/>
      <c r="D83" s="57"/>
      <c r="E83" s="58"/>
      <c r="F83" s="57"/>
      <c r="G83" s="58"/>
      <c r="H83" s="57"/>
      <c r="I83" s="58"/>
      <c r="J83" s="57"/>
      <c r="K83" s="58"/>
      <c r="L83" s="57"/>
      <c r="M83" s="58"/>
      <c r="N83" s="57"/>
      <c r="O83" s="58"/>
      <c r="P83" s="57"/>
      <c r="Q83" s="58"/>
      <c r="R83" s="57"/>
      <c r="S83" s="58"/>
      <c r="T83" s="59"/>
      <c r="U83" s="60"/>
      <c r="V83" s="58"/>
      <c r="W83" s="61"/>
      <c r="X83" s="62"/>
      <c r="Y83" s="63">
        <f>IFERROR(((T83/X83)*V83)*60,0)</f>
        <v>0</v>
      </c>
      <c r="Z83" s="64"/>
      <c r="AA83" s="65"/>
    </row>
    <row r="84" spans="1:27" ht="15" customHeight="1" thickBot="1" x14ac:dyDescent="0.3">
      <c r="A84" s="29">
        <v>15</v>
      </c>
      <c r="B84" s="68" t="s">
        <v>58</v>
      </c>
      <c r="C84" s="69"/>
      <c r="D84" s="32" t="s">
        <v>30</v>
      </c>
      <c r="E84" s="34">
        <v>21</v>
      </c>
      <c r="F84" s="32" t="s">
        <v>30</v>
      </c>
      <c r="G84" s="34">
        <v>0</v>
      </c>
      <c r="H84" s="32" t="s">
        <v>30</v>
      </c>
      <c r="I84" s="34">
        <v>3</v>
      </c>
      <c r="J84" s="32" t="s">
        <v>30</v>
      </c>
      <c r="K84" s="34">
        <v>7</v>
      </c>
      <c r="L84" s="32" t="s">
        <v>30</v>
      </c>
      <c r="M84" s="34">
        <v>0</v>
      </c>
      <c r="N84" s="32" t="s">
        <v>30</v>
      </c>
      <c r="O84" s="34">
        <v>0</v>
      </c>
      <c r="P84" s="32" t="s">
        <v>30</v>
      </c>
      <c r="Q84" s="34">
        <v>0</v>
      </c>
      <c r="R84" s="32" t="s">
        <v>30</v>
      </c>
      <c r="S84" s="34">
        <v>0</v>
      </c>
      <c r="T84" s="35" t="s">
        <v>30</v>
      </c>
      <c r="U84" s="34">
        <f>E84+G84+I84+K84+M84+O84+Q84+S84</f>
        <v>31</v>
      </c>
      <c r="V84" s="36">
        <v>1</v>
      </c>
      <c r="W84" s="37"/>
      <c r="X84" s="38"/>
      <c r="Y84" s="39">
        <f>IFERROR(((U85/X84)*V84)*60,0)</f>
        <v>0</v>
      </c>
      <c r="Z84" s="40" t="e">
        <f t="shared" ref="Z84" si="26">W84/X84</f>
        <v>#DIV/0!</v>
      </c>
      <c r="AA84" s="41" t="e">
        <f>U85*Z84</f>
        <v>#DIV/0!</v>
      </c>
    </row>
    <row r="85" spans="1:27" ht="15" customHeight="1" x14ac:dyDescent="0.25">
      <c r="A85" s="42"/>
      <c r="B85" s="70"/>
      <c r="C85" s="71"/>
      <c r="D85" s="45" t="s">
        <v>31</v>
      </c>
      <c r="E85" s="46">
        <v>106.03</v>
      </c>
      <c r="F85" s="45" t="s">
        <v>31</v>
      </c>
      <c r="G85" s="46">
        <v>0</v>
      </c>
      <c r="H85" s="45" t="s">
        <v>31</v>
      </c>
      <c r="I85" s="46">
        <v>71.599999999999994</v>
      </c>
      <c r="J85" s="45" t="s">
        <v>31</v>
      </c>
      <c r="K85" s="46">
        <v>15.8</v>
      </c>
      <c r="L85" s="45" t="s">
        <v>31</v>
      </c>
      <c r="M85" s="46">
        <v>0</v>
      </c>
      <c r="N85" s="45" t="s">
        <v>31</v>
      </c>
      <c r="O85" s="46">
        <v>0</v>
      </c>
      <c r="P85" s="45" t="s">
        <v>31</v>
      </c>
      <c r="Q85" s="46"/>
      <c r="R85" s="45" t="s">
        <v>31</v>
      </c>
      <c r="S85" s="46">
        <v>0</v>
      </c>
      <c r="T85" s="47" t="s">
        <v>31</v>
      </c>
      <c r="U85" s="36">
        <f>E85+G85+I85+K85+M85+O85+Q85+S85</f>
        <v>193.43</v>
      </c>
      <c r="V85" s="48"/>
      <c r="W85" s="49"/>
      <c r="X85" s="50"/>
      <c r="Y85" s="51">
        <f>IFERROR(((T85/X85)*V85)*60,0)</f>
        <v>0</v>
      </c>
      <c r="Z85" s="52"/>
      <c r="AA85" s="53"/>
    </row>
    <row r="86" spans="1:27" ht="15.75" thickBot="1" x14ac:dyDescent="0.3">
      <c r="A86" s="54"/>
      <c r="B86" s="72"/>
      <c r="C86" s="73"/>
      <c r="D86" s="57"/>
      <c r="E86" s="58"/>
      <c r="F86" s="57"/>
      <c r="G86" s="58"/>
      <c r="H86" s="57"/>
      <c r="I86" s="58"/>
      <c r="J86" s="57"/>
      <c r="K86" s="58"/>
      <c r="L86" s="57"/>
      <c r="M86" s="58"/>
      <c r="N86" s="57"/>
      <c r="O86" s="58"/>
      <c r="P86" s="57"/>
      <c r="Q86" s="58"/>
      <c r="R86" s="57"/>
      <c r="S86" s="58"/>
      <c r="T86" s="59"/>
      <c r="U86" s="60"/>
      <c r="V86" s="58"/>
      <c r="W86" s="61"/>
      <c r="X86" s="62"/>
      <c r="Y86" s="63">
        <f>IFERROR(((T86/X86)*V86)*60,0)</f>
        <v>0</v>
      </c>
      <c r="Z86" s="64"/>
      <c r="AA86" s="65"/>
    </row>
    <row r="87" spans="1:27" ht="15" customHeight="1" thickBot="1" x14ac:dyDescent="0.3">
      <c r="A87" s="29">
        <v>16</v>
      </c>
      <c r="B87" s="68" t="s">
        <v>59</v>
      </c>
      <c r="C87" s="69"/>
      <c r="D87" s="32" t="s">
        <v>30</v>
      </c>
      <c r="E87" s="34">
        <v>30</v>
      </c>
      <c r="F87" s="32" t="s">
        <v>30</v>
      </c>
      <c r="G87" s="34">
        <v>0</v>
      </c>
      <c r="H87" s="32" t="s">
        <v>30</v>
      </c>
      <c r="I87" s="34">
        <v>0</v>
      </c>
      <c r="J87" s="32" t="s">
        <v>30</v>
      </c>
      <c r="K87" s="34">
        <v>0</v>
      </c>
      <c r="L87" s="32" t="s">
        <v>30</v>
      </c>
      <c r="M87" s="34">
        <v>0</v>
      </c>
      <c r="N87" s="32" t="s">
        <v>30</v>
      </c>
      <c r="O87" s="34">
        <v>0</v>
      </c>
      <c r="P87" s="32" t="s">
        <v>30</v>
      </c>
      <c r="Q87" s="34">
        <v>0</v>
      </c>
      <c r="R87" s="32" t="s">
        <v>30</v>
      </c>
      <c r="S87" s="34">
        <v>0</v>
      </c>
      <c r="T87" s="35" t="s">
        <v>30</v>
      </c>
      <c r="U87" s="34">
        <f>E87+G87+I87+K87+M87+O87+Q87+S87</f>
        <v>30</v>
      </c>
      <c r="V87" s="36">
        <v>1</v>
      </c>
      <c r="W87" s="37"/>
      <c r="X87" s="38"/>
      <c r="Y87" s="39">
        <f>IFERROR(((U88/X87)*V87)*60,0)</f>
        <v>0</v>
      </c>
      <c r="Z87" s="40" t="e">
        <f t="shared" ref="Z87" si="27">W87/X87</f>
        <v>#DIV/0!</v>
      </c>
      <c r="AA87" s="41" t="e">
        <f>U88*Z87</f>
        <v>#DIV/0!</v>
      </c>
    </row>
    <row r="88" spans="1:27" ht="15" customHeight="1" x14ac:dyDescent="0.25">
      <c r="A88" s="42"/>
      <c r="B88" s="70"/>
      <c r="C88" s="71"/>
      <c r="D88" s="45" t="s">
        <v>31</v>
      </c>
      <c r="E88" s="46">
        <v>39.4</v>
      </c>
      <c r="F88" s="45" t="s">
        <v>31</v>
      </c>
      <c r="G88" s="46">
        <v>0</v>
      </c>
      <c r="H88" s="45" t="s">
        <v>31</v>
      </c>
      <c r="I88" s="46">
        <v>0</v>
      </c>
      <c r="J88" s="45" t="s">
        <v>31</v>
      </c>
      <c r="K88" s="46">
        <v>0</v>
      </c>
      <c r="L88" s="45" t="s">
        <v>31</v>
      </c>
      <c r="M88" s="46">
        <v>0</v>
      </c>
      <c r="N88" s="45" t="s">
        <v>31</v>
      </c>
      <c r="O88" s="46">
        <v>0</v>
      </c>
      <c r="P88" s="45" t="s">
        <v>31</v>
      </c>
      <c r="Q88" s="46">
        <v>0</v>
      </c>
      <c r="R88" s="45" t="s">
        <v>31</v>
      </c>
      <c r="S88" s="46">
        <v>0</v>
      </c>
      <c r="T88" s="47" t="s">
        <v>31</v>
      </c>
      <c r="U88" s="36">
        <f>E88+G88+I88+K88+M88+O88+Q88+S88</f>
        <v>39.4</v>
      </c>
      <c r="V88" s="48"/>
      <c r="W88" s="49"/>
      <c r="X88" s="50"/>
      <c r="Y88" s="51">
        <f>IFERROR(((T88/X88)*V88)*60,0)</f>
        <v>0</v>
      </c>
      <c r="Z88" s="52"/>
      <c r="AA88" s="53"/>
    </row>
    <row r="89" spans="1:27" ht="15.75" thickBot="1" x14ac:dyDescent="0.3">
      <c r="A89" s="54"/>
      <c r="B89" s="72"/>
      <c r="C89" s="73"/>
      <c r="D89" s="57"/>
      <c r="E89" s="58"/>
      <c r="F89" s="57"/>
      <c r="G89" s="58"/>
      <c r="H89" s="57"/>
      <c r="I89" s="58"/>
      <c r="J89" s="57"/>
      <c r="K89" s="58"/>
      <c r="L89" s="57"/>
      <c r="M89" s="58"/>
      <c r="N89" s="57"/>
      <c r="O89" s="58"/>
      <c r="P89" s="57"/>
      <c r="Q89" s="58"/>
      <c r="R89" s="57"/>
      <c r="S89" s="58"/>
      <c r="T89" s="59"/>
      <c r="U89" s="60"/>
      <c r="V89" s="58"/>
      <c r="W89" s="61"/>
      <c r="X89" s="62"/>
      <c r="Y89" s="63">
        <f>IFERROR(((T89/X89)*V89)*60,0)</f>
        <v>0</v>
      </c>
      <c r="Z89" s="64"/>
      <c r="AA89" s="65"/>
    </row>
    <row r="90" spans="1:27" ht="15.75" thickBot="1" x14ac:dyDescent="0.3">
      <c r="A90" s="74"/>
      <c r="B90" s="75"/>
      <c r="C90" s="75"/>
      <c r="D90" s="76"/>
      <c r="E90" s="77">
        <f>E88+E85+E82+E79+E76+E73+E70+E67+E64+E61+E58+E55+E52+E49+E46+E43+E40+E37+E34+E31+E28+E25+E22+E19+E16+E13+E10+E7</f>
        <v>14653.072999999999</v>
      </c>
      <c r="F90" s="78"/>
      <c r="G90" s="77">
        <f t="shared" ref="G90:U90" si="28">G88+G85+G82+G79+G76+G73+G70+G67+G64+G61+G58+G55+G52+G49+G46+G43+G40+G37+G34+G31+G28+G25+G22+G19+G16+G13+G10+G7</f>
        <v>30.24</v>
      </c>
      <c r="H90" s="77"/>
      <c r="I90" s="77">
        <f t="shared" si="28"/>
        <v>6559.49</v>
      </c>
      <c r="J90" s="77"/>
      <c r="K90" s="77">
        <f t="shared" si="28"/>
        <v>1269.3399999999997</v>
      </c>
      <c r="L90" s="77"/>
      <c r="M90" s="77">
        <f t="shared" si="28"/>
        <v>0</v>
      </c>
      <c r="N90" s="77"/>
      <c r="O90" s="77">
        <f t="shared" si="28"/>
        <v>40.81</v>
      </c>
      <c r="P90" s="77"/>
      <c r="Q90" s="77">
        <f t="shared" si="28"/>
        <v>12.603999999999999</v>
      </c>
      <c r="R90" s="77"/>
      <c r="S90" s="77">
        <f t="shared" si="28"/>
        <v>1440.1399999999999</v>
      </c>
      <c r="T90" s="77"/>
      <c r="U90" s="77">
        <f t="shared" si="28"/>
        <v>24005.696999999993</v>
      </c>
      <c r="V90" s="79"/>
      <c r="W90" s="80"/>
      <c r="X90" s="81"/>
      <c r="Y90" s="82"/>
      <c r="Z90" s="83"/>
      <c r="AA90" s="84"/>
    </row>
    <row r="91" spans="1:27" ht="24.75" customHeight="1" thickBot="1" x14ac:dyDescent="0.3">
      <c r="A91" s="85" t="s">
        <v>60</v>
      </c>
      <c r="B91" s="86"/>
      <c r="C91" s="86"/>
      <c r="D91" s="86"/>
      <c r="E91" s="86"/>
      <c r="F91" s="86"/>
      <c r="G91" s="86"/>
      <c r="H91" s="86"/>
      <c r="I91" s="86"/>
      <c r="J91" s="87"/>
      <c r="K91" s="88" t="s">
        <v>61</v>
      </c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90"/>
      <c r="Y91" s="91"/>
      <c r="Z91" s="92"/>
      <c r="AA91" s="93"/>
    </row>
    <row r="92" spans="1:27" ht="30" customHeight="1" thickBot="1" x14ac:dyDescent="0.3">
      <c r="S92" s="77"/>
      <c r="W92" s="88" t="s">
        <v>62</v>
      </c>
      <c r="X92" s="89"/>
      <c r="Y92" s="94"/>
      <c r="Z92" s="95" t="e">
        <f>SUM(AA6:AA91)</f>
        <v>#DIV/0!</v>
      </c>
      <c r="AA92" s="96"/>
    </row>
    <row r="93" spans="1:27" x14ac:dyDescent="0.25">
      <c r="A93" s="97" t="s">
        <v>63</v>
      </c>
      <c r="B93" s="98"/>
      <c r="C93" s="98"/>
      <c r="D93" s="98"/>
      <c r="E93" s="98"/>
      <c r="F93" s="99"/>
      <c r="P93" s="78"/>
    </row>
    <row r="94" spans="1:27" x14ac:dyDescent="0.25">
      <c r="A94" s="100"/>
      <c r="B94" s="101"/>
      <c r="C94" s="101"/>
      <c r="D94" s="101"/>
      <c r="E94" s="101"/>
      <c r="F94" s="102"/>
      <c r="J94" s="103"/>
      <c r="K94" s="103"/>
      <c r="L94" s="103"/>
      <c r="M94" s="103"/>
      <c r="N94" s="103"/>
      <c r="O94" s="103"/>
    </row>
    <row r="95" spans="1:27" ht="15.75" thickBot="1" x14ac:dyDescent="0.3">
      <c r="J95" s="103"/>
      <c r="K95" s="103"/>
      <c r="L95" s="103"/>
      <c r="M95" s="103"/>
      <c r="N95" s="103"/>
      <c r="O95" s="103"/>
    </row>
    <row r="96" spans="1:27" ht="15" customHeight="1" x14ac:dyDescent="0.25">
      <c r="A96" s="104" t="s">
        <v>64</v>
      </c>
      <c r="B96" s="105"/>
      <c r="C96" s="105"/>
      <c r="D96" s="106"/>
      <c r="E96" s="107" t="s">
        <v>65</v>
      </c>
      <c r="F96" s="108"/>
      <c r="J96" s="103"/>
      <c r="K96" s="109"/>
      <c r="L96" s="109"/>
      <c r="M96" s="103"/>
      <c r="N96" s="103"/>
      <c r="O96" s="103"/>
    </row>
    <row r="97" spans="1:15" x14ac:dyDescent="0.25">
      <c r="A97" s="110"/>
      <c r="B97" s="111"/>
      <c r="C97" s="111"/>
      <c r="D97" s="112"/>
      <c r="E97" s="113"/>
      <c r="F97" s="114"/>
      <c r="J97" s="103"/>
      <c r="K97" s="109"/>
      <c r="L97" s="109"/>
      <c r="M97" s="103"/>
      <c r="N97" s="103"/>
      <c r="O97" s="103"/>
    </row>
    <row r="98" spans="1:15" ht="15.75" thickBot="1" x14ac:dyDescent="0.3">
      <c r="A98" s="115"/>
      <c r="B98" s="116"/>
      <c r="C98" s="116"/>
      <c r="D98" s="117"/>
      <c r="E98" s="113"/>
      <c r="F98" s="114"/>
      <c r="J98" s="103"/>
      <c r="K98" s="109"/>
      <c r="L98" s="109"/>
      <c r="M98" s="103"/>
      <c r="N98" s="103"/>
      <c r="O98" s="103"/>
    </row>
    <row r="99" spans="1:15" x14ac:dyDescent="0.25">
      <c r="A99" s="118" t="s">
        <v>66</v>
      </c>
      <c r="B99" s="119"/>
      <c r="C99" s="119"/>
      <c r="D99" s="120"/>
      <c r="E99" s="121" t="e">
        <f>Z92</f>
        <v>#DIV/0!</v>
      </c>
      <c r="F99" s="121"/>
      <c r="J99" s="103"/>
      <c r="K99" s="122"/>
      <c r="L99" s="122"/>
      <c r="M99" s="103"/>
      <c r="N99" s="103"/>
      <c r="O99" s="103"/>
    </row>
    <row r="100" spans="1:15" x14ac:dyDescent="0.25">
      <c r="A100" s="123" t="s">
        <v>67</v>
      </c>
      <c r="B100" s="124"/>
      <c r="C100" s="125"/>
      <c r="D100" s="126">
        <v>0.19</v>
      </c>
      <c r="E100" s="127" t="e">
        <f>E99*0.19</f>
        <v>#DIV/0!</v>
      </c>
      <c r="F100" s="128"/>
      <c r="J100" s="103"/>
      <c r="K100" s="122"/>
      <c r="L100" s="122"/>
      <c r="M100" s="103"/>
      <c r="N100" s="103"/>
      <c r="O100" s="103"/>
    </row>
    <row r="101" spans="1:15" ht="15.75" thickBot="1" x14ac:dyDescent="0.3">
      <c r="A101" s="129"/>
      <c r="B101" s="130"/>
      <c r="C101" s="131"/>
      <c r="D101" s="132"/>
      <c r="E101" s="133"/>
      <c r="F101" s="134"/>
      <c r="J101" s="103"/>
      <c r="K101" s="122"/>
      <c r="L101" s="122"/>
      <c r="M101" s="103"/>
      <c r="N101" s="103"/>
      <c r="O101" s="103"/>
    </row>
    <row r="102" spans="1:15" ht="15.75" thickTop="1" x14ac:dyDescent="0.25">
      <c r="A102" s="135" t="s">
        <v>68</v>
      </c>
      <c r="B102" s="136"/>
      <c r="C102" s="136"/>
      <c r="D102" s="137"/>
      <c r="E102" s="127" t="e">
        <f>E100+E99</f>
        <v>#DIV/0!</v>
      </c>
      <c r="F102" s="128"/>
      <c r="J102" s="103"/>
      <c r="K102" s="122"/>
      <c r="L102" s="122"/>
      <c r="M102" s="103"/>
      <c r="N102" s="103"/>
      <c r="O102" s="103"/>
    </row>
    <row r="103" spans="1:15" x14ac:dyDescent="0.25">
      <c r="A103" s="138"/>
      <c r="B103" s="139"/>
      <c r="C103" s="139"/>
      <c r="D103" s="140"/>
      <c r="E103" s="141"/>
      <c r="F103" s="142"/>
      <c r="J103" s="103"/>
      <c r="K103" s="122"/>
      <c r="L103" s="122"/>
      <c r="M103" s="103"/>
      <c r="N103" s="103"/>
      <c r="O103" s="103"/>
    </row>
    <row r="104" spans="1:15" x14ac:dyDescent="0.25">
      <c r="J104" s="103"/>
      <c r="K104" s="103"/>
      <c r="L104" s="103"/>
      <c r="M104" s="103"/>
      <c r="N104" s="103"/>
      <c r="O104" s="103"/>
    </row>
    <row r="105" spans="1:15" x14ac:dyDescent="0.25">
      <c r="J105" s="103"/>
      <c r="K105" s="103"/>
      <c r="L105" s="103"/>
      <c r="M105" s="103"/>
      <c r="N105" s="103"/>
      <c r="O105" s="103"/>
    </row>
    <row r="106" spans="1:15" x14ac:dyDescent="0.25">
      <c r="J106" s="103"/>
      <c r="K106" s="103"/>
      <c r="L106" s="103"/>
      <c r="M106" s="103"/>
      <c r="N106" s="103"/>
      <c r="O106" s="103"/>
    </row>
  </sheetData>
  <sheetProtection algorithmName="SHA-512" hashValue="W7r/tiE3YnoCKFy+xySrQk0DqDIft+R2oFXGQ6jqc1gSxjX13HpOIBB+lZ87PJ4+k2Qo3MukQIYysZIM3hQuhw==" saltValue="/1vWaJUekNJ24DtFHpNHng==" spinCount="100000" sheet="1" objects="1" scenarios="1"/>
  <mergeCells count="764">
    <mergeCell ref="A100:C101"/>
    <mergeCell ref="D100:D101"/>
    <mergeCell ref="E100:F101"/>
    <mergeCell ref="K100:L101"/>
    <mergeCell ref="A102:D103"/>
    <mergeCell ref="E102:F103"/>
    <mergeCell ref="K102:L103"/>
    <mergeCell ref="A93:F94"/>
    <mergeCell ref="A96:D98"/>
    <mergeCell ref="E96:F98"/>
    <mergeCell ref="K96:L98"/>
    <mergeCell ref="A99:D99"/>
    <mergeCell ref="E99:F99"/>
    <mergeCell ref="K99:L99"/>
    <mergeCell ref="U88:U89"/>
    <mergeCell ref="A91:J91"/>
    <mergeCell ref="K91:Y91"/>
    <mergeCell ref="Z91:AA91"/>
    <mergeCell ref="W92:Y92"/>
    <mergeCell ref="Z92:AA92"/>
    <mergeCell ref="O88:O89"/>
    <mergeCell ref="P88:P89"/>
    <mergeCell ref="Q88:Q89"/>
    <mergeCell ref="R88:R89"/>
    <mergeCell ref="S88:S89"/>
    <mergeCell ref="T88:T89"/>
    <mergeCell ref="Y87:Y89"/>
    <mergeCell ref="Z87:Z89"/>
    <mergeCell ref="AA87:AA89"/>
    <mergeCell ref="D88:D89"/>
    <mergeCell ref="E88:E89"/>
    <mergeCell ref="F88:F89"/>
    <mergeCell ref="G88:G89"/>
    <mergeCell ref="H88:H89"/>
    <mergeCell ref="I88:I89"/>
    <mergeCell ref="J88:J89"/>
    <mergeCell ref="U85:U86"/>
    <mergeCell ref="A87:A89"/>
    <mergeCell ref="B87:C89"/>
    <mergeCell ref="V87:V89"/>
    <mergeCell ref="W87:W89"/>
    <mergeCell ref="X87:X89"/>
    <mergeCell ref="K88:K89"/>
    <mergeCell ref="L88:L89"/>
    <mergeCell ref="M88:M89"/>
    <mergeCell ref="N88:N89"/>
    <mergeCell ref="O85:O86"/>
    <mergeCell ref="P85:P86"/>
    <mergeCell ref="Q85:Q86"/>
    <mergeCell ref="R85:R86"/>
    <mergeCell ref="S85:S86"/>
    <mergeCell ref="T85:T86"/>
    <mergeCell ref="Y84:Y86"/>
    <mergeCell ref="Z84:Z86"/>
    <mergeCell ref="AA84:AA86"/>
    <mergeCell ref="D85:D86"/>
    <mergeCell ref="E85:E86"/>
    <mergeCell ref="F85:F86"/>
    <mergeCell ref="G85:G86"/>
    <mergeCell ref="H85:H86"/>
    <mergeCell ref="I85:I86"/>
    <mergeCell ref="J85:J86"/>
    <mergeCell ref="U82:U83"/>
    <mergeCell ref="A84:A86"/>
    <mergeCell ref="B84:C86"/>
    <mergeCell ref="V84:V86"/>
    <mergeCell ref="W84:W86"/>
    <mergeCell ref="X84:X86"/>
    <mergeCell ref="K85:K86"/>
    <mergeCell ref="L85:L86"/>
    <mergeCell ref="M85:M86"/>
    <mergeCell ref="N85:N86"/>
    <mergeCell ref="O82:O83"/>
    <mergeCell ref="P82:P83"/>
    <mergeCell ref="Q82:Q83"/>
    <mergeCell ref="R82:R83"/>
    <mergeCell ref="S82:S83"/>
    <mergeCell ref="T82:T83"/>
    <mergeCell ref="Y81:Y83"/>
    <mergeCell ref="Z81:Z83"/>
    <mergeCell ref="AA81:AA83"/>
    <mergeCell ref="D82:D83"/>
    <mergeCell ref="E82:E83"/>
    <mergeCell ref="F82:F83"/>
    <mergeCell ref="G82:G83"/>
    <mergeCell ref="H82:H83"/>
    <mergeCell ref="I82:I83"/>
    <mergeCell ref="J82:J83"/>
    <mergeCell ref="U79:U80"/>
    <mergeCell ref="A81:A83"/>
    <mergeCell ref="B81:C83"/>
    <mergeCell ref="V81:V83"/>
    <mergeCell ref="W81:W83"/>
    <mergeCell ref="X81:X83"/>
    <mergeCell ref="K82:K83"/>
    <mergeCell ref="L82:L83"/>
    <mergeCell ref="M82:M83"/>
    <mergeCell ref="N82:N83"/>
    <mergeCell ref="O79:O80"/>
    <mergeCell ref="P79:P80"/>
    <mergeCell ref="Q79:Q80"/>
    <mergeCell ref="R79:R80"/>
    <mergeCell ref="S79:S80"/>
    <mergeCell ref="T79:T80"/>
    <mergeCell ref="Y78:Y80"/>
    <mergeCell ref="Z78:Z80"/>
    <mergeCell ref="AA78:AA80"/>
    <mergeCell ref="D79:D80"/>
    <mergeCell ref="E79:E80"/>
    <mergeCell ref="F79:F80"/>
    <mergeCell ref="G79:G80"/>
    <mergeCell ref="H79:H80"/>
    <mergeCell ref="I79:I80"/>
    <mergeCell ref="J79:J80"/>
    <mergeCell ref="U76:U77"/>
    <mergeCell ref="A78:A80"/>
    <mergeCell ref="B78:C80"/>
    <mergeCell ref="V78:V80"/>
    <mergeCell ref="W78:W80"/>
    <mergeCell ref="X78:X80"/>
    <mergeCell ref="K79:K80"/>
    <mergeCell ref="L79:L80"/>
    <mergeCell ref="M79:M80"/>
    <mergeCell ref="N79:N80"/>
    <mergeCell ref="O76:O77"/>
    <mergeCell ref="P76:P77"/>
    <mergeCell ref="Q76:Q77"/>
    <mergeCell ref="R76:R77"/>
    <mergeCell ref="S76:S77"/>
    <mergeCell ref="T76:T77"/>
    <mergeCell ref="Y75:Y77"/>
    <mergeCell ref="Z75:Z77"/>
    <mergeCell ref="AA75:AA77"/>
    <mergeCell ref="D76:D77"/>
    <mergeCell ref="E76:E77"/>
    <mergeCell ref="F76:F77"/>
    <mergeCell ref="G76:G77"/>
    <mergeCell ref="H76:H77"/>
    <mergeCell ref="I76:I77"/>
    <mergeCell ref="J76:J77"/>
    <mergeCell ref="U73:U74"/>
    <mergeCell ref="A75:A77"/>
    <mergeCell ref="B75:C77"/>
    <mergeCell ref="V75:V77"/>
    <mergeCell ref="W75:W77"/>
    <mergeCell ref="X75:X77"/>
    <mergeCell ref="K76:K77"/>
    <mergeCell ref="L76:L77"/>
    <mergeCell ref="M76:M77"/>
    <mergeCell ref="N76:N77"/>
    <mergeCell ref="O73:O74"/>
    <mergeCell ref="P73:P74"/>
    <mergeCell ref="Q73:Q74"/>
    <mergeCell ref="R73:R74"/>
    <mergeCell ref="S73:S74"/>
    <mergeCell ref="T73:T74"/>
    <mergeCell ref="Y72:Y74"/>
    <mergeCell ref="Z72:Z74"/>
    <mergeCell ref="AA72:AA74"/>
    <mergeCell ref="D73:D74"/>
    <mergeCell ref="E73:E74"/>
    <mergeCell ref="F73:F74"/>
    <mergeCell ref="G73:G74"/>
    <mergeCell ref="H73:H74"/>
    <mergeCell ref="I73:I74"/>
    <mergeCell ref="J73:J74"/>
    <mergeCell ref="U70:U71"/>
    <mergeCell ref="A72:A74"/>
    <mergeCell ref="B72:C74"/>
    <mergeCell ref="V72:V74"/>
    <mergeCell ref="W72:W74"/>
    <mergeCell ref="X72:X74"/>
    <mergeCell ref="K73:K74"/>
    <mergeCell ref="L73:L74"/>
    <mergeCell ref="M73:M74"/>
    <mergeCell ref="N73:N74"/>
    <mergeCell ref="O70:O71"/>
    <mergeCell ref="P70:P71"/>
    <mergeCell ref="Q70:Q71"/>
    <mergeCell ref="R70:R71"/>
    <mergeCell ref="S70:S71"/>
    <mergeCell ref="T70:T71"/>
    <mergeCell ref="Y69:Y71"/>
    <mergeCell ref="Z69:Z71"/>
    <mergeCell ref="AA69:AA71"/>
    <mergeCell ref="D70:D71"/>
    <mergeCell ref="E70:E71"/>
    <mergeCell ref="F70:F71"/>
    <mergeCell ref="G70:G71"/>
    <mergeCell ref="H70:H71"/>
    <mergeCell ref="I70:I71"/>
    <mergeCell ref="J70:J71"/>
    <mergeCell ref="U67:U68"/>
    <mergeCell ref="A69:A71"/>
    <mergeCell ref="B69:C71"/>
    <mergeCell ref="V69:V71"/>
    <mergeCell ref="W69:W71"/>
    <mergeCell ref="X69:X71"/>
    <mergeCell ref="K70:K71"/>
    <mergeCell ref="L70:L71"/>
    <mergeCell ref="M70:M71"/>
    <mergeCell ref="N70:N71"/>
    <mergeCell ref="O67:O68"/>
    <mergeCell ref="P67:P68"/>
    <mergeCell ref="Q67:Q68"/>
    <mergeCell ref="R67:R68"/>
    <mergeCell ref="S67:S68"/>
    <mergeCell ref="T67:T68"/>
    <mergeCell ref="Y66:Y68"/>
    <mergeCell ref="Z66:Z68"/>
    <mergeCell ref="AA66:AA68"/>
    <mergeCell ref="D67:D68"/>
    <mergeCell ref="E67:E68"/>
    <mergeCell ref="F67:F68"/>
    <mergeCell ref="G67:G68"/>
    <mergeCell ref="H67:H68"/>
    <mergeCell ref="I67:I68"/>
    <mergeCell ref="J67:J68"/>
    <mergeCell ref="U64:U65"/>
    <mergeCell ref="A66:A68"/>
    <mergeCell ref="B66:C68"/>
    <mergeCell ref="V66:V68"/>
    <mergeCell ref="W66:W68"/>
    <mergeCell ref="X66:X68"/>
    <mergeCell ref="K67:K68"/>
    <mergeCell ref="L67:L68"/>
    <mergeCell ref="M67:M68"/>
    <mergeCell ref="N67:N68"/>
    <mergeCell ref="O64:O65"/>
    <mergeCell ref="P64:P65"/>
    <mergeCell ref="Q64:Q65"/>
    <mergeCell ref="R64:R65"/>
    <mergeCell ref="S64:S65"/>
    <mergeCell ref="T64:T65"/>
    <mergeCell ref="Y63:Y65"/>
    <mergeCell ref="Z63:Z65"/>
    <mergeCell ref="AA63:AA65"/>
    <mergeCell ref="D64:D65"/>
    <mergeCell ref="E64:E65"/>
    <mergeCell ref="F64:F65"/>
    <mergeCell ref="G64:G65"/>
    <mergeCell ref="H64:H65"/>
    <mergeCell ref="I64:I65"/>
    <mergeCell ref="J64:J65"/>
    <mergeCell ref="U61:U62"/>
    <mergeCell ref="A63:A65"/>
    <mergeCell ref="B63:C65"/>
    <mergeCell ref="V63:V65"/>
    <mergeCell ref="W63:W65"/>
    <mergeCell ref="X63:X65"/>
    <mergeCell ref="K64:K65"/>
    <mergeCell ref="L64:L65"/>
    <mergeCell ref="M64:M65"/>
    <mergeCell ref="N64:N65"/>
    <mergeCell ref="O61:O62"/>
    <mergeCell ref="P61:P62"/>
    <mergeCell ref="Q61:Q62"/>
    <mergeCell ref="R61:R62"/>
    <mergeCell ref="S61:S62"/>
    <mergeCell ref="T61:T62"/>
    <mergeCell ref="Y60:Y62"/>
    <mergeCell ref="Z60:Z62"/>
    <mergeCell ref="AA60:AA62"/>
    <mergeCell ref="D61:D62"/>
    <mergeCell ref="E61:E62"/>
    <mergeCell ref="F61:F62"/>
    <mergeCell ref="G61:G62"/>
    <mergeCell ref="H61:H62"/>
    <mergeCell ref="I61:I62"/>
    <mergeCell ref="J61:J62"/>
    <mergeCell ref="U58:U59"/>
    <mergeCell ref="A60:A62"/>
    <mergeCell ref="B60:C62"/>
    <mergeCell ref="V60:V62"/>
    <mergeCell ref="W60:W62"/>
    <mergeCell ref="X60:X62"/>
    <mergeCell ref="K61:K62"/>
    <mergeCell ref="L61:L62"/>
    <mergeCell ref="M61:M62"/>
    <mergeCell ref="N61:N62"/>
    <mergeCell ref="O58:O59"/>
    <mergeCell ref="P58:P59"/>
    <mergeCell ref="Q58:Q59"/>
    <mergeCell ref="R58:R59"/>
    <mergeCell ref="S58:S59"/>
    <mergeCell ref="T58:T59"/>
    <mergeCell ref="Y57:Y59"/>
    <mergeCell ref="Z57:Z59"/>
    <mergeCell ref="AA57:AA59"/>
    <mergeCell ref="D58:D59"/>
    <mergeCell ref="E58:E59"/>
    <mergeCell ref="F58:F59"/>
    <mergeCell ref="G58:G59"/>
    <mergeCell ref="H58:H59"/>
    <mergeCell ref="I58:I59"/>
    <mergeCell ref="J58:J59"/>
    <mergeCell ref="U55:U56"/>
    <mergeCell ref="A57:A59"/>
    <mergeCell ref="B57:C59"/>
    <mergeCell ref="V57:V59"/>
    <mergeCell ref="W57:W59"/>
    <mergeCell ref="X57:X59"/>
    <mergeCell ref="K58:K59"/>
    <mergeCell ref="L58:L59"/>
    <mergeCell ref="M58:M59"/>
    <mergeCell ref="N58:N59"/>
    <mergeCell ref="O55:O56"/>
    <mergeCell ref="P55:P56"/>
    <mergeCell ref="Q55:Q56"/>
    <mergeCell ref="R55:R56"/>
    <mergeCell ref="S55:S56"/>
    <mergeCell ref="T55:T56"/>
    <mergeCell ref="Y54:Y56"/>
    <mergeCell ref="Z54:Z56"/>
    <mergeCell ref="AA54:AA56"/>
    <mergeCell ref="D55:D56"/>
    <mergeCell ref="E55:E56"/>
    <mergeCell ref="F55:F56"/>
    <mergeCell ref="G55:G56"/>
    <mergeCell ref="H55:H56"/>
    <mergeCell ref="I55:I56"/>
    <mergeCell ref="J55:J56"/>
    <mergeCell ref="U52:U53"/>
    <mergeCell ref="A54:A56"/>
    <mergeCell ref="B54:C56"/>
    <mergeCell ref="V54:V56"/>
    <mergeCell ref="W54:W56"/>
    <mergeCell ref="X54:X56"/>
    <mergeCell ref="K55:K56"/>
    <mergeCell ref="L55:L56"/>
    <mergeCell ref="M55:M56"/>
    <mergeCell ref="N55:N56"/>
    <mergeCell ref="O52:O53"/>
    <mergeCell ref="P52:P53"/>
    <mergeCell ref="Q52:Q53"/>
    <mergeCell ref="R52:R53"/>
    <mergeCell ref="S52:S53"/>
    <mergeCell ref="T52:T53"/>
    <mergeCell ref="Y51:Y53"/>
    <mergeCell ref="Z51:Z53"/>
    <mergeCell ref="AA51:AA53"/>
    <mergeCell ref="D52:D53"/>
    <mergeCell ref="E52:E53"/>
    <mergeCell ref="F52:F53"/>
    <mergeCell ref="G52:G53"/>
    <mergeCell ref="H52:H53"/>
    <mergeCell ref="I52:I53"/>
    <mergeCell ref="J52:J53"/>
    <mergeCell ref="U49:U50"/>
    <mergeCell ref="A51:A53"/>
    <mergeCell ref="B51:C53"/>
    <mergeCell ref="V51:V53"/>
    <mergeCell ref="W51:W53"/>
    <mergeCell ref="X51:X53"/>
    <mergeCell ref="K52:K53"/>
    <mergeCell ref="L52:L53"/>
    <mergeCell ref="M52:M53"/>
    <mergeCell ref="N52:N53"/>
    <mergeCell ref="O49:O50"/>
    <mergeCell ref="P49:P50"/>
    <mergeCell ref="Q49:Q50"/>
    <mergeCell ref="R49:R50"/>
    <mergeCell ref="S49:S50"/>
    <mergeCell ref="T49:T50"/>
    <mergeCell ref="Y48:Y50"/>
    <mergeCell ref="Z48:Z50"/>
    <mergeCell ref="AA48:AA50"/>
    <mergeCell ref="D49:D50"/>
    <mergeCell ref="E49:E50"/>
    <mergeCell ref="F49:F50"/>
    <mergeCell ref="G49:G50"/>
    <mergeCell ref="H49:H50"/>
    <mergeCell ref="I49:I50"/>
    <mergeCell ref="J49:J50"/>
    <mergeCell ref="U46:U47"/>
    <mergeCell ref="A48:A50"/>
    <mergeCell ref="B48:C50"/>
    <mergeCell ref="V48:V50"/>
    <mergeCell ref="W48:W50"/>
    <mergeCell ref="X48:X50"/>
    <mergeCell ref="K49:K50"/>
    <mergeCell ref="L49:L50"/>
    <mergeCell ref="M49:M50"/>
    <mergeCell ref="N49:N50"/>
    <mergeCell ref="O46:O47"/>
    <mergeCell ref="P46:P47"/>
    <mergeCell ref="Q46:Q47"/>
    <mergeCell ref="R46:R47"/>
    <mergeCell ref="S46:S47"/>
    <mergeCell ref="T46:T47"/>
    <mergeCell ref="Y45:Y47"/>
    <mergeCell ref="Z45:Z47"/>
    <mergeCell ref="AA45:AA47"/>
    <mergeCell ref="D46:D47"/>
    <mergeCell ref="E46:E47"/>
    <mergeCell ref="F46:F47"/>
    <mergeCell ref="G46:G47"/>
    <mergeCell ref="H46:H47"/>
    <mergeCell ref="I46:I47"/>
    <mergeCell ref="J46:J47"/>
    <mergeCell ref="U43:U44"/>
    <mergeCell ref="A45:A47"/>
    <mergeCell ref="B45:C47"/>
    <mergeCell ref="V45:V47"/>
    <mergeCell ref="W45:W47"/>
    <mergeCell ref="X45:X47"/>
    <mergeCell ref="K46:K47"/>
    <mergeCell ref="L46:L47"/>
    <mergeCell ref="M46:M47"/>
    <mergeCell ref="N46:N47"/>
    <mergeCell ref="O43:O44"/>
    <mergeCell ref="P43:P44"/>
    <mergeCell ref="Q43:Q44"/>
    <mergeCell ref="R43:R44"/>
    <mergeCell ref="S43:S44"/>
    <mergeCell ref="T43:T44"/>
    <mergeCell ref="Y42:Y44"/>
    <mergeCell ref="Z42:Z44"/>
    <mergeCell ref="AA42:AA44"/>
    <mergeCell ref="D43:D44"/>
    <mergeCell ref="E43:E44"/>
    <mergeCell ref="F43:F44"/>
    <mergeCell ref="G43:G44"/>
    <mergeCell ref="H43:H44"/>
    <mergeCell ref="I43:I44"/>
    <mergeCell ref="J43:J44"/>
    <mergeCell ref="U40:U41"/>
    <mergeCell ref="A42:A44"/>
    <mergeCell ref="B42:C44"/>
    <mergeCell ref="V42:V44"/>
    <mergeCell ref="W42:W44"/>
    <mergeCell ref="X42:X44"/>
    <mergeCell ref="K43:K44"/>
    <mergeCell ref="L43:L44"/>
    <mergeCell ref="M43:M44"/>
    <mergeCell ref="N43:N44"/>
    <mergeCell ref="O40:O41"/>
    <mergeCell ref="P40:P41"/>
    <mergeCell ref="Q40:Q41"/>
    <mergeCell ref="R40:R41"/>
    <mergeCell ref="S40:S41"/>
    <mergeCell ref="T40:T41"/>
    <mergeCell ref="Y39:Y41"/>
    <mergeCell ref="Z39:Z41"/>
    <mergeCell ref="AA39:AA41"/>
    <mergeCell ref="D40:D41"/>
    <mergeCell ref="E40:E41"/>
    <mergeCell ref="F40:F41"/>
    <mergeCell ref="G40:G41"/>
    <mergeCell ref="H40:H41"/>
    <mergeCell ref="I40:I41"/>
    <mergeCell ref="J40:J41"/>
    <mergeCell ref="U37:U38"/>
    <mergeCell ref="A39:A41"/>
    <mergeCell ref="B39:C41"/>
    <mergeCell ref="V39:V41"/>
    <mergeCell ref="W39:W41"/>
    <mergeCell ref="X39:X41"/>
    <mergeCell ref="K40:K41"/>
    <mergeCell ref="L40:L41"/>
    <mergeCell ref="M40:M41"/>
    <mergeCell ref="N40:N41"/>
    <mergeCell ref="O37:O38"/>
    <mergeCell ref="P37:P38"/>
    <mergeCell ref="Q37:Q38"/>
    <mergeCell ref="R37:R38"/>
    <mergeCell ref="S37:S38"/>
    <mergeCell ref="T37:T38"/>
    <mergeCell ref="Y36:Y38"/>
    <mergeCell ref="Z36:Z38"/>
    <mergeCell ref="AA36:AA38"/>
    <mergeCell ref="D37:D38"/>
    <mergeCell ref="E37:E38"/>
    <mergeCell ref="F37:F38"/>
    <mergeCell ref="G37:G38"/>
    <mergeCell ref="H37:H38"/>
    <mergeCell ref="I37:I38"/>
    <mergeCell ref="J37:J38"/>
    <mergeCell ref="U34:U35"/>
    <mergeCell ref="A36:A38"/>
    <mergeCell ref="B36:C38"/>
    <mergeCell ref="V36:V38"/>
    <mergeCell ref="W36:W38"/>
    <mergeCell ref="X36:X38"/>
    <mergeCell ref="K37:K38"/>
    <mergeCell ref="L37:L38"/>
    <mergeCell ref="M37:M38"/>
    <mergeCell ref="N37:N38"/>
    <mergeCell ref="O34:O35"/>
    <mergeCell ref="P34:P35"/>
    <mergeCell ref="Q34:Q35"/>
    <mergeCell ref="R34:R35"/>
    <mergeCell ref="S34:S35"/>
    <mergeCell ref="T34:T35"/>
    <mergeCell ref="Y33:Y35"/>
    <mergeCell ref="Z33:Z35"/>
    <mergeCell ref="AA33:AA35"/>
    <mergeCell ref="D34:D35"/>
    <mergeCell ref="E34:E35"/>
    <mergeCell ref="F34:F35"/>
    <mergeCell ref="G34:G35"/>
    <mergeCell ref="H34:H35"/>
    <mergeCell ref="I34:I35"/>
    <mergeCell ref="J34:J35"/>
    <mergeCell ref="U31:U32"/>
    <mergeCell ref="A33:A35"/>
    <mergeCell ref="B33:C35"/>
    <mergeCell ref="V33:V35"/>
    <mergeCell ref="W33:W35"/>
    <mergeCell ref="X33:X35"/>
    <mergeCell ref="K34:K35"/>
    <mergeCell ref="L34:L35"/>
    <mergeCell ref="M34:M35"/>
    <mergeCell ref="N34:N35"/>
    <mergeCell ref="O31:O32"/>
    <mergeCell ref="P31:P32"/>
    <mergeCell ref="Q31:Q32"/>
    <mergeCell ref="R31:R32"/>
    <mergeCell ref="S31:S32"/>
    <mergeCell ref="T31:T32"/>
    <mergeCell ref="Y30:Y32"/>
    <mergeCell ref="Z30:Z32"/>
    <mergeCell ref="AA30:AA32"/>
    <mergeCell ref="D31:D32"/>
    <mergeCell ref="E31:E32"/>
    <mergeCell ref="F31:F32"/>
    <mergeCell ref="G31:G32"/>
    <mergeCell ref="H31:H32"/>
    <mergeCell ref="I31:I32"/>
    <mergeCell ref="J31:J32"/>
    <mergeCell ref="U28:U29"/>
    <mergeCell ref="A30:A32"/>
    <mergeCell ref="B30:C32"/>
    <mergeCell ref="V30:V32"/>
    <mergeCell ref="W30:W32"/>
    <mergeCell ref="X30:X32"/>
    <mergeCell ref="K31:K32"/>
    <mergeCell ref="L31:L32"/>
    <mergeCell ref="M31:M32"/>
    <mergeCell ref="N31:N32"/>
    <mergeCell ref="O28:O29"/>
    <mergeCell ref="P28:P29"/>
    <mergeCell ref="Q28:Q29"/>
    <mergeCell ref="R28:R29"/>
    <mergeCell ref="S28:S29"/>
    <mergeCell ref="T28:T29"/>
    <mergeCell ref="Y27:Y29"/>
    <mergeCell ref="Z27:Z29"/>
    <mergeCell ref="AA27:AA29"/>
    <mergeCell ref="D28:D29"/>
    <mergeCell ref="E28:E29"/>
    <mergeCell ref="F28:F29"/>
    <mergeCell ref="G28:G29"/>
    <mergeCell ref="H28:H29"/>
    <mergeCell ref="I28:I29"/>
    <mergeCell ref="J28:J29"/>
    <mergeCell ref="U25:U26"/>
    <mergeCell ref="A27:A29"/>
    <mergeCell ref="B27:C29"/>
    <mergeCell ref="V27:V29"/>
    <mergeCell ref="W27:W29"/>
    <mergeCell ref="X27:X29"/>
    <mergeCell ref="K28:K29"/>
    <mergeCell ref="L28:L29"/>
    <mergeCell ref="M28:M29"/>
    <mergeCell ref="N28:N29"/>
    <mergeCell ref="O25:O26"/>
    <mergeCell ref="P25:P26"/>
    <mergeCell ref="Q25:Q26"/>
    <mergeCell ref="R25:R26"/>
    <mergeCell ref="S25:S26"/>
    <mergeCell ref="T25:T26"/>
    <mergeCell ref="Y24:Y26"/>
    <mergeCell ref="Z24:Z26"/>
    <mergeCell ref="AA24:AA26"/>
    <mergeCell ref="D25:D26"/>
    <mergeCell ref="E25:E26"/>
    <mergeCell ref="F25:F26"/>
    <mergeCell ref="G25:G26"/>
    <mergeCell ref="H25:H26"/>
    <mergeCell ref="I25:I26"/>
    <mergeCell ref="J25:J26"/>
    <mergeCell ref="U22:U23"/>
    <mergeCell ref="A24:A26"/>
    <mergeCell ref="B24:C26"/>
    <mergeCell ref="V24:V26"/>
    <mergeCell ref="W24:W26"/>
    <mergeCell ref="X24:X26"/>
    <mergeCell ref="K25:K26"/>
    <mergeCell ref="L25:L26"/>
    <mergeCell ref="M25:M26"/>
    <mergeCell ref="N25:N26"/>
    <mergeCell ref="O22:O23"/>
    <mergeCell ref="P22:P23"/>
    <mergeCell ref="Q22:Q23"/>
    <mergeCell ref="R22:R23"/>
    <mergeCell ref="S22:S23"/>
    <mergeCell ref="T22:T23"/>
    <mergeCell ref="Y21:Y23"/>
    <mergeCell ref="Z21:Z23"/>
    <mergeCell ref="AA21:AA23"/>
    <mergeCell ref="D22:D23"/>
    <mergeCell ref="E22:E23"/>
    <mergeCell ref="F22:F23"/>
    <mergeCell ref="G22:G23"/>
    <mergeCell ref="H22:H23"/>
    <mergeCell ref="I22:I23"/>
    <mergeCell ref="J22:J23"/>
    <mergeCell ref="U19:U20"/>
    <mergeCell ref="A21:A23"/>
    <mergeCell ref="B21:C23"/>
    <mergeCell ref="V21:V23"/>
    <mergeCell ref="W21:W23"/>
    <mergeCell ref="X21:X23"/>
    <mergeCell ref="K22:K23"/>
    <mergeCell ref="L22:L23"/>
    <mergeCell ref="M22:M23"/>
    <mergeCell ref="N22:N23"/>
    <mergeCell ref="O19:O20"/>
    <mergeCell ref="P19:P20"/>
    <mergeCell ref="Q19:Q20"/>
    <mergeCell ref="R19:R20"/>
    <mergeCell ref="S19:S20"/>
    <mergeCell ref="T19:T20"/>
    <mergeCell ref="Y18:Y20"/>
    <mergeCell ref="Z18:Z20"/>
    <mergeCell ref="AA18:AA20"/>
    <mergeCell ref="D19:D20"/>
    <mergeCell ref="E19:E20"/>
    <mergeCell ref="F19:F20"/>
    <mergeCell ref="G19:G20"/>
    <mergeCell ref="H19:H20"/>
    <mergeCell ref="I19:I20"/>
    <mergeCell ref="J19:J20"/>
    <mergeCell ref="U16:U17"/>
    <mergeCell ref="A18:A20"/>
    <mergeCell ref="B18:C20"/>
    <mergeCell ref="V18:V20"/>
    <mergeCell ref="W18:W20"/>
    <mergeCell ref="X18:X20"/>
    <mergeCell ref="K19:K20"/>
    <mergeCell ref="L19:L20"/>
    <mergeCell ref="M19:M20"/>
    <mergeCell ref="N19:N20"/>
    <mergeCell ref="O16:O17"/>
    <mergeCell ref="P16:P17"/>
    <mergeCell ref="Q16:Q17"/>
    <mergeCell ref="R16:R17"/>
    <mergeCell ref="S16:S17"/>
    <mergeCell ref="T16:T17"/>
    <mergeCell ref="Y15:Y17"/>
    <mergeCell ref="Z15:Z17"/>
    <mergeCell ref="AA15:AA17"/>
    <mergeCell ref="D16:D17"/>
    <mergeCell ref="E16:E17"/>
    <mergeCell ref="F16:F17"/>
    <mergeCell ref="G16:G17"/>
    <mergeCell ref="H16:H17"/>
    <mergeCell ref="I16:I17"/>
    <mergeCell ref="J16:J17"/>
    <mergeCell ref="U13:U14"/>
    <mergeCell ref="A15:A17"/>
    <mergeCell ref="B15:C17"/>
    <mergeCell ref="V15:V17"/>
    <mergeCell ref="W15:W17"/>
    <mergeCell ref="X15:X17"/>
    <mergeCell ref="K16:K17"/>
    <mergeCell ref="L16:L17"/>
    <mergeCell ref="M16:M17"/>
    <mergeCell ref="N16:N17"/>
    <mergeCell ref="O13:O14"/>
    <mergeCell ref="P13:P14"/>
    <mergeCell ref="Q13:Q14"/>
    <mergeCell ref="R13:R14"/>
    <mergeCell ref="S13:S14"/>
    <mergeCell ref="T13:T14"/>
    <mergeCell ref="Y12:Y14"/>
    <mergeCell ref="Z12:Z14"/>
    <mergeCell ref="AA12:AA14"/>
    <mergeCell ref="D13:D14"/>
    <mergeCell ref="E13:E14"/>
    <mergeCell ref="F13:F14"/>
    <mergeCell ref="G13:G14"/>
    <mergeCell ref="H13:H14"/>
    <mergeCell ref="I13:I14"/>
    <mergeCell ref="J13:J14"/>
    <mergeCell ref="U10:U11"/>
    <mergeCell ref="A12:A14"/>
    <mergeCell ref="B12:C14"/>
    <mergeCell ref="V12:V14"/>
    <mergeCell ref="W12:W14"/>
    <mergeCell ref="X12:X14"/>
    <mergeCell ref="K13:K14"/>
    <mergeCell ref="L13:L14"/>
    <mergeCell ref="M13:M14"/>
    <mergeCell ref="N13:N14"/>
    <mergeCell ref="O10:O11"/>
    <mergeCell ref="P10:P11"/>
    <mergeCell ref="Q10:Q11"/>
    <mergeCell ref="R10:R11"/>
    <mergeCell ref="S10:S11"/>
    <mergeCell ref="T10:T11"/>
    <mergeCell ref="Y9:Y11"/>
    <mergeCell ref="Z9:Z11"/>
    <mergeCell ref="AA9:AA11"/>
    <mergeCell ref="D10:D11"/>
    <mergeCell ref="E10:E11"/>
    <mergeCell ref="F10:F11"/>
    <mergeCell ref="G10:G11"/>
    <mergeCell ref="H10:H11"/>
    <mergeCell ref="I10:I11"/>
    <mergeCell ref="J10:J11"/>
    <mergeCell ref="U7:U8"/>
    <mergeCell ref="A9:A11"/>
    <mergeCell ref="B9:C11"/>
    <mergeCell ref="V9:V11"/>
    <mergeCell ref="W9:W11"/>
    <mergeCell ref="X9:X11"/>
    <mergeCell ref="K10:K11"/>
    <mergeCell ref="L10:L11"/>
    <mergeCell ref="M10:M11"/>
    <mergeCell ref="N10:N11"/>
    <mergeCell ref="O7:O8"/>
    <mergeCell ref="P7:P8"/>
    <mergeCell ref="Q7:Q8"/>
    <mergeCell ref="R7:R8"/>
    <mergeCell ref="S7:S8"/>
    <mergeCell ref="T7:T8"/>
    <mergeCell ref="Y6:Y8"/>
    <mergeCell ref="Z6:Z8"/>
    <mergeCell ref="AA6:AA8"/>
    <mergeCell ref="D7:D8"/>
    <mergeCell ref="E7:E8"/>
    <mergeCell ref="F7:F8"/>
    <mergeCell ref="G7:G8"/>
    <mergeCell ref="H7:H8"/>
    <mergeCell ref="I7:I8"/>
    <mergeCell ref="J7:J8"/>
    <mergeCell ref="X4:X5"/>
    <mergeCell ref="A6:A8"/>
    <mergeCell ref="B6:C8"/>
    <mergeCell ref="V6:V8"/>
    <mergeCell ref="W6:W8"/>
    <mergeCell ref="X6:X8"/>
    <mergeCell ref="K7:K8"/>
    <mergeCell ref="L7:L8"/>
    <mergeCell ref="M7:M8"/>
    <mergeCell ref="N7:N8"/>
    <mergeCell ref="N4:O5"/>
    <mergeCell ref="P4:Q5"/>
    <mergeCell ref="R4:S5"/>
    <mergeCell ref="T4:U5"/>
    <mergeCell ref="V4:V5"/>
    <mergeCell ref="W4:W5"/>
    <mergeCell ref="A1:E2"/>
    <mergeCell ref="G2:I2"/>
    <mergeCell ref="T3:U3"/>
    <mergeCell ref="A4:A5"/>
    <mergeCell ref="B4:C5"/>
    <mergeCell ref="D4:E5"/>
    <mergeCell ref="F4:G5"/>
    <mergeCell ref="H4:I5"/>
    <mergeCell ref="J4:K5"/>
    <mergeCell ref="L4:M5"/>
  </mergeCells>
  <conditionalFormatting sqref="K99:L103">
    <cfRule type="containsText" dxfId="0" priority="1" operator="containsText" text="rechnerisch falsch">
      <formula>NOT(ISERROR(SEARCH("rechnerisch falsch",K99)))</formula>
    </cfRule>
  </conditionalFormatting>
  <pageMargins left="0.70866141732283472" right="0.70866141732283472" top="0.78740157480314965" bottom="0.78740157480314965" header="0.31496062992125984" footer="0.31496062992125984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"/>
  <sheetViews>
    <sheetView workbookViewId="0"/>
  </sheetViews>
  <sheetFormatPr baseColWidth="10" defaultRowHeight="15" x14ac:dyDescent="0.25"/>
  <sheetData/>
  <sheetProtection algorithmName="SHA-512" hashValue="GedwkzrsN37fqlojq6gQDsSkQk/rc/+6GvA+owOWlyeGdwhFbaZRsKXI+wbuZH+ZURr4f+SP3vWTTfEn/DSr7g==" saltValue="860jLRxPgfR65pDEm84RKA==" spinCount="100000" sheet="1" objects="1" scenario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"/>
  <sheetViews>
    <sheetView workbookViewId="0"/>
  </sheetViews>
  <sheetFormatPr baseColWidth="10" defaultRowHeight="15" x14ac:dyDescent="0.25"/>
  <sheetData/>
  <sheetProtection algorithmName="SHA-512" hashValue="qE5iRjdGc+pu9msyvReWDOJ0fsTjKDZgBfe+0ye+e/mLvxf4w4xCb49gUnlVHXHUG0gbiHRX8sq+5cLeF26Ykg==" saltValue="Tsfebh1yG3UilZbno2uwbw==" spinCount="100000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"/>
  <sheetViews>
    <sheetView workbookViewId="0"/>
  </sheetViews>
  <sheetFormatPr baseColWidth="10" defaultRowHeight="15" x14ac:dyDescent="0.25"/>
  <sheetData/>
  <sheetProtection algorithmName="SHA-512" hashValue="qhcrH9Ab6ANx3fdP87AbpcleLARMuJrT5IsFpZxfwvIjiqqGDF3OCKSO3aQeedACgnNCwj/Lrr+uw/rn4UVUrQ==" saltValue="6IH6YOWXW+4SBnGwjQhj0w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Los 2 </vt:lpstr>
      <vt:lpstr>Tabelle1</vt:lpstr>
      <vt:lpstr>Tabelle2</vt:lpstr>
      <vt:lpstr>Tabelle3</vt:lpstr>
      <vt:lpstr>Brutto</vt:lpstr>
      <vt:lpstr>Netto</vt:lpstr>
      <vt:lpstr>Ust</vt:lpstr>
    </vt:vector>
  </TitlesOfParts>
  <Company>Bezirksamt Lichtenberg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Laacke, Andrea</dc:creator>
  <cp:lastModifiedBy>Laacke, Andrea</cp:lastModifiedBy>
  <dcterms:created xsi:type="dcterms:W3CDTF">2026-02-26T11:07:49Z</dcterms:created>
  <dcterms:modified xsi:type="dcterms:W3CDTF">2026-02-26T11:07:53Z</dcterms:modified>
</cp:coreProperties>
</file>