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D383664D-6B5E-45A7-8694-4D463B93E812}" xr6:coauthVersionLast="47" xr6:coauthVersionMax="47" xr10:uidLastSave="{00000000-0000-0000-0000-000000000000}"/>
  <bookViews>
    <workbookView xWindow="-120" yWindow="-120" windowWidth="38640" windowHeight="21120" tabRatio="864" xr2:uid="{00000000-000D-0000-FFFF-FFFF00000000}"/>
  </bookViews>
  <sheets>
    <sheet name="Angebotsschreiben" sheetId="15" r:id="rId1"/>
    <sheet name="I Zusammenfassung" sheetId="1" r:id="rId2"/>
    <sheet name="Vortext zum Angebot" sheetId="8" r:id="rId3"/>
    <sheet name="II Leistungen nach der HOAI" sheetId="2" r:id="rId4"/>
    <sheet name="III Stundensatz" sheetId="3" r:id="rId5"/>
    <sheet name="III Stundensatz, Stundenanzahl" sheetId="11" r:id="rId6"/>
    <sheet name="Honorartafeln HOAI" sheetId="5" r:id="rId7"/>
  </sheets>
  <definedNames>
    <definedName name="an_summe_angebot">Angebotsschreiben!$J$47</definedName>
    <definedName name="an_summe_angebot_netto">Angebotsschreiben!#REF!</definedName>
    <definedName name="_xlnm.Print_Area" localSheetId="0">Angebotsschreiben!$A$1:$L$95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7" i="11" l="1"/>
  <c r="A177" i="11"/>
  <c r="I146" i="11"/>
  <c r="A146" i="11"/>
  <c r="I191" i="11"/>
  <c r="A191" i="11"/>
  <c r="I158" i="3"/>
  <c r="A158" i="3"/>
  <c r="I145" i="3"/>
  <c r="A145" i="3"/>
  <c r="I132" i="3"/>
  <c r="A132" i="3"/>
  <c r="A160" i="11"/>
  <c r="I160" i="11"/>
  <c r="I49" i="2"/>
  <c r="K38" i="1"/>
  <c r="G38" i="1"/>
  <c r="I162" i="3" l="1"/>
  <c r="D57" i="2"/>
  <c r="D56" i="2"/>
  <c r="A55" i="2"/>
  <c r="J97" i="3" l="1"/>
  <c r="H101" i="3" s="1"/>
  <c r="J97" i="11"/>
  <c r="H101" i="11" s="1"/>
  <c r="J87" i="3"/>
  <c r="H91" i="3" s="1"/>
  <c r="J87" i="11"/>
  <c r="H91" i="11" s="1"/>
  <c r="I48" i="1"/>
  <c r="E51" i="1"/>
  <c r="G49" i="1"/>
  <c r="G51" i="1"/>
  <c r="K46" i="1"/>
  <c r="I47" i="1"/>
  <c r="I44" i="1"/>
  <c r="E50" i="1"/>
  <c r="G53" i="1"/>
  <c r="E47" i="1"/>
  <c r="I53" i="1"/>
  <c r="I43" i="1"/>
  <c r="G48" i="1"/>
  <c r="G52" i="1"/>
  <c r="K53" i="1"/>
  <c r="K49" i="1"/>
  <c r="K52" i="1"/>
  <c r="I40" i="1"/>
  <c r="E52" i="1"/>
  <c r="I45" i="1"/>
  <c r="G46" i="1"/>
  <c r="K47" i="1"/>
  <c r="G39" i="1"/>
  <c r="K45" i="1"/>
  <c r="K39" i="1"/>
  <c r="K50" i="1"/>
  <c r="I52" i="1"/>
  <c r="I49" i="1"/>
  <c r="I42" i="1"/>
  <c r="K51" i="1"/>
  <c r="G47" i="1"/>
  <c r="E45" i="1"/>
  <c r="I51" i="1"/>
  <c r="E48" i="1"/>
  <c r="E46" i="1"/>
  <c r="E49" i="1"/>
  <c r="I41" i="1"/>
  <c r="G45" i="1"/>
  <c r="K48" i="1"/>
  <c r="I50" i="1"/>
  <c r="E53" i="1"/>
  <c r="I46" i="1"/>
  <c r="G50" i="1"/>
  <c r="B27" i="1" l="1"/>
  <c r="B26" i="1"/>
  <c r="B25" i="1"/>
  <c r="G16" i="1"/>
  <c r="B16" i="1"/>
  <c r="D11" i="1"/>
  <c r="D10" i="1"/>
  <c r="D9" i="1"/>
  <c r="D8" i="1"/>
  <c r="I39" i="1"/>
  <c r="F80" i="2" l="1"/>
  <c r="D11" i="3" l="1"/>
  <c r="D10" i="3"/>
  <c r="D11" i="11"/>
  <c r="D10" i="11"/>
  <c r="D11" i="2"/>
  <c r="D10" i="2"/>
  <c r="B25" i="11" l="1"/>
  <c r="G21" i="11"/>
  <c r="B21" i="11"/>
  <c r="D9" i="11"/>
  <c r="D8" i="11"/>
  <c r="B25" i="3"/>
  <c r="G21" i="3"/>
  <c r="B21" i="3"/>
  <c r="G16" i="3"/>
  <c r="D9" i="3"/>
  <c r="D8" i="3"/>
  <c r="B25" i="2"/>
  <c r="G21" i="2"/>
  <c r="B21" i="2"/>
  <c r="D9" i="2"/>
  <c r="D8" i="2"/>
  <c r="B16" i="11" l="1"/>
  <c r="G16" i="11"/>
  <c r="B16" i="2"/>
  <c r="G16" i="2"/>
  <c r="B16" i="3"/>
  <c r="A132" i="11" l="1"/>
  <c r="G40" i="1"/>
  <c r="H100" i="11" l="1"/>
  <c r="H100" i="3"/>
  <c r="H110" i="3"/>
  <c r="K40" i="1"/>
  <c r="E42" i="1"/>
  <c r="E40" i="1"/>
  <c r="G42" i="1"/>
  <c r="G41" i="1"/>
  <c r="G43" i="1"/>
  <c r="J107" i="3" l="1"/>
  <c r="H111" i="3" s="1"/>
  <c r="H102" i="3"/>
  <c r="H103" i="3"/>
  <c r="H103" i="11"/>
  <c r="H113" i="3"/>
  <c r="K41" i="1"/>
  <c r="K43" i="1"/>
  <c r="K42" i="1"/>
  <c r="H112" i="3" l="1"/>
  <c r="H114" i="3" s="1"/>
  <c r="H104" i="3"/>
  <c r="H104" i="11"/>
  <c r="I132" i="11"/>
  <c r="I195" i="11" s="1"/>
  <c r="H90" i="3"/>
  <c r="E43" i="1"/>
  <c r="E41" i="1"/>
  <c r="H90" i="11" l="1"/>
  <c r="H92" i="11" s="1"/>
  <c r="H110" i="11"/>
  <c r="H92" i="3"/>
  <c r="G44" i="1"/>
  <c r="E44" i="1"/>
  <c r="H113" i="11" l="1"/>
  <c r="J107" i="11"/>
  <c r="H111" i="11" s="1"/>
  <c r="H112" i="11" s="1"/>
  <c r="H93" i="11"/>
  <c r="H94" i="11" s="1"/>
  <c r="H93" i="3"/>
  <c r="H94" i="3" s="1"/>
  <c r="F52" i="2"/>
  <c r="K44" i="1"/>
  <c r="H114" i="11" l="1"/>
  <c r="K54" i="1"/>
  <c r="D39" i="2"/>
  <c r="G56" i="2" l="1" a="1"/>
  <c r="G56" i="2" s="1"/>
  <c r="J56" i="2" a="1"/>
  <c r="J56" i="2" s="1"/>
  <c r="J57" i="2" a="1"/>
  <c r="J57" i="2" s="1"/>
  <c r="G57" i="2" a="1"/>
  <c r="G57" i="2" s="1"/>
  <c r="I58" i="2" l="1"/>
  <c r="I62" i="2" s="1"/>
  <c r="G54" i="1"/>
  <c r="I61" i="2" l="1"/>
  <c r="D65" i="2" s="1"/>
  <c r="E39" i="1"/>
  <c r="J79" i="2" l="1"/>
  <c r="J71" i="2"/>
  <c r="J78" i="2"/>
  <c r="H83" i="2" s="1"/>
  <c r="J74" i="2"/>
  <c r="J76" i="2"/>
  <c r="J72" i="2"/>
  <c r="J77" i="2"/>
  <c r="J73" i="2"/>
  <c r="J75" i="2"/>
  <c r="H65" i="2"/>
  <c r="H81" i="2" l="1"/>
  <c r="H82" i="2" s="1"/>
  <c r="H84" i="2" l="1"/>
  <c r="H90" i="2" l="1"/>
  <c r="J87" i="2"/>
  <c r="H91" i="2" s="1"/>
  <c r="I38" i="1"/>
  <c r="E38" i="1"/>
  <c r="E54" i="1" l="1"/>
  <c r="I54" i="1"/>
  <c r="H92" i="2"/>
  <c r="H60" i="1" l="1"/>
  <c r="H61" i="1" s="1"/>
  <c r="H62" i="1" s="1"/>
  <c r="J47" i="15" s="1"/>
  <c r="H56" i="1"/>
  <c r="H93" i="2"/>
  <c r="H94" i="2" s="1"/>
  <c r="H57" i="1" l="1"/>
  <c r="H58" i="1" s="1"/>
</calcChain>
</file>

<file path=xl/sharedStrings.xml><?xml version="1.0" encoding="utf-8"?>
<sst xmlns="http://schemas.openxmlformats.org/spreadsheetml/2006/main" count="1014" uniqueCount="264">
  <si>
    <t>Honorarangebot Teil I Zusammenfassung</t>
  </si>
  <si>
    <t>Bieter</t>
  </si>
  <si>
    <t>Vergabenummer</t>
  </si>
  <si>
    <t>Maßnahmenummer</t>
  </si>
  <si>
    <t>Vertragsnummer</t>
  </si>
  <si>
    <t>Aktenzeichen</t>
  </si>
  <si>
    <t>Grundlage</t>
  </si>
  <si>
    <t>Leistung</t>
  </si>
  <si>
    <t>Optionale
Leistungen
EUR netto</t>
  </si>
  <si>
    <t>Objektplanung Gebäude</t>
  </si>
  <si>
    <t>Objektplanung Innenräume</t>
  </si>
  <si>
    <t>Objektplanung Freianlagen</t>
  </si>
  <si>
    <t>Objektplanung Ingenieurbauwerke</t>
  </si>
  <si>
    <t>Objektplanung Verkehrsanlagen</t>
  </si>
  <si>
    <t>Fachplanung Tragwerksplanung</t>
  </si>
  <si>
    <t>Fachplanung Technische Ausrüstung</t>
  </si>
  <si>
    <t>Zwischensumme netto</t>
  </si>
  <si>
    <t>Grundhonorar und
Besondere Leistungen
EUR netto</t>
  </si>
  <si>
    <t>Maßnahme</t>
  </si>
  <si>
    <t>Maßnahme kurz</t>
  </si>
  <si>
    <t>Gesamthonorar EUR netto ohne Optionen</t>
  </si>
  <si>
    <t>Gesamthonorar EUR brutto ohne Optionen</t>
  </si>
  <si>
    <t>Gesamthonorar EUR netto mit Optionen</t>
  </si>
  <si>
    <t>Mehrwertsteuer EUR</t>
  </si>
  <si>
    <t>Gesamthonorar EUR brutto mit Optionen</t>
  </si>
  <si>
    <t>Honorarangebot Teil II Leistungen nach der HOAI</t>
  </si>
  <si>
    <t>Objekt</t>
  </si>
  <si>
    <t>Anlagengruppe (ALG)</t>
  </si>
  <si>
    <t>Nr. 2 Wärmeversorgungsanlagen</t>
  </si>
  <si>
    <t>Nr. 4 Starkstromanlagen</t>
  </si>
  <si>
    <t>Nr. 5 Fernmelde- und informationstechnische Anlagen</t>
  </si>
  <si>
    <t>Nr. 6 Förderanlagen</t>
  </si>
  <si>
    <t>Nr. 7 nutzungsspezifische Anlagen und verfahrenstechnische Anlagen</t>
  </si>
  <si>
    <t>Nr. 3 Lufttechnische Anlagen</t>
  </si>
  <si>
    <t>Nr. 1 Abwasser-, Wasser- und Gasanlagen</t>
  </si>
  <si>
    <t>Anlagenart der ALG Nr. 7</t>
  </si>
  <si>
    <t>Küchentechnische Geräte und Anlagen</t>
  </si>
  <si>
    <t>Wäscherei- und Reinigungsgeräte/ -anlagen</t>
  </si>
  <si>
    <t>Medizin- oder labortechnische Anlagen</t>
  </si>
  <si>
    <t>Feuerlöschgeräte und -anlagen</t>
  </si>
  <si>
    <t>Entsorgungsanlagen</t>
  </si>
  <si>
    <t>Bühnentechnische Anlagen</t>
  </si>
  <si>
    <t>Medienversorgungsanlagen</t>
  </si>
  <si>
    <t>Badetechnische Anlagen</t>
  </si>
  <si>
    <t>Prozesswärmeanlagen</t>
  </si>
  <si>
    <t>Technische Anlagen für Tankstellen und Fahrzeugwaschanlagen</t>
  </si>
  <si>
    <t>Lagertechnische Anlagen</t>
  </si>
  <si>
    <t>Taumittelsprühanlagen oder Enteisungsanlagen</t>
  </si>
  <si>
    <t>Stationäre Enteisungsanlagen für Großanlagen</t>
  </si>
  <si>
    <t>Honorarzone</t>
  </si>
  <si>
    <t>Pauschalpreisabfrage</t>
  </si>
  <si>
    <t>Anrechenbare Kosten (aK)</t>
  </si>
  <si>
    <t>EUR netto</t>
  </si>
  <si>
    <t>Kostengruppe</t>
  </si>
  <si>
    <t>Nummer</t>
  </si>
  <si>
    <t>aK gesamt EUR netto ohne Unvorhergesehenes</t>
  </si>
  <si>
    <t>aK</t>
  </si>
  <si>
    <t>unterer Tabellenwert</t>
  </si>
  <si>
    <t>oberer Tabellenwert</t>
  </si>
  <si>
    <t>von</t>
  </si>
  <si>
    <t>bis</t>
  </si>
  <si>
    <t>v. H.</t>
  </si>
  <si>
    <t>Honorarsatz</t>
  </si>
  <si>
    <t>EUR brutto</t>
  </si>
  <si>
    <t>bei 100 % Leistung</t>
  </si>
  <si>
    <t>Anrechenbarkeit</t>
  </si>
  <si>
    <t>I</t>
  </si>
  <si>
    <t>Pauschale netto</t>
  </si>
  <si>
    <t>Grundhonorar</t>
  </si>
  <si>
    <t>Honorar inkl. Zuschläge</t>
  </si>
  <si>
    <t>Bewertung der Leistung gesamt</t>
  </si>
  <si>
    <t>1 Grundlagenermittlung</t>
  </si>
  <si>
    <t>2 Vorplanung</t>
  </si>
  <si>
    <t>3 Entwurfsplanung</t>
  </si>
  <si>
    <t>4 Genehmigungsplanung</t>
  </si>
  <si>
    <t>5 Ausführungsplanung</t>
  </si>
  <si>
    <t>6 Vorbereitung der Vergabe</t>
  </si>
  <si>
    <t>7 Mitwirkung bei der Vergabe</t>
  </si>
  <si>
    <t>8 Objektüberwachung – Bauüberwachung</t>
  </si>
  <si>
    <t>9 Objektbetreuung</t>
  </si>
  <si>
    <t>v. H./ EUR</t>
  </si>
  <si>
    <t>Nebenkosten auf die Grundleistungen</t>
  </si>
  <si>
    <t>Prozent</t>
  </si>
  <si>
    <t>Gesamthonorar</t>
  </si>
  <si>
    <t>Nebenkosten netto</t>
  </si>
  <si>
    <t>Gesamthonorar netto</t>
  </si>
  <si>
    <t>EUR</t>
  </si>
  <si>
    <t>Mehrwertsteuer</t>
  </si>
  <si>
    <t>Gesamthonorar brutto</t>
  </si>
  <si>
    <t>Wert der mitzuverarbeitenden Bausubstanz (mvB)</t>
  </si>
  <si>
    <t>sehr geringe Anforderungen</t>
  </si>
  <si>
    <t>durchschnittliche Anforderungen</t>
  </si>
  <si>
    <t>sehr hohe Anforderungen</t>
  </si>
  <si>
    <t>Euro</t>
  </si>
  <si>
    <t>Anrechenbare Kosten EUR</t>
  </si>
  <si>
    <t>geringe Anforderungen</t>
  </si>
  <si>
    <t>hohe Anforderungen</t>
  </si>
  <si>
    <t>Honorartafel nach § 35 HOAI</t>
  </si>
  <si>
    <t>II</t>
  </si>
  <si>
    <t>III</t>
  </si>
  <si>
    <t>IV</t>
  </si>
  <si>
    <t>V</t>
  </si>
  <si>
    <t>Honorar-zone</t>
  </si>
  <si>
    <t>§</t>
  </si>
  <si>
    <t>von/bis</t>
  </si>
  <si>
    <t>Honorartafel nach § 44 HOAI</t>
  </si>
  <si>
    <t>nein</t>
  </si>
  <si>
    <t>Honorartafel Anlage 1 (zu § 3 Absatz 1) Punkt 1.2.4 Abs. 3 HOAI</t>
  </si>
  <si>
    <t>Honorartafel nach § 40 HOAI</t>
  </si>
  <si>
    <t>Honorartafel nach § 52 HOAI</t>
  </si>
  <si>
    <t>Honorartafel nach § 56 HOAI</t>
  </si>
  <si>
    <t>Honorartafel Anlage 1 (zu § 3 Absatz 1) Punkt 1.2.5 Abs. 3 HOAI</t>
  </si>
  <si>
    <t>Bauphysik - Raumakustik</t>
  </si>
  <si>
    <t>II Leistungen nach der HOAI</t>
  </si>
  <si>
    <t>Honorartafel nach § 48 HOAI</t>
  </si>
  <si>
    <t>II Leistungen Anlage 1 HOAI</t>
  </si>
  <si>
    <t>Optionale Leistung</t>
  </si>
  <si>
    <t>Gesamt (netto)</t>
  </si>
  <si>
    <t>Zwischensumme</t>
  </si>
  <si>
    <t>Anzahl Stunden</t>
  </si>
  <si>
    <t>h</t>
  </si>
  <si>
    <t>Bauphysik - Bauakustik (Schallschutz)</t>
  </si>
  <si>
    <t>Bauphysik - Wärmeschutz und Energiebilanzierung</t>
  </si>
  <si>
    <t>Honorartafel Anlage 1 (zu § 3 Absatz 1) Punkt 1.2.3 Abs. 2 HOAI</t>
  </si>
  <si>
    <t>Leistungsphasen (LPH)</t>
  </si>
  <si>
    <t>Vortext zum Angebot</t>
  </si>
  <si>
    <t>Leistung/ Leistungen</t>
  </si>
  <si>
    <t>Basishonorarsatz</t>
  </si>
  <si>
    <t>oberer Honorarsatz</t>
  </si>
  <si>
    <t>Abschlag vom/ Zuschlag zum Basishonorarsatz</t>
  </si>
  <si>
    <t>Interpolation (Ergebnis Basishonorarsatz)</t>
  </si>
  <si>
    <t>Abschlag vom Basishonorarsatz (in Prozent)</t>
  </si>
  <si>
    <t>Zuschlag zum Basishonorarsatz (in Prozent)</t>
  </si>
  <si>
    <t>Besondere Leistung</t>
  </si>
  <si>
    <t>Name und Anschrift des Bieters</t>
  </si>
  <si>
    <t>Tel:.</t>
  </si>
  <si>
    <t>Fax:</t>
  </si>
  <si>
    <t>E-Mail:</t>
  </si>
  <si>
    <t>Empfänger</t>
  </si>
  <si>
    <t>Leistung/CPV</t>
  </si>
  <si>
    <t>Bestandteil meines/unseres Angebotes sind neben diesem Angebotsschreiben und seinen Anlagen folgende Unterlagen:</t>
  </si>
  <si>
    <t xml:space="preserve">-  </t>
  </si>
  <si>
    <t>Ust.-ID-Nr.:</t>
  </si>
  <si>
    <t>Angebotsschreiben</t>
  </si>
  <si>
    <t>Anlagen</t>
  </si>
  <si>
    <t xml:space="preserve">IV 2131 F </t>
  </si>
  <si>
    <t>Honorarangebot HOAI</t>
  </si>
  <si>
    <t>Ich/Wir erkläre(n), dass</t>
  </si>
  <si>
    <t>ich/wir den Wortlaut der vom Auftraggeber verfassten Vertragsentwurfs / Leistungs-beschreibung als allein verbindlich anerkenne(n),</t>
  </si>
  <si>
    <t>mir/uns zugegangenen Änderungen der Vergabeunterlagen Gegenstand meines/unseres Angebotes sind.</t>
  </si>
  <si>
    <t>Honorarangebot Teil III - Abfrage Stundensatz</t>
  </si>
  <si>
    <t>Honorarangebot Teil III - Abfrage Stundensatz und Stundenanzahl</t>
  </si>
  <si>
    <t>€/ h</t>
  </si>
  <si>
    <t>Stundensatz</t>
  </si>
  <si>
    <t>III Stundensatz</t>
  </si>
  <si>
    <t>Honorar (Besondere Leistungen)</t>
  </si>
  <si>
    <t>Honorar (Besondere Leistungen) netto</t>
  </si>
  <si>
    <t>Honorar (Besondere Leistungen) gesamt brutto</t>
  </si>
  <si>
    <t>Honorar (optionale Leistungen)</t>
  </si>
  <si>
    <t>Honorar (optionale Leistungen) netto</t>
  </si>
  <si>
    <t>Honorar (optionale Leistungen) gesamt brutto</t>
  </si>
  <si>
    <t>Hilfs-</t>
  </si>
  <si>
    <t>zelle:</t>
  </si>
  <si>
    <t>III Stundensatz, Stundenanzahl</t>
  </si>
  <si>
    <t>III Pauschalpreis</t>
  </si>
  <si>
    <t>III Abfrage Prozent</t>
  </si>
  <si>
    <t>III Menge x Einzelpreis</t>
  </si>
  <si>
    <t>Umbau-/Modernisierungszuschlag</t>
  </si>
  <si>
    <t>Honorar (inkl. Zuschläge) netto</t>
  </si>
  <si>
    <t>IV 4021 F</t>
  </si>
  <si>
    <t>Im Fall eines elektronischen Angebotes ist hier keine separate Unterschrift bzw. Signatur erforderlich.*</t>
  </si>
  <si>
    <t>*</t>
  </si>
  <si>
    <t>Honorar (Leistungen)</t>
  </si>
  <si>
    <t>Honorar (Leistungen) netto</t>
  </si>
  <si>
    <t>Honorar (Leistungen) gesamt brutto</t>
  </si>
  <si>
    <t>Unterlagen gem. Aufforderung (IV 211 F / IV 2111 F) bzw. EU-Aufforderung zur Angebotsabgabe (IV 211EU F), Anlagen Teil B</t>
  </si>
  <si>
    <t>Instandsetzungs-/haltungszuschlag (LPH 8)</t>
  </si>
  <si>
    <r>
      <t xml:space="preserve">Soweit vom Auftraggeber eine elektronische Signatur/Siegel gefordert wird, ist diese </t>
    </r>
    <r>
      <rPr>
        <b/>
        <sz val="8"/>
        <color theme="1"/>
        <rFont val="Arial"/>
        <family val="2"/>
      </rPr>
      <t>bei der elektronischen Übermittlung des Angebots auf die Vergabeplattform Berlin</t>
    </r>
    <r>
      <rPr>
        <sz val="8"/>
        <color theme="1"/>
        <rFont val="Arial"/>
        <family val="2"/>
      </rPr>
      <t xml:space="preserve"> hinzuzufügen</t>
    </r>
  </si>
  <si>
    <r>
      <t xml:space="preserve">Bei einem elektronischen Angebot in Textform gemäß § 126b BGB ist bei natürlichen Personen (z.B. Einzelkaufleuten oder freiberuflich Tätigen) der Vor- und Nachname oder die Firma bzw. die Geschäftsbezeichnung sowie bei juristischen Personen die vollständige Bezeichnung </t>
    </r>
    <r>
      <rPr>
        <b/>
        <sz val="8"/>
        <color theme="1"/>
        <rFont val="Arial"/>
        <family val="2"/>
      </rPr>
      <t>bei der elektronischen Übermittlung des Angebots auf die Vergabeplattform Berlin</t>
    </r>
    <r>
      <rPr>
        <sz val="8"/>
        <color theme="1"/>
        <rFont val="Arial"/>
        <family val="2"/>
      </rPr>
      <t xml:space="preserve"> anzugeben.</t>
    </r>
  </si>
  <si>
    <t>Hinweis:</t>
  </si>
  <si>
    <t>mir/uns nicht bekannt ist, dass in den in den Finanz-Sanktionslisten (https://justiz.de/onlinedienste/finanz_sanktionsliste/index.php) auf der Grundlage der EU-Sanktionsverordnungen zur Bekämpfung des Terrorismus und zur Durchsetzung von Embargos (EG) Nr. 881/2002 vom 27. Mai 2002, 753/2011 vom 1. August 2011 sowie 2580/2001 vom 27. Dezember 2001 eine Eintragung vorliegt. Soweit im potentiellen Auftragsfall Nachunternehmen an der Auftragserfüllung beteiligt werden sollen, werde(n) ich/wir deren gleichlautende Erklärungen einholen.</t>
  </si>
  <si>
    <t>Nummer:</t>
  </si>
  <si>
    <t>Name:</t>
  </si>
  <si>
    <t>tag e.V eingetragen unter der/den Nummer/n:</t>
  </si>
  <si>
    <t>Liefer- und Dienstleistungsbereich (AVPQ) beim Deutschen Industrie- und Handelskammer-</t>
  </si>
  <si>
    <t>zeichnis (ULV) oder im         Amtlichen Verzeichnis präqualifizierter Unternehmen für den</t>
  </si>
  <si>
    <t xml:space="preserve">     Ich/Wir bin/sind präqualifiziert und im        Amtlichen Unternehmer- und Lieferantenver-</t>
  </si>
  <si>
    <t>.</t>
  </si>
  <si>
    <t>Die Angebotssumme einschließlich Umsatzsteuer (brutto) beträgt</t>
  </si>
  <si>
    <t>Vertragsentwurf mit Anlagen</t>
  </si>
  <si>
    <t>Eigenerklärung zur Frauenförderung (Wirt-2141)</t>
  </si>
  <si>
    <t>Nebenkosten auf die Leistungen</t>
  </si>
  <si>
    <t>Nebenkosten auf die Besondere Leistungen</t>
  </si>
  <si>
    <t>Nebenkosten auf die optionalen Leistungen</t>
  </si>
  <si>
    <t>Nebenkosten (auf die Leistungen) netto</t>
  </si>
  <si>
    <t>Nebenkosten (auf die Besondere Leistungen) netto</t>
  </si>
  <si>
    <t>Nebenkosten (auf die Optionale Leistungen) netto</t>
  </si>
  <si>
    <t>Nebenkosten auf Optionale
Leistungen
EUR netto</t>
  </si>
  <si>
    <t>Nebenkosten auf Grundhonorar und Besondere Leistungen
EUR netto</t>
  </si>
  <si>
    <t>Geotechnik</t>
  </si>
  <si>
    <t>Honorartafel Anlage 1.3 (zu § 3 Absatz 1 HOAI)</t>
  </si>
  <si>
    <t>Bauvermessung</t>
  </si>
  <si>
    <t>Honorartafel Anlage 1.4 (zu § 3 Absatz 1 HOAI)</t>
  </si>
  <si>
    <t>Honorartafel Anlage 1.1 (zu § 3 Absatz 1 HOAI)</t>
  </si>
  <si>
    <t>Nr. 8 Gebäudeautomation</t>
  </si>
  <si>
    <t>Technische Anlagen der Wasseraufbereitung</t>
  </si>
  <si>
    <t>Technische Anlagen der Abwasserreinigung</t>
  </si>
  <si>
    <t>Schlammbehandlung</t>
  </si>
  <si>
    <t>Technische Anlagen der Abwasserleitung</t>
  </si>
  <si>
    <t>Technische Anlagen der Wassergewinnung</t>
  </si>
  <si>
    <t>Regenwasserbehandlungsanlagen</t>
  </si>
  <si>
    <t>Technische Anlagen Grundwasserdekontaminierung</t>
  </si>
  <si>
    <t>Technische Anlagen Ver- und Entsorgung mit Gasen</t>
  </si>
  <si>
    <t>Technische Anlagen Ver- und Entsorgung mit Feststoffen</t>
  </si>
  <si>
    <t>Technische Anlagen Abfallentsorgung</t>
  </si>
  <si>
    <t>anteilig</t>
  </si>
  <si>
    <t>Ich/Wir biete(n) die Ausführung der oben genannten Leistung zu den von mir/uns eingesetzten Preisen  in dem vom Auftraggeber vorgegebenen Honorarblatt an. An mein Angebot halte(n) ich/wir mich/uns bis zum Ablauf der Bindefrist gebunden.</t>
  </si>
  <si>
    <r>
      <t xml:space="preserve">Vom Bieter sind in den gelben Feldern Eintragungen vorzunehmen
</t>
    </r>
    <r>
      <rPr>
        <b/>
        <sz val="11"/>
        <rFont val="Arial"/>
        <family val="2"/>
      </rPr>
      <t>Die einzelnen Tabellenblätter bestehen aus mehreren Seiten</t>
    </r>
  </si>
  <si>
    <t>Vom Bieter sind in den gelben Feldern Eintragungen vorzunehmen
Die einzelnen Tabellenblätter bestehen aus mehreren Seiten</t>
  </si>
  <si>
    <t>Kein Ansatz</t>
  </si>
  <si>
    <t>v. H. (Wert mind. "0")</t>
  </si>
  <si>
    <t>Vom Bieter sind nur in den gelben Feldern Eintragungen vorzunehmen. Die einzelnen Tabellenblätter bestehen aus mehreren Seiten.
Um die fehlerfreie Berechnung des Honorars zu gewährleisten, ist die Bearbeitung mit Microsoft Excel erforderlich.</t>
  </si>
  <si>
    <t>3715 / 71500</t>
  </si>
  <si>
    <t>Ernst-Reuter-Sportfeld</t>
  </si>
  <si>
    <t>Abbruch und Neubau eines Umkleidegebäudes</t>
  </si>
  <si>
    <t>Onkel-Tom-Str. 40, 14195 Berlin</t>
  </si>
  <si>
    <t>Bezirksamt Steglitz-Zehlendorf von Berlin</t>
  </si>
  <si>
    <t>Abt. Finanzen, Personal und Facility Management -Zentrale Vergabestelle-</t>
  </si>
  <si>
    <t>Auf dem Grat 2</t>
  </si>
  <si>
    <t>14195 Berlin</t>
  </si>
  <si>
    <t>Tragwerksplanung / 71327000-6</t>
  </si>
  <si>
    <t>Kostenschätzung</t>
  </si>
  <si>
    <t>Ernst-Reuter-Sportfeld - Abbruch und Neubau eines Umkleidegebäudes</t>
  </si>
  <si>
    <t xml:space="preserve">LP 4 - Heißbemessung </t>
  </si>
  <si>
    <t>ja</t>
  </si>
  <si>
    <t>S.1</t>
  </si>
  <si>
    <t>Stundenlohn Projektleiter</t>
  </si>
  <si>
    <t>S.2</t>
  </si>
  <si>
    <t>Stundenlohn technischer Projektmitarbeiter</t>
  </si>
  <si>
    <t>Stundenlohn für techn. Projektmitarbeiter, nur für zusätzliche, nicht im Vortext beschriebene Leistungen nach vorheriger Bestätigung der Leistung durch den AG in Schriftform</t>
  </si>
  <si>
    <t>S.3</t>
  </si>
  <si>
    <t>Stundenlohn sonstige Projektmitarbeiter</t>
  </si>
  <si>
    <t>Stundenlohn für sonstige Projektmitarbeiter, nur für zusätzliche, nicht im Vortext beschriebene Leistungen nach vorheriger Bestätigung der Leistung durch den AG in Schriftform</t>
  </si>
  <si>
    <t>Positionen S.1 bis S.3</t>
  </si>
  <si>
    <r>
      <rPr>
        <u/>
        <sz val="10"/>
        <color theme="1"/>
        <rFont val="Arial"/>
        <family val="2"/>
      </rPr>
      <t>Projektbeschreibung</t>
    </r>
    <r>
      <rPr>
        <sz val="10"/>
        <color theme="1"/>
        <rFont val="Arial"/>
        <family val="2"/>
      </rPr>
      <t xml:space="preserve">
s. Anlage
</t>
    </r>
    <r>
      <rPr>
        <u/>
        <sz val="10"/>
        <color theme="1"/>
        <rFont val="Arial"/>
        <family val="2"/>
      </rPr>
      <t>Raumprogramm</t>
    </r>
    <r>
      <rPr>
        <sz val="10"/>
        <color theme="1"/>
        <rFont val="Arial"/>
        <family val="2"/>
      </rPr>
      <t xml:space="preserve">
8 St. Großkabinen á 40m², 4 St. Sanitärbereiche á 30m², 2 St. Kleinkabinen á 12m², 2 St. DU/WC für Kleinkabine á 8m², 2 St. Öffentliche Toiletten á 15m², 1 St. WC barrierefrei á 6m², 1 St. Mehrzweckraum 40m², 
1 St. Technik á 15m², 1 St. Lager á 6m², 1 St. PuMi á 3m² // Gesamt: 580m² NUF zzgl. Verkehrsflächen
Die Barrierefreiheit soll im Erdgeschoss gegeben sein.
</t>
    </r>
    <r>
      <rPr>
        <u/>
        <sz val="10"/>
        <color theme="1"/>
        <rFont val="Arial"/>
        <family val="2"/>
      </rPr>
      <t>Meilensteine</t>
    </r>
    <r>
      <rPr>
        <sz val="10"/>
        <color theme="1"/>
        <rFont val="Arial"/>
        <family val="2"/>
      </rPr>
      <t xml:space="preserve">
s. Anlage      
</t>
    </r>
    <r>
      <rPr>
        <u/>
        <sz val="10"/>
        <color theme="1"/>
        <rFont val="Arial"/>
        <family val="2"/>
      </rPr>
      <t>Leistungsbeschreibung</t>
    </r>
    <r>
      <rPr>
        <sz val="10"/>
        <color theme="1"/>
        <rFont val="Arial"/>
        <family val="2"/>
      </rPr>
      <t xml:space="preserve">
</t>
    </r>
    <r>
      <rPr>
        <sz val="10"/>
        <rFont val="Arial"/>
        <family val="2"/>
      </rPr>
      <t xml:space="preserve">Planungsziel ist es, ein integratives Gesamtkonzept aus baukonstruktiven Planungsinhalten (Nachhaltigkeit und Rezyklierbarkeit der Baukonstruktion des Ausbaus und der Fassade, Glasflächenanteil, außen liegende Sonnenschutzkonstruktionen, Ausrichtung des Gebäudes in Bezug auf die Sonneneinstrahlung, Lüftungsmöglichkeiten, …) und Fachplanungsinhalten der technischen Ausrüstung (Lüftungstechnik, Raumluftkonditionierung, Elektrotechnik und Steuerung, Heizungstechnik mit regenerativen Energieträgern, …) zu erhalten. Technische Anlagen und Baukonstruktion werden so optimal aufeinander abgestimmt. Die Belange des Naturschutzes sind zu berücksichtigen.
</t>
    </r>
    <r>
      <rPr>
        <sz val="10"/>
        <color rgb="FFFF0000"/>
        <rFont val="Arial"/>
        <family val="2"/>
      </rPr>
      <t xml:space="preserve">
</t>
    </r>
    <r>
      <rPr>
        <sz val="10"/>
        <rFont val="Arial"/>
        <family val="2"/>
      </rPr>
      <t xml:space="preserve">Der Auftragnehmer hat im Leistungsbild Tragwerksplanung sämtliche Grundleistungen der HOAI zu erbringen. Grundlage der Planungen ist die Ausführung eines modularen Holzbaus mit überwiegenden Tragwerksteilen aus Holzbaustoffen. Als Schwerpunkte in der Tragwerksplanung werden AG-seitig die Erfüllung der Anforderungen an den Brandschutz in Zusammenarbeit mit dem beauftragten Brandschutzplaner sowie die Beplanung der offenen Verkehrsflächen zum 1. OG (Laubengang) angesehen.
</t>
    </r>
    <r>
      <rPr>
        <sz val="10"/>
        <color rgb="FFFF0000"/>
        <rFont val="Arial"/>
        <family val="2"/>
      </rPr>
      <t xml:space="preserve">
</t>
    </r>
    <r>
      <rPr>
        <sz val="10"/>
        <rFont val="Arial"/>
        <family val="2"/>
      </rPr>
      <t xml:space="preserve">Besondere Leistungen, die aus AG-Sicht anfallen, sind auf den nachfolgenden Tabellenblättern beschrieben und pauschal anzubieten. Dort beschriebene Optionale Leistungen werden nicht automatisch mit Vertragsschluss Leistungsbestandteil, sondern erst nach schriftlichem Abruf durch den AG. </t>
    </r>
    <r>
      <rPr>
        <sz val="10"/>
        <color theme="1"/>
        <rFont val="Arial"/>
        <family val="2"/>
      </rPr>
      <t xml:space="preserve">
</t>
    </r>
    <r>
      <rPr>
        <u/>
        <sz val="10"/>
        <color theme="1"/>
        <rFont val="Arial"/>
        <family val="2"/>
      </rPr>
      <t>Anforderungen an Bewerber</t>
    </r>
    <r>
      <rPr>
        <sz val="10"/>
        <color theme="1"/>
        <rFont val="Arial"/>
        <family val="2"/>
      </rPr>
      <t xml:space="preserve">
s. Anlage</t>
    </r>
  </si>
  <si>
    <t>Tragwerksberechnung für den Brandfall nach DIN EN 1995-1-2; Nachweis zum konstruktiven Brandschutz, soweit erforderlich unter Berücksichtigung der Temperatur (Heißbemessung)</t>
  </si>
  <si>
    <r>
      <rPr>
        <u/>
        <sz val="10"/>
        <rFont val="Arial"/>
        <family val="2"/>
      </rPr>
      <t xml:space="preserve">Grundlagen des Honorars
</t>
    </r>
    <r>
      <rPr>
        <sz val="10"/>
        <rFont val="Arial"/>
        <family val="2"/>
      </rPr>
      <t xml:space="preserve">
Gemäß HOAI 2021 sind die dort für die Grundleistungen der hier anzubietenden Leistungen der Tragwerksplanung als Orientierungswerte zu verstehen. Für den Bieter besteht auf den nachfolgenden Tabellenblättern die Möglichkeit, über Zu- oder Abschläge (gelb unterlegt) sowie die Angabe der Nebenkosten das angebotene Honorar auf Grundlage der HOAI-Tabellen (Basissatz, Honorarzone III) zu steuern.
Die anrechenbaren Kosten und somit die Grundlage des die Grundleistungen umfassenden Honorarteils im Leistungsbild Tragwerksplanung werden mit Abschluss der LP4 im Zuge der Kostenberechnung fixiert.
Vorläufige anrechenbare Kosten (100%):
KG 300      755.378,82€
KG 400      256.352,00€
Honoraransatz Tragwerksplanung nach HOAI 
KG 300   55%    415.458,35€
KG 400   10%      25.635,20€ 
</t>
    </r>
    <r>
      <rPr>
        <sz val="10"/>
        <color theme="1"/>
        <rFont val="Arial"/>
        <family val="2"/>
      </rPr>
      <t xml:space="preserve">
Einordnung der Honorarzone nach Anlage 14.2 HOAI:
– Tragwerke mit durchschnittlichem Schwierigkeitsgrad, insbesondere schwierige statisch bestimmte und statisch unbestimmte ebene Tragwerke in gebräuchlichen Bauarten und ohne Gesamtstabilitätsuntersuchungen (III)
– Flachgründungen einfacher Art (II)
– Deckenkonstruktionen mit einfachem bis durchschnittlichem Schwierigkeitsgrad (II-III) 
– Flächentragwerke (Platten, Scheiben) mit durchschnittlichem Schwierigkeitsgrad (IV)
Gesamteinordnung: Honorarzone III
</t>
    </r>
  </si>
  <si>
    <t>LP 5-8 - Statische Detailnachweise Anschlüsse</t>
  </si>
  <si>
    <t>S.5</t>
  </si>
  <si>
    <t>S.6</t>
  </si>
  <si>
    <t>Stundenlohn für den Auftragnehmer/ Projektleiter, nur für zusätzliche, nicht im Vortext beschriebene Leistungen nach vorheriger Bestätigung der Leistung durch den AG in Schriftform</t>
  </si>
  <si>
    <t>LP 8 - Kontrolle der Ausführung (Fremdüberwachung)</t>
  </si>
  <si>
    <t>S.7</t>
  </si>
  <si>
    <t xml:space="preserve"> LP 3 - Vorgezogene Berechnung</t>
  </si>
  <si>
    <t>Vorgezogene, prüfbare und für die Ausführung geeignete Berechnung wesentlich tragender Teile und der Gründung</t>
  </si>
  <si>
    <t>Statische Detailnachweise für Anschlüsse im Holzbau über Leitdetails hinaus nach Vorlage der Werkstattzeichnungen (Leistungen VOB) oder entwickelt aus den eigenen Leitdetails aus LP5, z.B. aufgrund optischer Anforderungen oder anderen Vorgaben an das ausführende Unternehmen; Berechnung und Zeichnung</t>
  </si>
  <si>
    <t>S.8</t>
  </si>
  <si>
    <t>Kontrolle der Ausführung der Baukonstruktion, soweit relevant für Tragwerk, auf Übereinstimmung mit der genehmigten Statik, inkl. Aufwand für Anfahrt, Ortsbegehung, Dokumentation inkl. Mängelprotokoll;
Anzubieten ist der Aufwand in Stunden für insgesamt drei Termine.</t>
  </si>
  <si>
    <t>LP 8 -Prüfung der Werkplanung und Werkstatik</t>
  </si>
  <si>
    <t>Prüfung der Werkstattplanung und der Werksstatik der ausführenden Firma auf Übereinstimmung mit der genehmigten Statik.</t>
  </si>
  <si>
    <t>S.9</t>
  </si>
  <si>
    <t>S.5 - S.9</t>
  </si>
  <si>
    <t>x</t>
  </si>
  <si>
    <t>A00-A11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</si>
</sst>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quot;_-;\-* #,##0.00\ &quot;€&quot;_-;_-* &quot;-&quot;??\ &quot;€&quot;_-;_-@_-"/>
    <numFmt numFmtId="43" formatCode="_-* #,##0.00_-;\-* #,##0.00_-;_-* &quot;-&quot;??_-;_-@_-"/>
    <numFmt numFmtId="164" formatCode="_-* #,##0.00\ _€_-;\-* #,##0.00\ _€_-;_-* &quot;-&quot;??\ _€_-;_-@_-"/>
    <numFmt numFmtId="165" formatCode="#\ &quot;v.H.&quot;"/>
    <numFmt numFmtId="166" formatCode="#,##0.00\ &quot;€&quot;"/>
    <numFmt numFmtId="167" formatCode="0.00&quot; v.H.&quot;"/>
    <numFmt numFmtId="168" formatCode="#,##0.00_ ;\-#,##0.00\ "/>
    <numFmt numFmtId="169" formatCode="#,##0.00&quot; EUR&quot;"/>
  </numFmts>
  <fonts count="23" x14ac:knownFonts="1">
    <font>
      <sz val="11"/>
      <color theme="1"/>
      <name val="Calibri"/>
      <family val="2"/>
      <scheme val="minor"/>
    </font>
    <font>
      <sz val="11"/>
      <color theme="1"/>
      <name val="Arial"/>
      <family val="2"/>
    </font>
    <font>
      <sz val="10"/>
      <color theme="1"/>
      <name val="Arial"/>
      <family val="2"/>
    </font>
    <font>
      <b/>
      <sz val="10"/>
      <color theme="1"/>
      <name val="Arial"/>
      <family val="2"/>
    </font>
    <font>
      <b/>
      <sz val="12"/>
      <color theme="1"/>
      <name val="Arial"/>
      <family val="2"/>
    </font>
    <font>
      <b/>
      <sz val="11"/>
      <color theme="1"/>
      <name val="Arial"/>
      <family val="2"/>
    </font>
    <font>
      <b/>
      <sz val="11"/>
      <color theme="1"/>
      <name val="Calibri"/>
      <family val="2"/>
      <scheme val="minor"/>
    </font>
    <font>
      <b/>
      <sz val="9"/>
      <color theme="1"/>
      <name val="Arial"/>
      <family val="2"/>
    </font>
    <font>
      <sz val="8"/>
      <color theme="1"/>
      <name val="Arial"/>
      <family val="2"/>
    </font>
    <font>
      <sz val="8"/>
      <color theme="1"/>
      <name val="Calibri"/>
      <family val="2"/>
      <scheme val="minor"/>
    </font>
    <font>
      <sz val="11"/>
      <color theme="1"/>
      <name val="Calibri"/>
      <family val="2"/>
      <scheme val="minor"/>
    </font>
    <font>
      <sz val="11"/>
      <color theme="0"/>
      <name val="Arial"/>
      <family val="2"/>
    </font>
    <font>
      <b/>
      <sz val="10"/>
      <name val="Arial"/>
      <family val="2"/>
    </font>
    <font>
      <sz val="10"/>
      <name val="Arial"/>
      <family val="2"/>
    </font>
    <font>
      <sz val="1"/>
      <color theme="0"/>
      <name val="Arial"/>
      <family val="2"/>
    </font>
    <font>
      <sz val="11"/>
      <color theme="0"/>
      <name val="Calibri"/>
      <family val="2"/>
      <scheme val="minor"/>
    </font>
    <font>
      <sz val="10"/>
      <color rgb="FFFF0000"/>
      <name val="Arial"/>
      <family val="2"/>
    </font>
    <font>
      <b/>
      <sz val="12"/>
      <name val="Arial"/>
      <family val="2"/>
    </font>
    <font>
      <sz val="11"/>
      <name val="Calibri"/>
      <family val="2"/>
      <scheme val="minor"/>
    </font>
    <font>
      <b/>
      <sz val="8"/>
      <color theme="1"/>
      <name val="Arial"/>
      <family val="2"/>
    </font>
    <font>
      <b/>
      <sz val="11"/>
      <name val="Arial"/>
      <family val="2"/>
    </font>
    <font>
      <u/>
      <sz val="10"/>
      <color theme="1"/>
      <name val="Arial"/>
      <family val="2"/>
    </font>
    <font>
      <u/>
      <sz val="10"/>
      <name val="Arial"/>
      <family val="2"/>
    </font>
  </fonts>
  <fills count="8">
    <fill>
      <patternFill patternType="none"/>
    </fill>
    <fill>
      <patternFill patternType="gray125"/>
    </fill>
    <fill>
      <patternFill patternType="solid">
        <fgColor theme="4" tint="0.59996337778862885"/>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59999389629810485"/>
        <bgColor indexed="64"/>
      </patternFill>
    </fill>
    <fill>
      <patternFill patternType="solid">
        <fgColor rgb="FFFF9999"/>
        <bgColor indexed="64"/>
      </patternFill>
    </fill>
  </fills>
  <borders count="10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thin">
        <color theme="0" tint="-0.14999847407452621"/>
      </right>
      <top/>
      <bottom style="double">
        <color indexed="64"/>
      </bottom>
      <diagonal/>
    </border>
    <border>
      <left/>
      <right style="thin">
        <color theme="0" tint="-0.14999847407452621"/>
      </right>
      <top/>
      <bottom style="thin">
        <color indexed="64"/>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style="thin">
        <color indexed="64"/>
      </left>
      <right/>
      <top style="thin">
        <color theme="0" tint="-0.14999847407452621"/>
      </top>
      <bottom style="thin">
        <color theme="0" tint="-0.14999847407452621"/>
      </bottom>
      <diagonal/>
    </border>
    <border>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top/>
      <bottom style="thin">
        <color theme="0" tint="-0.14999847407452621"/>
      </bottom>
      <diagonal/>
    </border>
    <border>
      <left style="thin">
        <color theme="0" tint="-0.14999847407452621"/>
      </left>
      <right/>
      <top/>
      <bottom style="double">
        <color indexed="64"/>
      </bottom>
      <diagonal/>
    </border>
    <border>
      <left style="thin">
        <color theme="0" tint="-0.14999847407452621"/>
      </left>
      <right/>
      <top/>
      <bottom/>
      <diagonal/>
    </border>
    <border>
      <left style="thin">
        <color theme="0" tint="-0.14999847407452621"/>
      </left>
      <right/>
      <top style="thin">
        <color theme="0" tint="-0.14999847407452621"/>
      </top>
      <bottom style="double">
        <color indexed="64"/>
      </bottom>
      <diagonal/>
    </border>
    <border>
      <left/>
      <right style="thin">
        <color theme="0" tint="-0.14999847407452621"/>
      </right>
      <top style="thin">
        <color theme="0" tint="-0.14999847407452621"/>
      </top>
      <bottom style="double">
        <color indexed="64"/>
      </bottom>
      <diagonal/>
    </border>
    <border>
      <left style="thin">
        <color theme="0" tint="-0.14999847407452621"/>
      </left>
      <right/>
      <top/>
      <bottom style="thin">
        <color indexed="64"/>
      </bottom>
      <diagonal/>
    </border>
    <border>
      <left style="thin">
        <color indexed="64"/>
      </left>
      <right/>
      <top style="thin">
        <color indexed="64"/>
      </top>
      <bottom style="thin">
        <color theme="0" tint="-0.14999847407452621"/>
      </bottom>
      <diagonal/>
    </border>
    <border>
      <left/>
      <right/>
      <top style="thin">
        <color indexed="64"/>
      </top>
      <bottom style="thin">
        <color theme="0" tint="-0.14999847407452621"/>
      </bottom>
      <diagonal/>
    </border>
    <border>
      <left/>
      <right style="thin">
        <color theme="0" tint="-0.14999847407452621"/>
      </right>
      <top style="thin">
        <color indexed="64"/>
      </top>
      <bottom style="thin">
        <color theme="0" tint="-0.14999847407452621"/>
      </bottom>
      <diagonal/>
    </border>
    <border>
      <left style="thin">
        <color theme="0" tint="-0.14999847407452621"/>
      </left>
      <right/>
      <top style="thin">
        <color indexed="64"/>
      </top>
      <bottom style="thin">
        <color theme="0" tint="-0.14999847407452621"/>
      </bottom>
      <diagonal/>
    </border>
    <border>
      <left/>
      <right style="thin">
        <color indexed="64"/>
      </right>
      <top style="thin">
        <color theme="0" tint="-0.14999847407452621"/>
      </top>
      <bottom style="thin">
        <color theme="0" tint="-0.14999847407452621"/>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style="thin">
        <color theme="0" tint="-0.14999847407452621"/>
      </bottom>
      <diagonal/>
    </border>
    <border>
      <left/>
      <right style="thin">
        <color theme="0" tint="-0.14999847407452621"/>
      </right>
      <top style="double">
        <color indexed="64"/>
      </top>
      <bottom style="thin">
        <color indexed="64"/>
      </bottom>
      <diagonal/>
    </border>
    <border>
      <left/>
      <right style="thin">
        <color theme="0" tint="-0.14999847407452621"/>
      </right>
      <top style="thin">
        <color indexed="64"/>
      </top>
      <bottom style="thin">
        <color indexed="64"/>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indexed="64"/>
      </right>
      <top/>
      <bottom style="thin">
        <color theme="0" tint="-0.14999847407452621"/>
      </bottom>
      <diagonal/>
    </border>
    <border>
      <left style="thin">
        <color indexed="64"/>
      </left>
      <right style="thin">
        <color theme="0" tint="-0.14999847407452621"/>
      </right>
      <top style="thin">
        <color indexed="64"/>
      </top>
      <bottom style="thin">
        <color indexed="64"/>
      </bottom>
      <diagonal/>
    </border>
    <border>
      <left style="thin">
        <color theme="0" tint="-0.14999847407452621"/>
      </left>
      <right style="thin">
        <color indexed="64"/>
      </right>
      <top style="thin">
        <color indexed="64"/>
      </top>
      <bottom style="thin">
        <color indexed="64"/>
      </bottom>
      <diagonal/>
    </border>
    <border>
      <left style="thin">
        <color theme="0" tint="-0.14999847407452621"/>
      </left>
      <right/>
      <top style="thin">
        <color indexed="64"/>
      </top>
      <bottom style="thin">
        <color indexed="64"/>
      </bottom>
      <diagonal/>
    </border>
    <border>
      <left style="thin">
        <color indexed="64"/>
      </left>
      <right/>
      <top/>
      <bottom style="thin">
        <color theme="0" tint="-0.14999847407452621"/>
      </bottom>
      <diagonal/>
    </border>
    <border>
      <left/>
      <right style="thin">
        <color indexed="64"/>
      </right>
      <top/>
      <bottom style="thin">
        <color theme="0" tint="-0.14999847407452621"/>
      </bottom>
      <diagonal/>
    </border>
    <border>
      <left/>
      <right style="thin">
        <color indexed="64"/>
      </right>
      <top style="thin">
        <color theme="0" tint="-0.14999847407452621"/>
      </top>
      <bottom style="thin">
        <color indexed="64"/>
      </bottom>
      <diagonal/>
    </border>
    <border>
      <left/>
      <right/>
      <top style="thin">
        <color theme="0" tint="-0.14999847407452621"/>
      </top>
      <bottom style="thin">
        <color indexed="64"/>
      </bottom>
      <diagonal/>
    </border>
    <border>
      <left style="thin">
        <color theme="0" tint="-0.14999847407452621"/>
      </left>
      <right/>
      <top style="thin">
        <color theme="0" tint="-0.14999847407452621"/>
      </top>
      <bottom style="thin">
        <color indexed="64"/>
      </bottom>
      <diagonal/>
    </border>
    <border>
      <left/>
      <right style="thin">
        <color theme="0" tint="-0.14999847407452621"/>
      </right>
      <top style="thin">
        <color theme="0" tint="-0.14999847407452621"/>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theme="0" tint="-0.14999847407452621"/>
      </right>
      <top style="thin">
        <color indexed="64"/>
      </top>
      <bottom style="double">
        <color indexed="64"/>
      </bottom>
      <diagonal/>
    </border>
    <border>
      <left style="thin">
        <color indexed="64"/>
      </left>
      <right style="thin">
        <color theme="0" tint="-0.14999847407452621"/>
      </right>
      <top style="thin">
        <color indexed="64"/>
      </top>
      <bottom style="double">
        <color indexed="64"/>
      </bottom>
      <diagonal/>
    </border>
    <border>
      <left style="thin">
        <color indexed="64"/>
      </left>
      <right style="thin">
        <color theme="0" tint="-0.14999847407452621"/>
      </right>
      <top/>
      <bottom style="thin">
        <color indexed="64"/>
      </bottom>
      <diagonal/>
    </border>
    <border>
      <left style="thin">
        <color theme="0" tint="-0.14999847407452621"/>
      </left>
      <right style="thin">
        <color indexed="64"/>
      </right>
      <top style="thin">
        <color indexed="64"/>
      </top>
      <bottom style="double">
        <color indexed="64"/>
      </bottom>
      <diagonal/>
    </border>
    <border>
      <left style="thin">
        <color theme="0" tint="-0.14999847407452621"/>
      </left>
      <right style="thin">
        <color indexed="64"/>
      </right>
      <top/>
      <bottom style="thin">
        <color indexed="64"/>
      </bottom>
      <diagonal/>
    </border>
    <border>
      <left style="thin">
        <color theme="0" tint="-0.14999847407452621"/>
      </left>
      <right/>
      <top style="double">
        <color indexed="64"/>
      </top>
      <bottom style="thin">
        <color theme="0" tint="-0.14999847407452621"/>
      </bottom>
      <diagonal/>
    </border>
    <border>
      <left/>
      <right/>
      <top style="double">
        <color indexed="64"/>
      </top>
      <bottom style="thin">
        <color theme="0" tint="-0.14999847407452621"/>
      </bottom>
      <diagonal/>
    </border>
    <border>
      <left style="thin">
        <color indexed="64"/>
      </left>
      <right/>
      <top style="double">
        <color indexed="64"/>
      </top>
      <bottom style="thin">
        <color theme="0" tint="-0.14999847407452621"/>
      </bottom>
      <diagonal/>
    </border>
    <border>
      <left style="thin">
        <color indexed="64"/>
      </left>
      <right/>
      <top style="thin">
        <color theme="0" tint="-0.14999847407452621"/>
      </top>
      <bottom style="double">
        <color indexed="64"/>
      </bottom>
      <diagonal/>
    </border>
    <border>
      <left/>
      <right/>
      <top style="thin">
        <color theme="0" tint="-0.14999847407452621"/>
      </top>
      <bottom style="double">
        <color indexed="64"/>
      </bottom>
      <diagonal/>
    </border>
    <border>
      <left/>
      <right style="thin">
        <color indexed="64"/>
      </right>
      <top style="thin">
        <color theme="0" tint="-0.14999847407452621"/>
      </top>
      <bottom style="double">
        <color indexed="64"/>
      </bottom>
      <diagonal/>
    </border>
    <border>
      <left style="thin">
        <color theme="0" tint="-0.14999847407452621"/>
      </left>
      <right/>
      <top style="double">
        <color indexed="64"/>
      </top>
      <bottom style="thin">
        <color indexed="64"/>
      </bottom>
      <diagonal/>
    </border>
    <border>
      <left style="thin">
        <color indexed="64"/>
      </left>
      <right/>
      <top style="thin">
        <color theme="0" tint="-0.14999847407452621"/>
      </top>
      <bottom style="thin">
        <color indexed="64"/>
      </bottom>
      <diagonal/>
    </border>
    <border>
      <left/>
      <right style="thin">
        <color indexed="64"/>
      </right>
      <top style="double">
        <color indexed="64"/>
      </top>
      <bottom style="thin">
        <color theme="0" tint="-0.14999847407452621"/>
      </bottom>
      <diagonal/>
    </border>
    <border>
      <left style="thin">
        <color indexed="64"/>
      </left>
      <right style="thin">
        <color indexed="64"/>
      </right>
      <top style="thin">
        <color indexed="64"/>
      </top>
      <bottom/>
      <diagonal/>
    </border>
    <border>
      <left/>
      <right style="thin">
        <color theme="0" tint="-0.14996795556505021"/>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theme="0" tint="-0.14999847407452621"/>
      </left>
      <right style="thin">
        <color theme="0" tint="-0.14999847407452621"/>
      </right>
      <top/>
      <bottom style="double">
        <color indexed="64"/>
      </bottom>
      <diagonal/>
    </border>
    <border>
      <left/>
      <right/>
      <top/>
      <bottom style="hair">
        <color theme="0" tint="-0.14996795556505021"/>
      </bottom>
      <diagonal/>
    </border>
    <border>
      <left/>
      <right/>
      <top style="hair">
        <color theme="0" tint="-0.14996795556505021"/>
      </top>
      <bottom style="hair">
        <color theme="0" tint="-0.14996795556505021"/>
      </bottom>
      <diagonal/>
    </border>
    <border>
      <left/>
      <right/>
      <top style="hair">
        <color theme="0" tint="-0.14996795556505021"/>
      </top>
      <bottom/>
      <diagonal/>
    </border>
    <border>
      <left style="thin">
        <color indexed="64"/>
      </left>
      <right/>
      <top/>
      <bottom style="hair">
        <color theme="0" tint="-0.14996795556505021"/>
      </bottom>
      <diagonal/>
    </border>
    <border>
      <left/>
      <right style="thin">
        <color indexed="64"/>
      </right>
      <top/>
      <bottom style="hair">
        <color theme="0" tint="-0.14996795556505021"/>
      </bottom>
      <diagonal/>
    </border>
    <border>
      <left style="thin">
        <color indexed="64"/>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64"/>
      </left>
      <right/>
      <top style="hair">
        <color theme="0" tint="-0.14996795556505021"/>
      </top>
      <bottom/>
      <diagonal/>
    </border>
    <border>
      <left/>
      <right style="thin">
        <color indexed="64"/>
      </right>
      <top style="hair">
        <color theme="0" tint="-0.14996795556505021"/>
      </top>
      <bottom/>
      <diagonal/>
    </border>
    <border>
      <left/>
      <right/>
      <top style="hair">
        <color theme="0" tint="-0.14993743705557422"/>
      </top>
      <bottom style="hair">
        <color theme="0" tint="-0.14993743705557422"/>
      </bottom>
      <diagonal/>
    </border>
    <border>
      <left style="thin">
        <color theme="0" tint="-0.14999847407452621"/>
      </left>
      <right style="thin">
        <color indexed="64"/>
      </right>
      <top/>
      <bottom style="double">
        <color indexed="64"/>
      </bottom>
      <diagonal/>
    </border>
    <border>
      <left/>
      <right/>
      <top/>
      <bottom style="hair">
        <color theme="0" tint="-0.14993743705557422"/>
      </bottom>
      <diagonal/>
    </border>
    <border>
      <left/>
      <right/>
      <top style="hair">
        <color theme="0" tint="-0.14993743705557422"/>
      </top>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top/>
      <bottom style="thin">
        <color theme="0" tint="-0.24994659260841701"/>
      </bottom>
      <diagonal/>
    </border>
    <border>
      <left/>
      <right/>
      <top/>
      <bottom style="hair">
        <color theme="0" tint="-0.24994659260841701"/>
      </bottom>
      <diagonal/>
    </border>
    <border>
      <left/>
      <right/>
      <top style="hair">
        <color theme="0" tint="-0.24994659260841701"/>
      </top>
      <bottom style="hair">
        <color theme="0" tint="-0.24994659260841701"/>
      </bottom>
      <diagonal/>
    </border>
    <border>
      <left/>
      <right/>
      <top/>
      <bottom style="thin">
        <color theme="0" tint="-0.14996795556505021"/>
      </bottom>
      <diagonal/>
    </border>
    <border>
      <left/>
      <right style="thin">
        <color theme="0" tint="-0.1499679555650502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2" fillId="2" borderId="0" applyNumberFormat="0" applyBorder="0" applyProtection="0">
      <alignment horizontal="left"/>
    </xf>
    <xf numFmtId="0" fontId="2" fillId="3" borderId="0" applyNumberFormat="0" applyBorder="0" applyProtection="0">
      <alignment horizontal="left"/>
    </xf>
    <xf numFmtId="44" fontId="10" fillId="0" borderId="0" applyFont="0" applyFill="0" applyBorder="0" applyAlignment="0" applyProtection="0"/>
    <xf numFmtId="43" fontId="10" fillId="0" borderId="0" applyFont="0" applyFill="0" applyBorder="0" applyAlignment="0" applyProtection="0"/>
  </cellStyleXfs>
  <cellXfs count="582">
    <xf numFmtId="0" fontId="0" fillId="0" borderId="0" xfId="0"/>
    <xf numFmtId="0" fontId="1" fillId="0" borderId="0" xfId="0" applyFont="1"/>
    <xf numFmtId="0" fontId="2" fillId="0" borderId="0" xfId="0" applyFont="1"/>
    <xf numFmtId="0" fontId="2" fillId="0" borderId="1" xfId="0" applyFont="1" applyBorder="1" applyAlignment="1">
      <alignment horizontal="right"/>
    </xf>
    <xf numFmtId="0" fontId="3" fillId="0" borderId="1" xfId="0" applyFont="1" applyBorder="1" applyAlignment="1">
      <alignment horizontal="center"/>
    </xf>
    <xf numFmtId="0" fontId="3" fillId="0" borderId="1" xfId="0" applyFont="1" applyBorder="1" applyAlignment="1">
      <alignment horizontal="center" vertical="center"/>
    </xf>
    <xf numFmtId="0" fontId="0" fillId="0" borderId="0" xfId="0"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7" fillId="0" borderId="1" xfId="0" applyFont="1" applyBorder="1" applyAlignment="1">
      <alignment horizontal="center" vertical="center" wrapText="1"/>
    </xf>
    <xf numFmtId="0" fontId="6" fillId="0" borderId="0" xfId="0" applyFont="1"/>
    <xf numFmtId="0" fontId="8" fillId="0" borderId="1" xfId="0" applyFont="1" applyBorder="1" applyAlignment="1">
      <alignment vertical="center" wrapText="1"/>
    </xf>
    <xf numFmtId="0" fontId="0" fillId="0" borderId="1" xfId="0" applyBorder="1"/>
    <xf numFmtId="0" fontId="9" fillId="0" borderId="0" xfId="0" applyFont="1"/>
    <xf numFmtId="0" fontId="8"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3" fillId="0" borderId="10" xfId="0" applyFont="1" applyBorder="1" applyAlignment="1">
      <alignment vertical="center" wrapText="1"/>
    </xf>
    <xf numFmtId="0" fontId="6" fillId="0" borderId="10" xfId="0" applyFont="1" applyBorder="1" applyAlignment="1">
      <alignment horizontal="center" vertical="center" wrapText="1"/>
    </xf>
    <xf numFmtId="0" fontId="3" fillId="0" borderId="10" xfId="0" applyFont="1" applyBorder="1" applyAlignment="1">
      <alignment horizontal="center" vertical="center"/>
    </xf>
    <xf numFmtId="0" fontId="2" fillId="0" borderId="10" xfId="0" applyFont="1" applyBorder="1" applyAlignment="1">
      <alignment horizontal="right"/>
    </xf>
    <xf numFmtId="0" fontId="8" fillId="0" borderId="12" xfId="0" applyFont="1" applyBorder="1" applyAlignment="1">
      <alignment vertical="center" wrapText="1"/>
    </xf>
    <xf numFmtId="0" fontId="7" fillId="0" borderId="12"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applyAlignment="1">
      <alignment horizontal="center"/>
    </xf>
    <xf numFmtId="0" fontId="8" fillId="0" borderId="73" xfId="0" applyFont="1" applyBorder="1" applyAlignment="1">
      <alignment vertical="center" wrapText="1"/>
    </xf>
    <xf numFmtId="0" fontId="8" fillId="0" borderId="74" xfId="0" applyFont="1" applyBorder="1" applyAlignment="1">
      <alignment vertical="center" wrapText="1"/>
    </xf>
    <xf numFmtId="0" fontId="7" fillId="0" borderId="73" xfId="0" applyFont="1" applyBorder="1" applyAlignment="1">
      <alignment horizontal="center" vertical="center" wrapText="1"/>
    </xf>
    <xf numFmtId="0" fontId="7" fillId="0" borderId="74" xfId="0" applyFont="1" applyBorder="1" applyAlignment="1">
      <alignment horizontal="center" vertical="center" wrapText="1"/>
    </xf>
    <xf numFmtId="0" fontId="3" fillId="0" borderId="73" xfId="0" applyFont="1" applyBorder="1" applyAlignment="1">
      <alignment horizontal="center" vertical="center" wrapText="1"/>
    </xf>
    <xf numFmtId="0" fontId="3" fillId="0" borderId="74" xfId="0" applyFont="1" applyBorder="1" applyAlignment="1">
      <alignment horizontal="center" vertical="center" wrapText="1"/>
    </xf>
    <xf numFmtId="0" fontId="3" fillId="0" borderId="73" xfId="0" applyFont="1" applyBorder="1" applyAlignment="1">
      <alignment horizontal="center"/>
    </xf>
    <xf numFmtId="0" fontId="3" fillId="0" borderId="74" xfId="0" applyFont="1" applyBorder="1" applyAlignment="1">
      <alignment horizontal="center"/>
    </xf>
    <xf numFmtId="0" fontId="8" fillId="0" borderId="10" xfId="0" applyFont="1" applyBorder="1" applyAlignment="1">
      <alignment vertical="center" wrapText="1"/>
    </xf>
    <xf numFmtId="0" fontId="7" fillId="0" borderId="10" xfId="0" applyFont="1" applyBorder="1" applyAlignment="1">
      <alignment horizontal="center" vertical="center" wrapText="1"/>
    </xf>
    <xf numFmtId="0" fontId="3" fillId="0" borderId="10" xfId="0" applyFont="1" applyBorder="1" applyAlignment="1">
      <alignment horizontal="center"/>
    </xf>
    <xf numFmtId="0" fontId="1" fillId="0" borderId="0" xfId="0" applyFont="1" applyProtection="1"/>
    <xf numFmtId="0" fontId="2" fillId="0" borderId="0" xfId="0" applyFont="1" applyProtection="1"/>
    <xf numFmtId="0" fontId="8" fillId="4" borderId="71" xfId="0" applyFont="1" applyFill="1" applyBorder="1" applyProtection="1"/>
    <xf numFmtId="0" fontId="8" fillId="4" borderId="13" xfId="0" applyFont="1" applyFill="1" applyBorder="1" applyProtection="1"/>
    <xf numFmtId="0" fontId="2" fillId="0" borderId="0" xfId="0" applyFont="1" applyBorder="1" applyProtection="1"/>
    <xf numFmtId="0" fontId="3" fillId="4" borderId="11" xfId="0" applyFont="1" applyFill="1" applyBorder="1" applyAlignment="1" applyProtection="1"/>
    <xf numFmtId="0" fontId="2" fillId="4" borderId="32" xfId="0" applyFont="1" applyFill="1" applyBorder="1" applyAlignment="1" applyProtection="1"/>
    <xf numFmtId="0" fontId="3" fillId="4" borderId="63" xfId="0" applyFont="1" applyFill="1" applyBorder="1" applyAlignment="1" applyProtection="1">
      <alignment horizontal="left"/>
    </xf>
    <xf numFmtId="0" fontId="2" fillId="4" borderId="22" xfId="0" applyFont="1" applyFill="1" applyBorder="1" applyAlignment="1" applyProtection="1"/>
    <xf numFmtId="0" fontId="2" fillId="4" borderId="21" xfId="0" applyFont="1" applyFill="1" applyBorder="1" applyAlignment="1" applyProtection="1"/>
    <xf numFmtId="0" fontId="3" fillId="4" borderId="8" xfId="0" applyFont="1" applyFill="1" applyBorder="1" applyAlignment="1" applyProtection="1"/>
    <xf numFmtId="0" fontId="0" fillId="0" borderId="0" xfId="0" applyProtection="1"/>
    <xf numFmtId="0" fontId="15" fillId="0" borderId="0" xfId="0" applyFont="1"/>
    <xf numFmtId="0" fontId="2" fillId="0" borderId="0" xfId="0" applyFont="1" applyFill="1" applyBorder="1" applyProtection="1"/>
    <xf numFmtId="0" fontId="2" fillId="4" borderId="2" xfId="0" applyFont="1" applyFill="1" applyBorder="1" applyProtection="1"/>
    <xf numFmtId="0" fontId="2" fillId="4" borderId="3" xfId="0" applyFont="1" applyFill="1" applyBorder="1" applyProtection="1"/>
    <xf numFmtId="0" fontId="2" fillId="4" borderId="4" xfId="0" applyFont="1" applyFill="1" applyBorder="1" applyProtection="1"/>
    <xf numFmtId="0" fontId="0" fillId="0" borderId="0" xfId="0" applyAlignment="1" applyProtection="1">
      <alignment horizontal="left"/>
    </xf>
    <xf numFmtId="0" fontId="2" fillId="4" borderId="5" xfId="0" applyFont="1" applyFill="1" applyBorder="1" applyProtection="1"/>
    <xf numFmtId="0" fontId="2" fillId="4" borderId="6" xfId="0" applyFont="1" applyFill="1" applyBorder="1" applyProtection="1"/>
    <xf numFmtId="0" fontId="2" fillId="0" borderId="5" xfId="0" applyFont="1" applyBorder="1" applyAlignment="1" applyProtection="1">
      <alignment horizontal="left"/>
    </xf>
    <xf numFmtId="0" fontId="2" fillId="0" borderId="0" xfId="0" applyFont="1" applyBorder="1" applyAlignment="1" applyProtection="1">
      <alignment horizontal="left" wrapText="1"/>
    </xf>
    <xf numFmtId="0" fontId="0" fillId="0" borderId="0" xfId="0" applyBorder="1" applyAlignment="1" applyProtection="1">
      <alignment horizontal="left" wrapText="1"/>
    </xf>
    <xf numFmtId="0" fontId="2" fillId="4" borderId="0" xfId="0" applyFont="1" applyFill="1" applyBorder="1" applyProtection="1"/>
    <xf numFmtId="0" fontId="2" fillId="0" borderId="0" xfId="0" applyFont="1" applyAlignment="1" applyProtection="1">
      <alignment horizontal="left"/>
    </xf>
    <xf numFmtId="0" fontId="2" fillId="4" borderId="7" xfId="0" applyFont="1" applyFill="1" applyBorder="1" applyProtection="1"/>
    <xf numFmtId="0" fontId="2" fillId="4" borderId="8" xfId="0" applyFont="1" applyFill="1" applyBorder="1" applyProtection="1"/>
    <xf numFmtId="0" fontId="2" fillId="4" borderId="9" xfId="0" applyFont="1" applyFill="1" applyBorder="1" applyProtection="1"/>
    <xf numFmtId="0" fontId="2" fillId="4" borderId="7" xfId="0" applyFont="1" applyFill="1" applyBorder="1" applyAlignment="1" applyProtection="1">
      <alignment horizontal="right"/>
    </xf>
    <xf numFmtId="0" fontId="2" fillId="4" borderId="8" xfId="0" applyFont="1" applyFill="1" applyBorder="1" applyAlignment="1" applyProtection="1">
      <alignment horizontal="right"/>
    </xf>
    <xf numFmtId="0" fontId="2" fillId="4" borderId="2" xfId="0" applyFont="1" applyFill="1" applyBorder="1" applyAlignment="1" applyProtection="1">
      <alignment horizontal="right"/>
    </xf>
    <xf numFmtId="0" fontId="2" fillId="4" borderId="3" xfId="0" applyFont="1" applyFill="1" applyBorder="1" applyAlignment="1" applyProtection="1">
      <alignment horizontal="right"/>
    </xf>
    <xf numFmtId="0" fontId="11" fillId="0" borderId="0" xfId="0" applyFont="1" applyProtection="1"/>
    <xf numFmtId="0" fontId="1" fillId="4" borderId="2" xfId="0" applyFont="1" applyFill="1" applyBorder="1" applyProtection="1"/>
    <xf numFmtId="0" fontId="2" fillId="2" borderId="0" xfId="1" applyBorder="1" applyAlignment="1" applyProtection="1">
      <alignment horizontal="center"/>
    </xf>
    <xf numFmtId="0" fontId="0" fillId="4" borderId="0" xfId="0" applyFill="1" applyProtection="1"/>
    <xf numFmtId="0" fontId="2" fillId="4" borderId="6" xfId="1" applyFill="1" applyBorder="1" applyAlignment="1" applyProtection="1"/>
    <xf numFmtId="0" fontId="14" fillId="0" borderId="0" xfId="0" applyFont="1" applyProtection="1"/>
    <xf numFmtId="43" fontId="2" fillId="4" borderId="42" xfId="4" applyFont="1" applyFill="1" applyBorder="1" applyAlignment="1" applyProtection="1">
      <alignment horizontal="centerContinuous"/>
    </xf>
    <xf numFmtId="44" fontId="2" fillId="4" borderId="42" xfId="3" applyFont="1" applyFill="1" applyBorder="1" applyAlignment="1" applyProtection="1">
      <alignment horizontal="centerContinuous"/>
    </xf>
    <xf numFmtId="0" fontId="2" fillId="4" borderId="27" xfId="0" applyFont="1" applyFill="1" applyBorder="1" applyAlignment="1" applyProtection="1">
      <alignment horizontal="center"/>
    </xf>
    <xf numFmtId="0" fontId="2" fillId="4" borderId="42" xfId="1" applyFill="1" applyBorder="1" applyAlignment="1" applyProtection="1">
      <alignment horizontal="centerContinuous"/>
    </xf>
    <xf numFmtId="0" fontId="2" fillId="4" borderId="0" xfId="0" applyFont="1" applyFill="1" applyBorder="1" applyAlignment="1" applyProtection="1">
      <alignment horizontal="center"/>
    </xf>
    <xf numFmtId="0" fontId="2" fillId="4" borderId="43" xfId="1" applyFill="1" applyBorder="1" applyAlignment="1" applyProtection="1">
      <alignment horizontal="centerContinuous"/>
    </xf>
    <xf numFmtId="43" fontId="2" fillId="4" borderId="75" xfId="4" applyFont="1" applyFill="1" applyBorder="1" applyAlignment="1" applyProtection="1">
      <alignment horizontal="centerContinuous"/>
    </xf>
    <xf numFmtId="44" fontId="2" fillId="4" borderId="75" xfId="3" applyFont="1" applyFill="1" applyBorder="1" applyAlignment="1" applyProtection="1">
      <alignment horizontal="centerContinuous"/>
    </xf>
    <xf numFmtId="0" fontId="13" fillId="4" borderId="26" xfId="0" applyFont="1" applyFill="1" applyBorder="1" applyAlignment="1" applyProtection="1">
      <alignment horizontal="center"/>
    </xf>
    <xf numFmtId="0" fontId="2" fillId="4" borderId="75" xfId="1" applyFill="1" applyBorder="1" applyAlignment="1" applyProtection="1">
      <alignment horizontal="centerContinuous"/>
    </xf>
    <xf numFmtId="0" fontId="13" fillId="4" borderId="15" xfId="0" applyFont="1" applyFill="1" applyBorder="1" applyAlignment="1" applyProtection="1">
      <alignment horizontal="center"/>
    </xf>
    <xf numFmtId="0" fontId="2" fillId="4" borderId="86" xfId="1" applyFill="1" applyBorder="1" applyAlignment="1" applyProtection="1">
      <alignment horizontal="centerContinuous"/>
    </xf>
    <xf numFmtId="0" fontId="2" fillId="4" borderId="11" xfId="0" applyFont="1" applyFill="1" applyBorder="1" applyProtection="1"/>
    <xf numFmtId="0" fontId="2" fillId="4" borderId="41" xfId="0" applyFont="1" applyFill="1" applyBorder="1" applyProtection="1"/>
    <xf numFmtId="0" fontId="2" fillId="4" borderId="15" xfId="0" applyFont="1" applyFill="1" applyBorder="1" applyAlignment="1" applyProtection="1"/>
    <xf numFmtId="0" fontId="1" fillId="4" borderId="7" xfId="0" applyFont="1" applyFill="1" applyBorder="1" applyProtection="1"/>
    <xf numFmtId="0" fontId="1" fillId="4" borderId="8" xfId="0" applyFont="1" applyFill="1" applyBorder="1" applyProtection="1"/>
    <xf numFmtId="0" fontId="1" fillId="4" borderId="9" xfId="0" applyFont="1" applyFill="1" applyBorder="1" applyProtection="1"/>
    <xf numFmtId="0" fontId="3" fillId="0" borderId="0" xfId="0" applyFont="1" applyProtection="1"/>
    <xf numFmtId="0" fontId="2" fillId="4" borderId="2" xfId="1" applyFont="1" applyFill="1" applyBorder="1" applyAlignment="1" applyProtection="1">
      <alignment vertical="center" wrapText="1"/>
    </xf>
    <xf numFmtId="0" fontId="2" fillId="4" borderId="4" xfId="1" applyFont="1" applyFill="1" applyBorder="1" applyAlignment="1" applyProtection="1">
      <alignment vertical="center" wrapText="1"/>
    </xf>
    <xf numFmtId="0" fontId="3" fillId="4" borderId="0" xfId="1" applyFont="1" applyFill="1" applyBorder="1" applyAlignment="1" applyProtection="1">
      <alignment vertical="top"/>
    </xf>
    <xf numFmtId="0" fontId="2" fillId="4" borderId="0" xfId="0" applyFont="1" applyFill="1" applyAlignment="1" applyProtection="1"/>
    <xf numFmtId="166" fontId="2" fillId="4" borderId="0" xfId="0" applyNumberFormat="1" applyFont="1" applyFill="1" applyBorder="1" applyProtection="1"/>
    <xf numFmtId="0" fontId="2" fillId="4" borderId="0" xfId="0" applyFont="1" applyFill="1" applyBorder="1" applyAlignment="1" applyProtection="1">
      <alignment horizontal="left"/>
    </xf>
    <xf numFmtId="0" fontId="2" fillId="4" borderId="0" xfId="0" applyFont="1" applyFill="1" applyProtection="1"/>
    <xf numFmtId="0" fontId="2" fillId="2" borderId="0" xfId="1" applyNumberFormat="1" applyFont="1" applyBorder="1" applyAlignment="1" applyProtection="1">
      <alignment horizontal="center" vertical="center"/>
    </xf>
    <xf numFmtId="0" fontId="2" fillId="4" borderId="47" xfId="0" applyFont="1" applyFill="1" applyBorder="1" applyProtection="1"/>
    <xf numFmtId="0" fontId="2" fillId="4" borderId="23" xfId="0" applyFont="1" applyFill="1" applyBorder="1" applyProtection="1"/>
    <xf numFmtId="0" fontId="2" fillId="4" borderId="48" xfId="0" applyFont="1" applyFill="1" applyBorder="1" applyProtection="1"/>
    <xf numFmtId="0" fontId="2" fillId="2" borderId="0" xfId="1" applyFont="1" applyBorder="1" applyAlignment="1" applyProtection="1">
      <alignment horizontal="center" vertical="center"/>
    </xf>
    <xf numFmtId="0" fontId="2" fillId="4" borderId="0" xfId="1" applyFont="1" applyFill="1" applyBorder="1" applyAlignment="1" applyProtection="1">
      <alignment horizontal="center" vertical="center"/>
    </xf>
    <xf numFmtId="0" fontId="16" fillId="4" borderId="7" xfId="0" applyFont="1" applyFill="1" applyBorder="1" applyAlignment="1" applyProtection="1">
      <alignment horizontal="right"/>
    </xf>
    <xf numFmtId="0" fontId="16" fillId="4" borderId="8" xfId="0" applyFont="1" applyFill="1" applyBorder="1" applyAlignment="1" applyProtection="1">
      <alignment horizontal="right"/>
    </xf>
    <xf numFmtId="0" fontId="16" fillId="4" borderId="2" xfId="0" applyFont="1" applyFill="1" applyBorder="1" applyAlignment="1" applyProtection="1">
      <alignment horizontal="right"/>
    </xf>
    <xf numFmtId="0" fontId="16" fillId="4" borderId="3" xfId="0" applyFont="1" applyFill="1" applyBorder="1" applyAlignment="1" applyProtection="1">
      <alignment horizontal="right"/>
    </xf>
    <xf numFmtId="0" fontId="13" fillId="4" borderId="7" xfId="0" applyFont="1" applyFill="1" applyBorder="1" applyProtection="1"/>
    <xf numFmtId="0" fontId="13" fillId="4" borderId="8" xfId="0" applyFont="1" applyFill="1" applyBorder="1" applyAlignment="1" applyProtection="1">
      <alignment horizontal="right"/>
    </xf>
    <xf numFmtId="0" fontId="13" fillId="0" borderId="0" xfId="0" applyFont="1"/>
    <xf numFmtId="0" fontId="13" fillId="4" borderId="8" xfId="0" applyFont="1" applyFill="1" applyBorder="1"/>
    <xf numFmtId="0" fontId="13" fillId="4" borderId="40" xfId="0" applyFont="1" applyFill="1" applyBorder="1"/>
    <xf numFmtId="168" fontId="13" fillId="0" borderId="0" xfId="0" applyNumberFormat="1" applyFont="1" applyAlignment="1">
      <alignment horizontal="right" indent="1"/>
    </xf>
    <xf numFmtId="0" fontId="2" fillId="4" borderId="0" xfId="0" applyFont="1" applyFill="1" applyBorder="1" applyProtection="1"/>
    <xf numFmtId="0" fontId="2" fillId="4" borderId="0" xfId="0" applyFont="1" applyFill="1" applyBorder="1" applyProtection="1"/>
    <xf numFmtId="0" fontId="3" fillId="4" borderId="63" xfId="0" applyFont="1" applyFill="1" applyBorder="1" applyAlignment="1" applyProtection="1">
      <alignment horizontal="left"/>
    </xf>
    <xf numFmtId="0" fontId="18" fillId="0" borderId="0" xfId="0" applyFont="1"/>
    <xf numFmtId="0" fontId="13" fillId="4" borderId="2" xfId="0" applyFont="1" applyFill="1" applyBorder="1"/>
    <xf numFmtId="0" fontId="13" fillId="4" borderId="3" xfId="0" applyFont="1" applyFill="1" applyBorder="1"/>
    <xf numFmtId="0" fontId="13" fillId="4" borderId="4" xfId="0" applyFont="1" applyFill="1" applyBorder="1"/>
    <xf numFmtId="0" fontId="13" fillId="4" borderId="5" xfId="0" applyFont="1" applyFill="1" applyBorder="1"/>
    <xf numFmtId="0" fontId="13" fillId="4" borderId="6" xfId="0" applyFont="1" applyFill="1" applyBorder="1"/>
    <xf numFmtId="0" fontId="13" fillId="4" borderId="7" xfId="0" applyFont="1" applyFill="1" applyBorder="1"/>
    <xf numFmtId="0" fontId="13" fillId="4" borderId="9" xfId="0" applyFont="1" applyFill="1" applyBorder="1"/>
    <xf numFmtId="0" fontId="13" fillId="4" borderId="0" xfId="0" applyFont="1" applyFill="1" applyBorder="1"/>
    <xf numFmtId="0" fontId="13" fillId="4" borderId="0" xfId="0" applyFont="1" applyFill="1" applyBorder="1" applyProtection="1"/>
    <xf numFmtId="0" fontId="18" fillId="4" borderId="5" xfId="0" applyFont="1" applyFill="1" applyBorder="1"/>
    <xf numFmtId="0" fontId="18" fillId="4" borderId="6" xfId="0" applyFont="1" applyFill="1" applyBorder="1"/>
    <xf numFmtId="0" fontId="13" fillId="4" borderId="8" xfId="1" applyFont="1" applyFill="1" applyBorder="1" applyAlignment="1"/>
    <xf numFmtId="49" fontId="1" fillId="0" borderId="0" xfId="0" applyNumberFormat="1" applyFont="1" applyAlignment="1" applyProtection="1">
      <alignment wrapText="1"/>
    </xf>
    <xf numFmtId="49" fontId="1" fillId="0" borderId="0" xfId="0" applyNumberFormat="1" applyFont="1" applyAlignment="1" applyProtection="1">
      <alignment vertical="top" wrapText="1"/>
    </xf>
    <xf numFmtId="0" fontId="3" fillId="0" borderId="0" xfId="0" quotePrefix="1" applyFont="1" applyAlignment="1" applyProtection="1">
      <alignment horizontal="right"/>
    </xf>
    <xf numFmtId="49" fontId="3" fillId="0" borderId="0" xfId="0" applyNumberFormat="1" applyFont="1" applyAlignment="1" applyProtection="1">
      <alignment vertical="top" wrapText="1"/>
    </xf>
    <xf numFmtId="49" fontId="1" fillId="0" borderId="0" xfId="0" applyNumberFormat="1" applyFont="1" applyAlignment="1" applyProtection="1">
      <alignment horizontal="left" vertical="top" wrapText="1"/>
    </xf>
    <xf numFmtId="0" fontId="1" fillId="0" borderId="0" xfId="0" applyFont="1" applyAlignment="1" applyProtection="1">
      <alignment horizontal="left" vertical="top"/>
    </xf>
    <xf numFmtId="0" fontId="1" fillId="0" borderId="0" xfId="0" applyFont="1" applyAlignment="1" applyProtection="1">
      <alignment horizontal="left" vertical="top" wrapText="1"/>
    </xf>
    <xf numFmtId="0" fontId="1" fillId="0" borderId="0" xfId="0" applyFont="1" applyAlignment="1" applyProtection="1">
      <alignment vertical="top" wrapText="1"/>
    </xf>
    <xf numFmtId="0" fontId="1" fillId="0" borderId="0" xfId="0" quotePrefix="1" applyFont="1" applyAlignment="1" applyProtection="1">
      <alignment horizontal="right"/>
    </xf>
    <xf numFmtId="0" fontId="1" fillId="0" borderId="0" xfId="0" applyFont="1" applyAlignment="1" applyProtection="1">
      <alignment horizontal="center" vertical="center"/>
    </xf>
    <xf numFmtId="0" fontId="1" fillId="0" borderId="0" xfId="0" applyFont="1" applyAlignment="1" applyProtection="1">
      <alignment horizontal="center"/>
    </xf>
    <xf numFmtId="0" fontId="1" fillId="0" borderId="0" xfId="0" applyFont="1" applyAlignment="1" applyProtection="1">
      <alignment horizontal="left"/>
    </xf>
    <xf numFmtId="0" fontId="1" fillId="0" borderId="0" xfId="0" applyFont="1" applyAlignment="1" applyProtection="1">
      <alignment vertical="top"/>
    </xf>
    <xf numFmtId="0" fontId="1" fillId="0" borderId="0" xfId="0" applyFont="1" applyAlignment="1">
      <alignment horizontal="left" vertical="top"/>
    </xf>
    <xf numFmtId="0" fontId="1" fillId="0" borderId="0" xfId="0" applyFont="1" applyBorder="1" applyAlignment="1" applyProtection="1">
      <alignment vertical="top" wrapText="1"/>
    </xf>
    <xf numFmtId="0" fontId="1" fillId="0" borderId="0" xfId="0" applyFont="1" applyBorder="1" applyAlignment="1" applyProtection="1">
      <alignment vertical="top"/>
    </xf>
    <xf numFmtId="0" fontId="1" fillId="0" borderId="0" xfId="0" quotePrefix="1" applyFont="1" applyBorder="1" applyAlignment="1" applyProtection="1">
      <alignment horizontal="right" vertical="top"/>
    </xf>
    <xf numFmtId="0" fontId="1" fillId="0" borderId="0" xfId="0" applyFont="1" applyFill="1" applyProtection="1"/>
    <xf numFmtId="0" fontId="1" fillId="0" borderId="0" xfId="0" applyFont="1" applyFill="1" applyBorder="1" applyAlignment="1" applyProtection="1">
      <alignment horizontal="left"/>
    </xf>
    <xf numFmtId="0" fontId="1" fillId="0" borderId="0" xfId="0" applyFont="1" applyFill="1" applyAlignment="1" applyProtection="1">
      <alignment horizontal="left"/>
    </xf>
    <xf numFmtId="0" fontId="1" fillId="0" borderId="95" xfId="0" applyFont="1" applyBorder="1" applyAlignment="1" applyProtection="1">
      <alignment horizontal="left" vertical="top"/>
    </xf>
    <xf numFmtId="0" fontId="1" fillId="0" borderId="0" xfId="0" applyFont="1" applyBorder="1" applyAlignment="1" applyProtection="1">
      <alignment horizontal="left"/>
    </xf>
    <xf numFmtId="0" fontId="1" fillId="0" borderId="0" xfId="0" applyFont="1" applyBorder="1" applyAlignment="1" applyProtection="1">
      <alignment horizontal="left" vertical="center"/>
    </xf>
    <xf numFmtId="0" fontId="5" fillId="0" borderId="0" xfId="0" applyFont="1" applyAlignment="1" applyProtection="1">
      <alignment horizontal="left"/>
    </xf>
    <xf numFmtId="0" fontId="1" fillId="0" borderId="9" xfId="0" applyFont="1" applyBorder="1" applyProtection="1"/>
    <xf numFmtId="0" fontId="1" fillId="0" borderId="8" xfId="0" applyFont="1" applyBorder="1" applyAlignment="1" applyProtection="1"/>
    <xf numFmtId="0" fontId="1" fillId="0" borderId="8" xfId="0" applyFont="1" applyBorder="1" applyAlignment="1" applyProtection="1">
      <alignment vertical="center"/>
    </xf>
    <xf numFmtId="0" fontId="1" fillId="0" borderId="7" xfId="0" applyFont="1" applyBorder="1" applyAlignment="1" applyProtection="1"/>
    <xf numFmtId="0" fontId="1" fillId="0" borderId="6" xfId="0" applyFont="1" applyFill="1" applyBorder="1" applyProtection="1"/>
    <xf numFmtId="0" fontId="1" fillId="0" borderId="0" xfId="0" applyFont="1" applyFill="1" applyBorder="1" applyAlignment="1" applyProtection="1"/>
    <xf numFmtId="0" fontId="1" fillId="0" borderId="5" xfId="0" applyFont="1" applyFill="1" applyBorder="1" applyAlignment="1" applyProtection="1"/>
    <xf numFmtId="0" fontId="1" fillId="0" borderId="4" xfId="0" applyFont="1" applyFill="1" applyBorder="1" applyProtection="1"/>
    <xf numFmtId="0" fontId="5" fillId="0" borderId="3" xfId="0" applyFont="1" applyFill="1" applyBorder="1" applyAlignment="1" applyProtection="1">
      <alignment horizontal="left" vertical="top"/>
    </xf>
    <xf numFmtId="0" fontId="5" fillId="0" borderId="2" xfId="0" applyFont="1" applyFill="1" applyBorder="1" applyAlignment="1" applyProtection="1">
      <alignment horizontal="left" vertical="top"/>
    </xf>
    <xf numFmtId="0" fontId="1" fillId="0" borderId="6" xfId="0" applyFont="1" applyBorder="1" applyProtection="1"/>
    <xf numFmtId="0" fontId="1" fillId="0" borderId="0" xfId="0" applyFont="1" applyBorder="1" applyAlignment="1" applyProtection="1"/>
    <xf numFmtId="0" fontId="1" fillId="0" borderId="0" xfId="0" applyFont="1" applyBorder="1" applyAlignment="1" applyProtection="1">
      <alignment vertical="center"/>
    </xf>
    <xf numFmtId="0" fontId="1" fillId="0" borderId="5" xfId="0" applyFont="1" applyBorder="1" applyAlignment="1" applyProtection="1"/>
    <xf numFmtId="0" fontId="1" fillId="0" borderId="4" xfId="0" applyFont="1" applyBorder="1" applyProtection="1"/>
    <xf numFmtId="0" fontId="5" fillId="0" borderId="3" xfId="0" applyFont="1" applyBorder="1" applyAlignment="1" applyProtection="1">
      <alignment horizontal="left" vertical="top"/>
    </xf>
    <xf numFmtId="0" fontId="5" fillId="0" borderId="2" xfId="0" applyFont="1" applyBorder="1" applyAlignment="1" applyProtection="1">
      <alignment horizontal="left" vertical="top"/>
    </xf>
    <xf numFmtId="0" fontId="1" fillId="0" borderId="9" xfId="0" applyFont="1" applyBorder="1" applyAlignment="1" applyProtection="1"/>
    <xf numFmtId="0" fontId="1" fillId="0" borderId="6" xfId="0" applyFont="1" applyBorder="1" applyAlignment="1" applyProtection="1"/>
    <xf numFmtId="0" fontId="1" fillId="0" borderId="3" xfId="0" applyFont="1" applyBorder="1" applyAlignment="1" applyProtection="1"/>
    <xf numFmtId="0" fontId="1" fillId="0" borderId="3" xfId="0" applyFont="1" applyBorder="1" applyAlignment="1" applyProtection="1">
      <alignment vertical="center"/>
    </xf>
    <xf numFmtId="0" fontId="5" fillId="0" borderId="3" xfId="0" applyFont="1" applyBorder="1" applyAlignment="1" applyProtection="1"/>
    <xf numFmtId="0" fontId="5" fillId="0" borderId="2" xfId="0" applyFont="1" applyBorder="1" applyAlignment="1" applyProtection="1"/>
    <xf numFmtId="0" fontId="1" fillId="0" borderId="4" xfId="0" applyFont="1" applyBorder="1" applyAlignment="1" applyProtection="1"/>
    <xf numFmtId="49" fontId="1" fillId="0" borderId="0" xfId="0" applyNumberFormat="1" applyFont="1" applyFill="1" applyAlignment="1" applyProtection="1">
      <alignment horizontal="left" vertical="center"/>
    </xf>
    <xf numFmtId="49" fontId="1" fillId="0" borderId="0" xfId="0" applyNumberFormat="1" applyFont="1" applyFill="1" applyAlignment="1" applyProtection="1">
      <alignment horizontal="center"/>
    </xf>
    <xf numFmtId="49" fontId="1" fillId="0" borderId="0" xfId="0" applyNumberFormat="1" applyFont="1" applyFill="1" applyAlignment="1" applyProtection="1">
      <alignment horizontal="left" vertical="top"/>
    </xf>
    <xf numFmtId="0" fontId="1" fillId="0" borderId="0" xfId="0" applyFont="1" applyAlignment="1" applyProtection="1">
      <alignment horizontal="left" vertical="top" wrapText="1"/>
    </xf>
    <xf numFmtId="0" fontId="1" fillId="0" borderId="0" xfId="0" applyFont="1" applyFill="1" applyAlignment="1" applyProtection="1">
      <alignment horizontal="left" vertical="top" wrapText="1"/>
    </xf>
    <xf numFmtId="0" fontId="1" fillId="0" borderId="0" xfId="0" applyFont="1" applyFill="1" applyAlignment="1" applyProtection="1">
      <alignment horizontal="left" vertical="top"/>
    </xf>
    <xf numFmtId="0" fontId="1" fillId="0" borderId="0" xfId="0" applyFont="1" applyBorder="1" applyAlignment="1" applyProtection="1">
      <alignment horizontal="left" vertical="top"/>
    </xf>
    <xf numFmtId="0" fontId="1" fillId="0" borderId="0" xfId="0" applyFont="1" applyAlignment="1" applyProtection="1">
      <alignment horizontal="left" vertical="top"/>
    </xf>
    <xf numFmtId="0" fontId="3" fillId="4" borderId="63" xfId="0" applyFont="1" applyFill="1" applyBorder="1" applyAlignment="1" applyProtection="1">
      <alignment horizontal="left"/>
    </xf>
    <xf numFmtId="0" fontId="1" fillId="3" borderId="94" xfId="0" applyFont="1" applyFill="1" applyBorder="1" applyAlignment="1" applyProtection="1">
      <alignment horizontal="left" vertical="top"/>
      <protection locked="0"/>
    </xf>
    <xf numFmtId="0" fontId="1" fillId="3" borderId="92" xfId="0" applyFont="1" applyFill="1" applyBorder="1" applyAlignment="1" applyProtection="1">
      <alignment horizontal="left" vertical="top"/>
      <protection locked="0"/>
    </xf>
    <xf numFmtId="0" fontId="1" fillId="3" borderId="93" xfId="0" applyFont="1" applyFill="1" applyBorder="1" applyAlignment="1" applyProtection="1">
      <alignment horizontal="left" vertical="top"/>
      <protection locked="0"/>
    </xf>
    <xf numFmtId="0" fontId="1" fillId="6" borderId="95" xfId="0" applyFont="1" applyFill="1" applyBorder="1" applyAlignment="1" applyProtection="1">
      <alignment horizontal="left"/>
    </xf>
    <xf numFmtId="0" fontId="2" fillId="4" borderId="65" xfId="0" applyFont="1" applyFill="1" applyBorder="1" applyAlignment="1" applyProtection="1"/>
    <xf numFmtId="0" fontId="2" fillId="4" borderId="66" xfId="0" applyFont="1" applyFill="1" applyBorder="1" applyAlignment="1" applyProtection="1"/>
    <xf numFmtId="0" fontId="17" fillId="4" borderId="10" xfId="0" applyFont="1" applyFill="1" applyBorder="1" applyAlignment="1"/>
    <xf numFmtId="0" fontId="17" fillId="4" borderId="11" xfId="0" applyFont="1" applyFill="1" applyBorder="1" applyAlignment="1"/>
    <xf numFmtId="0" fontId="17" fillId="4" borderId="12" xfId="0" applyFont="1" applyFill="1" applyBorder="1" applyAlignment="1"/>
    <xf numFmtId="0" fontId="12" fillId="4" borderId="0" xfId="0" applyFont="1" applyFill="1" applyBorder="1" applyAlignment="1"/>
    <xf numFmtId="0" fontId="12" fillId="4" borderId="98" xfId="0" applyFont="1" applyFill="1" applyBorder="1" applyAlignment="1"/>
    <xf numFmtId="0" fontId="13" fillId="2" borderId="0" xfId="1" applyFont="1" applyBorder="1" applyAlignment="1"/>
    <xf numFmtId="0" fontId="13" fillId="4" borderId="8" xfId="0" applyFont="1" applyFill="1" applyBorder="1" applyAlignment="1"/>
    <xf numFmtId="0" fontId="12" fillId="4" borderId="97" xfId="0" applyFont="1" applyFill="1" applyBorder="1" applyAlignment="1"/>
    <xf numFmtId="0" fontId="12" fillId="4" borderId="38" xfId="0" applyFont="1" applyFill="1" applyBorder="1" applyAlignment="1"/>
    <xf numFmtId="0" fontId="12" fillId="4" borderId="36" xfId="0" applyFont="1" applyFill="1" applyBorder="1" applyAlignment="1"/>
    <xf numFmtId="0" fontId="1" fillId="5" borderId="0" xfId="0" applyFont="1" applyFill="1" applyAlignment="1" applyProtection="1">
      <alignment horizontal="left" vertical="top"/>
    </xf>
    <xf numFmtId="3" fontId="2" fillId="0" borderId="1" xfId="0" applyNumberFormat="1" applyFont="1" applyBorder="1" applyAlignment="1">
      <alignment horizontal="right"/>
    </xf>
    <xf numFmtId="3" fontId="2" fillId="0" borderId="10" xfId="0" applyNumberFormat="1" applyFont="1" applyBorder="1" applyAlignment="1">
      <alignment horizontal="right"/>
    </xf>
    <xf numFmtId="3" fontId="2" fillId="0" borderId="73" xfId="0" applyNumberFormat="1" applyFont="1" applyBorder="1" applyAlignment="1">
      <alignment horizontal="right"/>
    </xf>
    <xf numFmtId="3" fontId="2" fillId="0" borderId="74" xfId="0" applyNumberFormat="1" applyFont="1" applyBorder="1" applyAlignment="1">
      <alignment horizontal="right"/>
    </xf>
    <xf numFmtId="3" fontId="2" fillId="0" borderId="12" xfId="0" applyNumberFormat="1" applyFont="1" applyBorder="1" applyAlignment="1">
      <alignment horizontal="right"/>
    </xf>
    <xf numFmtId="0" fontId="1" fillId="0" borderId="1" xfId="0" applyFont="1" applyBorder="1" applyAlignment="1" applyProtection="1">
      <alignment horizontal="center"/>
    </xf>
    <xf numFmtId="0" fontId="2" fillId="4" borderId="0" xfId="0" applyFont="1" applyFill="1" applyBorder="1" applyProtection="1"/>
    <xf numFmtId="0" fontId="3" fillId="4" borderId="5" xfId="0" applyFont="1" applyFill="1" applyBorder="1" applyAlignment="1" applyProtection="1">
      <alignment horizontal="left" vertical="center"/>
    </xf>
    <xf numFmtId="0" fontId="3" fillId="4" borderId="0" xfId="0" applyFont="1" applyFill="1" applyBorder="1" applyAlignment="1" applyProtection="1">
      <alignment horizontal="left" vertical="center"/>
    </xf>
    <xf numFmtId="0" fontId="2" fillId="4" borderId="2" xfId="1" applyFill="1" applyBorder="1" applyAlignment="1" applyProtection="1">
      <alignment vertical="center" wrapText="1"/>
    </xf>
    <xf numFmtId="0" fontId="2" fillId="4" borderId="4" xfId="1" applyFill="1" applyBorder="1" applyAlignment="1" applyProtection="1">
      <alignment vertical="center" wrapText="1"/>
    </xf>
    <xf numFmtId="0" fontId="2" fillId="4" borderId="2" xfId="0" applyFont="1" applyFill="1" applyBorder="1"/>
    <xf numFmtId="0" fontId="2" fillId="4" borderId="3" xfId="0" applyFont="1" applyFill="1" applyBorder="1"/>
    <xf numFmtId="0" fontId="2" fillId="4" borderId="4" xfId="0" applyFont="1" applyFill="1" applyBorder="1"/>
    <xf numFmtId="0" fontId="2" fillId="4" borderId="5" xfId="0" applyFont="1" applyFill="1" applyBorder="1"/>
    <xf numFmtId="0" fontId="2" fillId="4" borderId="0" xfId="0" applyFont="1" applyFill="1"/>
    <xf numFmtId="0" fontId="2" fillId="4" borderId="6" xfId="0" applyFont="1" applyFill="1" applyBorder="1"/>
    <xf numFmtId="166" fontId="2" fillId="4" borderId="0" xfId="0" applyNumberFormat="1" applyFont="1" applyFill="1"/>
    <xf numFmtId="0" fontId="2" fillId="4" borderId="0" xfId="0" applyFont="1" applyFill="1" applyAlignment="1">
      <alignment horizontal="left"/>
    </xf>
    <xf numFmtId="0" fontId="8" fillId="4" borderId="71" xfId="0" applyFont="1" applyFill="1" applyBorder="1"/>
    <xf numFmtId="0" fontId="2" fillId="2" borderId="0" xfId="1" applyNumberFormat="1" applyBorder="1" applyAlignment="1" applyProtection="1">
      <alignment horizontal="center" vertical="center"/>
    </xf>
    <xf numFmtId="0" fontId="8" fillId="4" borderId="13" xfId="0" applyFont="1" applyFill="1" applyBorder="1"/>
    <xf numFmtId="0" fontId="2" fillId="4" borderId="47" xfId="0" applyFont="1" applyFill="1" applyBorder="1"/>
    <xf numFmtId="0" fontId="2" fillId="4" borderId="23" xfId="0" applyFont="1" applyFill="1" applyBorder="1"/>
    <xf numFmtId="0" fontId="2" fillId="4" borderId="48" xfId="0" applyFont="1" applyFill="1" applyBorder="1"/>
    <xf numFmtId="0" fontId="2" fillId="2" borderId="0" xfId="1" applyBorder="1" applyAlignment="1" applyProtection="1">
      <alignment horizontal="center" vertical="center"/>
    </xf>
    <xf numFmtId="0" fontId="2" fillId="4" borderId="0" xfId="1" applyFill="1" applyBorder="1" applyAlignment="1" applyProtection="1">
      <alignment horizontal="center" vertical="center"/>
    </xf>
    <xf numFmtId="0" fontId="2" fillId="4" borderId="7" xfId="0" applyFont="1" applyFill="1" applyBorder="1"/>
    <xf numFmtId="0" fontId="2" fillId="4" borderId="8" xfId="0" applyFont="1" applyFill="1" applyBorder="1"/>
    <xf numFmtId="0" fontId="2" fillId="4" borderId="9" xfId="0" applyFont="1" applyFill="1" applyBorder="1"/>
    <xf numFmtId="0" fontId="2" fillId="4" borderId="0" xfId="0" applyFont="1" applyFill="1" applyBorder="1" applyProtection="1"/>
    <xf numFmtId="0" fontId="1" fillId="0" borderId="0" xfId="0" applyFont="1" applyAlignment="1">
      <alignment horizontal="right" vertical="top"/>
    </xf>
    <xf numFmtId="0" fontId="1" fillId="0" borderId="0" xfId="0" applyFont="1" applyFill="1" applyAlignment="1" applyProtection="1">
      <alignment horizontal="left" vertical="top"/>
    </xf>
    <xf numFmtId="0" fontId="1" fillId="0" borderId="0" xfId="0" applyFont="1" applyFill="1" applyAlignment="1" applyProtection="1">
      <alignment horizontal="left" vertical="top" wrapText="1"/>
    </xf>
    <xf numFmtId="49" fontId="1" fillId="6" borderId="96" xfId="0" applyNumberFormat="1" applyFont="1" applyFill="1" applyBorder="1" applyAlignment="1" applyProtection="1">
      <alignment horizontal="left" vertical="top"/>
    </xf>
    <xf numFmtId="11" fontId="1" fillId="6" borderId="5" xfId="0" applyNumberFormat="1" applyFont="1" applyFill="1" applyBorder="1" applyAlignment="1" applyProtection="1">
      <alignment horizontal="left" vertical="top"/>
    </xf>
    <xf numFmtId="11" fontId="1" fillId="6" borderId="0" xfId="0" applyNumberFormat="1" applyFont="1" applyFill="1" applyBorder="1" applyAlignment="1" applyProtection="1">
      <alignment horizontal="left" vertical="top"/>
    </xf>
    <xf numFmtId="11" fontId="1" fillId="6" borderId="6" xfId="0" applyNumberFormat="1" applyFont="1" applyFill="1" applyBorder="1" applyAlignment="1" applyProtection="1">
      <alignment horizontal="left" vertical="top"/>
    </xf>
    <xf numFmtId="0" fontId="5" fillId="6" borderId="5" xfId="0" applyFont="1" applyFill="1" applyBorder="1" applyAlignment="1" applyProtection="1">
      <alignment horizontal="left" vertical="top"/>
    </xf>
    <xf numFmtId="0" fontId="5" fillId="6" borderId="0" xfId="0" applyFont="1" applyFill="1" applyBorder="1" applyAlignment="1" applyProtection="1">
      <alignment horizontal="left" vertical="top"/>
    </xf>
    <xf numFmtId="11" fontId="1" fillId="6" borderId="79" xfId="0" applyNumberFormat="1" applyFont="1" applyFill="1" applyBorder="1" applyAlignment="1" applyProtection="1">
      <alignment horizontal="left" vertical="top"/>
    </xf>
    <xf numFmtId="11" fontId="1" fillId="6" borderId="76" xfId="0" applyNumberFormat="1" applyFont="1" applyFill="1" applyBorder="1" applyAlignment="1" applyProtection="1">
      <alignment horizontal="left" vertical="top"/>
    </xf>
    <xf numFmtId="11" fontId="1" fillId="6" borderId="80" xfId="0" applyNumberFormat="1" applyFont="1" applyFill="1" applyBorder="1" applyAlignment="1" applyProtection="1">
      <alignment horizontal="left" vertical="top"/>
    </xf>
    <xf numFmtId="11" fontId="1" fillId="6" borderId="81" xfId="0" applyNumberFormat="1" applyFont="1" applyFill="1" applyBorder="1" applyAlignment="1" applyProtection="1">
      <alignment horizontal="left" vertical="top"/>
    </xf>
    <xf numFmtId="11" fontId="1" fillId="6" borderId="77" xfId="0" applyNumberFormat="1" applyFont="1" applyFill="1" applyBorder="1" applyAlignment="1" applyProtection="1">
      <alignment horizontal="left" vertical="top"/>
    </xf>
    <xf numFmtId="11" fontId="1" fillId="6" borderId="82" xfId="0" applyNumberFormat="1" applyFont="1" applyFill="1" applyBorder="1" applyAlignment="1" applyProtection="1">
      <alignment horizontal="left" vertical="top"/>
    </xf>
    <xf numFmtId="11" fontId="1" fillId="6" borderId="83" xfId="0" applyNumberFormat="1" applyFont="1" applyFill="1" applyBorder="1" applyAlignment="1" applyProtection="1">
      <alignment horizontal="left" vertical="top"/>
    </xf>
    <xf numFmtId="11" fontId="1" fillId="6" borderId="78" xfId="0" applyNumberFormat="1" applyFont="1" applyFill="1" applyBorder="1" applyAlignment="1" applyProtection="1">
      <alignment horizontal="left" vertical="top"/>
    </xf>
    <xf numFmtId="11" fontId="1" fillId="6" borderId="84" xfId="0" applyNumberFormat="1" applyFont="1" applyFill="1" applyBorder="1" applyAlignment="1" applyProtection="1">
      <alignment horizontal="left" vertical="top"/>
    </xf>
    <xf numFmtId="0" fontId="1" fillId="6" borderId="87" xfId="0" applyFont="1" applyFill="1" applyBorder="1" applyAlignment="1" applyProtection="1">
      <alignment horizontal="left" vertical="top"/>
    </xf>
    <xf numFmtId="0" fontId="1" fillId="6" borderId="85" xfId="0" applyFont="1" applyFill="1" applyBorder="1" applyAlignment="1" applyProtection="1">
      <alignment horizontal="left" vertical="top"/>
    </xf>
    <xf numFmtId="0" fontId="1" fillId="0" borderId="0" xfId="0" applyFont="1" applyBorder="1" applyAlignment="1" applyProtection="1">
      <alignment horizontal="left" vertical="top"/>
    </xf>
    <xf numFmtId="0" fontId="8" fillId="7" borderId="10" xfId="0" applyFont="1" applyFill="1" applyBorder="1" applyAlignment="1" applyProtection="1">
      <alignment horizontal="center" wrapText="1"/>
    </xf>
    <xf numFmtId="0" fontId="8" fillId="7" borderId="11" xfId="0" applyFont="1" applyFill="1" applyBorder="1" applyAlignment="1" applyProtection="1">
      <alignment horizontal="center" wrapText="1"/>
    </xf>
    <xf numFmtId="0" fontId="8" fillId="7" borderId="12" xfId="0" applyFont="1" applyFill="1" applyBorder="1" applyAlignment="1" applyProtection="1">
      <alignment horizontal="center" wrapText="1"/>
    </xf>
    <xf numFmtId="14" fontId="1" fillId="0" borderId="76" xfId="0" applyNumberFormat="1" applyFont="1" applyFill="1" applyBorder="1" applyAlignment="1" applyProtection="1">
      <alignment horizontal="left" vertical="top"/>
      <protection locked="0"/>
    </xf>
    <xf numFmtId="49" fontId="1" fillId="3" borderId="77" xfId="0" applyNumberFormat="1" applyFont="1" applyFill="1" applyBorder="1" applyAlignment="1" applyProtection="1">
      <alignment horizontal="left" vertical="top"/>
      <protection locked="0"/>
    </xf>
    <xf numFmtId="49" fontId="1" fillId="6" borderId="0" xfId="0" applyNumberFormat="1" applyFont="1" applyFill="1" applyBorder="1" applyAlignment="1" applyProtection="1">
      <alignment horizontal="left" vertical="top"/>
    </xf>
    <xf numFmtId="49" fontId="1" fillId="6" borderId="95" xfId="0" applyNumberFormat="1" applyFont="1" applyFill="1" applyBorder="1" applyAlignment="1" applyProtection="1">
      <alignment horizontal="left" vertical="top"/>
    </xf>
    <xf numFmtId="49" fontId="1" fillId="3" borderId="76" xfId="0" applyNumberFormat="1" applyFont="1" applyFill="1" applyBorder="1" applyAlignment="1" applyProtection="1">
      <alignment horizontal="left" vertical="top"/>
      <protection locked="0"/>
    </xf>
    <xf numFmtId="49" fontId="1" fillId="3" borderId="78" xfId="0" applyNumberFormat="1" applyFont="1" applyFill="1" applyBorder="1" applyAlignment="1" applyProtection="1">
      <alignment horizontal="left" vertical="top"/>
      <protection locked="0"/>
    </xf>
    <xf numFmtId="49" fontId="8" fillId="0" borderId="0" xfId="0" applyNumberFormat="1" applyFont="1" applyAlignment="1" applyProtection="1">
      <alignment vertical="top" wrapText="1"/>
    </xf>
    <xf numFmtId="169" fontId="1" fillId="0" borderId="0" xfId="3" applyNumberFormat="1" applyFont="1" applyFill="1" applyBorder="1" applyAlignment="1" applyProtection="1">
      <alignment horizontal="right" vertical="top"/>
    </xf>
    <xf numFmtId="0" fontId="1" fillId="0" borderId="0" xfId="0" applyFont="1" applyBorder="1" applyAlignment="1" applyProtection="1">
      <alignment horizontal="left" vertical="top" wrapText="1"/>
    </xf>
    <xf numFmtId="0" fontId="1" fillId="0" borderId="0" xfId="0" applyFont="1" applyAlignment="1" applyProtection="1">
      <alignment horizontal="left" vertical="top"/>
    </xf>
    <xf numFmtId="0" fontId="5" fillId="0" borderId="0" xfId="0" applyFont="1" applyAlignment="1" applyProtection="1">
      <alignment horizontal="left" vertical="top"/>
    </xf>
    <xf numFmtId="0" fontId="1" fillId="0" borderId="0" xfId="0" applyFont="1" applyBorder="1" applyAlignment="1">
      <alignment horizontal="right" vertical="top"/>
    </xf>
    <xf numFmtId="0" fontId="1" fillId="0" borderId="0" xfId="0" applyFont="1" applyAlignment="1" applyProtection="1">
      <alignment horizontal="left" vertical="top" wrapText="1"/>
    </xf>
    <xf numFmtId="49" fontId="3" fillId="0" borderId="0" xfId="0" applyNumberFormat="1" applyFont="1" applyAlignment="1" applyProtection="1">
      <alignment horizontal="left" vertical="top" wrapText="1"/>
    </xf>
    <xf numFmtId="0" fontId="4" fillId="0" borderId="0" xfId="0" applyFont="1" applyAlignment="1" applyProtection="1">
      <alignment horizontal="center"/>
    </xf>
    <xf numFmtId="0" fontId="1" fillId="6" borderId="88" xfId="0" applyFont="1" applyFill="1" applyBorder="1" applyAlignment="1" applyProtection="1">
      <alignment horizontal="left" vertical="top"/>
    </xf>
    <xf numFmtId="0" fontId="1" fillId="3" borderId="94" xfId="0" applyFont="1" applyFill="1" applyBorder="1" applyAlignment="1" applyProtection="1">
      <alignment horizontal="left" vertical="top"/>
      <protection locked="0"/>
    </xf>
    <xf numFmtId="0" fontId="1" fillId="3" borderId="92" xfId="0" applyFont="1" applyFill="1" applyBorder="1" applyAlignment="1" applyProtection="1">
      <alignment horizontal="left" vertical="top"/>
      <protection locked="0"/>
    </xf>
    <xf numFmtId="0" fontId="1" fillId="3" borderId="93" xfId="0" applyFont="1" applyFill="1" applyBorder="1" applyAlignment="1" applyProtection="1">
      <alignment horizontal="left" vertical="top"/>
      <protection locked="0"/>
    </xf>
    <xf numFmtId="4" fontId="13" fillId="4" borderId="19" xfId="0" applyNumberFormat="1" applyFont="1" applyFill="1" applyBorder="1" applyAlignment="1">
      <alignment horizontal="right"/>
    </xf>
    <xf numFmtId="4" fontId="13" fillId="4" borderId="20" xfId="0" applyNumberFormat="1" applyFont="1" applyFill="1" applyBorder="1" applyAlignment="1">
      <alignment horizontal="right"/>
    </xf>
    <xf numFmtId="4" fontId="13" fillId="4" borderId="19" xfId="4" applyNumberFormat="1" applyFont="1" applyFill="1" applyBorder="1" applyAlignment="1">
      <alignment horizontal="right"/>
    </xf>
    <xf numFmtId="4" fontId="13" fillId="4" borderId="21" xfId="4" applyNumberFormat="1" applyFont="1" applyFill="1" applyBorder="1" applyAlignment="1">
      <alignment horizontal="right"/>
    </xf>
    <xf numFmtId="4" fontId="13" fillId="4" borderId="35" xfId="4" applyNumberFormat="1" applyFont="1" applyFill="1" applyBorder="1" applyAlignment="1">
      <alignment horizontal="right"/>
    </xf>
    <xf numFmtId="0" fontId="13" fillId="6" borderId="22" xfId="0" applyFont="1" applyFill="1" applyBorder="1" applyAlignment="1">
      <alignment horizontal="left"/>
    </xf>
    <xf numFmtId="0" fontId="13" fillId="6" borderId="21" xfId="0" applyFont="1" applyFill="1" applyBorder="1" applyAlignment="1">
      <alignment horizontal="left"/>
    </xf>
    <xf numFmtId="0" fontId="13" fillId="6" borderId="20" xfId="0" applyFont="1" applyFill="1" applyBorder="1" applyAlignment="1">
      <alignment horizontal="left"/>
    </xf>
    <xf numFmtId="4" fontId="13" fillId="4" borderId="20" xfId="4" applyNumberFormat="1" applyFont="1" applyFill="1" applyBorder="1" applyAlignment="1">
      <alignment horizontal="right"/>
    </xf>
    <xf numFmtId="0" fontId="13" fillId="4" borderId="65" xfId="0" applyFont="1" applyFill="1" applyBorder="1" applyAlignment="1">
      <alignment horizontal="left"/>
    </xf>
    <xf numFmtId="0" fontId="13" fillId="4" borderId="66" xfId="0" applyFont="1" applyFill="1" applyBorder="1" applyAlignment="1">
      <alignment horizontal="left"/>
    </xf>
    <xf numFmtId="167" fontId="13" fillId="4" borderId="66" xfId="0" applyNumberFormat="1" applyFont="1" applyFill="1" applyBorder="1" applyAlignment="1">
      <alignment horizontal="center"/>
    </xf>
    <xf numFmtId="167" fontId="13" fillId="4" borderId="29" xfId="0" applyNumberFormat="1" applyFont="1" applyFill="1" applyBorder="1" applyAlignment="1">
      <alignment horizontal="center"/>
    </xf>
    <xf numFmtId="0" fontId="12" fillId="4" borderId="38" xfId="0" applyFont="1" applyFill="1" applyBorder="1" applyAlignment="1">
      <alignment horizontal="left"/>
    </xf>
    <xf numFmtId="0" fontId="12" fillId="4" borderId="36" xfId="0" applyFont="1" applyFill="1" applyBorder="1" applyAlignment="1">
      <alignment horizontal="left"/>
    </xf>
    <xf numFmtId="0" fontId="12" fillId="4" borderId="40" xfId="0" applyFont="1" applyFill="1" applyBorder="1" applyAlignment="1">
      <alignment horizontal="left"/>
    </xf>
    <xf numFmtId="4" fontId="12" fillId="4" borderId="68" xfId="0" applyNumberFormat="1" applyFont="1" applyFill="1" applyBorder="1" applyAlignment="1">
      <alignment horizontal="right"/>
    </xf>
    <xf numFmtId="4" fontId="12" fillId="4" borderId="40" xfId="0" applyNumberFormat="1" applyFont="1" applyFill="1" applyBorder="1" applyAlignment="1">
      <alignment horizontal="right"/>
    </xf>
    <xf numFmtId="0" fontId="13" fillId="6" borderId="65" xfId="0" applyFont="1" applyFill="1" applyBorder="1" applyAlignment="1">
      <alignment horizontal="left"/>
    </xf>
    <xf numFmtId="0" fontId="13" fillId="6" borderId="66" xfId="0" applyFont="1" applyFill="1" applyBorder="1" applyAlignment="1">
      <alignment horizontal="left"/>
    </xf>
    <xf numFmtId="0" fontId="13" fillId="6" borderId="29" xfId="0" applyFont="1" applyFill="1" applyBorder="1" applyAlignment="1">
      <alignment horizontal="left"/>
    </xf>
    <xf numFmtId="14" fontId="13" fillId="4" borderId="0" xfId="2" applyNumberFormat="1" applyFont="1" applyFill="1" applyBorder="1" applyAlignment="1" applyProtection="1">
      <alignment horizontal="left"/>
    </xf>
    <xf numFmtId="49" fontId="13" fillId="4" borderId="89" xfId="2" applyNumberFormat="1" applyFont="1" applyFill="1" applyBorder="1" applyAlignment="1" applyProtection="1">
      <alignment horizontal="left"/>
    </xf>
    <xf numFmtId="49" fontId="13" fillId="4" borderId="90" xfId="2" applyNumberFormat="1" applyFont="1" applyFill="1" applyBorder="1" applyAlignment="1" applyProtection="1">
      <alignment horizontal="left"/>
    </xf>
    <xf numFmtId="49" fontId="13" fillId="4" borderId="91" xfId="2" applyNumberFormat="1" applyFont="1" applyFill="1" applyBorder="1" applyAlignment="1" applyProtection="1">
      <alignment horizontal="left"/>
    </xf>
    <xf numFmtId="0" fontId="12" fillId="4" borderId="0" xfId="0" applyFont="1" applyFill="1" applyBorder="1" applyAlignment="1">
      <alignment horizontal="center"/>
    </xf>
    <xf numFmtId="49" fontId="13" fillId="4" borderId="89" xfId="1" applyNumberFormat="1" applyFont="1" applyFill="1" applyBorder="1" applyAlignment="1" applyProtection="1">
      <alignment horizontal="left"/>
    </xf>
    <xf numFmtId="49" fontId="13" fillId="4" borderId="90" xfId="1" applyNumberFormat="1" applyFont="1" applyFill="1" applyBorder="1" applyAlignment="1" applyProtection="1">
      <alignment horizontal="left"/>
    </xf>
    <xf numFmtId="49" fontId="13" fillId="4" borderId="91" xfId="1" applyNumberFormat="1" applyFont="1" applyFill="1" applyBorder="1" applyAlignment="1" applyProtection="1">
      <alignment horizontal="left"/>
    </xf>
    <xf numFmtId="0" fontId="12" fillId="4" borderId="46" xfId="0" applyFont="1" applyFill="1" applyBorder="1" applyAlignment="1">
      <alignment horizontal="left" vertical="top" wrapText="1"/>
    </xf>
    <xf numFmtId="0" fontId="12" fillId="4" borderId="41" xfId="0" applyFont="1" applyFill="1" applyBorder="1" applyAlignment="1">
      <alignment horizontal="left" vertical="top" wrapText="1"/>
    </xf>
    <xf numFmtId="0" fontId="12" fillId="4" borderId="10" xfId="0" applyFont="1" applyFill="1" applyBorder="1" applyAlignment="1">
      <alignment horizontal="left" vertical="top"/>
    </xf>
    <xf numFmtId="0" fontId="12" fillId="4" borderId="11" xfId="0" applyFont="1" applyFill="1" applyBorder="1" applyAlignment="1">
      <alignment horizontal="left" vertical="top"/>
    </xf>
    <xf numFmtId="0" fontId="12" fillId="4" borderId="41" xfId="0" applyFont="1" applyFill="1" applyBorder="1" applyAlignment="1">
      <alignment horizontal="left" vertical="top"/>
    </xf>
    <xf numFmtId="0" fontId="13" fillId="2" borderId="0" xfId="1" applyFont="1" applyBorder="1" applyAlignment="1">
      <alignment horizontal="left"/>
    </xf>
    <xf numFmtId="0" fontId="13" fillId="6" borderId="31" xfId="0" applyFont="1" applyFill="1" applyBorder="1" applyAlignment="1">
      <alignment horizontal="left"/>
    </xf>
    <xf numFmtId="0" fontId="13" fillId="6" borderId="32" xfId="0" applyFont="1" applyFill="1" applyBorder="1" applyAlignment="1">
      <alignment horizontal="left"/>
    </xf>
    <xf numFmtId="0" fontId="13" fillId="6" borderId="33" xfId="0" applyFont="1" applyFill="1" applyBorder="1" applyAlignment="1">
      <alignment horizontal="left"/>
    </xf>
    <xf numFmtId="49" fontId="13" fillId="4" borderId="89" xfId="1" applyNumberFormat="1" applyFont="1" applyFill="1" applyBorder="1" applyAlignment="1">
      <alignment horizontal="left"/>
    </xf>
    <xf numFmtId="49" fontId="13" fillId="4" borderId="90" xfId="1" applyNumberFormat="1" applyFont="1" applyFill="1" applyBorder="1" applyAlignment="1">
      <alignment horizontal="left"/>
    </xf>
    <xf numFmtId="49" fontId="13" fillId="4" borderId="91" xfId="1" applyNumberFormat="1" applyFont="1" applyFill="1" applyBorder="1" applyAlignment="1">
      <alignment horizontal="left"/>
    </xf>
    <xf numFmtId="0" fontId="12" fillId="4" borderId="11" xfId="0" applyFont="1" applyFill="1" applyBorder="1" applyAlignment="1">
      <alignment horizontal="left" vertical="top" wrapText="1"/>
    </xf>
    <xf numFmtId="0" fontId="12" fillId="4" borderId="12" xfId="0" applyFont="1" applyFill="1" applyBorder="1" applyAlignment="1">
      <alignment horizontal="left" vertical="top" wrapText="1"/>
    </xf>
    <xf numFmtId="4" fontId="13" fillId="4" borderId="34" xfId="0" applyNumberFormat="1" applyFont="1" applyFill="1" applyBorder="1" applyAlignment="1">
      <alignment horizontal="right"/>
    </xf>
    <xf numFmtId="4" fontId="13" fillId="4" borderId="33" xfId="0" applyNumberFormat="1" applyFont="1" applyFill="1" applyBorder="1" applyAlignment="1">
      <alignment horizontal="right"/>
    </xf>
    <xf numFmtId="4" fontId="13" fillId="4" borderId="34" xfId="4" applyNumberFormat="1" applyFont="1" applyFill="1" applyBorder="1" applyAlignment="1">
      <alignment horizontal="right"/>
    </xf>
    <xf numFmtId="4" fontId="13" fillId="4" borderId="32" xfId="4" applyNumberFormat="1" applyFont="1" applyFill="1" applyBorder="1" applyAlignment="1">
      <alignment horizontal="right"/>
    </xf>
    <xf numFmtId="4" fontId="13" fillId="4" borderId="39" xfId="4" applyNumberFormat="1" applyFont="1" applyFill="1" applyBorder="1" applyAlignment="1">
      <alignment horizontal="right"/>
    </xf>
    <xf numFmtId="4" fontId="13" fillId="4" borderId="33" xfId="4" applyNumberFormat="1" applyFont="1" applyFill="1" applyBorder="1" applyAlignment="1">
      <alignment horizontal="right"/>
    </xf>
    <xf numFmtId="168" fontId="13" fillId="4" borderId="34" xfId="0" applyNumberFormat="1" applyFont="1" applyFill="1" applyBorder="1" applyAlignment="1">
      <alignment horizontal="right"/>
    </xf>
    <xf numFmtId="168" fontId="13" fillId="4" borderId="32" xfId="0" applyNumberFormat="1" applyFont="1" applyFill="1" applyBorder="1" applyAlignment="1">
      <alignment horizontal="right"/>
    </xf>
    <xf numFmtId="168" fontId="13" fillId="4" borderId="39" xfId="0" applyNumberFormat="1" applyFont="1" applyFill="1" applyBorder="1" applyAlignment="1">
      <alignment horizontal="right"/>
    </xf>
    <xf numFmtId="168" fontId="13" fillId="4" borderId="28" xfId="0" applyNumberFormat="1" applyFont="1" applyFill="1" applyBorder="1" applyAlignment="1">
      <alignment horizontal="right"/>
    </xf>
    <xf numFmtId="168" fontId="13" fillId="4" borderId="66" xfId="0" applyNumberFormat="1" applyFont="1" applyFill="1" applyBorder="1" applyAlignment="1">
      <alignment horizontal="right"/>
    </xf>
    <xf numFmtId="168" fontId="13" fillId="4" borderId="67" xfId="0" applyNumberFormat="1" applyFont="1" applyFill="1" applyBorder="1" applyAlignment="1">
      <alignment horizontal="right"/>
    </xf>
    <xf numFmtId="168" fontId="12" fillId="4" borderId="68" xfId="0" applyNumberFormat="1" applyFont="1" applyFill="1" applyBorder="1" applyAlignment="1">
      <alignment horizontal="right"/>
    </xf>
    <xf numFmtId="168" fontId="12" fillId="4" borderId="36" xfId="0" applyNumberFormat="1" applyFont="1" applyFill="1" applyBorder="1" applyAlignment="1">
      <alignment horizontal="right"/>
    </xf>
    <xf numFmtId="168" fontId="12" fillId="4" borderId="37" xfId="0" applyNumberFormat="1" applyFont="1" applyFill="1" applyBorder="1" applyAlignment="1">
      <alignment horizontal="right"/>
    </xf>
    <xf numFmtId="0" fontId="13" fillId="4" borderId="31" xfId="0" applyFont="1" applyFill="1" applyBorder="1" applyAlignment="1">
      <alignment horizontal="left"/>
    </xf>
    <xf numFmtId="0" fontId="13" fillId="4" borderId="32" xfId="0" applyFont="1" applyFill="1" applyBorder="1" applyAlignment="1">
      <alignment horizontal="left"/>
    </xf>
    <xf numFmtId="0" fontId="13" fillId="4" borderId="33" xfId="0" applyFont="1" applyFill="1" applyBorder="1" applyAlignment="1">
      <alignment horizontal="left"/>
    </xf>
    <xf numFmtId="4" fontId="12" fillId="4" borderId="36" xfId="0" applyNumberFormat="1" applyFont="1" applyFill="1" applyBorder="1" applyAlignment="1">
      <alignment horizontal="right"/>
    </xf>
    <xf numFmtId="4" fontId="12" fillId="4" borderId="37" xfId="0" applyNumberFormat="1" applyFont="1" applyFill="1" applyBorder="1" applyAlignment="1">
      <alignment horizontal="right"/>
    </xf>
    <xf numFmtId="0" fontId="5" fillId="0" borderId="0" xfId="0" applyFont="1" applyAlignment="1">
      <alignment horizontal="left"/>
    </xf>
    <xf numFmtId="0" fontId="2" fillId="2" borderId="0" xfId="1" applyAlignment="1">
      <alignment horizontal="left" vertical="top" wrapText="1"/>
    </xf>
    <xf numFmtId="0" fontId="3" fillId="4" borderId="10" xfId="1" applyFont="1" applyFill="1" applyBorder="1" applyAlignment="1" applyProtection="1">
      <alignment horizontal="center" vertical="center" wrapText="1"/>
    </xf>
    <xf numFmtId="0" fontId="3" fillId="4" borderId="11" xfId="1" applyFont="1" applyFill="1" applyBorder="1" applyAlignment="1" applyProtection="1">
      <alignment horizontal="center" vertical="center" wrapText="1"/>
    </xf>
    <xf numFmtId="0" fontId="3" fillId="4" borderId="72" xfId="1" applyFont="1" applyFill="1" applyBorder="1" applyAlignment="1" applyProtection="1">
      <alignment horizontal="center" vertical="center" wrapText="1"/>
    </xf>
    <xf numFmtId="0" fontId="2" fillId="4" borderId="19" xfId="0" applyFont="1" applyFill="1" applyBorder="1" applyAlignment="1" applyProtection="1"/>
    <xf numFmtId="0" fontId="2" fillId="4" borderId="21" xfId="0" applyFont="1" applyFill="1" applyBorder="1" applyAlignment="1" applyProtection="1"/>
    <xf numFmtId="0" fontId="2" fillId="4" borderId="20" xfId="0" applyFont="1" applyFill="1" applyBorder="1" applyAlignment="1" applyProtection="1"/>
    <xf numFmtId="0" fontId="2" fillId="4" borderId="31" xfId="0" applyFont="1" applyFill="1" applyBorder="1" applyAlignment="1" applyProtection="1">
      <alignment horizontal="left"/>
    </xf>
    <xf numFmtId="0" fontId="2" fillId="4" borderId="32" xfId="0" applyFont="1" applyFill="1" applyBorder="1" applyAlignment="1" applyProtection="1">
      <alignment horizontal="left"/>
    </xf>
    <xf numFmtId="0" fontId="2" fillId="4" borderId="33" xfId="0" applyFont="1" applyFill="1" applyBorder="1" applyAlignment="1" applyProtection="1">
      <alignment horizontal="left"/>
    </xf>
    <xf numFmtId="0" fontId="2" fillId="4" borderId="65" xfId="0" applyFont="1" applyFill="1" applyBorder="1" applyAlignment="1" applyProtection="1">
      <alignment horizontal="left"/>
    </xf>
    <xf numFmtId="0" fontId="2" fillId="4" borderId="66" xfId="0" applyFont="1" applyFill="1" applyBorder="1" applyAlignment="1" applyProtection="1">
      <alignment horizontal="left"/>
    </xf>
    <xf numFmtId="0" fontId="2" fillId="4" borderId="29" xfId="0" applyFont="1" applyFill="1" applyBorder="1" applyAlignment="1" applyProtection="1">
      <alignment horizontal="left"/>
    </xf>
    <xf numFmtId="0" fontId="3" fillId="4" borderId="7" xfId="0" applyFont="1" applyFill="1" applyBorder="1" applyAlignment="1" applyProtection="1">
      <alignment horizontal="left"/>
    </xf>
    <xf numFmtId="0" fontId="3" fillId="4" borderId="8" xfId="0" applyFont="1" applyFill="1" applyBorder="1" applyAlignment="1" applyProtection="1">
      <alignment horizontal="left"/>
    </xf>
    <xf numFmtId="0" fontId="3" fillId="4" borderId="18" xfId="0" applyFont="1" applyFill="1" applyBorder="1" applyAlignment="1" applyProtection="1">
      <alignment horizontal="left"/>
    </xf>
    <xf numFmtId="165" fontId="2" fillId="4" borderId="21" xfId="0" applyNumberFormat="1" applyFont="1" applyFill="1" applyBorder="1" applyAlignment="1" applyProtection="1">
      <alignment horizontal="center"/>
    </xf>
    <xf numFmtId="165" fontId="2" fillId="4" borderId="20" xfId="0" applyNumberFormat="1" applyFont="1" applyFill="1" applyBorder="1" applyAlignment="1" applyProtection="1">
      <alignment horizontal="center"/>
    </xf>
    <xf numFmtId="0" fontId="3" fillId="4" borderId="38" xfId="0" applyFont="1" applyFill="1" applyBorder="1" applyAlignment="1" applyProtection="1">
      <alignment horizontal="left"/>
    </xf>
    <xf numFmtId="0" fontId="3" fillId="4" borderId="36" xfId="0" applyFont="1" applyFill="1" applyBorder="1" applyAlignment="1" applyProtection="1">
      <alignment horizontal="left"/>
    </xf>
    <xf numFmtId="0" fontId="3" fillId="4" borderId="40" xfId="0" applyFont="1" applyFill="1" applyBorder="1" applyAlignment="1" applyProtection="1">
      <alignment horizontal="left"/>
    </xf>
    <xf numFmtId="43" fontId="3" fillId="4" borderId="36" xfId="0" applyNumberFormat="1" applyFont="1" applyFill="1" applyBorder="1" applyAlignment="1" applyProtection="1">
      <alignment horizontal="right"/>
    </xf>
    <xf numFmtId="0" fontId="3" fillId="4" borderId="36" xfId="0" applyFont="1" applyFill="1" applyBorder="1" applyAlignment="1" applyProtection="1">
      <alignment horizontal="right"/>
    </xf>
    <xf numFmtId="0" fontId="3" fillId="4" borderId="37" xfId="0" applyFont="1" applyFill="1" applyBorder="1" applyAlignment="1" applyProtection="1">
      <alignment horizontal="right"/>
    </xf>
    <xf numFmtId="10" fontId="2" fillId="2" borderId="32" xfId="1" applyNumberFormat="1" applyBorder="1" applyAlignment="1" applyProtection="1">
      <alignment horizontal="center"/>
    </xf>
    <xf numFmtId="10" fontId="2" fillId="2" borderId="33" xfId="1" applyNumberFormat="1" applyBorder="1" applyAlignment="1" applyProtection="1">
      <alignment horizontal="center"/>
    </xf>
    <xf numFmtId="10" fontId="2" fillId="2" borderId="15" xfId="1" applyNumberFormat="1" applyBorder="1" applyAlignment="1" applyProtection="1">
      <alignment horizontal="center"/>
    </xf>
    <xf numFmtId="10" fontId="2" fillId="2" borderId="17" xfId="1" applyNumberFormat="1" applyBorder="1" applyAlignment="1" applyProtection="1">
      <alignment horizontal="center"/>
    </xf>
    <xf numFmtId="43" fontId="2" fillId="4" borderId="32" xfId="4" applyFont="1" applyFill="1" applyBorder="1" applyAlignment="1" applyProtection="1">
      <alignment horizontal="right"/>
    </xf>
    <xf numFmtId="43" fontId="2" fillId="4" borderId="39" xfId="4" applyFont="1" applyFill="1" applyBorder="1" applyAlignment="1" applyProtection="1">
      <alignment horizontal="right"/>
    </xf>
    <xf numFmtId="43" fontId="2" fillId="4" borderId="15" xfId="4" applyFont="1" applyFill="1" applyBorder="1" applyAlignment="1" applyProtection="1">
      <alignment horizontal="right"/>
    </xf>
    <xf numFmtId="43" fontId="2" fillId="4" borderId="16" xfId="4" applyFont="1" applyFill="1" applyBorder="1" applyAlignment="1" applyProtection="1">
      <alignment horizontal="right"/>
    </xf>
    <xf numFmtId="43" fontId="2" fillId="4" borderId="21" xfId="4" applyFont="1" applyFill="1" applyBorder="1" applyAlignment="1" applyProtection="1">
      <alignment horizontal="right"/>
    </xf>
    <xf numFmtId="43" fontId="2" fillId="4" borderId="35" xfId="4" applyFont="1" applyFill="1" applyBorder="1" applyAlignment="1" applyProtection="1">
      <alignment horizontal="right"/>
    </xf>
    <xf numFmtId="0" fontId="2" fillId="4" borderId="14" xfId="0" applyFont="1" applyFill="1" applyBorder="1" applyAlignment="1" applyProtection="1">
      <alignment horizontal="left"/>
    </xf>
    <xf numFmtId="0" fontId="2" fillId="4" borderId="15" xfId="0" applyFont="1" applyFill="1" applyBorder="1" applyAlignment="1" applyProtection="1">
      <alignment horizontal="left"/>
    </xf>
    <xf numFmtId="0" fontId="2" fillId="4" borderId="17" xfId="0" applyFont="1" applyFill="1" applyBorder="1" applyAlignment="1" applyProtection="1">
      <alignment horizontal="left"/>
    </xf>
    <xf numFmtId="0" fontId="2" fillId="4" borderId="7" xfId="0" applyFont="1" applyFill="1" applyBorder="1" applyAlignment="1" applyProtection="1">
      <alignment horizontal="left"/>
    </xf>
    <xf numFmtId="0" fontId="2" fillId="4" borderId="8" xfId="0" applyFont="1" applyFill="1" applyBorder="1" applyAlignment="1" applyProtection="1">
      <alignment horizontal="left"/>
    </xf>
    <xf numFmtId="0" fontId="2" fillId="4" borderId="18" xfId="0" applyFont="1" applyFill="1" applyBorder="1" applyAlignment="1" applyProtection="1">
      <alignment horizontal="left"/>
    </xf>
    <xf numFmtId="2" fontId="2" fillId="2" borderId="8" xfId="1" applyNumberFormat="1" applyBorder="1" applyAlignment="1" applyProtection="1">
      <alignment horizontal="center"/>
    </xf>
    <xf numFmtId="2" fontId="2" fillId="2" borderId="18" xfId="1" applyNumberFormat="1" applyBorder="1" applyAlignment="1" applyProtection="1">
      <alignment horizontal="center"/>
    </xf>
    <xf numFmtId="43" fontId="2" fillId="3" borderId="30" xfId="4" applyFont="1" applyFill="1" applyBorder="1" applyAlignment="1" applyProtection="1">
      <alignment horizontal="right"/>
    </xf>
    <xf numFmtId="43" fontId="2" fillId="3" borderId="18" xfId="4" applyFont="1" applyFill="1" applyBorder="1" applyAlignment="1" applyProtection="1">
      <alignment horizontal="right"/>
    </xf>
    <xf numFmtId="43" fontId="2" fillId="4" borderId="8" xfId="4" applyFont="1" applyFill="1" applyBorder="1" applyAlignment="1" applyProtection="1">
      <alignment horizontal="right"/>
    </xf>
    <xf numFmtId="43" fontId="2" fillId="4" borderId="9" xfId="4" applyFont="1" applyFill="1" applyBorder="1" applyAlignment="1" applyProtection="1">
      <alignment horizontal="right"/>
    </xf>
    <xf numFmtId="43" fontId="2" fillId="3" borderId="19" xfId="4" applyFont="1" applyFill="1" applyBorder="1" applyAlignment="1" applyProtection="1">
      <alignment horizontal="right"/>
    </xf>
    <xf numFmtId="43" fontId="2" fillId="3" borderId="20" xfId="4" applyFont="1" applyFill="1" applyBorder="1" applyAlignment="1" applyProtection="1">
      <alignment horizontal="right"/>
    </xf>
    <xf numFmtId="2" fontId="2" fillId="2" borderId="21" xfId="1" applyNumberFormat="1" applyBorder="1" applyAlignment="1" applyProtection="1">
      <alignment horizontal="center"/>
    </xf>
    <xf numFmtId="2" fontId="2" fillId="2" borderId="20" xfId="1" applyNumberFormat="1" applyBorder="1" applyAlignment="1" applyProtection="1">
      <alignment horizontal="center"/>
    </xf>
    <xf numFmtId="2" fontId="3" fillId="4" borderId="15" xfId="0" applyNumberFormat="1" applyFont="1" applyFill="1" applyBorder="1" applyAlignment="1" applyProtection="1">
      <alignment horizontal="center"/>
    </xf>
    <xf numFmtId="2" fontId="3" fillId="4" borderId="17" xfId="0" applyNumberFormat="1" applyFont="1" applyFill="1" applyBorder="1" applyAlignment="1" applyProtection="1">
      <alignment horizontal="center"/>
    </xf>
    <xf numFmtId="0" fontId="2" fillId="4" borderId="56" xfId="0" applyFont="1" applyFill="1" applyBorder="1" applyAlignment="1" applyProtection="1">
      <alignment horizontal="right"/>
    </xf>
    <xf numFmtId="0" fontId="2" fillId="4" borderId="54" xfId="0" applyFont="1" applyFill="1" applyBorder="1" applyAlignment="1" applyProtection="1">
      <alignment horizontal="right"/>
    </xf>
    <xf numFmtId="43" fontId="3" fillId="4" borderId="36" xfId="4" applyFont="1" applyFill="1" applyBorder="1" applyAlignment="1" applyProtection="1">
      <alignment horizontal="right"/>
    </xf>
    <xf numFmtId="43" fontId="3" fillId="4" borderId="37" xfId="4" applyFont="1" applyFill="1" applyBorder="1" applyAlignment="1" applyProtection="1">
      <alignment horizontal="right"/>
    </xf>
    <xf numFmtId="0" fontId="2" fillId="4" borderId="22" xfId="0" applyFont="1" applyFill="1" applyBorder="1" applyAlignment="1" applyProtection="1">
      <alignment horizontal="left"/>
    </xf>
    <xf numFmtId="0" fontId="2" fillId="4" borderId="21" xfId="0" applyFont="1" applyFill="1" applyBorder="1" applyAlignment="1" applyProtection="1">
      <alignment horizontal="left"/>
    </xf>
    <xf numFmtId="0" fontId="2" fillId="4" borderId="20" xfId="0" applyFont="1" applyFill="1" applyBorder="1" applyAlignment="1" applyProtection="1">
      <alignment horizontal="left"/>
    </xf>
    <xf numFmtId="0" fontId="3" fillId="4" borderId="55" xfId="0" applyFont="1" applyFill="1" applyBorder="1" applyAlignment="1" applyProtection="1">
      <alignment horizontal="left"/>
    </xf>
    <xf numFmtId="0" fontId="3" fillId="4" borderId="56" xfId="0" applyFont="1" applyFill="1" applyBorder="1" applyAlignment="1" applyProtection="1">
      <alignment horizontal="left"/>
    </xf>
    <xf numFmtId="0" fontId="3" fillId="4" borderId="57" xfId="0" applyFont="1" applyFill="1" applyBorder="1" applyAlignment="1" applyProtection="1">
      <alignment horizontal="left"/>
    </xf>
    <xf numFmtId="0" fontId="2" fillId="4" borderId="19" xfId="0" applyFont="1" applyFill="1" applyBorder="1" applyAlignment="1" applyProtection="1">
      <alignment horizontal="left"/>
    </xf>
    <xf numFmtId="0" fontId="3" fillId="4" borderId="0" xfId="0" applyFont="1" applyFill="1" applyBorder="1" applyAlignment="1" applyProtection="1">
      <alignment horizontal="center"/>
    </xf>
    <xf numFmtId="0" fontId="3" fillId="4" borderId="5" xfId="0" applyFont="1" applyFill="1" applyBorder="1" applyAlignment="1" applyProtection="1">
      <alignment horizontal="center" wrapText="1"/>
    </xf>
    <xf numFmtId="0" fontId="3" fillId="4" borderId="0" xfId="0" applyFont="1" applyFill="1" applyBorder="1" applyAlignment="1" applyProtection="1">
      <alignment horizontal="center" wrapText="1"/>
    </xf>
    <xf numFmtId="0" fontId="2" fillId="2" borderId="19" xfId="1" applyBorder="1" applyAlignment="1" applyProtection="1">
      <alignment horizontal="center"/>
    </xf>
    <xf numFmtId="0" fontId="2" fillId="2" borderId="21" xfId="1" applyBorder="1" applyAlignment="1" applyProtection="1">
      <alignment horizontal="center"/>
    </xf>
    <xf numFmtId="0" fontId="3" fillId="4" borderId="5" xfId="0" applyFont="1" applyFill="1" applyBorder="1" applyAlignment="1" applyProtection="1">
      <alignment horizontal="center"/>
    </xf>
    <xf numFmtId="0" fontId="3" fillId="4" borderId="65" xfId="0" applyFont="1" applyFill="1" applyBorder="1" applyAlignment="1" applyProtection="1">
      <alignment horizontal="left"/>
    </xf>
    <xf numFmtId="0" fontId="3" fillId="4" borderId="66" xfId="0" applyFont="1" applyFill="1" applyBorder="1" applyAlignment="1" applyProtection="1">
      <alignment horizontal="left"/>
    </xf>
    <xf numFmtId="0" fontId="3" fillId="4" borderId="29" xfId="0" applyFont="1" applyFill="1" applyBorder="1" applyAlignment="1" applyProtection="1">
      <alignment horizontal="left"/>
    </xf>
    <xf numFmtId="43" fontId="2" fillId="2" borderId="15" xfId="4" applyFont="1" applyFill="1" applyBorder="1" applyAlignment="1" applyProtection="1">
      <alignment horizontal="right"/>
    </xf>
    <xf numFmtId="43" fontId="2" fillId="2" borderId="16" xfId="4" applyFont="1" applyFill="1" applyBorder="1" applyAlignment="1" applyProtection="1">
      <alignment horizontal="right"/>
    </xf>
    <xf numFmtId="0" fontId="2" fillId="2" borderId="0" xfId="1" applyBorder="1" applyProtection="1">
      <alignment horizontal="left"/>
    </xf>
    <xf numFmtId="0" fontId="12" fillId="4" borderId="5" xfId="0" applyFont="1" applyFill="1" applyBorder="1" applyAlignment="1" applyProtection="1">
      <alignment horizontal="center"/>
    </xf>
    <xf numFmtId="0" fontId="12" fillId="4" borderId="0" xfId="0" applyFont="1" applyFill="1" applyBorder="1" applyAlignment="1" applyProtection="1">
      <alignment horizontal="center"/>
    </xf>
    <xf numFmtId="0" fontId="2" fillId="2" borderId="20" xfId="1" applyBorder="1" applyAlignment="1" applyProtection="1">
      <alignment horizontal="center"/>
    </xf>
    <xf numFmtId="0" fontId="2" fillId="4" borderId="47" xfId="0" applyFont="1" applyFill="1" applyBorder="1" applyAlignment="1" applyProtection="1">
      <alignment horizontal="left"/>
    </xf>
    <xf numFmtId="0" fontId="2" fillId="4" borderId="23" xfId="0" applyFont="1" applyFill="1" applyBorder="1" applyAlignment="1" applyProtection="1">
      <alignment horizontal="left"/>
    </xf>
    <xf numFmtId="0" fontId="3" fillId="4" borderId="7" xfId="0" applyFont="1" applyFill="1" applyBorder="1" applyAlignment="1" applyProtection="1">
      <alignment horizontal="center"/>
    </xf>
    <xf numFmtId="0" fontId="3" fillId="4" borderId="8" xfId="0" applyFont="1" applyFill="1" applyBorder="1" applyAlignment="1" applyProtection="1">
      <alignment horizontal="center"/>
    </xf>
    <xf numFmtId="0" fontId="3" fillId="4" borderId="9" xfId="0" applyFont="1" applyFill="1" applyBorder="1" applyAlignment="1" applyProtection="1">
      <alignment horizontal="center"/>
    </xf>
    <xf numFmtId="43" fontId="2" fillId="2" borderId="25" xfId="4" applyFont="1" applyFill="1" applyBorder="1" applyAlignment="1" applyProtection="1">
      <alignment horizontal="right"/>
    </xf>
    <xf numFmtId="43" fontId="2" fillId="2" borderId="23" xfId="4" applyFont="1" applyFill="1" applyBorder="1" applyAlignment="1" applyProtection="1">
      <alignment horizontal="right"/>
    </xf>
    <xf numFmtId="43" fontId="2" fillId="2" borderId="48" xfId="4" applyFont="1" applyFill="1" applyBorder="1" applyAlignment="1" applyProtection="1">
      <alignment horizontal="right"/>
    </xf>
    <xf numFmtId="43" fontId="2" fillId="2" borderId="19" xfId="4" applyFont="1" applyFill="1" applyBorder="1" applyAlignment="1" applyProtection="1">
      <alignment horizontal="right"/>
    </xf>
    <xf numFmtId="43" fontId="2" fillId="2" borderId="21" xfId="4" applyFont="1" applyFill="1" applyBorder="1" applyAlignment="1" applyProtection="1">
      <alignment horizontal="right"/>
    </xf>
    <xf numFmtId="43" fontId="2" fillId="2" borderId="35" xfId="4" applyFont="1" applyFill="1" applyBorder="1" applyAlignment="1" applyProtection="1">
      <alignment horizontal="right"/>
    </xf>
    <xf numFmtId="0" fontId="4" fillId="4" borderId="10" xfId="0" applyFont="1" applyFill="1" applyBorder="1" applyAlignment="1" applyProtection="1">
      <alignment horizontal="center"/>
    </xf>
    <xf numFmtId="0" fontId="4" fillId="4" borderId="11" xfId="0" applyFont="1" applyFill="1" applyBorder="1" applyAlignment="1" applyProtection="1">
      <alignment horizontal="center"/>
    </xf>
    <xf numFmtId="0" fontId="4" fillId="4" borderId="12" xfId="0" applyFont="1" applyFill="1" applyBorder="1" applyAlignment="1" applyProtection="1">
      <alignment horizontal="center"/>
    </xf>
    <xf numFmtId="14" fontId="2" fillId="4" borderId="0" xfId="0" applyNumberFormat="1" applyFont="1" applyFill="1" applyBorder="1" applyProtection="1"/>
    <xf numFmtId="0" fontId="3" fillId="4" borderId="10" xfId="0" applyFont="1" applyFill="1" applyBorder="1" applyAlignment="1" applyProtection="1">
      <alignment horizontal="left"/>
    </xf>
    <xf numFmtId="0" fontId="3" fillId="4" borderId="11" xfId="0" applyFont="1" applyFill="1" applyBorder="1" applyAlignment="1" applyProtection="1">
      <alignment horizontal="left"/>
    </xf>
    <xf numFmtId="0" fontId="2" fillId="2" borderId="8" xfId="1" applyBorder="1" applyProtection="1">
      <alignment horizontal="left"/>
    </xf>
    <xf numFmtId="0" fontId="2" fillId="2" borderId="18" xfId="1" applyBorder="1" applyProtection="1">
      <alignment horizontal="left"/>
    </xf>
    <xf numFmtId="0" fontId="3" fillId="4" borderId="46" xfId="0" applyFont="1" applyFill="1" applyBorder="1" applyAlignment="1" applyProtection="1">
      <alignment horizontal="center"/>
    </xf>
    <xf numFmtId="0" fontId="3" fillId="4" borderId="41" xfId="0" applyFont="1" applyFill="1" applyBorder="1" applyAlignment="1" applyProtection="1">
      <alignment horizontal="center"/>
    </xf>
    <xf numFmtId="0" fontId="3" fillId="4" borderId="12" xfId="0" applyFont="1" applyFill="1" applyBorder="1" applyAlignment="1" applyProtection="1">
      <alignment horizontal="center"/>
    </xf>
    <xf numFmtId="43" fontId="2" fillId="3" borderId="30" xfId="4" applyFont="1" applyFill="1" applyBorder="1" applyAlignment="1" applyProtection="1">
      <alignment horizontal="right"/>
      <protection locked="0"/>
    </xf>
    <xf numFmtId="43" fontId="2" fillId="3" borderId="18" xfId="4" applyFont="1" applyFill="1" applyBorder="1" applyAlignment="1" applyProtection="1">
      <alignment horizontal="right"/>
      <protection locked="0"/>
    </xf>
    <xf numFmtId="0" fontId="2" fillId="4" borderId="0" xfId="0" applyFont="1" applyFill="1" applyBorder="1" applyProtection="1"/>
    <xf numFmtId="0" fontId="3" fillId="4" borderId="0" xfId="0" applyFont="1" applyFill="1" applyBorder="1" applyAlignment="1" applyProtection="1">
      <alignment horizontal="left"/>
    </xf>
    <xf numFmtId="0" fontId="3" fillId="4" borderId="64" xfId="0" applyFont="1" applyFill="1" applyBorder="1" applyAlignment="1" applyProtection="1">
      <alignment horizontal="left"/>
    </xf>
    <xf numFmtId="0" fontId="3" fillId="4" borderId="63" xfId="0" applyFont="1" applyFill="1" applyBorder="1" applyAlignment="1" applyProtection="1">
      <alignment horizontal="left"/>
    </xf>
    <xf numFmtId="0" fontId="3" fillId="4" borderId="30" xfId="0" applyFont="1" applyFill="1" applyBorder="1" applyAlignment="1" applyProtection="1">
      <alignment horizontal="center"/>
    </xf>
    <xf numFmtId="0" fontId="3" fillId="4" borderId="18" xfId="0" applyFont="1" applyFill="1" applyBorder="1" applyAlignment="1" applyProtection="1">
      <alignment horizontal="center"/>
    </xf>
    <xf numFmtId="0" fontId="2" fillId="2" borderId="25" xfId="1" applyBorder="1" applyAlignment="1" applyProtection="1">
      <alignment horizontal="center"/>
    </xf>
    <xf numFmtId="0" fontId="2" fillId="2" borderId="23" xfId="1" applyBorder="1" applyAlignment="1" applyProtection="1">
      <alignment horizontal="center"/>
    </xf>
    <xf numFmtId="0" fontId="2" fillId="2" borderId="24" xfId="1" applyBorder="1" applyAlignment="1" applyProtection="1">
      <alignment horizontal="center"/>
    </xf>
    <xf numFmtId="0" fontId="2" fillId="4" borderId="13" xfId="0" applyFont="1" applyFill="1" applyBorder="1" applyAlignment="1" applyProtection="1">
      <alignment horizontal="left"/>
    </xf>
    <xf numFmtId="0" fontId="2" fillId="4" borderId="59" xfId="0" applyFont="1" applyFill="1" applyBorder="1" applyAlignment="1" applyProtection="1">
      <alignment horizontal="left"/>
    </xf>
    <xf numFmtId="0" fontId="3" fillId="4" borderId="60" xfId="0" applyFont="1" applyFill="1" applyBorder="1" applyAlignment="1" applyProtection="1">
      <alignment horizontal="center"/>
    </xf>
    <xf numFmtId="0" fontId="3" fillId="4" borderId="53" xfId="0" applyFont="1" applyFill="1" applyBorder="1" applyAlignment="1" applyProtection="1">
      <alignment horizontal="center"/>
    </xf>
    <xf numFmtId="0" fontId="3" fillId="4" borderId="58" xfId="0" applyFont="1" applyFill="1" applyBorder="1" applyAlignment="1" applyProtection="1">
      <alignment horizontal="center"/>
    </xf>
    <xf numFmtId="43" fontId="2" fillId="3" borderId="34" xfId="4" applyFont="1" applyFill="1" applyBorder="1" applyAlignment="1" applyProtection="1">
      <alignment horizontal="right"/>
    </xf>
    <xf numFmtId="43" fontId="2" fillId="3" borderId="33" xfId="4" applyFont="1" applyFill="1" applyBorder="1" applyAlignment="1" applyProtection="1">
      <alignment horizontal="right"/>
    </xf>
    <xf numFmtId="43" fontId="2" fillId="3" borderId="34" xfId="4" applyFont="1" applyFill="1" applyBorder="1" applyAlignment="1" applyProtection="1">
      <alignment horizontal="right"/>
      <protection locked="0"/>
    </xf>
    <xf numFmtId="43" fontId="2" fillId="3" borderId="33" xfId="4" applyFont="1" applyFill="1" applyBorder="1" applyAlignment="1" applyProtection="1">
      <alignment horizontal="right"/>
      <protection locked="0"/>
    </xf>
    <xf numFmtId="43" fontId="2" fillId="3" borderId="51" xfId="4" applyFont="1" applyFill="1" applyBorder="1" applyAlignment="1" applyProtection="1">
      <alignment horizontal="right"/>
      <protection locked="0"/>
    </xf>
    <xf numFmtId="43" fontId="2" fillId="3" borderId="52" xfId="4" applyFont="1" applyFill="1" applyBorder="1" applyAlignment="1" applyProtection="1">
      <alignment horizontal="right"/>
      <protection locked="0"/>
    </xf>
    <xf numFmtId="0" fontId="5" fillId="7" borderId="99" xfId="0" applyFont="1" applyFill="1" applyBorder="1" applyAlignment="1" applyProtection="1">
      <alignment horizontal="center" vertical="center" wrapText="1"/>
    </xf>
    <xf numFmtId="0" fontId="5" fillId="7" borderId="100" xfId="0" applyFont="1" applyFill="1" applyBorder="1" applyAlignment="1" applyProtection="1">
      <alignment horizontal="center" vertical="center"/>
    </xf>
    <xf numFmtId="0" fontId="5" fillId="7" borderId="101" xfId="0" applyFont="1" applyFill="1" applyBorder="1" applyAlignment="1" applyProtection="1">
      <alignment horizontal="center" vertical="center"/>
    </xf>
    <xf numFmtId="0" fontId="3" fillId="4" borderId="11" xfId="0" applyFont="1" applyFill="1" applyBorder="1" applyAlignment="1" applyProtection="1">
      <alignment horizontal="center"/>
    </xf>
    <xf numFmtId="2" fontId="2" fillId="2" borderId="32" xfId="1" applyNumberFormat="1" applyBorder="1" applyAlignment="1" applyProtection="1">
      <alignment horizontal="center"/>
    </xf>
    <xf numFmtId="2" fontId="2" fillId="2" borderId="33" xfId="1" applyNumberFormat="1" applyBorder="1" applyAlignment="1" applyProtection="1">
      <alignment horizontal="center"/>
    </xf>
    <xf numFmtId="0" fontId="3" fillId="4" borderId="10" xfId="0" applyFont="1" applyFill="1" applyBorder="1" applyAlignment="1" applyProtection="1">
      <alignment horizontal="center"/>
    </xf>
    <xf numFmtId="0" fontId="3" fillId="4" borderId="69" xfId="0" applyFont="1" applyFill="1" applyBorder="1" applyAlignment="1" applyProtection="1">
      <alignment horizontal="left"/>
    </xf>
    <xf numFmtId="0" fontId="3" fillId="4" borderId="50" xfId="0" applyFont="1" applyFill="1" applyBorder="1" applyAlignment="1" applyProtection="1">
      <alignment horizontal="left"/>
    </xf>
    <xf numFmtId="43" fontId="2" fillId="4" borderId="34" xfId="4" applyFont="1" applyFill="1" applyBorder="1" applyAlignment="1" applyProtection="1">
      <alignment horizontal="center"/>
    </xf>
    <xf numFmtId="43" fontId="2" fillId="4" borderId="32" xfId="4" applyFont="1" applyFill="1" applyBorder="1" applyAlignment="1" applyProtection="1">
      <alignment horizontal="center"/>
    </xf>
    <xf numFmtId="43" fontId="2" fillId="4" borderId="39" xfId="4" applyFont="1" applyFill="1" applyBorder="1" applyAlignment="1" applyProtection="1">
      <alignment horizontal="center"/>
    </xf>
    <xf numFmtId="43" fontId="2" fillId="4" borderId="28" xfId="4" applyFont="1" applyFill="1" applyBorder="1" applyAlignment="1" applyProtection="1">
      <alignment horizontal="right"/>
    </xf>
    <xf numFmtId="43" fontId="2" fillId="4" borderId="66" xfId="4" applyFont="1" applyFill="1" applyBorder="1" applyAlignment="1" applyProtection="1">
      <alignment horizontal="right"/>
    </xf>
    <xf numFmtId="43" fontId="2" fillId="4" borderId="67" xfId="4" applyFont="1" applyFill="1" applyBorder="1" applyAlignment="1" applyProtection="1">
      <alignment horizontal="right"/>
    </xf>
    <xf numFmtId="43" fontId="3" fillId="4" borderId="62" xfId="4" applyFont="1" applyFill="1" applyBorder="1" applyAlignment="1" applyProtection="1">
      <alignment horizontal="center"/>
    </xf>
    <xf numFmtId="43" fontId="3" fillId="4" borderId="63" xfId="4" applyFont="1" applyFill="1" applyBorder="1" applyAlignment="1" applyProtection="1">
      <alignment horizontal="center"/>
    </xf>
    <xf numFmtId="43" fontId="3" fillId="4" borderId="70" xfId="4" applyFont="1" applyFill="1" applyBorder="1" applyAlignment="1" applyProtection="1">
      <alignment horizontal="center"/>
    </xf>
    <xf numFmtId="43" fontId="2" fillId="4" borderId="19" xfId="4" applyFont="1" applyFill="1" applyBorder="1" applyAlignment="1" applyProtection="1">
      <alignment horizontal="center"/>
    </xf>
    <xf numFmtId="43" fontId="2" fillId="4" borderId="21" xfId="4" applyFont="1" applyFill="1" applyBorder="1" applyAlignment="1" applyProtection="1">
      <alignment horizontal="center"/>
    </xf>
    <xf numFmtId="43" fontId="2" fillId="4" borderId="35" xfId="4" applyFont="1" applyFill="1" applyBorder="1" applyAlignment="1" applyProtection="1">
      <alignment horizontal="center"/>
    </xf>
    <xf numFmtId="43" fontId="3" fillId="4" borderId="51" xfId="4" applyFont="1" applyFill="1" applyBorder="1" applyAlignment="1" applyProtection="1">
      <alignment horizontal="center"/>
    </xf>
    <xf numFmtId="43" fontId="3" fillId="4" borderId="50" xfId="4" applyFont="1" applyFill="1" applyBorder="1" applyAlignment="1" applyProtection="1">
      <alignment horizontal="center"/>
    </xf>
    <xf numFmtId="43" fontId="3" fillId="4" borderId="49" xfId="4" applyFont="1" applyFill="1" applyBorder="1" applyAlignment="1" applyProtection="1">
      <alignment horizontal="center"/>
    </xf>
    <xf numFmtId="0" fontId="3" fillId="4" borderId="12" xfId="0" applyFont="1" applyFill="1" applyBorder="1" applyAlignment="1" applyProtection="1">
      <alignment horizontal="center" vertical="center"/>
    </xf>
    <xf numFmtId="0" fontId="3" fillId="4" borderId="44" xfId="0" applyFont="1" applyFill="1" applyBorder="1" applyAlignment="1" applyProtection="1">
      <alignment horizontal="center" vertical="center"/>
    </xf>
    <xf numFmtId="0" fontId="3" fillId="4" borderId="45"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3" fillId="4" borderId="54" xfId="0" applyFont="1" applyFill="1" applyBorder="1" applyAlignment="1" applyProtection="1">
      <alignment horizontal="center"/>
    </xf>
    <xf numFmtId="164" fontId="2" fillId="4" borderId="61" xfId="0" applyNumberFormat="1" applyFont="1" applyFill="1" applyBorder="1" applyAlignment="1" applyProtection="1">
      <alignment horizontal="right"/>
    </xf>
    <xf numFmtId="0" fontId="2" fillId="4" borderId="13" xfId="0" applyFont="1" applyFill="1" applyBorder="1" applyAlignment="1" applyProtection="1">
      <alignment horizontal="right"/>
    </xf>
    <xf numFmtId="0" fontId="2" fillId="4" borderId="59" xfId="0" applyFont="1" applyFill="1" applyBorder="1" applyAlignment="1" applyProtection="1">
      <alignment horizontal="right"/>
    </xf>
    <xf numFmtId="43" fontId="2" fillId="4" borderId="13" xfId="4" applyFont="1" applyFill="1" applyBorder="1" applyAlignment="1" applyProtection="1">
      <alignment horizontal="right"/>
    </xf>
    <xf numFmtId="43" fontId="2" fillId="4" borderId="50" xfId="4" applyFont="1" applyFill="1" applyBorder="1" applyAlignment="1" applyProtection="1">
      <alignment horizontal="right"/>
    </xf>
    <xf numFmtId="43" fontId="2" fillId="4" borderId="49" xfId="4" applyFont="1" applyFill="1" applyBorder="1" applyAlignment="1" applyProtection="1">
      <alignment horizontal="right"/>
    </xf>
    <xf numFmtId="0" fontId="3" fillId="4" borderId="41" xfId="0" applyFont="1" applyFill="1" applyBorder="1" applyAlignment="1" applyProtection="1">
      <alignment horizontal="left"/>
    </xf>
    <xf numFmtId="0" fontId="2" fillId="4" borderId="5" xfId="0" applyFont="1" applyFill="1" applyBorder="1" applyAlignment="1">
      <alignment horizontal="center" vertical="center"/>
    </xf>
    <xf numFmtId="0" fontId="2" fillId="4" borderId="0" xfId="0" applyFont="1" applyFill="1" applyAlignment="1">
      <alignment horizontal="center" vertical="center"/>
    </xf>
    <xf numFmtId="0" fontId="3" fillId="4" borderId="0" xfId="0" applyFont="1" applyFill="1" applyAlignment="1">
      <alignment horizontal="right" vertical="center"/>
    </xf>
    <xf numFmtId="0" fontId="3" fillId="4" borderId="6" xfId="0" applyFont="1" applyFill="1" applyBorder="1" applyAlignment="1">
      <alignment horizontal="right" vertical="center"/>
    </xf>
    <xf numFmtId="43" fontId="2" fillId="4" borderId="22" xfId="4" applyFont="1" applyFill="1" applyBorder="1" applyAlignment="1" applyProtection="1">
      <alignment horizontal="right" vertical="center" wrapText="1"/>
    </xf>
    <xf numFmtId="43" fontId="2" fillId="4" borderId="21" xfId="4" applyFont="1" applyFill="1" applyBorder="1" applyAlignment="1" applyProtection="1">
      <alignment horizontal="right" vertical="center" wrapText="1"/>
    </xf>
    <xf numFmtId="43" fontId="2" fillId="4" borderId="35" xfId="4" applyFont="1" applyFill="1" applyBorder="1" applyAlignment="1" applyProtection="1">
      <alignment horizontal="right" vertical="center" wrapText="1"/>
    </xf>
    <xf numFmtId="0" fontId="3" fillId="4" borderId="5" xfId="0" applyFont="1" applyFill="1" applyBorder="1" applyAlignment="1">
      <alignment horizontal="left" vertical="center"/>
    </xf>
    <xf numFmtId="0" fontId="3" fillId="4" borderId="0" xfId="0" applyFont="1" applyFill="1" applyAlignment="1">
      <alignment horizontal="left" vertical="center"/>
    </xf>
    <xf numFmtId="0" fontId="2" fillId="2" borderId="0" xfId="1" applyBorder="1" applyAlignment="1" applyProtection="1">
      <alignment horizontal="left" vertical="top" wrapText="1"/>
    </xf>
    <xf numFmtId="43" fontId="2" fillId="2" borderId="5" xfId="1" applyNumberFormat="1" applyBorder="1" applyAlignment="1" applyProtection="1">
      <alignment horizontal="right" vertical="center"/>
    </xf>
    <xf numFmtId="43" fontId="2" fillId="2" borderId="0" xfId="1" applyNumberFormat="1" applyBorder="1" applyAlignment="1" applyProtection="1">
      <alignment horizontal="right" vertical="center"/>
    </xf>
    <xf numFmtId="43" fontId="2" fillId="2" borderId="6" xfId="1" applyNumberFormat="1" applyBorder="1" applyAlignment="1" applyProtection="1">
      <alignment horizontal="right" vertical="center"/>
    </xf>
    <xf numFmtId="0" fontId="2" fillId="2" borderId="5" xfId="1" applyBorder="1" applyAlignment="1" applyProtection="1">
      <alignment horizontal="left" vertical="top" wrapText="1"/>
    </xf>
    <xf numFmtId="0" fontId="2" fillId="2" borderId="6" xfId="1" applyBorder="1" applyAlignment="1" applyProtection="1">
      <alignment horizontal="left" vertical="top" wrapText="1"/>
    </xf>
    <xf numFmtId="0" fontId="2" fillId="4" borderId="0" xfId="0" applyFont="1" applyFill="1" applyAlignment="1">
      <alignment horizontal="center"/>
    </xf>
    <xf numFmtId="0" fontId="2" fillId="2" borderId="5" xfId="1" applyBorder="1" applyAlignment="1" applyProtection="1">
      <alignment horizontal="right"/>
    </xf>
    <xf numFmtId="0" fontId="2" fillId="2" borderId="0" xfId="1" applyBorder="1" applyAlignment="1" applyProtection="1">
      <alignment horizontal="right"/>
    </xf>
    <xf numFmtId="4" fontId="2" fillId="3" borderId="0" xfId="2" applyNumberFormat="1" applyBorder="1" applyAlignment="1" applyProtection="1">
      <alignment horizontal="right"/>
      <protection locked="0"/>
    </xf>
    <xf numFmtId="49" fontId="2" fillId="2" borderId="5" xfId="1" applyNumberFormat="1" applyBorder="1" applyAlignment="1" applyProtection="1">
      <alignment horizontal="center" vertical="center"/>
    </xf>
    <xf numFmtId="49" fontId="2" fillId="2" borderId="6" xfId="1" applyNumberFormat="1" applyBorder="1" applyAlignment="1" applyProtection="1">
      <alignment horizontal="center" vertical="center"/>
    </xf>
    <xf numFmtId="0" fontId="3" fillId="2" borderId="5" xfId="1" applyFont="1" applyBorder="1" applyAlignment="1" applyProtection="1">
      <alignment horizontal="left" vertical="top" wrapText="1"/>
    </xf>
    <xf numFmtId="0" fontId="3" fillId="2" borderId="0" xfId="1" applyFont="1" applyBorder="1" applyAlignment="1" applyProtection="1">
      <alignment horizontal="left" vertical="top" wrapText="1"/>
    </xf>
    <xf numFmtId="0" fontId="3" fillId="2" borderId="6" xfId="1" applyFont="1" applyBorder="1" applyAlignment="1" applyProtection="1">
      <alignment horizontal="left" vertical="top" wrapText="1"/>
    </xf>
    <xf numFmtId="43" fontId="3" fillId="4" borderId="30" xfId="4" applyFont="1" applyFill="1" applyBorder="1" applyAlignment="1" applyProtection="1">
      <alignment horizontal="center"/>
    </xf>
    <xf numFmtId="43" fontId="3" fillId="4" borderId="8" xfId="4" applyFont="1" applyFill="1" applyBorder="1" applyAlignment="1" applyProtection="1">
      <alignment horizontal="center"/>
    </xf>
    <xf numFmtId="43" fontId="3" fillId="4" borderId="9" xfId="4" applyFont="1" applyFill="1" applyBorder="1" applyAlignment="1" applyProtection="1">
      <alignment horizontal="center"/>
    </xf>
    <xf numFmtId="43" fontId="2" fillId="4" borderId="28" xfId="4" applyFont="1" applyFill="1" applyBorder="1" applyAlignment="1" applyProtection="1">
      <alignment horizontal="center"/>
    </xf>
    <xf numFmtId="43" fontId="2" fillId="4" borderId="66" xfId="4" applyFont="1" applyFill="1" applyBorder="1" applyAlignment="1" applyProtection="1">
      <alignment horizontal="center"/>
    </xf>
    <xf numFmtId="43" fontId="2" fillId="4" borderId="67" xfId="4" applyFont="1" applyFill="1" applyBorder="1" applyAlignment="1" applyProtection="1">
      <alignment horizontal="center"/>
    </xf>
    <xf numFmtId="0" fontId="3" fillId="4" borderId="10" xfId="0" applyFont="1" applyFill="1" applyBorder="1" applyAlignment="1" applyProtection="1">
      <alignment horizontal="left" wrapText="1"/>
    </xf>
    <xf numFmtId="0" fontId="3" fillId="4" borderId="11" xfId="0" applyFont="1" applyFill="1" applyBorder="1" applyAlignment="1" applyProtection="1">
      <alignment horizontal="left" wrapText="1"/>
    </xf>
    <xf numFmtId="0" fontId="3" fillId="4" borderId="41" xfId="0" applyFont="1" applyFill="1" applyBorder="1" applyAlignment="1" applyProtection="1">
      <alignment horizontal="left" wrapText="1"/>
    </xf>
    <xf numFmtId="0" fontId="2" fillId="4" borderId="65" xfId="0" applyFont="1" applyFill="1" applyBorder="1" applyAlignment="1" applyProtection="1">
      <alignment horizontal="left" vertical="top" wrapText="1"/>
    </xf>
    <xf numFmtId="0" fontId="2" fillId="4" borderId="66"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43" fontId="2" fillId="4" borderId="28" xfId="4" applyFont="1" applyFill="1" applyBorder="1" applyAlignment="1" applyProtection="1">
      <alignment horizontal="right" vertical="top"/>
    </xf>
    <xf numFmtId="43" fontId="2" fillId="4" borderId="66" xfId="4" applyFont="1" applyFill="1" applyBorder="1" applyAlignment="1" applyProtection="1">
      <alignment horizontal="right" vertical="top"/>
    </xf>
    <xf numFmtId="43" fontId="2" fillId="4" borderId="67" xfId="4" applyFont="1" applyFill="1" applyBorder="1" applyAlignment="1" applyProtection="1">
      <alignment horizontal="right" vertical="top"/>
    </xf>
    <xf numFmtId="0" fontId="5" fillId="0" borderId="0" xfId="0" applyFont="1" applyAlignment="1" applyProtection="1">
      <alignment horizontal="center"/>
    </xf>
    <xf numFmtId="165" fontId="2" fillId="4" borderId="66" xfId="0" applyNumberFormat="1" applyFont="1" applyFill="1" applyBorder="1" applyAlignment="1" applyProtection="1">
      <alignment horizontal="center"/>
    </xf>
    <xf numFmtId="165" fontId="2" fillId="4" borderId="29" xfId="0" applyNumberFormat="1" applyFont="1" applyFill="1" applyBorder="1" applyAlignment="1" applyProtection="1">
      <alignment horizontal="center"/>
    </xf>
    <xf numFmtId="0" fontId="3" fillId="4" borderId="0" xfId="0" applyFont="1" applyFill="1" applyBorder="1" applyAlignment="1" applyProtection="1">
      <alignment horizontal="right" vertical="center"/>
    </xf>
    <xf numFmtId="0" fontId="3" fillId="4" borderId="6" xfId="0" applyFont="1" applyFill="1" applyBorder="1" applyAlignment="1" applyProtection="1">
      <alignment horizontal="right" vertical="center"/>
    </xf>
    <xf numFmtId="49" fontId="2" fillId="2" borderId="5" xfId="1" applyNumberFormat="1" applyFont="1" applyBorder="1" applyAlignment="1" applyProtection="1">
      <alignment horizontal="center" vertical="center"/>
    </xf>
    <xf numFmtId="49" fontId="2" fillId="2" borderId="6" xfId="1" applyNumberFormat="1" applyFont="1" applyBorder="1" applyAlignment="1" applyProtection="1">
      <alignment horizontal="center" vertical="center"/>
    </xf>
    <xf numFmtId="0" fontId="2" fillId="2" borderId="5" xfId="1" applyFont="1" applyBorder="1" applyAlignment="1" applyProtection="1">
      <alignment horizontal="left" vertical="top" wrapText="1"/>
    </xf>
    <xf numFmtId="0" fontId="2" fillId="2" borderId="0" xfId="1" applyFont="1" applyBorder="1" applyAlignment="1" applyProtection="1">
      <alignment horizontal="left" vertical="top" wrapText="1"/>
    </xf>
    <xf numFmtId="0" fontId="2" fillId="2" borderId="6" xfId="1" applyFont="1" applyBorder="1" applyAlignment="1" applyProtection="1">
      <alignment horizontal="left" vertical="top" wrapText="1"/>
    </xf>
    <xf numFmtId="0" fontId="2" fillId="4" borderId="5" xfId="0" applyFont="1" applyFill="1" applyBorder="1" applyAlignment="1" applyProtection="1">
      <alignment horizontal="center" vertical="center"/>
    </xf>
    <xf numFmtId="0" fontId="2" fillId="4" borderId="0" xfId="0" applyFont="1" applyFill="1" applyBorder="1" applyAlignment="1" applyProtection="1">
      <alignment horizontal="center" vertical="center"/>
    </xf>
    <xf numFmtId="0" fontId="2" fillId="4" borderId="0" xfId="0" applyFont="1" applyFill="1" applyAlignment="1" applyProtection="1">
      <alignment horizontal="center"/>
    </xf>
    <xf numFmtId="4" fontId="2" fillId="3" borderId="5" xfId="2" applyNumberFormat="1" applyFont="1" applyBorder="1" applyAlignment="1" applyProtection="1">
      <alignment horizontal="right"/>
      <protection locked="0"/>
    </xf>
    <xf numFmtId="4" fontId="2" fillId="3" borderId="0" xfId="2" applyNumberFormat="1" applyFont="1" applyBorder="1" applyAlignment="1" applyProtection="1">
      <alignment horizontal="right"/>
      <protection locked="0"/>
    </xf>
    <xf numFmtId="43" fontId="2" fillId="2" borderId="5" xfId="1" applyNumberFormat="1" applyFont="1" applyBorder="1" applyAlignment="1" applyProtection="1">
      <alignment horizontal="center" vertical="center"/>
    </xf>
    <xf numFmtId="43" fontId="2" fillId="2" borderId="0" xfId="1" applyNumberFormat="1" applyFont="1" applyBorder="1" applyAlignment="1" applyProtection="1">
      <alignment horizontal="center" vertical="center"/>
    </xf>
    <xf numFmtId="43" fontId="2" fillId="2" borderId="6" xfId="1" applyNumberFormat="1" applyFont="1" applyBorder="1" applyAlignment="1" applyProtection="1">
      <alignment horizontal="center" vertical="center"/>
    </xf>
    <xf numFmtId="0" fontId="2" fillId="0" borderId="1" xfId="0" applyFont="1" applyBorder="1" applyAlignment="1">
      <alignment horizont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71" xfId="0" applyFont="1" applyBorder="1" applyAlignment="1">
      <alignment horizontal="center" wrapText="1"/>
    </xf>
    <xf numFmtId="0" fontId="2" fillId="0" borderId="13" xfId="0" applyFont="1" applyBorder="1" applyAlignment="1">
      <alignment horizont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73"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0" xfId="0" applyFont="1" applyBorder="1" applyAlignment="1">
      <alignment horizontal="center"/>
    </xf>
    <xf numFmtId="0" fontId="2" fillId="0" borderId="12" xfId="0" applyFont="1" applyBorder="1" applyAlignment="1">
      <alignment horizontal="center" vertical="center"/>
    </xf>
    <xf numFmtId="0" fontId="2" fillId="0" borderId="10"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2" xfId="0" applyFont="1" applyBorder="1" applyAlignment="1">
      <alignment horizontal="center" wrapText="1"/>
    </xf>
    <xf numFmtId="0" fontId="2" fillId="0" borderId="7" xfId="0" applyFont="1" applyBorder="1" applyAlignment="1">
      <alignment horizontal="center" wrapText="1"/>
    </xf>
    <xf numFmtId="0" fontId="2" fillId="0" borderId="73" xfId="0" applyFont="1" applyBorder="1" applyAlignment="1">
      <alignment horizontal="center"/>
    </xf>
    <xf numFmtId="0" fontId="2" fillId="0" borderId="12" xfId="0" applyFont="1" applyBorder="1" applyAlignment="1">
      <alignment horizontal="center"/>
    </xf>
    <xf numFmtId="0" fontId="2" fillId="0" borderId="74" xfId="0" applyFont="1" applyBorder="1" applyAlignment="1">
      <alignment horizontal="center"/>
    </xf>
  </cellXfs>
  <cellStyles count="5">
    <cellStyle name="Bieter" xfId="2" xr:uid="{00000000-0005-0000-0000-000000000000}"/>
    <cellStyle name="Komma" xfId="4" builtinId="3"/>
    <cellStyle name="Standard" xfId="0" builtinId="0"/>
    <cellStyle name="Vergabestelle" xfId="1" xr:uid="{00000000-0005-0000-0000-000003000000}"/>
    <cellStyle name="Währung" xfId="3" builtinId="4"/>
  </cellStyles>
  <dxfs count="12">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dxf>
    <dxf>
      <font>
        <color theme="0"/>
      </font>
    </dxf>
    <dxf>
      <font>
        <color theme="0"/>
      </font>
      <fill>
        <patternFill>
          <bgColor theme="0"/>
        </patternFill>
      </fill>
      <border>
        <left/>
        <right/>
        <top/>
        <bottom/>
        <vertical/>
        <horizontal/>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180975</xdr:colOff>
          <xdr:row>53</xdr:row>
          <xdr:rowOff>76200</xdr:rowOff>
        </xdr:from>
        <xdr:to>
          <xdr:col>1</xdr:col>
          <xdr:colOff>209550</xdr:colOff>
          <xdr:row>55</xdr:row>
          <xdr:rowOff>28575</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000-00000C5000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657225</xdr:colOff>
          <xdr:row>53</xdr:row>
          <xdr:rowOff>57150</xdr:rowOff>
        </xdr:from>
        <xdr:to>
          <xdr:col>5</xdr:col>
          <xdr:colOff>76200</xdr:colOff>
          <xdr:row>55</xdr:row>
          <xdr:rowOff>19050</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000-00000D5000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54</xdr:row>
          <xdr:rowOff>171450</xdr:rowOff>
        </xdr:from>
        <xdr:to>
          <xdr:col>3</xdr:col>
          <xdr:colOff>200025</xdr:colOff>
          <xdr:row>56</xdr:row>
          <xdr:rowOff>9525</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000-00000E5000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6"/>
  <sheetViews>
    <sheetView showGridLines="0" tabSelected="1" view="pageLayout" zoomScale="85" zoomScaleNormal="85" zoomScaleSheetLayoutView="100" zoomScalePageLayoutView="85" workbookViewId="0">
      <selection activeCell="C62" sqref="C62:H62"/>
    </sheetView>
  </sheetViews>
  <sheetFormatPr baseColWidth="10" defaultColWidth="11.42578125" defaultRowHeight="0" customHeight="1" zeroHeight="1" x14ac:dyDescent="0.2"/>
  <cols>
    <col min="1" max="1" width="2.85546875" style="36" customWidth="1"/>
    <col min="2" max="2" width="5.7109375" style="36" customWidth="1"/>
    <col min="3" max="3" width="15.7109375" style="36" customWidth="1"/>
    <col min="4" max="4" width="4.28515625" style="36" customWidth="1"/>
    <col min="5" max="5" width="11.42578125" style="36" customWidth="1"/>
    <col min="6" max="6" width="2.85546875" style="36" customWidth="1"/>
    <col min="7" max="7" width="4.28515625" style="36" customWidth="1"/>
    <col min="8" max="8" width="7.140625" style="36" customWidth="1"/>
    <col min="9" max="9" width="8.5703125" style="36" bestFit="1" customWidth="1"/>
    <col min="10" max="10" width="1.42578125" style="36" customWidth="1"/>
    <col min="11" max="11" width="18.5703125" style="36" customWidth="1"/>
    <col min="12" max="12" width="2.85546875" style="36" customWidth="1"/>
    <col min="13" max="16384" width="11.42578125" style="36"/>
  </cols>
  <sheetData>
    <row r="1" spans="1:12" ht="7.5" customHeight="1" x14ac:dyDescent="0.2"/>
    <row r="2" spans="1:12" ht="15" customHeight="1" x14ac:dyDescent="0.2">
      <c r="A2" s="36" t="s">
        <v>134</v>
      </c>
      <c r="I2" s="261"/>
      <c r="J2" s="261"/>
      <c r="K2" s="261"/>
      <c r="L2" s="261"/>
    </row>
    <row r="3" spans="1:12" ht="15" customHeight="1" x14ac:dyDescent="0.2">
      <c r="A3" s="265"/>
      <c r="B3" s="265"/>
      <c r="C3" s="265"/>
      <c r="D3" s="265"/>
      <c r="E3" s="265"/>
      <c r="G3" s="36" t="s">
        <v>142</v>
      </c>
      <c r="I3" s="262"/>
      <c r="J3" s="262"/>
      <c r="K3" s="262"/>
      <c r="L3" s="262"/>
    </row>
    <row r="4" spans="1:12" ht="15" customHeight="1" x14ac:dyDescent="0.2">
      <c r="A4" s="262"/>
      <c r="B4" s="262"/>
      <c r="C4" s="262"/>
      <c r="D4" s="262"/>
      <c r="E4" s="262"/>
      <c r="G4" s="36" t="s">
        <v>135</v>
      </c>
      <c r="I4" s="262"/>
      <c r="J4" s="262"/>
      <c r="K4" s="262"/>
      <c r="L4" s="262"/>
    </row>
    <row r="5" spans="1:12" ht="15" customHeight="1" x14ac:dyDescent="0.2">
      <c r="A5" s="262"/>
      <c r="B5" s="262"/>
      <c r="C5" s="262"/>
      <c r="D5" s="262"/>
      <c r="E5" s="262"/>
      <c r="G5" s="36" t="s">
        <v>136</v>
      </c>
      <c r="I5" s="262"/>
      <c r="J5" s="262"/>
      <c r="K5" s="262"/>
      <c r="L5" s="262"/>
    </row>
    <row r="6" spans="1:12" ht="15" customHeight="1" x14ac:dyDescent="0.2">
      <c r="A6" s="266"/>
      <c r="B6" s="266"/>
      <c r="C6" s="266"/>
      <c r="D6" s="266"/>
      <c r="E6" s="266"/>
      <c r="G6" s="36" t="s">
        <v>137</v>
      </c>
      <c r="I6" s="266"/>
      <c r="J6" s="266"/>
      <c r="K6" s="266"/>
      <c r="L6" s="266"/>
    </row>
    <row r="7" spans="1:12" ht="7.5" customHeight="1" x14ac:dyDescent="0.2">
      <c r="A7" s="181"/>
      <c r="B7" s="181"/>
      <c r="C7" s="181"/>
      <c r="D7" s="181"/>
      <c r="E7" s="181"/>
      <c r="F7" s="149"/>
      <c r="G7" s="149"/>
      <c r="H7" s="149"/>
      <c r="I7" s="180"/>
      <c r="J7" s="180"/>
      <c r="K7" s="180"/>
    </row>
    <row r="8" spans="1:12" ht="15" customHeight="1" x14ac:dyDescent="0.2">
      <c r="A8" s="182" t="s">
        <v>138</v>
      </c>
      <c r="B8" s="181"/>
      <c r="C8" s="181"/>
      <c r="D8" s="181"/>
      <c r="E8" s="181"/>
      <c r="F8" s="149"/>
      <c r="G8" s="149"/>
      <c r="H8" s="149"/>
      <c r="I8" s="180"/>
      <c r="J8" s="180"/>
      <c r="K8" s="180"/>
    </row>
    <row r="9" spans="1:12" ht="15" customHeight="1" x14ac:dyDescent="0.2">
      <c r="A9" s="264" t="s">
        <v>226</v>
      </c>
      <c r="B9" s="264"/>
      <c r="C9" s="264"/>
      <c r="D9" s="264"/>
      <c r="E9" s="264"/>
      <c r="F9" s="264"/>
      <c r="G9" s="264"/>
      <c r="H9" s="264"/>
      <c r="I9" s="264"/>
      <c r="J9" s="264"/>
      <c r="K9" s="180"/>
    </row>
    <row r="10" spans="1:12" ht="15" customHeight="1" x14ac:dyDescent="0.2">
      <c r="A10" s="240" t="s">
        <v>227</v>
      </c>
      <c r="B10" s="240"/>
      <c r="C10" s="240"/>
      <c r="D10" s="240"/>
      <c r="E10" s="240"/>
      <c r="F10" s="240"/>
      <c r="G10" s="240"/>
      <c r="H10" s="240"/>
      <c r="I10" s="240"/>
      <c r="J10" s="240"/>
      <c r="K10" s="180"/>
    </row>
    <row r="11" spans="1:12" ht="15" customHeight="1" x14ac:dyDescent="0.2">
      <c r="A11" s="240" t="s">
        <v>228</v>
      </c>
      <c r="B11" s="240"/>
      <c r="C11" s="240"/>
      <c r="D11" s="240"/>
      <c r="E11" s="240"/>
      <c r="F11" s="240"/>
      <c r="G11" s="240"/>
      <c r="H11" s="240"/>
      <c r="I11" s="240"/>
      <c r="J11" s="240"/>
      <c r="K11" s="180"/>
    </row>
    <row r="12" spans="1:12" ht="15" customHeight="1" x14ac:dyDescent="0.2">
      <c r="A12" s="263" t="s">
        <v>229</v>
      </c>
      <c r="B12" s="263"/>
      <c r="C12" s="263"/>
      <c r="D12" s="263"/>
      <c r="E12" s="263"/>
      <c r="F12" s="263"/>
      <c r="G12" s="263"/>
      <c r="H12" s="263"/>
      <c r="I12" s="263"/>
      <c r="J12" s="263"/>
      <c r="K12" s="180"/>
    </row>
    <row r="13" spans="1:12" ht="7.5" customHeight="1" x14ac:dyDescent="0.2"/>
    <row r="14" spans="1:12" ht="15" x14ac:dyDescent="0.25">
      <c r="A14" s="178" t="s">
        <v>2</v>
      </c>
      <c r="B14" s="175"/>
      <c r="C14" s="175"/>
      <c r="D14" s="175"/>
      <c r="E14" s="175"/>
      <c r="F14" s="179"/>
      <c r="G14" s="178" t="s">
        <v>3</v>
      </c>
      <c r="H14" s="177"/>
      <c r="I14" s="176"/>
      <c r="J14" s="175"/>
      <c r="K14" s="175"/>
      <c r="L14" s="170"/>
    </row>
    <row r="15" spans="1:12" ht="7.5" customHeight="1" x14ac:dyDescent="0.2">
      <c r="A15" s="169"/>
      <c r="B15" s="167"/>
      <c r="C15" s="167"/>
      <c r="D15" s="167"/>
      <c r="E15" s="167"/>
      <c r="F15" s="174"/>
      <c r="G15" s="169"/>
      <c r="H15" s="167"/>
      <c r="I15" s="168"/>
      <c r="J15" s="167"/>
      <c r="K15" s="167"/>
      <c r="L15" s="166"/>
    </row>
    <row r="16" spans="1:12" ht="15" customHeight="1" x14ac:dyDescent="0.2">
      <c r="A16" s="244"/>
      <c r="B16" s="245"/>
      <c r="C16" s="245"/>
      <c r="D16" s="245"/>
      <c r="E16" s="245"/>
      <c r="F16" s="174"/>
      <c r="G16" s="244" t="s">
        <v>222</v>
      </c>
      <c r="H16" s="245"/>
      <c r="I16" s="245"/>
      <c r="J16" s="245"/>
      <c r="K16" s="245"/>
      <c r="L16" s="166"/>
    </row>
    <row r="17" spans="1:12" ht="7.5" customHeight="1" x14ac:dyDescent="0.2">
      <c r="A17" s="159"/>
      <c r="B17" s="157"/>
      <c r="C17" s="157"/>
      <c r="D17" s="157"/>
      <c r="E17" s="157"/>
      <c r="F17" s="173"/>
      <c r="G17" s="159"/>
      <c r="H17" s="157"/>
      <c r="I17" s="158"/>
      <c r="J17" s="157"/>
      <c r="K17" s="157"/>
      <c r="L17" s="156"/>
    </row>
    <row r="18" spans="1:12" ht="15" x14ac:dyDescent="0.2">
      <c r="A18" s="172" t="s">
        <v>18</v>
      </c>
      <c r="B18" s="171"/>
      <c r="C18" s="171"/>
      <c r="D18" s="171"/>
      <c r="E18" s="171"/>
      <c r="F18" s="171"/>
      <c r="G18" s="171"/>
      <c r="H18" s="171"/>
      <c r="I18" s="171"/>
      <c r="J18" s="171"/>
      <c r="K18" s="171"/>
      <c r="L18" s="170"/>
    </row>
    <row r="19" spans="1:12" ht="7.5" customHeight="1" x14ac:dyDescent="0.2">
      <c r="A19" s="169"/>
      <c r="B19" s="167"/>
      <c r="C19" s="167"/>
      <c r="D19" s="167"/>
      <c r="E19" s="167"/>
      <c r="F19" s="167"/>
      <c r="G19" s="167"/>
      <c r="H19" s="167"/>
      <c r="I19" s="168"/>
      <c r="J19" s="167"/>
      <c r="K19" s="167"/>
      <c r="L19" s="166"/>
    </row>
    <row r="20" spans="1:12" ht="15" customHeight="1" x14ac:dyDescent="0.2">
      <c r="A20" s="246" t="s">
        <v>223</v>
      </c>
      <c r="B20" s="247"/>
      <c r="C20" s="247"/>
      <c r="D20" s="247"/>
      <c r="E20" s="247"/>
      <c r="F20" s="247"/>
      <c r="G20" s="247"/>
      <c r="H20" s="247"/>
      <c r="I20" s="247"/>
      <c r="J20" s="247"/>
      <c r="K20" s="247"/>
      <c r="L20" s="248"/>
    </row>
    <row r="21" spans="1:12" ht="15" customHeight="1" x14ac:dyDescent="0.2">
      <c r="A21" s="249" t="s">
        <v>224</v>
      </c>
      <c r="B21" s="250"/>
      <c r="C21" s="250"/>
      <c r="D21" s="250"/>
      <c r="E21" s="250"/>
      <c r="F21" s="250"/>
      <c r="G21" s="250"/>
      <c r="H21" s="250"/>
      <c r="I21" s="250"/>
      <c r="J21" s="250"/>
      <c r="K21" s="250"/>
      <c r="L21" s="251"/>
    </row>
    <row r="22" spans="1:12" ht="15" customHeight="1" x14ac:dyDescent="0.2">
      <c r="A22" s="252" t="s">
        <v>225</v>
      </c>
      <c r="B22" s="253"/>
      <c r="C22" s="253"/>
      <c r="D22" s="253"/>
      <c r="E22" s="253"/>
      <c r="F22" s="253"/>
      <c r="G22" s="253"/>
      <c r="H22" s="253"/>
      <c r="I22" s="253"/>
      <c r="J22" s="253"/>
      <c r="K22" s="253"/>
      <c r="L22" s="254"/>
    </row>
    <row r="23" spans="1:12" ht="7.5" customHeight="1" x14ac:dyDescent="0.2">
      <c r="A23" s="159"/>
      <c r="B23" s="157"/>
      <c r="C23" s="157"/>
      <c r="D23" s="157"/>
      <c r="E23" s="157"/>
      <c r="F23" s="157"/>
      <c r="G23" s="157"/>
      <c r="H23" s="157"/>
      <c r="I23" s="158"/>
      <c r="J23" s="157"/>
      <c r="K23" s="157"/>
      <c r="L23" s="156"/>
    </row>
    <row r="24" spans="1:12" s="149" customFormat="1" ht="15" x14ac:dyDescent="0.2">
      <c r="A24" s="165" t="s">
        <v>139</v>
      </c>
      <c r="B24" s="164"/>
      <c r="C24" s="164"/>
      <c r="D24" s="164"/>
      <c r="E24" s="164"/>
      <c r="F24" s="164"/>
      <c r="G24" s="164"/>
      <c r="H24" s="164"/>
      <c r="I24" s="164"/>
      <c r="J24" s="164"/>
      <c r="K24" s="164"/>
      <c r="L24" s="163"/>
    </row>
    <row r="25" spans="1:12" s="149" customFormat="1" ht="7.5" customHeight="1" x14ac:dyDescent="0.2">
      <c r="A25" s="162"/>
      <c r="B25" s="161"/>
      <c r="C25" s="161"/>
      <c r="D25" s="161"/>
      <c r="E25" s="161"/>
      <c r="F25" s="161"/>
      <c r="G25" s="161"/>
      <c r="H25" s="161"/>
      <c r="I25" s="161"/>
      <c r="J25" s="161"/>
      <c r="K25" s="161"/>
      <c r="L25" s="160"/>
    </row>
    <row r="26" spans="1:12" ht="14.25" x14ac:dyDescent="0.2">
      <c r="A26" s="241" t="s">
        <v>230</v>
      </c>
      <c r="B26" s="242"/>
      <c r="C26" s="242"/>
      <c r="D26" s="242"/>
      <c r="E26" s="242"/>
      <c r="F26" s="242"/>
      <c r="G26" s="242"/>
      <c r="H26" s="242"/>
      <c r="I26" s="242"/>
      <c r="J26" s="242"/>
      <c r="K26" s="242"/>
      <c r="L26" s="243"/>
    </row>
    <row r="27" spans="1:12" ht="7.5" customHeight="1" x14ac:dyDescent="0.2">
      <c r="A27" s="159"/>
      <c r="B27" s="157"/>
      <c r="C27" s="157"/>
      <c r="D27" s="157"/>
      <c r="E27" s="157"/>
      <c r="F27" s="157"/>
      <c r="G27" s="157"/>
      <c r="H27" s="157"/>
      <c r="I27" s="158"/>
      <c r="J27" s="157"/>
      <c r="K27" s="157"/>
      <c r="L27" s="156"/>
    </row>
    <row r="28" spans="1:12" ht="29.25" customHeight="1" x14ac:dyDescent="0.2">
      <c r="A28" s="258" t="s">
        <v>221</v>
      </c>
      <c r="B28" s="259"/>
      <c r="C28" s="259"/>
      <c r="D28" s="259"/>
      <c r="E28" s="259"/>
      <c r="F28" s="259"/>
      <c r="G28" s="259"/>
      <c r="H28" s="259"/>
      <c r="I28" s="259"/>
      <c r="J28" s="259"/>
      <c r="K28" s="259"/>
      <c r="L28" s="260"/>
    </row>
    <row r="29" spans="1:12" ht="7.5" customHeight="1" x14ac:dyDescent="0.2">
      <c r="A29" s="143"/>
      <c r="B29" s="143"/>
      <c r="C29" s="143"/>
      <c r="D29" s="153"/>
      <c r="E29" s="153"/>
      <c r="F29" s="153"/>
      <c r="G29" s="153"/>
      <c r="H29" s="153"/>
      <c r="I29" s="154"/>
      <c r="J29" s="153"/>
      <c r="K29" s="153"/>
    </row>
    <row r="30" spans="1:12" ht="12.75" customHeight="1" x14ac:dyDescent="0.25">
      <c r="A30" s="275" t="s">
        <v>143</v>
      </c>
      <c r="B30" s="275"/>
      <c r="C30" s="275"/>
      <c r="D30" s="275"/>
      <c r="E30" s="275"/>
      <c r="F30" s="275"/>
      <c r="G30" s="275"/>
      <c r="H30" s="275"/>
      <c r="I30" s="275"/>
      <c r="J30" s="275"/>
      <c r="K30" s="275"/>
      <c r="L30" s="275"/>
    </row>
    <row r="31" spans="1:12" ht="13.5" customHeight="1" x14ac:dyDescent="0.25">
      <c r="A31" s="155" t="s">
        <v>144</v>
      </c>
      <c r="B31" s="143"/>
      <c r="C31" s="143"/>
      <c r="D31" s="153"/>
      <c r="E31" s="153"/>
      <c r="F31" s="153"/>
      <c r="G31" s="153"/>
      <c r="H31" s="153"/>
      <c r="I31" s="154"/>
      <c r="J31" s="153"/>
      <c r="K31" s="153"/>
    </row>
    <row r="32" spans="1:12" ht="2.25" customHeight="1" x14ac:dyDescent="0.2">
      <c r="A32" s="143"/>
      <c r="B32" s="143"/>
      <c r="C32" s="143"/>
      <c r="D32" s="153"/>
      <c r="E32" s="153"/>
      <c r="F32" s="153"/>
      <c r="G32" s="153"/>
      <c r="H32" s="153"/>
      <c r="I32" s="154"/>
      <c r="J32" s="153"/>
      <c r="K32" s="153"/>
    </row>
    <row r="33" spans="1:12" ht="15" customHeight="1" x14ac:dyDescent="0.2">
      <c r="A33" s="143"/>
      <c r="B33" s="211" t="s">
        <v>262</v>
      </c>
      <c r="C33" s="143" t="s">
        <v>145</v>
      </c>
      <c r="D33" s="257" t="s">
        <v>146</v>
      </c>
      <c r="E33" s="257"/>
      <c r="F33" s="257"/>
      <c r="G33" s="257"/>
      <c r="H33" s="257"/>
      <c r="I33" s="257"/>
      <c r="J33" s="257"/>
      <c r="K33" s="257"/>
    </row>
    <row r="34" spans="1:12" ht="15" customHeight="1" x14ac:dyDescent="0.2">
      <c r="A34" s="143"/>
      <c r="B34" s="211" t="s">
        <v>262</v>
      </c>
      <c r="C34" s="143" t="s">
        <v>169</v>
      </c>
      <c r="D34" s="186" t="s">
        <v>190</v>
      </c>
      <c r="E34" s="186"/>
      <c r="F34" s="186"/>
      <c r="G34" s="186"/>
      <c r="H34" s="186"/>
      <c r="I34" s="186"/>
      <c r="J34" s="186"/>
      <c r="K34" s="186"/>
    </row>
    <row r="35" spans="1:12" ht="15" customHeight="1" x14ac:dyDescent="0.2">
      <c r="A35" s="143"/>
      <c r="B35" s="211" t="s">
        <v>262</v>
      </c>
      <c r="C35" s="192" t="s">
        <v>263</v>
      </c>
      <c r="D35" s="152" t="s">
        <v>189</v>
      </c>
      <c r="E35" s="152"/>
      <c r="F35" s="152"/>
      <c r="G35" s="152"/>
      <c r="H35" s="152"/>
      <c r="I35" s="152"/>
      <c r="J35" s="152"/>
      <c r="K35" s="152"/>
    </row>
    <row r="36" spans="1:12" ht="15" customHeight="1" x14ac:dyDescent="0.2">
      <c r="A36" s="143"/>
      <c r="B36" s="211"/>
      <c r="C36" s="255"/>
      <c r="D36" s="255"/>
      <c r="E36" s="255"/>
      <c r="F36" s="255"/>
      <c r="G36" s="255"/>
      <c r="H36" s="255"/>
      <c r="I36" s="255"/>
      <c r="J36" s="255"/>
      <c r="K36" s="255"/>
    </row>
    <row r="37" spans="1:12" ht="15" customHeight="1" x14ac:dyDescent="0.2">
      <c r="A37" s="143"/>
      <c r="B37" s="211"/>
      <c r="C37" s="255"/>
      <c r="D37" s="255"/>
      <c r="E37" s="255"/>
      <c r="F37" s="255"/>
      <c r="G37" s="255"/>
      <c r="H37" s="255"/>
      <c r="I37" s="255"/>
      <c r="J37" s="255"/>
      <c r="K37" s="255"/>
    </row>
    <row r="38" spans="1:12" ht="15" customHeight="1" x14ac:dyDescent="0.2">
      <c r="A38" s="143"/>
      <c r="B38" s="211"/>
      <c r="C38" s="256"/>
      <c r="D38" s="256"/>
      <c r="E38" s="256"/>
      <c r="F38" s="256"/>
      <c r="G38" s="256"/>
      <c r="H38" s="256"/>
      <c r="I38" s="256"/>
      <c r="J38" s="256"/>
      <c r="K38" s="256"/>
    </row>
    <row r="39" spans="1:12" ht="15" customHeight="1" x14ac:dyDescent="0.2">
      <c r="A39" s="143"/>
      <c r="B39" s="211"/>
      <c r="C39" s="276"/>
      <c r="D39" s="276"/>
      <c r="E39" s="276"/>
      <c r="F39" s="276"/>
      <c r="G39" s="276"/>
      <c r="H39" s="276"/>
      <c r="I39" s="276"/>
      <c r="J39" s="276"/>
      <c r="K39" s="276"/>
    </row>
    <row r="40" spans="1:12" s="149" customFormat="1" ht="7.5" customHeight="1" x14ac:dyDescent="0.2">
      <c r="A40" s="151"/>
      <c r="B40" s="151"/>
      <c r="C40" s="150"/>
      <c r="D40" s="150"/>
      <c r="E40" s="150"/>
      <c r="F40" s="150"/>
      <c r="G40" s="150"/>
      <c r="H40" s="150"/>
      <c r="I40" s="150"/>
      <c r="J40" s="150"/>
      <c r="K40" s="150"/>
    </row>
    <row r="41" spans="1:12" s="149" customFormat="1" ht="15" customHeight="1" x14ac:dyDescent="0.2">
      <c r="A41" s="185">
        <v>1</v>
      </c>
      <c r="B41" s="239" t="s">
        <v>216</v>
      </c>
      <c r="C41" s="239"/>
      <c r="D41" s="239"/>
      <c r="E41" s="239"/>
      <c r="F41" s="239"/>
      <c r="G41" s="239"/>
      <c r="H41" s="239"/>
      <c r="I41" s="239"/>
      <c r="J41" s="239"/>
      <c r="K41" s="239"/>
      <c r="L41" s="184"/>
    </row>
    <row r="42" spans="1:12" s="149" customFormat="1" ht="15" customHeight="1" x14ac:dyDescent="0.2">
      <c r="A42" s="185"/>
      <c r="B42" s="239"/>
      <c r="C42" s="239"/>
      <c r="D42" s="239"/>
      <c r="E42" s="239"/>
      <c r="F42" s="239"/>
      <c r="G42" s="239"/>
      <c r="H42" s="239"/>
      <c r="I42" s="239"/>
      <c r="J42" s="239"/>
      <c r="K42" s="239"/>
      <c r="L42" s="184"/>
    </row>
    <row r="43" spans="1:12" s="149" customFormat="1" ht="15" customHeight="1" x14ac:dyDescent="0.2">
      <c r="A43" s="185"/>
      <c r="B43" s="239"/>
      <c r="C43" s="239"/>
      <c r="D43" s="239"/>
      <c r="E43" s="239"/>
      <c r="F43" s="239"/>
      <c r="G43" s="239"/>
      <c r="H43" s="239"/>
      <c r="I43" s="239"/>
      <c r="J43" s="239"/>
      <c r="K43" s="239"/>
      <c r="L43" s="184"/>
    </row>
    <row r="44" spans="1:12" s="149" customFormat="1" ht="15" customHeight="1" x14ac:dyDescent="0.2">
      <c r="A44" s="185"/>
      <c r="B44" s="239"/>
      <c r="C44" s="239"/>
      <c r="D44" s="239"/>
      <c r="E44" s="239"/>
      <c r="F44" s="239"/>
      <c r="G44" s="239"/>
      <c r="H44" s="239"/>
      <c r="I44" s="239"/>
      <c r="J44" s="239"/>
      <c r="K44" s="239"/>
      <c r="L44" s="184"/>
    </row>
    <row r="45" spans="1:12" s="149" customFormat="1" ht="5.25" customHeight="1" x14ac:dyDescent="0.2">
      <c r="A45" s="185"/>
      <c r="B45" s="239"/>
      <c r="C45" s="239"/>
      <c r="D45" s="239"/>
      <c r="E45" s="239"/>
      <c r="F45" s="239"/>
      <c r="G45" s="239"/>
      <c r="H45" s="239"/>
      <c r="I45" s="239"/>
      <c r="J45" s="239"/>
      <c r="K45" s="239"/>
      <c r="L45" s="184"/>
    </row>
    <row r="46" spans="1:12" ht="7.5" customHeight="1" x14ac:dyDescent="0.2">
      <c r="A46" s="144"/>
      <c r="C46" s="183"/>
      <c r="D46" s="183"/>
      <c r="E46" s="183"/>
      <c r="F46" s="183"/>
      <c r="G46" s="183"/>
      <c r="H46" s="183"/>
      <c r="I46" s="183"/>
      <c r="J46" s="183"/>
      <c r="K46" s="183"/>
    </row>
    <row r="47" spans="1:12" s="149" customFormat="1" ht="15" customHeight="1" x14ac:dyDescent="0.2">
      <c r="A47" s="185">
        <v>2</v>
      </c>
      <c r="B47" s="238" t="s">
        <v>188</v>
      </c>
      <c r="C47" s="238"/>
      <c r="D47" s="238"/>
      <c r="E47" s="238"/>
      <c r="F47" s="238"/>
      <c r="G47" s="238"/>
      <c r="H47" s="238"/>
      <c r="I47" s="238"/>
      <c r="J47" s="268">
        <f ca="1">'I Zusammenfassung'!H62</f>
        <v>41794.388054999996</v>
      </c>
      <c r="K47" s="268"/>
      <c r="L47" s="184" t="s">
        <v>187</v>
      </c>
    </row>
    <row r="48" spans="1:12" ht="7.5" customHeight="1" x14ac:dyDescent="0.2">
      <c r="A48" s="144"/>
      <c r="E48" s="142"/>
      <c r="F48" s="142"/>
      <c r="I48" s="141"/>
    </row>
    <row r="49" spans="1:12" ht="15" customHeight="1" x14ac:dyDescent="0.2">
      <c r="A49" s="187">
        <v>3</v>
      </c>
      <c r="B49" s="273" t="s">
        <v>140</v>
      </c>
      <c r="C49" s="273"/>
      <c r="D49" s="273"/>
      <c r="E49" s="273"/>
      <c r="F49" s="273"/>
      <c r="G49" s="273"/>
      <c r="H49" s="273"/>
      <c r="I49" s="273"/>
      <c r="J49" s="273"/>
      <c r="K49" s="273"/>
      <c r="L49" s="273"/>
    </row>
    <row r="50" spans="1:12" ht="15" customHeight="1" x14ac:dyDescent="0.2">
      <c r="A50" s="144"/>
      <c r="B50" s="273"/>
      <c r="C50" s="273"/>
      <c r="D50" s="273"/>
      <c r="E50" s="273"/>
      <c r="F50" s="273"/>
      <c r="G50" s="273"/>
      <c r="H50" s="273"/>
      <c r="I50" s="273"/>
      <c r="J50" s="273"/>
      <c r="K50" s="273"/>
      <c r="L50" s="273"/>
    </row>
    <row r="51" spans="1:12" ht="7.5" customHeight="1" x14ac:dyDescent="0.2">
      <c r="A51" s="144"/>
      <c r="C51" s="183"/>
      <c r="D51" s="183"/>
      <c r="E51" s="183"/>
      <c r="F51" s="183"/>
      <c r="G51" s="183"/>
      <c r="H51" s="183"/>
      <c r="I51" s="183"/>
      <c r="J51" s="183"/>
      <c r="K51" s="183"/>
    </row>
    <row r="52" spans="1:12" ht="15" customHeight="1" x14ac:dyDescent="0.2">
      <c r="A52" s="148"/>
      <c r="B52" s="140" t="s">
        <v>141</v>
      </c>
      <c r="C52" s="269" t="s">
        <v>175</v>
      </c>
      <c r="D52" s="269"/>
      <c r="E52" s="269"/>
      <c r="F52" s="269"/>
      <c r="G52" s="269"/>
      <c r="H52" s="269"/>
      <c r="I52" s="269"/>
      <c r="J52" s="269"/>
      <c r="K52" s="269"/>
      <c r="L52" s="146"/>
    </row>
    <row r="53" spans="1:12" ht="15" customHeight="1" x14ac:dyDescent="0.2">
      <c r="A53" s="147"/>
      <c r="B53" s="146"/>
      <c r="C53" s="269"/>
      <c r="D53" s="269"/>
      <c r="E53" s="269"/>
      <c r="F53" s="269"/>
      <c r="G53" s="269"/>
      <c r="H53" s="269"/>
      <c r="I53" s="269"/>
      <c r="J53" s="269"/>
      <c r="K53" s="269"/>
      <c r="L53" s="146"/>
    </row>
    <row r="54" spans="1:12" ht="7.5" customHeight="1" x14ac:dyDescent="0.2">
      <c r="A54" s="144"/>
      <c r="E54" s="142"/>
      <c r="F54" s="142"/>
      <c r="I54" s="141"/>
    </row>
    <row r="55" spans="1:12" ht="14.25" x14ac:dyDescent="0.2">
      <c r="A55" s="187">
        <v>4</v>
      </c>
      <c r="B55" s="270" t="s">
        <v>186</v>
      </c>
      <c r="C55" s="270"/>
      <c r="D55" s="270"/>
      <c r="E55" s="270"/>
      <c r="F55" s="270"/>
      <c r="G55" s="270"/>
      <c r="H55" s="270"/>
      <c r="I55" s="270"/>
      <c r="J55" s="270"/>
      <c r="K55" s="270"/>
    </row>
    <row r="56" spans="1:12" ht="14.25" x14ac:dyDescent="0.2">
      <c r="A56" s="187"/>
      <c r="B56" s="270" t="s">
        <v>185</v>
      </c>
      <c r="C56" s="270"/>
      <c r="D56" s="270"/>
      <c r="E56" s="270"/>
      <c r="F56" s="270"/>
      <c r="G56" s="270"/>
      <c r="H56" s="270"/>
      <c r="I56" s="270"/>
      <c r="J56" s="270"/>
      <c r="K56" s="270"/>
    </row>
    <row r="57" spans="1:12" ht="14.25" x14ac:dyDescent="0.2">
      <c r="A57" s="187"/>
      <c r="B57" s="270" t="s">
        <v>184</v>
      </c>
      <c r="C57" s="270"/>
      <c r="D57" s="270"/>
      <c r="E57" s="270"/>
      <c r="F57" s="270"/>
      <c r="G57" s="270"/>
      <c r="H57" s="270"/>
      <c r="I57" s="270"/>
      <c r="J57" s="270"/>
      <c r="K57" s="270"/>
    </row>
    <row r="58" spans="1:12" ht="14.25" x14ac:dyDescent="0.2">
      <c r="A58" s="187"/>
      <c r="B58" s="187" t="s">
        <v>183</v>
      </c>
      <c r="C58" s="187"/>
      <c r="D58" s="187"/>
      <c r="E58" s="187"/>
      <c r="F58" s="187"/>
      <c r="G58" s="187"/>
      <c r="H58" s="187"/>
      <c r="I58" s="187"/>
      <c r="J58" s="187"/>
      <c r="K58" s="187"/>
    </row>
    <row r="59" spans="1:12" ht="14.25" x14ac:dyDescent="0.2">
      <c r="A59" s="187"/>
      <c r="B59" s="187"/>
      <c r="C59" s="187"/>
      <c r="D59" s="187"/>
      <c r="E59" s="187"/>
      <c r="F59" s="187"/>
      <c r="G59" s="187"/>
      <c r="H59" s="187"/>
      <c r="I59" s="187"/>
      <c r="J59" s="187"/>
      <c r="K59" s="187"/>
    </row>
    <row r="60" spans="1:12" ht="9" customHeight="1" x14ac:dyDescent="0.2">
      <c r="A60" s="137"/>
      <c r="B60" s="145"/>
      <c r="C60" s="145"/>
      <c r="D60" s="145"/>
      <c r="E60" s="145"/>
      <c r="F60" s="145"/>
      <c r="G60" s="145"/>
      <c r="H60" s="145"/>
      <c r="I60" s="145"/>
      <c r="J60" s="145"/>
      <c r="K60" s="145"/>
    </row>
    <row r="61" spans="1:12" ht="7.5" customHeight="1" x14ac:dyDescent="0.2">
      <c r="A61" s="137"/>
      <c r="B61" s="137"/>
      <c r="C61" s="145"/>
      <c r="D61" s="145"/>
      <c r="E61" s="145"/>
      <c r="F61" s="145"/>
      <c r="G61" s="145"/>
      <c r="H61" s="145"/>
      <c r="I61" s="145"/>
      <c r="J61" s="145"/>
      <c r="K61" s="137"/>
    </row>
    <row r="62" spans="1:12" ht="15" customHeight="1" x14ac:dyDescent="0.2">
      <c r="A62" s="237" t="s">
        <v>182</v>
      </c>
      <c r="B62" s="237"/>
      <c r="C62" s="277"/>
      <c r="D62" s="277"/>
      <c r="E62" s="277"/>
      <c r="F62" s="277"/>
      <c r="G62" s="277"/>
      <c r="H62" s="277"/>
      <c r="I62" s="272" t="s">
        <v>181</v>
      </c>
      <c r="J62" s="272"/>
      <c r="K62" s="189"/>
    </row>
    <row r="63" spans="1:12" ht="14.25" x14ac:dyDescent="0.2">
      <c r="A63" s="237" t="s">
        <v>182</v>
      </c>
      <c r="B63" s="237"/>
      <c r="C63" s="278"/>
      <c r="D63" s="278"/>
      <c r="E63" s="278"/>
      <c r="F63" s="278"/>
      <c r="G63" s="278"/>
      <c r="H63" s="278"/>
      <c r="I63" s="272" t="s">
        <v>181</v>
      </c>
      <c r="J63" s="272"/>
      <c r="K63" s="190"/>
    </row>
    <row r="64" spans="1:12" ht="14.25" x14ac:dyDescent="0.2">
      <c r="A64" s="237" t="s">
        <v>182</v>
      </c>
      <c r="B64" s="237"/>
      <c r="C64" s="278"/>
      <c r="D64" s="278"/>
      <c r="E64" s="278"/>
      <c r="F64" s="278"/>
      <c r="G64" s="278"/>
      <c r="H64" s="278"/>
      <c r="I64" s="272" t="s">
        <v>181</v>
      </c>
      <c r="J64" s="272"/>
      <c r="K64" s="190"/>
    </row>
    <row r="65" spans="1:12" ht="14.25" x14ac:dyDescent="0.2">
      <c r="A65" s="237" t="s">
        <v>182</v>
      </c>
      <c r="B65" s="237"/>
      <c r="C65" s="279"/>
      <c r="D65" s="279"/>
      <c r="E65" s="279"/>
      <c r="F65" s="279"/>
      <c r="G65" s="279"/>
      <c r="H65" s="279"/>
      <c r="I65" s="272" t="s">
        <v>181</v>
      </c>
      <c r="J65" s="272"/>
      <c r="K65" s="191"/>
    </row>
    <row r="66" spans="1:12" ht="7.5" customHeight="1" x14ac:dyDescent="0.2">
      <c r="A66" s="144"/>
      <c r="E66" s="142"/>
      <c r="F66" s="142"/>
      <c r="I66" s="141"/>
    </row>
    <row r="67" spans="1:12" ht="15" customHeight="1" x14ac:dyDescent="0.2">
      <c r="A67" s="137">
        <v>5</v>
      </c>
      <c r="B67" s="270" t="s">
        <v>147</v>
      </c>
      <c r="C67" s="270"/>
      <c r="D67" s="270"/>
      <c r="E67" s="270"/>
      <c r="F67" s="270"/>
      <c r="G67" s="270"/>
      <c r="H67" s="270"/>
      <c r="I67" s="270"/>
      <c r="J67" s="270"/>
      <c r="K67" s="270"/>
    </row>
    <row r="68" spans="1:12" ht="7.5" customHeight="1" x14ac:dyDescent="0.2">
      <c r="A68" s="143"/>
      <c r="B68" s="137"/>
      <c r="E68" s="142"/>
      <c r="F68" s="142"/>
      <c r="I68" s="141"/>
    </row>
    <row r="69" spans="1:12" ht="15" customHeight="1" x14ac:dyDescent="0.2">
      <c r="A69" s="140"/>
      <c r="B69" s="140" t="s">
        <v>141</v>
      </c>
      <c r="C69" s="273" t="s">
        <v>148</v>
      </c>
      <c r="D69" s="273"/>
      <c r="E69" s="273"/>
      <c r="F69" s="273"/>
      <c r="G69" s="273"/>
      <c r="H69" s="273"/>
      <c r="I69" s="273"/>
      <c r="J69" s="273"/>
      <c r="K69" s="273"/>
      <c r="L69" s="139"/>
    </row>
    <row r="70" spans="1:12" ht="15" customHeight="1" x14ac:dyDescent="0.2">
      <c r="B70" s="139"/>
      <c r="C70" s="273"/>
      <c r="D70" s="273"/>
      <c r="E70" s="273"/>
      <c r="F70" s="273"/>
      <c r="G70" s="273"/>
      <c r="H70" s="273"/>
      <c r="I70" s="273"/>
      <c r="J70" s="273"/>
      <c r="K70" s="273"/>
      <c r="L70" s="139"/>
    </row>
    <row r="71" spans="1:12" ht="7.5" customHeight="1" x14ac:dyDescent="0.2">
      <c r="C71" s="138"/>
      <c r="D71" s="138"/>
      <c r="E71" s="138"/>
      <c r="F71" s="138"/>
      <c r="G71" s="138"/>
      <c r="H71" s="138"/>
      <c r="I71" s="138"/>
      <c r="J71" s="138"/>
      <c r="K71" s="138"/>
    </row>
    <row r="72" spans="1:12" ht="15" customHeight="1" x14ac:dyDescent="0.2">
      <c r="A72" s="140"/>
      <c r="B72" s="140" t="s">
        <v>141</v>
      </c>
      <c r="C72" s="273" t="s">
        <v>149</v>
      </c>
      <c r="D72" s="273"/>
      <c r="E72" s="273"/>
      <c r="F72" s="273"/>
      <c r="G72" s="273"/>
      <c r="H72" s="273"/>
      <c r="I72" s="273"/>
      <c r="J72" s="273"/>
      <c r="K72" s="273"/>
      <c r="L72" s="139"/>
    </row>
    <row r="73" spans="1:12" ht="15" customHeight="1" x14ac:dyDescent="0.2">
      <c r="B73" s="139"/>
      <c r="C73" s="273"/>
      <c r="D73" s="273"/>
      <c r="E73" s="273"/>
      <c r="F73" s="273"/>
      <c r="G73" s="273"/>
      <c r="H73" s="273"/>
      <c r="I73" s="273"/>
      <c r="J73" s="273"/>
      <c r="K73" s="273"/>
      <c r="L73" s="139"/>
    </row>
    <row r="74" spans="1:12" ht="7.5" customHeight="1" x14ac:dyDescent="0.2">
      <c r="C74" s="138"/>
      <c r="D74" s="138"/>
      <c r="E74" s="138"/>
      <c r="F74" s="138"/>
      <c r="G74" s="138"/>
      <c r="H74" s="138"/>
      <c r="I74" s="138"/>
      <c r="J74" s="138"/>
      <c r="K74" s="138"/>
    </row>
    <row r="75" spans="1:12" ht="15" customHeight="1" x14ac:dyDescent="0.2">
      <c r="A75" s="140"/>
      <c r="B75" s="140" t="s">
        <v>141</v>
      </c>
      <c r="C75" s="273" t="s">
        <v>180</v>
      </c>
      <c r="D75" s="273"/>
      <c r="E75" s="273"/>
      <c r="F75" s="273"/>
      <c r="G75" s="273"/>
      <c r="H75" s="273"/>
      <c r="I75" s="273"/>
      <c r="J75" s="273"/>
      <c r="K75" s="273"/>
      <c r="L75" s="139"/>
    </row>
    <row r="76" spans="1:12" ht="15" customHeight="1" x14ac:dyDescent="0.2">
      <c r="B76" s="139"/>
      <c r="C76" s="273"/>
      <c r="D76" s="273"/>
      <c r="E76" s="273"/>
      <c r="F76" s="273"/>
      <c r="G76" s="273"/>
      <c r="H76" s="273"/>
      <c r="I76" s="273"/>
      <c r="J76" s="273"/>
      <c r="K76" s="273"/>
      <c r="L76" s="139"/>
    </row>
    <row r="77" spans="1:12" ht="15" customHeight="1" x14ac:dyDescent="0.2">
      <c r="B77" s="139"/>
      <c r="C77" s="273"/>
      <c r="D77" s="273"/>
      <c r="E77" s="273"/>
      <c r="F77" s="273"/>
      <c r="G77" s="273"/>
      <c r="H77" s="273"/>
      <c r="I77" s="273"/>
      <c r="J77" s="273"/>
      <c r="K77" s="273"/>
      <c r="L77" s="139"/>
    </row>
    <row r="78" spans="1:12" ht="15" customHeight="1" x14ac:dyDescent="0.2">
      <c r="B78" s="139"/>
      <c r="C78" s="273"/>
      <c r="D78" s="273"/>
      <c r="E78" s="273"/>
      <c r="F78" s="273"/>
      <c r="G78" s="273"/>
      <c r="H78" s="273"/>
      <c r="I78" s="273"/>
      <c r="J78" s="273"/>
      <c r="K78" s="273"/>
      <c r="L78" s="139"/>
    </row>
    <row r="79" spans="1:12" ht="15" customHeight="1" x14ac:dyDescent="0.2">
      <c r="B79" s="139"/>
      <c r="C79" s="273"/>
      <c r="D79" s="273"/>
      <c r="E79" s="273"/>
      <c r="F79" s="273"/>
      <c r="G79" s="273"/>
      <c r="H79" s="273"/>
      <c r="I79" s="273"/>
      <c r="J79" s="273"/>
      <c r="K79" s="273"/>
      <c r="L79" s="139"/>
    </row>
    <row r="80" spans="1:12" ht="15" customHeight="1" x14ac:dyDescent="0.2">
      <c r="B80" s="139"/>
      <c r="C80" s="273"/>
      <c r="D80" s="273"/>
      <c r="E80" s="273"/>
      <c r="F80" s="273"/>
      <c r="G80" s="273"/>
      <c r="H80" s="273"/>
      <c r="I80" s="273"/>
      <c r="J80" s="273"/>
      <c r="K80" s="273"/>
      <c r="L80" s="139"/>
    </row>
    <row r="81" spans="1:13" ht="14.25" x14ac:dyDescent="0.2">
      <c r="B81" s="139"/>
      <c r="C81" s="273"/>
      <c r="D81" s="273"/>
      <c r="E81" s="273"/>
      <c r="F81" s="273"/>
      <c r="G81" s="273"/>
      <c r="H81" s="273"/>
      <c r="I81" s="273"/>
      <c r="J81" s="273"/>
      <c r="K81" s="273"/>
      <c r="L81" s="139"/>
    </row>
    <row r="82" spans="1:13" ht="6" customHeight="1" x14ac:dyDescent="0.2">
      <c r="B82" s="139"/>
      <c r="C82" s="138"/>
      <c r="D82" s="138"/>
      <c r="E82" s="138"/>
      <c r="F82" s="138"/>
      <c r="G82" s="138"/>
      <c r="H82" s="138"/>
      <c r="I82" s="138"/>
      <c r="J82" s="138"/>
      <c r="K82" s="138"/>
      <c r="L82" s="136"/>
    </row>
    <row r="83" spans="1:13" ht="15" x14ac:dyDescent="0.2">
      <c r="A83" s="271" t="s">
        <v>179</v>
      </c>
      <c r="B83" s="271"/>
      <c r="C83" s="271"/>
      <c r="D83" s="271"/>
      <c r="E83" s="271"/>
      <c r="F83" s="271"/>
      <c r="G83" s="271"/>
      <c r="H83" s="271"/>
      <c r="I83" s="271"/>
      <c r="J83" s="271"/>
      <c r="K83" s="271"/>
      <c r="L83" s="138"/>
    </row>
    <row r="84" spans="1:13" ht="6" customHeight="1" x14ac:dyDescent="0.2">
      <c r="B84" s="139"/>
      <c r="C84" s="138"/>
      <c r="D84" s="138"/>
      <c r="E84" s="138"/>
      <c r="F84" s="138"/>
      <c r="G84" s="138"/>
      <c r="H84" s="138"/>
      <c r="I84" s="138"/>
      <c r="J84" s="138"/>
      <c r="K84" s="138"/>
      <c r="L84" s="136"/>
    </row>
    <row r="85" spans="1:13" ht="28.5" customHeight="1" x14ac:dyDescent="0.2">
      <c r="A85" s="274" t="s">
        <v>170</v>
      </c>
      <c r="B85" s="274"/>
      <c r="C85" s="274"/>
      <c r="D85" s="274"/>
      <c r="E85" s="274"/>
      <c r="F85" s="274"/>
      <c r="G85" s="274"/>
      <c r="H85" s="274"/>
      <c r="I85" s="274"/>
      <c r="J85" s="274"/>
      <c r="K85" s="274"/>
      <c r="L85" s="136"/>
    </row>
    <row r="86" spans="1:13" ht="6" customHeight="1" x14ac:dyDescent="0.2">
      <c r="A86" s="274"/>
      <c r="B86" s="274"/>
      <c r="C86" s="274"/>
      <c r="D86" s="274"/>
      <c r="E86" s="274"/>
      <c r="F86" s="274"/>
      <c r="G86" s="274"/>
      <c r="H86" s="274"/>
      <c r="I86" s="274"/>
      <c r="J86" s="274"/>
      <c r="K86" s="274"/>
      <c r="L86" s="136"/>
    </row>
    <row r="87" spans="1:13" ht="53.25" customHeight="1" x14ac:dyDescent="0.2">
      <c r="A87" s="137" t="s">
        <v>171</v>
      </c>
      <c r="B87" s="267" t="s">
        <v>178</v>
      </c>
      <c r="C87" s="267"/>
      <c r="D87" s="267"/>
      <c r="E87" s="267"/>
      <c r="F87" s="267"/>
      <c r="G87" s="267"/>
      <c r="H87" s="267"/>
      <c r="I87" s="267"/>
      <c r="J87" s="267"/>
      <c r="K87" s="267"/>
      <c r="L87" s="136"/>
    </row>
    <row r="88" spans="1:13" ht="2.25" customHeight="1" x14ac:dyDescent="0.2">
      <c r="B88" s="267"/>
      <c r="C88" s="267"/>
      <c r="D88" s="267"/>
      <c r="E88" s="267"/>
      <c r="F88" s="267"/>
      <c r="G88" s="267"/>
      <c r="H88" s="267"/>
      <c r="I88" s="267"/>
      <c r="J88" s="267"/>
      <c r="K88" s="267"/>
    </row>
    <row r="89" spans="1:13" ht="5.25" customHeight="1" x14ac:dyDescent="0.2">
      <c r="B89" s="267"/>
      <c r="C89" s="267"/>
      <c r="D89" s="267"/>
      <c r="E89" s="267"/>
      <c r="F89" s="267"/>
      <c r="G89" s="267"/>
      <c r="H89" s="267"/>
      <c r="I89" s="267"/>
      <c r="J89" s="267"/>
      <c r="K89" s="267"/>
      <c r="L89" s="205"/>
    </row>
    <row r="90" spans="1:13" ht="27" customHeight="1" x14ac:dyDescent="0.2">
      <c r="A90" s="37"/>
      <c r="B90" s="267" t="s">
        <v>177</v>
      </c>
      <c r="C90" s="267"/>
      <c r="D90" s="267"/>
      <c r="E90" s="267"/>
      <c r="F90" s="267"/>
      <c r="G90" s="267"/>
      <c r="H90" s="267"/>
      <c r="I90" s="267"/>
      <c r="J90" s="267"/>
      <c r="K90" s="267"/>
    </row>
    <row r="91" spans="1:13" ht="6.75" customHeight="1" x14ac:dyDescent="0.2"/>
    <row r="92" spans="1:13" s="132" customFormat="1" ht="15" customHeight="1" x14ac:dyDescent="0.2">
      <c r="A92" s="274"/>
      <c r="B92" s="274"/>
      <c r="C92" s="274"/>
      <c r="D92" s="274"/>
      <c r="E92" s="274"/>
      <c r="F92" s="274"/>
      <c r="G92" s="274"/>
      <c r="H92" s="274"/>
      <c r="I92" s="274"/>
      <c r="J92" s="274"/>
      <c r="K92" s="274"/>
      <c r="L92" s="274"/>
    </row>
    <row r="93" spans="1:13" s="132" customFormat="1" ht="15" customHeight="1" x14ac:dyDescent="0.2">
      <c r="A93" s="134"/>
      <c r="B93" s="274"/>
      <c r="C93" s="274"/>
      <c r="D93" s="274"/>
      <c r="E93" s="274"/>
      <c r="F93" s="274"/>
      <c r="G93" s="274"/>
      <c r="H93" s="274"/>
      <c r="I93" s="274"/>
      <c r="J93" s="274"/>
      <c r="K93" s="274"/>
      <c r="L93" s="274"/>
    </row>
    <row r="94" spans="1:13" s="132" customFormat="1" ht="9.75" customHeight="1" x14ac:dyDescent="0.2">
      <c r="A94" s="135"/>
      <c r="B94" s="274"/>
      <c r="C94" s="274"/>
      <c r="D94" s="274"/>
      <c r="E94" s="274"/>
      <c r="F94" s="274"/>
      <c r="G94" s="274"/>
      <c r="H94" s="274"/>
      <c r="I94" s="274"/>
      <c r="J94" s="274"/>
      <c r="K94" s="274"/>
      <c r="L94" s="274"/>
    </row>
    <row r="95" spans="1:13" s="132" customFormat="1" ht="15" customHeight="1" x14ac:dyDescent="0.2">
      <c r="A95" s="134"/>
      <c r="B95" s="274"/>
      <c r="C95" s="274"/>
      <c r="D95" s="274"/>
      <c r="E95" s="274"/>
      <c r="F95" s="274"/>
      <c r="G95" s="274"/>
      <c r="H95" s="274"/>
      <c r="I95" s="274"/>
      <c r="J95" s="274"/>
      <c r="K95" s="274"/>
      <c r="L95" s="274"/>
      <c r="M95" s="133"/>
    </row>
    <row r="96" spans="1:13" s="132" customFormat="1" ht="15" hidden="1" customHeight="1" x14ac:dyDescent="0.2"/>
    <row r="97" ht="15" hidden="1" customHeight="1" x14ac:dyDescent="0.2"/>
    <row r="98" ht="15" hidden="1" customHeight="1" x14ac:dyDescent="0.2"/>
    <row r="99" ht="15" hidden="1" customHeight="1" x14ac:dyDescent="0.2"/>
    <row r="100" ht="15" hidden="1" customHeight="1" x14ac:dyDescent="0.2"/>
    <row r="101" ht="15" hidden="1" customHeight="1" x14ac:dyDescent="0.2"/>
    <row r="102" ht="15" hidden="1" customHeight="1" x14ac:dyDescent="0.2"/>
    <row r="103" ht="15" hidden="1" customHeight="1" x14ac:dyDescent="0.2"/>
    <row r="104" ht="15" hidden="1" customHeight="1" x14ac:dyDescent="0.2"/>
    <row r="105" ht="15" hidden="1" customHeight="1" x14ac:dyDescent="0.2"/>
    <row r="106" ht="15" hidden="1" customHeight="1" x14ac:dyDescent="0.2"/>
    <row r="107" ht="15" hidden="1" customHeight="1" x14ac:dyDescent="0.2"/>
    <row r="108" ht="15" hidden="1" customHeight="1" x14ac:dyDescent="0.2"/>
    <row r="109" ht="15" hidden="1" customHeight="1" x14ac:dyDescent="0.2"/>
    <row r="110" ht="15" hidden="1" customHeight="1" x14ac:dyDescent="0.2"/>
    <row r="111" ht="15" hidden="1" customHeight="1" x14ac:dyDescent="0.2"/>
    <row r="112" ht="15" hidden="1" customHeight="1" x14ac:dyDescent="0.2"/>
    <row r="113" ht="15" hidden="1" customHeight="1" x14ac:dyDescent="0.2"/>
    <row r="114" ht="15" hidden="1" customHeight="1" x14ac:dyDescent="0.2"/>
    <row r="115" ht="15" hidden="1" customHeight="1" x14ac:dyDescent="0.2"/>
    <row r="116" ht="15" hidden="1" customHeight="1" x14ac:dyDescent="0.2"/>
    <row r="117" ht="15" hidden="1" customHeight="1" x14ac:dyDescent="0.2"/>
    <row r="118" ht="15" hidden="1" customHeight="1" x14ac:dyDescent="0.2"/>
    <row r="119" ht="15" hidden="1" customHeight="1" x14ac:dyDescent="0.2"/>
    <row r="120" ht="15" hidden="1" customHeight="1" x14ac:dyDescent="0.2"/>
    <row r="121" ht="15" hidden="1" customHeight="1" x14ac:dyDescent="0.2"/>
    <row r="122" ht="15" hidden="1" customHeight="1" x14ac:dyDescent="0.2"/>
    <row r="123" ht="15" hidden="1" customHeight="1" x14ac:dyDescent="0.2"/>
    <row r="124" ht="15" hidden="1" customHeight="1" x14ac:dyDescent="0.2"/>
    <row r="125" ht="15" hidden="1" customHeight="1" x14ac:dyDescent="0.2"/>
    <row r="126" ht="15" hidden="1" customHeight="1" x14ac:dyDescent="0.2"/>
  </sheetData>
  <sheetProtection algorithmName="SHA-512" hashValue="fO72fhdkSyU6bcYt+mRmG0mYL6MELiPPCySPNVBq1eZcMLqMT6UnlrxUtM+N8u/Z8qOCIQ72yMqAQXdMCHURsQ==" saltValue="LBPkB5k8NnnFP+hNFxPSNQ==" spinCount="100000" sheet="1" selectLockedCells="1"/>
  <mergeCells count="60">
    <mergeCell ref="B95:L95"/>
    <mergeCell ref="A30:L30"/>
    <mergeCell ref="A92:L92"/>
    <mergeCell ref="C39:K39"/>
    <mergeCell ref="B93:L94"/>
    <mergeCell ref="B49:L50"/>
    <mergeCell ref="B90:K90"/>
    <mergeCell ref="C72:K73"/>
    <mergeCell ref="C69:K70"/>
    <mergeCell ref="B44:K45"/>
    <mergeCell ref="C62:H62"/>
    <mergeCell ref="C63:H63"/>
    <mergeCell ref="C64:H64"/>
    <mergeCell ref="C65:H65"/>
    <mergeCell ref="A85:K86"/>
    <mergeCell ref="B87:K87"/>
    <mergeCell ref="B88:K88"/>
    <mergeCell ref="B89:K89"/>
    <mergeCell ref="J47:K47"/>
    <mergeCell ref="C52:K53"/>
    <mergeCell ref="A65:B65"/>
    <mergeCell ref="B55:K55"/>
    <mergeCell ref="B56:K56"/>
    <mergeCell ref="B57:K57"/>
    <mergeCell ref="B67:K67"/>
    <mergeCell ref="A83:K83"/>
    <mergeCell ref="I62:J62"/>
    <mergeCell ref="I63:J63"/>
    <mergeCell ref="I64:J64"/>
    <mergeCell ref="I65:J65"/>
    <mergeCell ref="C75:K81"/>
    <mergeCell ref="A62:B62"/>
    <mergeCell ref="I2:L2"/>
    <mergeCell ref="I3:L3"/>
    <mergeCell ref="I4:L4"/>
    <mergeCell ref="I5:L5"/>
    <mergeCell ref="A12:J12"/>
    <mergeCell ref="A9:J9"/>
    <mergeCell ref="A10:J10"/>
    <mergeCell ref="A3:E3"/>
    <mergeCell ref="A4:E4"/>
    <mergeCell ref="A5:E5"/>
    <mergeCell ref="A6:E6"/>
    <mergeCell ref="I6:L6"/>
    <mergeCell ref="A63:B63"/>
    <mergeCell ref="A64:B64"/>
    <mergeCell ref="B47:I47"/>
    <mergeCell ref="B41:K43"/>
    <mergeCell ref="A11:J11"/>
    <mergeCell ref="A26:L26"/>
    <mergeCell ref="A16:E16"/>
    <mergeCell ref="A20:L20"/>
    <mergeCell ref="A21:L21"/>
    <mergeCell ref="A22:L22"/>
    <mergeCell ref="G16:K16"/>
    <mergeCell ref="C37:K37"/>
    <mergeCell ref="C38:K38"/>
    <mergeCell ref="D33:K33"/>
    <mergeCell ref="C36:K36"/>
    <mergeCell ref="A28:L28"/>
  </mergeCells>
  <dataValidations count="1">
    <dataValidation type="list" allowBlank="1" showInputMessage="1" showErrorMessage="1" sqref="B33:B39" xr:uid="{00000000-0002-0000-0000-000000000000}">
      <formula1>"x"</formula1>
    </dataValidation>
  </dataValidations>
  <pageMargins left="0.70866141732283472" right="0.70866141732283472" top="0.78740157480314965" bottom="0.59055118110236227" header="0.31496062992125984" footer="0.31496062992125984"/>
  <pageSetup paperSize="9" fitToHeight="2" orientation="portrait" r:id="rId1"/>
  <headerFooter>
    <oddHeader>&amp;R&amp;"Arial,Standard"&amp;20IV 2131 F
&amp;8Angebotsschreiben mit Honorarangebot HOAI</oddHeader>
    <oddFooter>&amp;L&amp;"Berlin Logo,Standard"&amp;KFF00001&amp;K01+000 &amp;"-,Standard"ABau 2013, Stand: Mai 2025&amp;R&amp;P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2" r:id="rId4" name="Check Box 12">
              <controlPr defaultSize="0" autoFill="0" autoLine="0" autoPict="0">
                <anchor moveWithCells="1">
                  <from>
                    <xdr:col>0</xdr:col>
                    <xdr:colOff>180975</xdr:colOff>
                    <xdr:row>53</xdr:row>
                    <xdr:rowOff>76200</xdr:rowOff>
                  </from>
                  <to>
                    <xdr:col>1</xdr:col>
                    <xdr:colOff>209550</xdr:colOff>
                    <xdr:row>55</xdr:row>
                    <xdr:rowOff>28575</xdr:rowOff>
                  </to>
                </anchor>
              </controlPr>
            </control>
          </mc:Choice>
        </mc:AlternateContent>
        <mc:AlternateContent xmlns:mc="http://schemas.openxmlformats.org/markup-compatibility/2006">
          <mc:Choice Requires="x14">
            <control shapeId="20493" r:id="rId5" name="Check Box 13">
              <controlPr defaultSize="0" autoFill="0" autoLine="0" autoPict="0">
                <anchor moveWithCells="1">
                  <from>
                    <xdr:col>4</xdr:col>
                    <xdr:colOff>657225</xdr:colOff>
                    <xdr:row>53</xdr:row>
                    <xdr:rowOff>57150</xdr:rowOff>
                  </from>
                  <to>
                    <xdr:col>5</xdr:col>
                    <xdr:colOff>76200</xdr:colOff>
                    <xdr:row>55</xdr:row>
                    <xdr:rowOff>19050</xdr:rowOff>
                  </to>
                </anchor>
              </controlPr>
            </control>
          </mc:Choice>
        </mc:AlternateContent>
        <mc:AlternateContent xmlns:mc="http://schemas.openxmlformats.org/markup-compatibility/2006">
          <mc:Choice Requires="x14">
            <control shapeId="20494" r:id="rId6" name="Check Box 14">
              <controlPr defaultSize="0" autoFill="0" autoLine="0" autoPict="0">
                <anchor moveWithCells="1">
                  <from>
                    <xdr:col>2</xdr:col>
                    <xdr:colOff>1066800</xdr:colOff>
                    <xdr:row>54</xdr:row>
                    <xdr:rowOff>171450</xdr:rowOff>
                  </from>
                  <to>
                    <xdr:col>3</xdr:col>
                    <xdr:colOff>200025</xdr:colOff>
                    <xdr:row>56</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M63"/>
  <sheetViews>
    <sheetView showGridLines="0" view="pageLayout" zoomScaleNormal="100" workbookViewId="0">
      <selection activeCell="D34" sqref="D34:L34"/>
    </sheetView>
  </sheetViews>
  <sheetFormatPr baseColWidth="10" defaultColWidth="11.42578125" defaultRowHeight="15" x14ac:dyDescent="0.25"/>
  <cols>
    <col min="1" max="1" width="3.42578125" style="119" customWidth="1"/>
    <col min="2" max="3" width="8.5703125" style="119" customWidth="1"/>
    <col min="4" max="4" width="9.140625" style="119" customWidth="1"/>
    <col min="5" max="11" width="7.140625" style="119" customWidth="1"/>
    <col min="12" max="12" width="3.7109375" style="119" customWidth="1"/>
    <col min="13" max="13" width="3.140625" style="119" customWidth="1"/>
    <col min="14" max="16384" width="11.42578125" style="119"/>
  </cols>
  <sheetData>
    <row r="1" spans="1:13" ht="3.75" customHeight="1" x14ac:dyDescent="0.25"/>
    <row r="2" spans="1:13" ht="15.75" x14ac:dyDescent="0.25">
      <c r="A2" s="195" t="s">
        <v>0</v>
      </c>
      <c r="B2" s="196"/>
      <c r="C2" s="196"/>
      <c r="D2" s="196"/>
      <c r="E2" s="196"/>
      <c r="F2" s="196"/>
      <c r="G2" s="196"/>
      <c r="H2" s="196"/>
      <c r="I2" s="196"/>
      <c r="J2" s="196"/>
      <c r="K2" s="196"/>
      <c r="L2" s="196"/>
      <c r="M2" s="197"/>
    </row>
    <row r="3" spans="1:13" ht="5.25" customHeight="1" x14ac:dyDescent="0.25">
      <c r="A3" s="112"/>
      <c r="B3" s="112"/>
      <c r="C3" s="112"/>
      <c r="D3" s="112"/>
      <c r="E3" s="112"/>
      <c r="F3" s="112"/>
      <c r="G3" s="112"/>
      <c r="H3" s="112"/>
      <c r="I3" s="112"/>
      <c r="J3" s="112"/>
      <c r="K3" s="112"/>
      <c r="L3" s="112"/>
      <c r="M3" s="112"/>
    </row>
    <row r="4" spans="1:13" ht="5.25" customHeight="1" x14ac:dyDescent="0.25">
      <c r="A4" s="120"/>
      <c r="B4" s="121"/>
      <c r="C4" s="121"/>
      <c r="D4" s="121"/>
      <c r="E4" s="121"/>
      <c r="F4" s="121"/>
      <c r="G4" s="121"/>
      <c r="H4" s="121"/>
      <c r="I4" s="121"/>
      <c r="J4" s="121"/>
      <c r="K4" s="121"/>
      <c r="L4" s="121"/>
      <c r="M4" s="122"/>
    </row>
    <row r="5" spans="1:13" x14ac:dyDescent="0.25">
      <c r="A5" s="123"/>
      <c r="B5" s="198"/>
      <c r="C5" s="198"/>
      <c r="D5" s="301"/>
      <c r="E5" s="301"/>
      <c r="F5" s="301"/>
      <c r="G5" s="301"/>
      <c r="H5" s="301"/>
      <c r="I5" s="301"/>
      <c r="J5" s="301"/>
      <c r="K5" s="301"/>
      <c r="L5" s="301"/>
      <c r="M5" s="124"/>
    </row>
    <row r="6" spans="1:13" ht="5.25" customHeight="1" x14ac:dyDescent="0.25">
      <c r="A6" s="125"/>
      <c r="B6" s="113"/>
      <c r="C6" s="113"/>
      <c r="D6" s="113"/>
      <c r="E6" s="113"/>
      <c r="F6" s="113"/>
      <c r="G6" s="113"/>
      <c r="H6" s="113"/>
      <c r="I6" s="113"/>
      <c r="J6" s="113"/>
      <c r="K6" s="113"/>
      <c r="L6" s="113"/>
      <c r="M6" s="126"/>
    </row>
    <row r="7" spans="1:13" ht="5.25" customHeight="1" x14ac:dyDescent="0.25">
      <c r="A7" s="120"/>
      <c r="B7" s="121"/>
      <c r="C7" s="121"/>
      <c r="D7" s="121"/>
      <c r="E7" s="121"/>
      <c r="F7" s="121"/>
      <c r="G7" s="121"/>
      <c r="H7" s="121"/>
      <c r="I7" s="121"/>
      <c r="J7" s="121"/>
      <c r="K7" s="121"/>
      <c r="L7" s="121"/>
      <c r="M7" s="122"/>
    </row>
    <row r="8" spans="1:13" x14ac:dyDescent="0.25">
      <c r="A8" s="123"/>
      <c r="B8" s="127"/>
      <c r="C8" s="127"/>
      <c r="D8" s="302" t="str">
        <f>IF(Angebotsschreiben!A3="","",Angebotsschreiben!A3)</f>
        <v/>
      </c>
      <c r="E8" s="303"/>
      <c r="F8" s="303"/>
      <c r="G8" s="303"/>
      <c r="H8" s="303"/>
      <c r="I8" s="303"/>
      <c r="J8" s="303"/>
      <c r="K8" s="303"/>
      <c r="L8" s="304"/>
      <c r="M8" s="124"/>
    </row>
    <row r="9" spans="1:13" x14ac:dyDescent="0.25">
      <c r="A9" s="123"/>
      <c r="B9" s="198" t="s">
        <v>1</v>
      </c>
      <c r="C9" s="199"/>
      <c r="D9" s="302" t="str">
        <f>IF(Angebotsschreiben!A4="","",Angebotsschreiben!A4)</f>
        <v/>
      </c>
      <c r="E9" s="303"/>
      <c r="F9" s="303"/>
      <c r="G9" s="303"/>
      <c r="H9" s="303"/>
      <c r="I9" s="303"/>
      <c r="J9" s="303"/>
      <c r="K9" s="303"/>
      <c r="L9" s="304"/>
      <c r="M9" s="124"/>
    </row>
    <row r="10" spans="1:13" x14ac:dyDescent="0.25">
      <c r="A10" s="123"/>
      <c r="B10" s="127"/>
      <c r="C10" s="127"/>
      <c r="D10" s="302" t="str">
        <f>IF(Angebotsschreiben!A5="","",Angebotsschreiben!A5)</f>
        <v/>
      </c>
      <c r="E10" s="303"/>
      <c r="F10" s="303"/>
      <c r="G10" s="303"/>
      <c r="H10" s="303"/>
      <c r="I10" s="303"/>
      <c r="J10" s="303"/>
      <c r="K10" s="303"/>
      <c r="L10" s="304"/>
      <c r="M10" s="124"/>
    </row>
    <row r="11" spans="1:13" x14ac:dyDescent="0.25">
      <c r="A11" s="123"/>
      <c r="B11" s="127"/>
      <c r="C11" s="127"/>
      <c r="D11" s="302" t="str">
        <f>IF(Angebotsschreiben!A6="","",Angebotsschreiben!A6)</f>
        <v/>
      </c>
      <c r="E11" s="303"/>
      <c r="F11" s="303"/>
      <c r="G11" s="303"/>
      <c r="H11" s="303"/>
      <c r="I11" s="303"/>
      <c r="J11" s="303"/>
      <c r="K11" s="303"/>
      <c r="L11" s="304"/>
      <c r="M11" s="124"/>
    </row>
    <row r="12" spans="1:13" ht="5.25" customHeight="1" x14ac:dyDescent="0.25">
      <c r="A12" s="125"/>
      <c r="B12" s="113"/>
      <c r="C12" s="113"/>
      <c r="D12" s="113"/>
      <c r="E12" s="113"/>
      <c r="F12" s="113"/>
      <c r="G12" s="113"/>
      <c r="H12" s="113"/>
      <c r="I12" s="113"/>
      <c r="J12" s="113"/>
      <c r="K12" s="113"/>
      <c r="L12" s="113"/>
      <c r="M12" s="126"/>
    </row>
    <row r="13" spans="1:13" ht="5.25" customHeight="1" x14ac:dyDescent="0.25">
      <c r="A13" s="120"/>
      <c r="B13" s="121"/>
      <c r="C13" s="121"/>
      <c r="D13" s="121"/>
      <c r="E13" s="121"/>
      <c r="F13" s="121"/>
      <c r="G13" s="121"/>
      <c r="H13" s="121"/>
      <c r="I13" s="121"/>
      <c r="J13" s="121"/>
      <c r="K13" s="121"/>
      <c r="L13" s="121"/>
      <c r="M13" s="122"/>
    </row>
    <row r="14" spans="1:13" x14ac:dyDescent="0.25">
      <c r="A14" s="123"/>
      <c r="B14" s="305" t="s">
        <v>2</v>
      </c>
      <c r="C14" s="305"/>
      <c r="D14" s="305"/>
      <c r="E14" s="305"/>
      <c r="F14" s="127"/>
      <c r="G14" s="305" t="s">
        <v>3</v>
      </c>
      <c r="H14" s="305"/>
      <c r="I14" s="305"/>
      <c r="J14" s="305"/>
      <c r="K14" s="305"/>
      <c r="L14" s="305"/>
      <c r="M14" s="124"/>
    </row>
    <row r="15" spans="1:13" ht="5.25" customHeight="1" x14ac:dyDescent="0.25">
      <c r="A15" s="123"/>
      <c r="B15" s="127"/>
      <c r="C15" s="127"/>
      <c r="D15" s="127"/>
      <c r="E15" s="127"/>
      <c r="F15" s="127"/>
      <c r="G15" s="127"/>
      <c r="H15" s="127"/>
      <c r="I15" s="127"/>
      <c r="J15" s="127"/>
      <c r="K15" s="127"/>
      <c r="L15" s="127"/>
      <c r="M15" s="124"/>
    </row>
    <row r="16" spans="1:13" x14ac:dyDescent="0.25">
      <c r="A16" s="123"/>
      <c r="B16" s="306" t="str">
        <f>IF(Angebotsschreiben!A16="","",Angebotsschreiben!A16)</f>
        <v/>
      </c>
      <c r="C16" s="307"/>
      <c r="D16" s="307"/>
      <c r="E16" s="308"/>
      <c r="F16" s="128"/>
      <c r="G16" s="306" t="str">
        <f>IF(Angebotsschreiben!G16="","",Angebotsschreiben!G16)</f>
        <v>3715 / 71500</v>
      </c>
      <c r="H16" s="307"/>
      <c r="I16" s="307"/>
      <c r="J16" s="307"/>
      <c r="K16" s="307"/>
      <c r="L16" s="308"/>
      <c r="M16" s="124"/>
    </row>
    <row r="17" spans="1:13" ht="5.25" customHeight="1" x14ac:dyDescent="0.25">
      <c r="A17" s="123"/>
      <c r="B17" s="127"/>
      <c r="C17" s="127"/>
      <c r="D17" s="127"/>
      <c r="E17" s="127"/>
      <c r="F17" s="127"/>
      <c r="G17" s="127"/>
      <c r="H17" s="127"/>
      <c r="I17" s="127"/>
      <c r="J17" s="127"/>
      <c r="K17" s="127"/>
      <c r="L17" s="127"/>
      <c r="M17" s="124"/>
    </row>
    <row r="18" spans="1:13" ht="5.25" hidden="1" customHeight="1" x14ac:dyDescent="0.25">
      <c r="A18" s="120"/>
      <c r="B18" s="121"/>
      <c r="C18" s="121"/>
      <c r="D18" s="121"/>
      <c r="E18" s="121"/>
      <c r="F18" s="121"/>
      <c r="G18" s="121"/>
      <c r="H18" s="121"/>
      <c r="I18" s="121"/>
      <c r="J18" s="121"/>
      <c r="K18" s="121"/>
      <c r="L18" s="121"/>
      <c r="M18" s="122"/>
    </row>
    <row r="19" spans="1:13" ht="15" hidden="1" customHeight="1" x14ac:dyDescent="0.25">
      <c r="A19" s="123"/>
      <c r="B19" s="198" t="s">
        <v>4</v>
      </c>
      <c r="C19" s="198"/>
      <c r="D19" s="198"/>
      <c r="E19" s="198"/>
      <c r="F19" s="127"/>
      <c r="G19" s="198" t="s">
        <v>5</v>
      </c>
      <c r="H19" s="198"/>
      <c r="I19" s="198"/>
      <c r="J19" s="198"/>
      <c r="K19" s="198"/>
      <c r="L19" s="198"/>
      <c r="M19" s="124"/>
    </row>
    <row r="20" spans="1:13" ht="5.25" hidden="1" customHeight="1" x14ac:dyDescent="0.25">
      <c r="A20" s="123"/>
      <c r="B20" s="127"/>
      <c r="C20" s="127"/>
      <c r="D20" s="127"/>
      <c r="E20" s="127"/>
      <c r="F20" s="127"/>
      <c r="G20" s="127"/>
      <c r="H20" s="127"/>
      <c r="I20" s="127"/>
      <c r="J20" s="127"/>
      <c r="K20" s="127"/>
      <c r="L20" s="127"/>
      <c r="M20" s="124"/>
    </row>
    <row r="21" spans="1:13" ht="15" hidden="1" customHeight="1" x14ac:dyDescent="0.25">
      <c r="A21" s="123"/>
      <c r="B21" s="200"/>
      <c r="C21" s="200"/>
      <c r="D21" s="200"/>
      <c r="E21" s="200"/>
      <c r="F21" s="127"/>
      <c r="G21" s="200"/>
      <c r="H21" s="200"/>
      <c r="I21" s="200"/>
      <c r="J21" s="200"/>
      <c r="K21" s="200"/>
      <c r="L21" s="200"/>
      <c r="M21" s="124"/>
    </row>
    <row r="22" spans="1:13" ht="5.25" hidden="1" customHeight="1" x14ac:dyDescent="0.25">
      <c r="A22" s="125"/>
      <c r="B22" s="201"/>
      <c r="C22" s="201"/>
      <c r="D22" s="201"/>
      <c r="E22" s="201"/>
      <c r="F22" s="113"/>
      <c r="G22" s="113"/>
      <c r="H22" s="113"/>
      <c r="I22" s="113"/>
      <c r="J22" s="113"/>
      <c r="K22" s="113"/>
      <c r="L22" s="113"/>
      <c r="M22" s="126"/>
    </row>
    <row r="23" spans="1:13" ht="5.25" customHeight="1" x14ac:dyDescent="0.25">
      <c r="A23" s="120"/>
      <c r="B23" s="121"/>
      <c r="C23" s="121"/>
      <c r="D23" s="121"/>
      <c r="E23" s="121"/>
      <c r="F23" s="121"/>
      <c r="G23" s="121"/>
      <c r="H23" s="121"/>
      <c r="I23" s="121"/>
      <c r="J23" s="121"/>
      <c r="K23" s="121"/>
      <c r="L23" s="121"/>
      <c r="M23" s="122"/>
    </row>
    <row r="24" spans="1:13" x14ac:dyDescent="0.25">
      <c r="A24" s="123"/>
      <c r="B24" s="202" t="s">
        <v>18</v>
      </c>
      <c r="C24" s="202"/>
      <c r="D24" s="127"/>
      <c r="E24" s="127"/>
      <c r="F24" s="127"/>
      <c r="G24" s="127"/>
      <c r="H24" s="127"/>
      <c r="I24" s="127"/>
      <c r="J24" s="127"/>
      <c r="K24" s="127"/>
      <c r="L24" s="127"/>
      <c r="M24" s="124"/>
    </row>
    <row r="25" spans="1:13" x14ac:dyDescent="0.25">
      <c r="A25" s="123"/>
      <c r="B25" s="318" t="str">
        <f>IF(Angebotsschreiben!A20="","",Angebotsschreiben!A20)</f>
        <v>Ernst-Reuter-Sportfeld</v>
      </c>
      <c r="C25" s="319"/>
      <c r="D25" s="319"/>
      <c r="E25" s="319"/>
      <c r="F25" s="319"/>
      <c r="G25" s="319"/>
      <c r="H25" s="319"/>
      <c r="I25" s="319"/>
      <c r="J25" s="319"/>
      <c r="K25" s="319"/>
      <c r="L25" s="320"/>
      <c r="M25" s="124"/>
    </row>
    <row r="26" spans="1:13" x14ac:dyDescent="0.25">
      <c r="A26" s="123"/>
      <c r="B26" s="318" t="str">
        <f>IF(Angebotsschreiben!A21="","",Angebotsschreiben!A21)</f>
        <v>Abbruch und Neubau eines Umkleidegebäudes</v>
      </c>
      <c r="C26" s="319"/>
      <c r="D26" s="319"/>
      <c r="E26" s="319"/>
      <c r="F26" s="319"/>
      <c r="G26" s="319"/>
      <c r="H26" s="319"/>
      <c r="I26" s="319"/>
      <c r="J26" s="319"/>
      <c r="K26" s="319"/>
      <c r="L26" s="320"/>
      <c r="M26" s="124"/>
    </row>
    <row r="27" spans="1:13" x14ac:dyDescent="0.25">
      <c r="A27" s="129"/>
      <c r="B27" s="318" t="str">
        <f>IF(Angebotsschreiben!A22="","",Angebotsschreiben!A22)</f>
        <v>Onkel-Tom-Str. 40, 14195 Berlin</v>
      </c>
      <c r="C27" s="319"/>
      <c r="D27" s="319"/>
      <c r="E27" s="319"/>
      <c r="F27" s="319"/>
      <c r="G27" s="319"/>
      <c r="H27" s="319"/>
      <c r="I27" s="319"/>
      <c r="J27" s="319"/>
      <c r="K27" s="319"/>
      <c r="L27" s="320"/>
      <c r="M27" s="130"/>
    </row>
    <row r="28" spans="1:13" ht="5.25" customHeight="1" x14ac:dyDescent="0.25">
      <c r="A28" s="125"/>
      <c r="B28" s="131"/>
      <c r="C28" s="131"/>
      <c r="D28" s="131"/>
      <c r="E28" s="131"/>
      <c r="F28" s="131"/>
      <c r="G28" s="131"/>
      <c r="H28" s="131"/>
      <c r="I28" s="131"/>
      <c r="J28" s="131"/>
      <c r="K28" s="131"/>
      <c r="L28" s="131"/>
      <c r="M28" s="126"/>
    </row>
    <row r="29" spans="1:13" ht="5.25" hidden="1" customHeight="1" x14ac:dyDescent="0.25">
      <c r="A29" s="120"/>
      <c r="B29" s="121"/>
      <c r="C29" s="121"/>
      <c r="D29" s="121"/>
      <c r="E29" s="121"/>
      <c r="F29" s="121"/>
      <c r="G29" s="121"/>
      <c r="H29" s="121"/>
      <c r="I29" s="121"/>
      <c r="J29" s="121"/>
      <c r="K29" s="121"/>
      <c r="L29" s="121"/>
      <c r="M29" s="122"/>
    </row>
    <row r="30" spans="1:13" ht="15" hidden="1" customHeight="1" x14ac:dyDescent="0.25">
      <c r="A30" s="123"/>
      <c r="B30" s="198" t="s">
        <v>19</v>
      </c>
      <c r="C30" s="198"/>
      <c r="D30" s="127"/>
      <c r="E30" s="127"/>
      <c r="F30" s="127"/>
      <c r="G30" s="127"/>
      <c r="H30" s="127"/>
      <c r="I30" s="127"/>
      <c r="J30" s="127"/>
      <c r="K30" s="127"/>
      <c r="L30" s="127"/>
      <c r="M30" s="124"/>
    </row>
    <row r="31" spans="1:13" ht="15" hidden="1" customHeight="1" x14ac:dyDescent="0.25">
      <c r="A31" s="123"/>
      <c r="B31" s="200"/>
      <c r="C31" s="200"/>
      <c r="D31" s="200"/>
      <c r="E31" s="200"/>
      <c r="F31" s="200"/>
      <c r="G31" s="200"/>
      <c r="H31" s="200"/>
      <c r="I31" s="200"/>
      <c r="J31" s="200"/>
      <c r="K31" s="200"/>
      <c r="L31" s="200"/>
      <c r="M31" s="124"/>
    </row>
    <row r="32" spans="1:13" ht="5.25" hidden="1" customHeight="1" x14ac:dyDescent="0.25">
      <c r="A32" s="125"/>
      <c r="B32" s="113"/>
      <c r="C32" s="113"/>
      <c r="D32" s="113"/>
      <c r="E32" s="113"/>
      <c r="F32" s="113"/>
      <c r="G32" s="113"/>
      <c r="H32" s="113"/>
      <c r="I32" s="113"/>
      <c r="J32" s="113"/>
      <c r="K32" s="113"/>
      <c r="L32" s="113"/>
      <c r="M32" s="126"/>
    </row>
    <row r="33" spans="1:13" ht="5.25" customHeight="1" x14ac:dyDescent="0.25">
      <c r="A33" s="120"/>
      <c r="B33" s="121"/>
      <c r="C33" s="121"/>
      <c r="D33" s="121"/>
      <c r="E33" s="121"/>
      <c r="F33" s="121"/>
      <c r="G33" s="121"/>
      <c r="H33" s="121"/>
      <c r="I33" s="121"/>
      <c r="J33" s="121"/>
      <c r="K33" s="121"/>
      <c r="L33" s="121"/>
      <c r="M33" s="122"/>
    </row>
    <row r="34" spans="1:13" x14ac:dyDescent="0.25">
      <c r="A34" s="123"/>
      <c r="B34" s="198" t="s">
        <v>6</v>
      </c>
      <c r="C34" s="198"/>
      <c r="D34" s="314" t="s">
        <v>231</v>
      </c>
      <c r="E34" s="314"/>
      <c r="F34" s="314"/>
      <c r="G34" s="314"/>
      <c r="H34" s="314"/>
      <c r="I34" s="314"/>
      <c r="J34" s="314"/>
      <c r="K34" s="314"/>
      <c r="L34" s="314"/>
      <c r="M34" s="124"/>
    </row>
    <row r="35" spans="1:13" ht="5.25" customHeight="1" x14ac:dyDescent="0.25">
      <c r="A35" s="125"/>
      <c r="B35" s="113"/>
      <c r="C35" s="113"/>
      <c r="D35" s="113"/>
      <c r="E35" s="113"/>
      <c r="F35" s="113"/>
      <c r="G35" s="113"/>
      <c r="H35" s="113"/>
      <c r="I35" s="113"/>
      <c r="J35" s="113"/>
      <c r="K35" s="113"/>
      <c r="L35" s="113"/>
      <c r="M35" s="126"/>
    </row>
    <row r="36" spans="1:13" ht="5.25" customHeight="1" x14ac:dyDescent="0.25">
      <c r="A36" s="112"/>
      <c r="B36" s="112"/>
      <c r="C36" s="112"/>
      <c r="D36" s="112"/>
      <c r="E36" s="112"/>
      <c r="F36" s="112"/>
      <c r="G36" s="112"/>
      <c r="H36" s="112"/>
      <c r="I36" s="112"/>
      <c r="J36" s="112"/>
      <c r="K36" s="112"/>
      <c r="L36" s="112"/>
      <c r="M36" s="112"/>
    </row>
    <row r="37" spans="1:13" ht="83.25" customHeight="1" x14ac:dyDescent="0.25">
      <c r="A37" s="311" t="s">
        <v>126</v>
      </c>
      <c r="B37" s="312"/>
      <c r="C37" s="312"/>
      <c r="D37" s="313"/>
      <c r="E37" s="309" t="s">
        <v>17</v>
      </c>
      <c r="F37" s="310"/>
      <c r="G37" s="309" t="s">
        <v>8</v>
      </c>
      <c r="H37" s="310"/>
      <c r="I37" s="309" t="s">
        <v>198</v>
      </c>
      <c r="J37" s="310"/>
      <c r="K37" s="309" t="s">
        <v>197</v>
      </c>
      <c r="L37" s="321"/>
      <c r="M37" s="322"/>
    </row>
    <row r="38" spans="1:13" x14ac:dyDescent="0.25">
      <c r="A38" s="315" t="s">
        <v>113</v>
      </c>
      <c r="B38" s="316"/>
      <c r="C38" s="316"/>
      <c r="D38" s="317"/>
      <c r="E38" s="325">
        <f ca="1">IFERROR(INDIRECT(CONCATENATE("'",A38,"'!H90"))+INDIRECT(CONCATENATE("'",A38,"'!H100")),"nicht vergeben")</f>
        <v>35121.334499999997</v>
      </c>
      <c r="F38" s="328"/>
      <c r="G38" s="323">
        <f ca="1">IFERROR(INDIRECT(CONCATENATE("'",A38,"'!H110")),"nicht vergeben")</f>
        <v>0</v>
      </c>
      <c r="H38" s="324"/>
      <c r="I38" s="323">
        <f ca="1">IFERROR(INDIRECT(CONCATENATE("'",A38,"'!H91"))+INDIRECT(CONCATENATE("'",A38,"'!H101")),"nicht vergeben")</f>
        <v>0</v>
      </c>
      <c r="J38" s="324"/>
      <c r="K38" s="325">
        <f ca="1">IFERROR(INDIRECT(CONCATENATE("'",A38,"'!H111")),"nicht vergeben")</f>
        <v>0</v>
      </c>
      <c r="L38" s="326"/>
      <c r="M38" s="327"/>
    </row>
    <row r="39" spans="1:13" x14ac:dyDescent="0.25">
      <c r="A39" s="285" t="s">
        <v>115</v>
      </c>
      <c r="B39" s="286"/>
      <c r="C39" s="286"/>
      <c r="D39" s="287"/>
      <c r="E39" s="282" t="str">
        <f t="shared" ref="E39:E53" ca="1" si="0">IFERROR(INDIRECT(CONCATENATE("'",A39,"'!H90"))+INDIRECT(CONCATENATE("'",A39,"'!H100")),"nicht vergeben")</f>
        <v>nicht vergeben</v>
      </c>
      <c r="F39" s="288"/>
      <c r="G39" s="280" t="str">
        <f t="shared" ref="G39:G53" ca="1" si="1">IFERROR(INDIRECT(CONCATENATE("'",A39,"'!H110")),"nicht vergeben")</f>
        <v>nicht vergeben</v>
      </c>
      <c r="H39" s="281"/>
      <c r="I39" s="280" t="str">
        <f t="shared" ref="I39:I53" ca="1" si="2">IFERROR(INDIRECT(CONCATENATE("'",A39,"'!H91"))+INDIRECT(CONCATENATE("'",A39,"'!H101")),"nicht vergeben")</f>
        <v>nicht vergeben</v>
      </c>
      <c r="J39" s="281"/>
      <c r="K39" s="282" t="str">
        <f t="shared" ref="K39:K53" ca="1" si="3">IFERROR(INDIRECT(CONCATENATE("'",A39,"'!H111")),"nicht vergeben")</f>
        <v>nicht vergeben</v>
      </c>
      <c r="L39" s="283"/>
      <c r="M39" s="284"/>
    </row>
    <row r="40" spans="1:13" x14ac:dyDescent="0.25">
      <c r="A40" s="285" t="s">
        <v>164</v>
      </c>
      <c r="B40" s="286"/>
      <c r="C40" s="286"/>
      <c r="D40" s="287"/>
      <c r="E40" s="282" t="str">
        <f t="shared" ca="1" si="0"/>
        <v>nicht vergeben</v>
      </c>
      <c r="F40" s="288"/>
      <c r="G40" s="280" t="str">
        <f t="shared" ca="1" si="1"/>
        <v>nicht vergeben</v>
      </c>
      <c r="H40" s="281"/>
      <c r="I40" s="280" t="str">
        <f t="shared" ca="1" si="2"/>
        <v>nicht vergeben</v>
      </c>
      <c r="J40" s="281"/>
      <c r="K40" s="282" t="str">
        <f t="shared" ca="1" si="3"/>
        <v>nicht vergeben</v>
      </c>
      <c r="L40" s="283"/>
      <c r="M40" s="284"/>
    </row>
    <row r="41" spans="1:13" x14ac:dyDescent="0.25">
      <c r="A41" s="285" t="s">
        <v>166</v>
      </c>
      <c r="B41" s="286"/>
      <c r="C41" s="286"/>
      <c r="D41" s="287"/>
      <c r="E41" s="282" t="str">
        <f t="shared" ca="1" si="0"/>
        <v>nicht vergeben</v>
      </c>
      <c r="F41" s="288"/>
      <c r="G41" s="280" t="str">
        <f t="shared" ca="1" si="1"/>
        <v>nicht vergeben</v>
      </c>
      <c r="H41" s="281"/>
      <c r="I41" s="280" t="str">
        <f t="shared" ca="1" si="2"/>
        <v>nicht vergeben</v>
      </c>
      <c r="J41" s="281"/>
      <c r="K41" s="282" t="str">
        <f t="shared" ca="1" si="3"/>
        <v>nicht vergeben</v>
      </c>
      <c r="L41" s="283"/>
      <c r="M41" s="284"/>
    </row>
    <row r="42" spans="1:13" x14ac:dyDescent="0.25">
      <c r="A42" s="285" t="s">
        <v>165</v>
      </c>
      <c r="B42" s="286"/>
      <c r="C42" s="286"/>
      <c r="D42" s="287"/>
      <c r="E42" s="282" t="str">
        <f t="shared" ca="1" si="0"/>
        <v>nicht vergeben</v>
      </c>
      <c r="F42" s="288"/>
      <c r="G42" s="280" t="str">
        <f t="shared" ca="1" si="1"/>
        <v>nicht vergeben</v>
      </c>
      <c r="H42" s="281"/>
      <c r="I42" s="280" t="str">
        <f t="shared" ca="1" si="2"/>
        <v>nicht vergeben</v>
      </c>
      <c r="J42" s="281"/>
      <c r="K42" s="282" t="str">
        <f t="shared" ca="1" si="3"/>
        <v>nicht vergeben</v>
      </c>
      <c r="L42" s="283"/>
      <c r="M42" s="284"/>
    </row>
    <row r="43" spans="1:13" x14ac:dyDescent="0.25">
      <c r="A43" s="285" t="s">
        <v>154</v>
      </c>
      <c r="B43" s="286"/>
      <c r="C43" s="286"/>
      <c r="D43" s="287"/>
      <c r="E43" s="282">
        <f t="shared" ca="1" si="0"/>
        <v>0</v>
      </c>
      <c r="F43" s="288"/>
      <c r="G43" s="280">
        <f t="shared" ca="1" si="1"/>
        <v>0</v>
      </c>
      <c r="H43" s="281"/>
      <c r="I43" s="280">
        <f t="shared" ca="1" si="2"/>
        <v>0</v>
      </c>
      <c r="J43" s="281"/>
      <c r="K43" s="282">
        <f t="shared" ca="1" si="3"/>
        <v>0</v>
      </c>
      <c r="L43" s="283"/>
      <c r="M43" s="284"/>
    </row>
    <row r="44" spans="1:13" x14ac:dyDescent="0.25">
      <c r="A44" s="285" t="s">
        <v>163</v>
      </c>
      <c r="B44" s="286"/>
      <c r="C44" s="286"/>
      <c r="D44" s="287"/>
      <c r="E44" s="282">
        <f t="shared" ca="1" si="0"/>
        <v>0</v>
      </c>
      <c r="F44" s="288"/>
      <c r="G44" s="280">
        <f t="shared" ca="1" si="1"/>
        <v>0</v>
      </c>
      <c r="H44" s="281"/>
      <c r="I44" s="280">
        <f t="shared" ca="1" si="2"/>
        <v>0</v>
      </c>
      <c r="J44" s="281"/>
      <c r="K44" s="282">
        <f t="shared" ca="1" si="3"/>
        <v>0</v>
      </c>
      <c r="L44" s="283"/>
      <c r="M44" s="284"/>
    </row>
    <row r="45" spans="1:13" x14ac:dyDescent="0.25">
      <c r="A45" s="285"/>
      <c r="B45" s="286"/>
      <c r="C45" s="286"/>
      <c r="D45" s="287"/>
      <c r="E45" s="282" t="str">
        <f t="shared" ca="1" si="0"/>
        <v>nicht vergeben</v>
      </c>
      <c r="F45" s="288"/>
      <c r="G45" s="280" t="str">
        <f t="shared" ca="1" si="1"/>
        <v>nicht vergeben</v>
      </c>
      <c r="H45" s="281"/>
      <c r="I45" s="280" t="str">
        <f t="shared" ca="1" si="2"/>
        <v>nicht vergeben</v>
      </c>
      <c r="J45" s="281"/>
      <c r="K45" s="282" t="str">
        <f t="shared" ca="1" si="3"/>
        <v>nicht vergeben</v>
      </c>
      <c r="L45" s="283"/>
      <c r="M45" s="284"/>
    </row>
    <row r="46" spans="1:13" x14ac:dyDescent="0.25">
      <c r="A46" s="285"/>
      <c r="B46" s="286"/>
      <c r="C46" s="286"/>
      <c r="D46" s="287"/>
      <c r="E46" s="282" t="str">
        <f t="shared" ca="1" si="0"/>
        <v>nicht vergeben</v>
      </c>
      <c r="F46" s="288"/>
      <c r="G46" s="280" t="str">
        <f t="shared" ca="1" si="1"/>
        <v>nicht vergeben</v>
      </c>
      <c r="H46" s="281"/>
      <c r="I46" s="280" t="str">
        <f t="shared" ca="1" si="2"/>
        <v>nicht vergeben</v>
      </c>
      <c r="J46" s="281"/>
      <c r="K46" s="282" t="str">
        <f t="shared" ca="1" si="3"/>
        <v>nicht vergeben</v>
      </c>
      <c r="L46" s="283"/>
      <c r="M46" s="284"/>
    </row>
    <row r="47" spans="1:13" x14ac:dyDescent="0.25">
      <c r="A47" s="285"/>
      <c r="B47" s="286"/>
      <c r="C47" s="286"/>
      <c r="D47" s="287"/>
      <c r="E47" s="282" t="str">
        <f t="shared" ca="1" si="0"/>
        <v>nicht vergeben</v>
      </c>
      <c r="F47" s="288"/>
      <c r="G47" s="280" t="str">
        <f t="shared" ca="1" si="1"/>
        <v>nicht vergeben</v>
      </c>
      <c r="H47" s="281"/>
      <c r="I47" s="280" t="str">
        <f t="shared" ca="1" si="2"/>
        <v>nicht vergeben</v>
      </c>
      <c r="J47" s="281"/>
      <c r="K47" s="282" t="str">
        <f t="shared" ca="1" si="3"/>
        <v>nicht vergeben</v>
      </c>
      <c r="L47" s="283"/>
      <c r="M47" s="284"/>
    </row>
    <row r="48" spans="1:13" x14ac:dyDescent="0.25">
      <c r="A48" s="285"/>
      <c r="B48" s="286"/>
      <c r="C48" s="286"/>
      <c r="D48" s="287"/>
      <c r="E48" s="282" t="str">
        <f t="shared" ca="1" si="0"/>
        <v>nicht vergeben</v>
      </c>
      <c r="F48" s="288"/>
      <c r="G48" s="280" t="str">
        <f t="shared" ca="1" si="1"/>
        <v>nicht vergeben</v>
      </c>
      <c r="H48" s="281"/>
      <c r="I48" s="280" t="str">
        <f t="shared" ca="1" si="2"/>
        <v>nicht vergeben</v>
      </c>
      <c r="J48" s="281"/>
      <c r="K48" s="282" t="str">
        <f t="shared" ca="1" si="3"/>
        <v>nicht vergeben</v>
      </c>
      <c r="L48" s="283"/>
      <c r="M48" s="284"/>
    </row>
    <row r="49" spans="1:13" x14ac:dyDescent="0.25">
      <c r="A49" s="285"/>
      <c r="B49" s="286"/>
      <c r="C49" s="286"/>
      <c r="D49" s="287"/>
      <c r="E49" s="282" t="str">
        <f t="shared" ca="1" si="0"/>
        <v>nicht vergeben</v>
      </c>
      <c r="F49" s="288"/>
      <c r="G49" s="280" t="str">
        <f t="shared" ca="1" si="1"/>
        <v>nicht vergeben</v>
      </c>
      <c r="H49" s="281"/>
      <c r="I49" s="280" t="str">
        <f t="shared" ca="1" si="2"/>
        <v>nicht vergeben</v>
      </c>
      <c r="J49" s="281"/>
      <c r="K49" s="282" t="str">
        <f t="shared" ca="1" si="3"/>
        <v>nicht vergeben</v>
      </c>
      <c r="L49" s="283"/>
      <c r="M49" s="284"/>
    </row>
    <row r="50" spans="1:13" x14ac:dyDescent="0.25">
      <c r="A50" s="285"/>
      <c r="B50" s="286"/>
      <c r="C50" s="286"/>
      <c r="D50" s="287"/>
      <c r="E50" s="282" t="str">
        <f t="shared" ca="1" si="0"/>
        <v>nicht vergeben</v>
      </c>
      <c r="F50" s="288"/>
      <c r="G50" s="280" t="str">
        <f t="shared" ca="1" si="1"/>
        <v>nicht vergeben</v>
      </c>
      <c r="H50" s="281"/>
      <c r="I50" s="280" t="str">
        <f t="shared" ca="1" si="2"/>
        <v>nicht vergeben</v>
      </c>
      <c r="J50" s="281"/>
      <c r="K50" s="282" t="str">
        <f t="shared" ca="1" si="3"/>
        <v>nicht vergeben</v>
      </c>
      <c r="L50" s="283"/>
      <c r="M50" s="284"/>
    </row>
    <row r="51" spans="1:13" x14ac:dyDescent="0.25">
      <c r="A51" s="285"/>
      <c r="B51" s="286"/>
      <c r="C51" s="286"/>
      <c r="D51" s="287"/>
      <c r="E51" s="282" t="str">
        <f t="shared" ca="1" si="0"/>
        <v>nicht vergeben</v>
      </c>
      <c r="F51" s="288"/>
      <c r="G51" s="280" t="str">
        <f t="shared" ca="1" si="1"/>
        <v>nicht vergeben</v>
      </c>
      <c r="H51" s="281"/>
      <c r="I51" s="280" t="str">
        <f t="shared" ca="1" si="2"/>
        <v>nicht vergeben</v>
      </c>
      <c r="J51" s="281"/>
      <c r="K51" s="282" t="str">
        <f t="shared" ca="1" si="3"/>
        <v>nicht vergeben</v>
      </c>
      <c r="L51" s="283"/>
      <c r="M51" s="284"/>
    </row>
    <row r="52" spans="1:13" x14ac:dyDescent="0.25">
      <c r="A52" s="285"/>
      <c r="B52" s="286"/>
      <c r="C52" s="286"/>
      <c r="D52" s="287"/>
      <c r="E52" s="282" t="str">
        <f t="shared" ca="1" si="0"/>
        <v>nicht vergeben</v>
      </c>
      <c r="F52" s="288"/>
      <c r="G52" s="280" t="str">
        <f t="shared" ca="1" si="1"/>
        <v>nicht vergeben</v>
      </c>
      <c r="H52" s="281"/>
      <c r="I52" s="280" t="str">
        <f t="shared" ca="1" si="2"/>
        <v>nicht vergeben</v>
      </c>
      <c r="J52" s="281"/>
      <c r="K52" s="282" t="str">
        <f t="shared" ca="1" si="3"/>
        <v>nicht vergeben</v>
      </c>
      <c r="L52" s="283"/>
      <c r="M52" s="284"/>
    </row>
    <row r="53" spans="1:13" ht="15.75" thickBot="1" x14ac:dyDescent="0.3">
      <c r="A53" s="298"/>
      <c r="B53" s="299"/>
      <c r="C53" s="299"/>
      <c r="D53" s="300"/>
      <c r="E53" s="282" t="str">
        <f t="shared" ca="1" si="0"/>
        <v>nicht vergeben</v>
      </c>
      <c r="F53" s="288"/>
      <c r="G53" s="280" t="str">
        <f t="shared" ca="1" si="1"/>
        <v>nicht vergeben</v>
      </c>
      <c r="H53" s="281"/>
      <c r="I53" s="280" t="str">
        <f t="shared" ca="1" si="2"/>
        <v>nicht vergeben</v>
      </c>
      <c r="J53" s="281"/>
      <c r="K53" s="282" t="str">
        <f t="shared" ca="1" si="3"/>
        <v>nicht vergeben</v>
      </c>
      <c r="L53" s="283"/>
      <c r="M53" s="284"/>
    </row>
    <row r="54" spans="1:13" ht="15.75" thickTop="1" x14ac:dyDescent="0.25">
      <c r="A54" s="293" t="s">
        <v>16</v>
      </c>
      <c r="B54" s="294"/>
      <c r="C54" s="294"/>
      <c r="D54" s="295"/>
      <c r="E54" s="296">
        <f ca="1">SUM(E38:F53)</f>
        <v>35121.334499999997</v>
      </c>
      <c r="F54" s="297"/>
      <c r="G54" s="296">
        <f ca="1">SUM(G38:H53)</f>
        <v>0</v>
      </c>
      <c r="H54" s="297"/>
      <c r="I54" s="296">
        <f ca="1">SUM(I38:J53)</f>
        <v>0</v>
      </c>
      <c r="J54" s="297"/>
      <c r="K54" s="296">
        <f ca="1">SUM(K38:M53)</f>
        <v>0</v>
      </c>
      <c r="L54" s="341"/>
      <c r="M54" s="342"/>
    </row>
    <row r="55" spans="1:13" ht="5.25" customHeight="1" x14ac:dyDescent="0.25">
      <c r="A55" s="112"/>
      <c r="B55" s="112"/>
      <c r="C55" s="112"/>
      <c r="D55" s="112"/>
      <c r="E55" s="112"/>
      <c r="F55" s="112"/>
      <c r="G55" s="112"/>
      <c r="H55" s="112"/>
      <c r="I55" s="112"/>
      <c r="J55" s="112"/>
      <c r="K55" s="112"/>
      <c r="L55" s="112"/>
      <c r="M55" s="112"/>
    </row>
    <row r="56" spans="1:13" x14ac:dyDescent="0.25">
      <c r="A56" s="338" t="s">
        <v>20</v>
      </c>
      <c r="B56" s="339"/>
      <c r="C56" s="339"/>
      <c r="D56" s="339"/>
      <c r="E56" s="339"/>
      <c r="F56" s="339"/>
      <c r="G56" s="340"/>
      <c r="H56" s="329">
        <f ca="1">$E$54+$I$54</f>
        <v>35121.334499999997</v>
      </c>
      <c r="I56" s="330"/>
      <c r="J56" s="330"/>
      <c r="K56" s="330"/>
      <c r="L56" s="330"/>
      <c r="M56" s="331"/>
    </row>
    <row r="57" spans="1:13" ht="15.75" thickBot="1" x14ac:dyDescent="0.3">
      <c r="A57" s="289" t="s">
        <v>23</v>
      </c>
      <c r="B57" s="290"/>
      <c r="C57" s="290"/>
      <c r="D57" s="290"/>
      <c r="E57" s="290"/>
      <c r="F57" s="291">
        <v>19</v>
      </c>
      <c r="G57" s="292"/>
      <c r="H57" s="332">
        <f ca="1">H56/100*F57</f>
        <v>6673.0535549999986</v>
      </c>
      <c r="I57" s="333"/>
      <c r="J57" s="333"/>
      <c r="K57" s="333"/>
      <c r="L57" s="333"/>
      <c r="M57" s="334"/>
    </row>
    <row r="58" spans="1:13" ht="15.75" thickTop="1" x14ac:dyDescent="0.25">
      <c r="A58" s="203" t="s">
        <v>21</v>
      </c>
      <c r="B58" s="204"/>
      <c r="C58" s="204"/>
      <c r="D58" s="204"/>
      <c r="E58" s="204"/>
      <c r="F58" s="113"/>
      <c r="G58" s="114"/>
      <c r="H58" s="335">
        <f ca="1">SUM(H56:M57)</f>
        <v>41794.388054999996</v>
      </c>
      <c r="I58" s="336"/>
      <c r="J58" s="336"/>
      <c r="K58" s="336"/>
      <c r="L58" s="336"/>
      <c r="M58" s="337"/>
    </row>
    <row r="59" spans="1:13" ht="5.25" customHeight="1" x14ac:dyDescent="0.25">
      <c r="A59" s="112"/>
      <c r="B59" s="112"/>
      <c r="C59" s="112"/>
      <c r="D59" s="112"/>
      <c r="E59" s="112"/>
      <c r="F59" s="112"/>
      <c r="G59" s="112"/>
      <c r="H59" s="115"/>
      <c r="I59" s="115"/>
      <c r="J59" s="115"/>
      <c r="K59" s="115"/>
      <c r="L59" s="115"/>
      <c r="M59" s="115"/>
    </row>
    <row r="60" spans="1:13" x14ac:dyDescent="0.25">
      <c r="A60" s="338" t="s">
        <v>22</v>
      </c>
      <c r="B60" s="339"/>
      <c r="C60" s="339"/>
      <c r="D60" s="339"/>
      <c r="E60" s="339"/>
      <c r="F60" s="339"/>
      <c r="G60" s="340"/>
      <c r="H60" s="329">
        <f ca="1">$E$54+$G$54+$I$54+$K$54</f>
        <v>35121.334499999997</v>
      </c>
      <c r="I60" s="330"/>
      <c r="J60" s="330"/>
      <c r="K60" s="330"/>
      <c r="L60" s="330"/>
      <c r="M60" s="331"/>
    </row>
    <row r="61" spans="1:13" ht="15.75" thickBot="1" x14ac:dyDescent="0.3">
      <c r="A61" s="289" t="s">
        <v>23</v>
      </c>
      <c r="B61" s="290"/>
      <c r="C61" s="290"/>
      <c r="D61" s="290"/>
      <c r="E61" s="290"/>
      <c r="F61" s="291">
        <v>19</v>
      </c>
      <c r="G61" s="292"/>
      <c r="H61" s="332">
        <f ca="1">H60/100*F61</f>
        <v>6673.0535549999986</v>
      </c>
      <c r="I61" s="333"/>
      <c r="J61" s="333"/>
      <c r="K61" s="333"/>
      <c r="L61" s="333"/>
      <c r="M61" s="334"/>
    </row>
    <row r="62" spans="1:13" ht="15.75" thickTop="1" x14ac:dyDescent="0.25">
      <c r="A62" s="293" t="s">
        <v>24</v>
      </c>
      <c r="B62" s="294"/>
      <c r="C62" s="294"/>
      <c r="D62" s="294"/>
      <c r="E62" s="294"/>
      <c r="F62" s="294"/>
      <c r="G62" s="295"/>
      <c r="H62" s="335">
        <f ca="1">SUM(H60:M61)</f>
        <v>41794.388054999996</v>
      </c>
      <c r="I62" s="336"/>
      <c r="J62" s="336"/>
      <c r="K62" s="336"/>
      <c r="L62" s="336"/>
      <c r="M62" s="337"/>
    </row>
    <row r="63" spans="1:13" ht="5.25" customHeight="1" x14ac:dyDescent="0.25">
      <c r="A63" s="112"/>
      <c r="B63" s="112"/>
      <c r="C63" s="112"/>
      <c r="D63" s="112"/>
      <c r="E63" s="112"/>
      <c r="F63" s="112"/>
      <c r="G63" s="112"/>
      <c r="H63" s="112"/>
      <c r="I63" s="112"/>
      <c r="J63" s="112"/>
      <c r="K63" s="112"/>
    </row>
  </sheetData>
  <sheetProtection algorithmName="SHA-512" hashValue="PS6ZrsYO/BqJCy6VHONrPNUMZxoM0xdMVaq/q0sQV7P2cuje4l3hmNKRZ55JJkOaoaE8etJ6Va/tWZbrlIBVYg==" saltValue="0MZuMDsgPgaaZnaGxYI0ew==" spinCount="100000" sheet="1" objects="1" scenarios="1"/>
  <mergeCells count="116">
    <mergeCell ref="I49:J49"/>
    <mergeCell ref="K49:M49"/>
    <mergeCell ref="K43:M43"/>
    <mergeCell ref="I44:J44"/>
    <mergeCell ref="K44:M44"/>
    <mergeCell ref="A62:G62"/>
    <mergeCell ref="H56:M56"/>
    <mergeCell ref="H57:M57"/>
    <mergeCell ref="H58:M58"/>
    <mergeCell ref="H60:M60"/>
    <mergeCell ref="H61:M61"/>
    <mergeCell ref="H62:M62"/>
    <mergeCell ref="I43:J43"/>
    <mergeCell ref="A60:G60"/>
    <mergeCell ref="A56:G56"/>
    <mergeCell ref="I53:J53"/>
    <mergeCell ref="K53:M53"/>
    <mergeCell ref="I54:J54"/>
    <mergeCell ref="K54:M54"/>
    <mergeCell ref="I45:J45"/>
    <mergeCell ref="K45:M45"/>
    <mergeCell ref="I46:J46"/>
    <mergeCell ref="K46:M46"/>
    <mergeCell ref="G53:H53"/>
    <mergeCell ref="K40:M40"/>
    <mergeCell ref="B14:E14"/>
    <mergeCell ref="B16:E16"/>
    <mergeCell ref="E40:F40"/>
    <mergeCell ref="A40:D40"/>
    <mergeCell ref="I40:J40"/>
    <mergeCell ref="I47:J47"/>
    <mergeCell ref="K47:M47"/>
    <mergeCell ref="I48:J48"/>
    <mergeCell ref="K48:M48"/>
    <mergeCell ref="A41:D41"/>
    <mergeCell ref="I41:J41"/>
    <mergeCell ref="K41:M41"/>
    <mergeCell ref="A42:D42"/>
    <mergeCell ref="I42:J42"/>
    <mergeCell ref="K42:M42"/>
    <mergeCell ref="G42:H42"/>
    <mergeCell ref="G39:H39"/>
    <mergeCell ref="G40:H40"/>
    <mergeCell ref="G41:H41"/>
    <mergeCell ref="E42:F42"/>
    <mergeCell ref="E41:F41"/>
    <mergeCell ref="E38:F38"/>
    <mergeCell ref="D5:L5"/>
    <mergeCell ref="D8:L8"/>
    <mergeCell ref="D9:L9"/>
    <mergeCell ref="D10:L10"/>
    <mergeCell ref="D11:L11"/>
    <mergeCell ref="G14:L14"/>
    <mergeCell ref="G16:L16"/>
    <mergeCell ref="A39:D39"/>
    <mergeCell ref="E39:F39"/>
    <mergeCell ref="E37:F37"/>
    <mergeCell ref="G37:H37"/>
    <mergeCell ref="A37:D37"/>
    <mergeCell ref="D34:L34"/>
    <mergeCell ref="A38:D38"/>
    <mergeCell ref="B25:L25"/>
    <mergeCell ref="B26:L26"/>
    <mergeCell ref="B27:L27"/>
    <mergeCell ref="I37:J37"/>
    <mergeCell ref="K37:M37"/>
    <mergeCell ref="I38:J38"/>
    <mergeCell ref="K38:M38"/>
    <mergeCell ref="I39:J39"/>
    <mergeCell ref="K39:M39"/>
    <mergeCell ref="G38:H38"/>
    <mergeCell ref="A54:D54"/>
    <mergeCell ref="G54:H54"/>
    <mergeCell ref="E52:F52"/>
    <mergeCell ref="E53:F53"/>
    <mergeCell ref="E54:F54"/>
    <mergeCell ref="E43:F43"/>
    <mergeCell ref="A52:D52"/>
    <mergeCell ref="A53:D53"/>
    <mergeCell ref="A43:D43"/>
    <mergeCell ref="A44:D44"/>
    <mergeCell ref="A45:D45"/>
    <mergeCell ref="E45:F45"/>
    <mergeCell ref="A47:D47"/>
    <mergeCell ref="E47:F47"/>
    <mergeCell ref="A49:D49"/>
    <mergeCell ref="E49:F49"/>
    <mergeCell ref="A51:D51"/>
    <mergeCell ref="G45:H45"/>
    <mergeCell ref="G43:H43"/>
    <mergeCell ref="G44:H44"/>
    <mergeCell ref="E44:F44"/>
    <mergeCell ref="I50:J50"/>
    <mergeCell ref="K50:M50"/>
    <mergeCell ref="I51:J51"/>
    <mergeCell ref="K51:M51"/>
    <mergeCell ref="A46:D46"/>
    <mergeCell ref="E46:F46"/>
    <mergeCell ref="G46:H46"/>
    <mergeCell ref="A61:E61"/>
    <mergeCell ref="A57:E57"/>
    <mergeCell ref="F57:G57"/>
    <mergeCell ref="F61:G61"/>
    <mergeCell ref="G52:H52"/>
    <mergeCell ref="G51:H51"/>
    <mergeCell ref="G49:H49"/>
    <mergeCell ref="A50:D50"/>
    <mergeCell ref="E50:F50"/>
    <mergeCell ref="G50:H50"/>
    <mergeCell ref="G47:H47"/>
    <mergeCell ref="A48:D48"/>
    <mergeCell ref="E48:F48"/>
    <mergeCell ref="G48:H48"/>
    <mergeCell ref="E51:F51"/>
    <mergeCell ref="I52:J52"/>
    <mergeCell ref="K52:M52"/>
  </mergeCells>
  <dataValidations count="1">
    <dataValidation type="list" allowBlank="1" showInputMessage="1" showErrorMessage="1" sqref="D34" xr:uid="{00000000-0002-0000-0100-000000000000}">
      <formula1>"Kostenrahmen,Kostenrahmen Bedarfsprogramm, Kostenschätzung, Kostenberechnung"</formula1>
    </dataValidation>
  </dataValidations>
  <pageMargins left="0.70866141732283472" right="0.70866141732283472" top="0.78740157480314965" bottom="0.78740157480314965" header="0.31496062992125984" footer="0.31496062992125984"/>
  <pageSetup paperSize="9" orientation="portrait" r:id="rId1"/>
  <headerFooter>
    <oddHeader xml:space="preserve">&amp;R&amp;"Arial,Standard"&amp;20IV 2131 F
&amp;8Honorarangebot HOAI </oddHeader>
    <oddFooter>&amp;C&amp;P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8"/>
  <dimension ref="A1:N50"/>
  <sheetViews>
    <sheetView showGridLines="0" view="pageLayout" zoomScaleNormal="100" workbookViewId="0">
      <selection activeCell="A3" sqref="A3:G50"/>
    </sheetView>
  </sheetViews>
  <sheetFormatPr baseColWidth="10" defaultRowHeight="15" x14ac:dyDescent="0.25"/>
  <cols>
    <col min="6" max="6" width="13.28515625" customWidth="1"/>
    <col min="7" max="7" width="16.5703125" customWidth="1"/>
  </cols>
  <sheetData>
    <row r="1" spans="1:14" x14ac:dyDescent="0.25">
      <c r="A1" s="343" t="s">
        <v>125</v>
      </c>
      <c r="B1" s="343"/>
      <c r="C1" s="1"/>
      <c r="D1" s="1"/>
      <c r="E1" s="1"/>
      <c r="F1" s="1"/>
      <c r="G1" s="1"/>
    </row>
    <row r="2" spans="1:14" x14ac:dyDescent="0.25">
      <c r="A2" s="1"/>
      <c r="B2" s="1"/>
      <c r="C2" s="1"/>
      <c r="D2" s="1"/>
      <c r="E2" s="1"/>
      <c r="F2" s="1"/>
      <c r="G2" s="1"/>
    </row>
    <row r="3" spans="1:14" x14ac:dyDescent="0.25">
      <c r="A3" s="344" t="s">
        <v>244</v>
      </c>
      <c r="B3" s="344"/>
      <c r="C3" s="344"/>
      <c r="D3" s="344"/>
      <c r="E3" s="344"/>
      <c r="F3" s="344"/>
      <c r="G3" s="344"/>
      <c r="H3" s="344" t="s">
        <v>246</v>
      </c>
      <c r="I3" s="344"/>
      <c r="J3" s="344"/>
      <c r="K3" s="344"/>
      <c r="L3" s="344"/>
      <c r="M3" s="344"/>
      <c r="N3" s="344"/>
    </row>
    <row r="4" spans="1:14" x14ac:dyDescent="0.25">
      <c r="A4" s="344"/>
      <c r="B4" s="344"/>
      <c r="C4" s="344"/>
      <c r="D4" s="344"/>
      <c r="E4" s="344"/>
      <c r="F4" s="344"/>
      <c r="G4" s="344"/>
      <c r="H4" s="344"/>
      <c r="I4" s="344"/>
      <c r="J4" s="344"/>
      <c r="K4" s="344"/>
      <c r="L4" s="344"/>
      <c r="M4" s="344"/>
      <c r="N4" s="344"/>
    </row>
    <row r="5" spans="1:14" x14ac:dyDescent="0.25">
      <c r="A5" s="344"/>
      <c r="B5" s="344"/>
      <c r="C5" s="344"/>
      <c r="D5" s="344"/>
      <c r="E5" s="344"/>
      <c r="F5" s="344"/>
      <c r="G5" s="344"/>
      <c r="H5" s="344"/>
      <c r="I5" s="344"/>
      <c r="J5" s="344"/>
      <c r="K5" s="344"/>
      <c r="L5" s="344"/>
      <c r="M5" s="344"/>
      <c r="N5" s="344"/>
    </row>
    <row r="6" spans="1:14" x14ac:dyDescent="0.25">
      <c r="A6" s="344"/>
      <c r="B6" s="344"/>
      <c r="C6" s="344"/>
      <c r="D6" s="344"/>
      <c r="E6" s="344"/>
      <c r="F6" s="344"/>
      <c r="G6" s="344"/>
      <c r="H6" s="344"/>
      <c r="I6" s="344"/>
      <c r="J6" s="344"/>
      <c r="K6" s="344"/>
      <c r="L6" s="344"/>
      <c r="M6" s="344"/>
      <c r="N6" s="344"/>
    </row>
    <row r="7" spans="1:14" x14ac:dyDescent="0.25">
      <c r="A7" s="344"/>
      <c r="B7" s="344"/>
      <c r="C7" s="344"/>
      <c r="D7" s="344"/>
      <c r="E7" s="344"/>
      <c r="F7" s="344"/>
      <c r="G7" s="344"/>
      <c r="H7" s="344"/>
      <c r="I7" s="344"/>
      <c r="J7" s="344"/>
      <c r="K7" s="344"/>
      <c r="L7" s="344"/>
      <c r="M7" s="344"/>
      <c r="N7" s="344"/>
    </row>
    <row r="8" spans="1:14" x14ac:dyDescent="0.25">
      <c r="A8" s="344"/>
      <c r="B8" s="344"/>
      <c r="C8" s="344"/>
      <c r="D8" s="344"/>
      <c r="E8" s="344"/>
      <c r="F8" s="344"/>
      <c r="G8" s="344"/>
      <c r="H8" s="344"/>
      <c r="I8" s="344"/>
      <c r="J8" s="344"/>
      <c r="K8" s="344"/>
      <c r="L8" s="344"/>
      <c r="M8" s="344"/>
      <c r="N8" s="344"/>
    </row>
    <row r="9" spans="1:14" x14ac:dyDescent="0.25">
      <c r="A9" s="344"/>
      <c r="B9" s="344"/>
      <c r="C9" s="344"/>
      <c r="D9" s="344"/>
      <c r="E9" s="344"/>
      <c r="F9" s="344"/>
      <c r="G9" s="344"/>
      <c r="H9" s="344"/>
      <c r="I9" s="344"/>
      <c r="J9" s="344"/>
      <c r="K9" s="344"/>
      <c r="L9" s="344"/>
      <c r="M9" s="344"/>
      <c r="N9" s="344"/>
    </row>
    <row r="10" spans="1:14" x14ac:dyDescent="0.25">
      <c r="A10" s="344"/>
      <c r="B10" s="344"/>
      <c r="C10" s="344"/>
      <c r="D10" s="344"/>
      <c r="E10" s="344"/>
      <c r="F10" s="344"/>
      <c r="G10" s="344"/>
      <c r="H10" s="344"/>
      <c r="I10" s="344"/>
      <c r="J10" s="344"/>
      <c r="K10" s="344"/>
      <c r="L10" s="344"/>
      <c r="M10" s="344"/>
      <c r="N10" s="344"/>
    </row>
    <row r="11" spans="1:14" x14ac:dyDescent="0.25">
      <c r="A11" s="344"/>
      <c r="B11" s="344"/>
      <c r="C11" s="344"/>
      <c r="D11" s="344"/>
      <c r="E11" s="344"/>
      <c r="F11" s="344"/>
      <c r="G11" s="344"/>
      <c r="H11" s="344"/>
      <c r="I11" s="344"/>
      <c r="J11" s="344"/>
      <c r="K11" s="344"/>
      <c r="L11" s="344"/>
      <c r="M11" s="344"/>
      <c r="N11" s="344"/>
    </row>
    <row r="12" spans="1:14" x14ac:dyDescent="0.25">
      <c r="A12" s="344"/>
      <c r="B12" s="344"/>
      <c r="C12" s="344"/>
      <c r="D12" s="344"/>
      <c r="E12" s="344"/>
      <c r="F12" s="344"/>
      <c r="G12" s="344"/>
      <c r="H12" s="344"/>
      <c r="I12" s="344"/>
      <c r="J12" s="344"/>
      <c r="K12" s="344"/>
      <c r="L12" s="344"/>
      <c r="M12" s="344"/>
      <c r="N12" s="344"/>
    </row>
    <row r="13" spans="1:14" x14ac:dyDescent="0.25">
      <c r="A13" s="344"/>
      <c r="B13" s="344"/>
      <c r="C13" s="344"/>
      <c r="D13" s="344"/>
      <c r="E13" s="344"/>
      <c r="F13" s="344"/>
      <c r="G13" s="344"/>
      <c r="H13" s="344"/>
      <c r="I13" s="344"/>
      <c r="J13" s="344"/>
      <c r="K13" s="344"/>
      <c r="L13" s="344"/>
      <c r="M13" s="344"/>
      <c r="N13" s="344"/>
    </row>
    <row r="14" spans="1:14" x14ac:dyDescent="0.25">
      <c r="A14" s="344"/>
      <c r="B14" s="344"/>
      <c r="C14" s="344"/>
      <c r="D14" s="344"/>
      <c r="E14" s="344"/>
      <c r="F14" s="344"/>
      <c r="G14" s="344"/>
      <c r="H14" s="344"/>
      <c r="I14" s="344"/>
      <c r="J14" s="344"/>
      <c r="K14" s="344"/>
      <c r="L14" s="344"/>
      <c r="M14" s="344"/>
      <c r="N14" s="344"/>
    </row>
    <row r="15" spans="1:14" x14ac:dyDescent="0.25">
      <c r="A15" s="344"/>
      <c r="B15" s="344"/>
      <c r="C15" s="344"/>
      <c r="D15" s="344"/>
      <c r="E15" s="344"/>
      <c r="F15" s="344"/>
      <c r="G15" s="344"/>
      <c r="H15" s="344"/>
      <c r="I15" s="344"/>
      <c r="J15" s="344"/>
      <c r="K15" s="344"/>
      <c r="L15" s="344"/>
      <c r="M15" s="344"/>
      <c r="N15" s="344"/>
    </row>
    <row r="16" spans="1:14" x14ac:dyDescent="0.25">
      <c r="A16" s="344"/>
      <c r="B16" s="344"/>
      <c r="C16" s="344"/>
      <c r="D16" s="344"/>
      <c r="E16" s="344"/>
      <c r="F16" s="344"/>
      <c r="G16" s="344"/>
      <c r="H16" s="344"/>
      <c r="I16" s="344"/>
      <c r="J16" s="344"/>
      <c r="K16" s="344"/>
      <c r="L16" s="344"/>
      <c r="M16" s="344"/>
      <c r="N16" s="344"/>
    </row>
    <row r="17" spans="1:14" x14ac:dyDescent="0.25">
      <c r="A17" s="344"/>
      <c r="B17" s="344"/>
      <c r="C17" s="344"/>
      <c r="D17" s="344"/>
      <c r="E17" s="344"/>
      <c r="F17" s="344"/>
      <c r="G17" s="344"/>
      <c r="H17" s="344"/>
      <c r="I17" s="344"/>
      <c r="J17" s="344"/>
      <c r="K17" s="344"/>
      <c r="L17" s="344"/>
      <c r="M17" s="344"/>
      <c r="N17" s="344"/>
    </row>
    <row r="18" spans="1:14" x14ac:dyDescent="0.25">
      <c r="A18" s="344"/>
      <c r="B18" s="344"/>
      <c r="C18" s="344"/>
      <c r="D18" s="344"/>
      <c r="E18" s="344"/>
      <c r="F18" s="344"/>
      <c r="G18" s="344"/>
      <c r="H18" s="344"/>
      <c r="I18" s="344"/>
      <c r="J18" s="344"/>
      <c r="K18" s="344"/>
      <c r="L18" s="344"/>
      <c r="M18" s="344"/>
      <c r="N18" s="344"/>
    </row>
    <row r="19" spans="1:14" x14ac:dyDescent="0.25">
      <c r="A19" s="344"/>
      <c r="B19" s="344"/>
      <c r="C19" s="344"/>
      <c r="D19" s="344"/>
      <c r="E19" s="344"/>
      <c r="F19" s="344"/>
      <c r="G19" s="344"/>
      <c r="H19" s="344"/>
      <c r="I19" s="344"/>
      <c r="J19" s="344"/>
      <c r="K19" s="344"/>
      <c r="L19" s="344"/>
      <c r="M19" s="344"/>
      <c r="N19" s="344"/>
    </row>
    <row r="20" spans="1:14" x14ac:dyDescent="0.25">
      <c r="A20" s="344"/>
      <c r="B20" s="344"/>
      <c r="C20" s="344"/>
      <c r="D20" s="344"/>
      <c r="E20" s="344"/>
      <c r="F20" s="344"/>
      <c r="G20" s="344"/>
      <c r="H20" s="344"/>
      <c r="I20" s="344"/>
      <c r="J20" s="344"/>
      <c r="K20" s="344"/>
      <c r="L20" s="344"/>
      <c r="M20" s="344"/>
      <c r="N20" s="344"/>
    </row>
    <row r="21" spans="1:14" x14ac:dyDescent="0.25">
      <c r="A21" s="344"/>
      <c r="B21" s="344"/>
      <c r="C21" s="344"/>
      <c r="D21" s="344"/>
      <c r="E21" s="344"/>
      <c r="F21" s="344"/>
      <c r="G21" s="344"/>
      <c r="H21" s="344"/>
      <c r="I21" s="344"/>
      <c r="J21" s="344"/>
      <c r="K21" s="344"/>
      <c r="L21" s="344"/>
      <c r="M21" s="344"/>
      <c r="N21" s="344"/>
    </row>
    <row r="22" spans="1:14" x14ac:dyDescent="0.25">
      <c r="A22" s="344"/>
      <c r="B22" s="344"/>
      <c r="C22" s="344"/>
      <c r="D22" s="344"/>
      <c r="E22" s="344"/>
      <c r="F22" s="344"/>
      <c r="G22" s="344"/>
      <c r="H22" s="344"/>
      <c r="I22" s="344"/>
      <c r="J22" s="344"/>
      <c r="K22" s="344"/>
      <c r="L22" s="344"/>
      <c r="M22" s="344"/>
      <c r="N22" s="344"/>
    </row>
    <row r="23" spans="1:14" x14ac:dyDescent="0.25">
      <c r="A23" s="344"/>
      <c r="B23" s="344"/>
      <c r="C23" s="344"/>
      <c r="D23" s="344"/>
      <c r="E23" s="344"/>
      <c r="F23" s="344"/>
      <c r="G23" s="344"/>
      <c r="H23" s="344"/>
      <c r="I23" s="344"/>
      <c r="J23" s="344"/>
      <c r="K23" s="344"/>
      <c r="L23" s="344"/>
      <c r="M23" s="344"/>
      <c r="N23" s="344"/>
    </row>
    <row r="24" spans="1:14" x14ac:dyDescent="0.25">
      <c r="A24" s="344"/>
      <c r="B24" s="344"/>
      <c r="C24" s="344"/>
      <c r="D24" s="344"/>
      <c r="E24" s="344"/>
      <c r="F24" s="344"/>
      <c r="G24" s="344"/>
      <c r="H24" s="344"/>
      <c r="I24" s="344"/>
      <c r="J24" s="344"/>
      <c r="K24" s="344"/>
      <c r="L24" s="344"/>
      <c r="M24" s="344"/>
      <c r="N24" s="344"/>
    </row>
    <row r="25" spans="1:14" x14ac:dyDescent="0.25">
      <c r="A25" s="344"/>
      <c r="B25" s="344"/>
      <c r="C25" s="344"/>
      <c r="D25" s="344"/>
      <c r="E25" s="344"/>
      <c r="F25" s="344"/>
      <c r="G25" s="344"/>
      <c r="H25" s="344"/>
      <c r="I25" s="344"/>
      <c r="J25" s="344"/>
      <c r="K25" s="344"/>
      <c r="L25" s="344"/>
      <c r="M25" s="344"/>
      <c r="N25" s="344"/>
    </row>
    <row r="26" spans="1:14" x14ac:dyDescent="0.25">
      <c r="A26" s="344"/>
      <c r="B26" s="344"/>
      <c r="C26" s="344"/>
      <c r="D26" s="344"/>
      <c r="E26" s="344"/>
      <c r="F26" s="344"/>
      <c r="G26" s="344"/>
      <c r="H26" s="344"/>
      <c r="I26" s="344"/>
      <c r="J26" s="344"/>
      <c r="K26" s="344"/>
      <c r="L26" s="344"/>
      <c r="M26" s="344"/>
      <c r="N26" s="344"/>
    </row>
    <row r="27" spans="1:14" x14ac:dyDescent="0.25">
      <c r="A27" s="344"/>
      <c r="B27" s="344"/>
      <c r="C27" s="344"/>
      <c r="D27" s="344"/>
      <c r="E27" s="344"/>
      <c r="F27" s="344"/>
      <c r="G27" s="344"/>
      <c r="H27" s="344"/>
      <c r="I27" s="344"/>
      <c r="J27" s="344"/>
      <c r="K27" s="344"/>
      <c r="L27" s="344"/>
      <c r="M27" s="344"/>
      <c r="N27" s="344"/>
    </row>
    <row r="28" spans="1:14" x14ac:dyDescent="0.25">
      <c r="A28" s="344"/>
      <c r="B28" s="344"/>
      <c r="C28" s="344"/>
      <c r="D28" s="344"/>
      <c r="E28" s="344"/>
      <c r="F28" s="344"/>
      <c r="G28" s="344"/>
      <c r="H28" s="344"/>
      <c r="I28" s="344"/>
      <c r="J28" s="344"/>
      <c r="K28" s="344"/>
      <c r="L28" s="344"/>
      <c r="M28" s="344"/>
      <c r="N28" s="344"/>
    </row>
    <row r="29" spans="1:14" x14ac:dyDescent="0.25">
      <c r="A29" s="344"/>
      <c r="B29" s="344"/>
      <c r="C29" s="344"/>
      <c r="D29" s="344"/>
      <c r="E29" s="344"/>
      <c r="F29" s="344"/>
      <c r="G29" s="344"/>
      <c r="H29" s="344"/>
      <c r="I29" s="344"/>
      <c r="J29" s="344"/>
      <c r="K29" s="344"/>
      <c r="L29" s="344"/>
      <c r="M29" s="344"/>
      <c r="N29" s="344"/>
    </row>
    <row r="30" spans="1:14" x14ac:dyDescent="0.25">
      <c r="A30" s="344"/>
      <c r="B30" s="344"/>
      <c r="C30" s="344"/>
      <c r="D30" s="344"/>
      <c r="E30" s="344"/>
      <c r="F30" s="344"/>
      <c r="G30" s="344"/>
      <c r="H30" s="344"/>
      <c r="I30" s="344"/>
      <c r="J30" s="344"/>
      <c r="K30" s="344"/>
      <c r="L30" s="344"/>
      <c r="M30" s="344"/>
      <c r="N30" s="344"/>
    </row>
    <row r="31" spans="1:14" x14ac:dyDescent="0.25">
      <c r="A31" s="344"/>
      <c r="B31" s="344"/>
      <c r="C31" s="344"/>
      <c r="D31" s="344"/>
      <c r="E31" s="344"/>
      <c r="F31" s="344"/>
      <c r="G31" s="344"/>
      <c r="H31" s="344"/>
      <c r="I31" s="344"/>
      <c r="J31" s="344"/>
      <c r="K31" s="344"/>
      <c r="L31" s="344"/>
      <c r="M31" s="344"/>
      <c r="N31" s="344"/>
    </row>
    <row r="32" spans="1:14" x14ac:dyDescent="0.25">
      <c r="A32" s="344"/>
      <c r="B32" s="344"/>
      <c r="C32" s="344"/>
      <c r="D32" s="344"/>
      <c r="E32" s="344"/>
      <c r="F32" s="344"/>
      <c r="G32" s="344"/>
      <c r="H32" s="344"/>
      <c r="I32" s="344"/>
      <c r="J32" s="344"/>
      <c r="K32" s="344"/>
      <c r="L32" s="344"/>
      <c r="M32" s="344"/>
      <c r="N32" s="344"/>
    </row>
    <row r="33" spans="1:14" x14ac:dyDescent="0.25">
      <c r="A33" s="344"/>
      <c r="B33" s="344"/>
      <c r="C33" s="344"/>
      <c r="D33" s="344"/>
      <c r="E33" s="344"/>
      <c r="F33" s="344"/>
      <c r="G33" s="344"/>
      <c r="H33" s="344"/>
      <c r="I33" s="344"/>
      <c r="J33" s="344"/>
      <c r="K33" s="344"/>
      <c r="L33" s="344"/>
      <c r="M33" s="344"/>
      <c r="N33" s="344"/>
    </row>
    <row r="34" spans="1:14" x14ac:dyDescent="0.25">
      <c r="A34" s="344"/>
      <c r="B34" s="344"/>
      <c r="C34" s="344"/>
      <c r="D34" s="344"/>
      <c r="E34" s="344"/>
      <c r="F34" s="344"/>
      <c r="G34" s="344"/>
      <c r="H34" s="344"/>
      <c r="I34" s="344"/>
      <c r="J34" s="344"/>
      <c r="K34" s="344"/>
      <c r="L34" s="344"/>
      <c r="M34" s="344"/>
      <c r="N34" s="344"/>
    </row>
    <row r="35" spans="1:14" x14ac:dyDescent="0.25">
      <c r="A35" s="344"/>
      <c r="B35" s="344"/>
      <c r="C35" s="344"/>
      <c r="D35" s="344"/>
      <c r="E35" s="344"/>
      <c r="F35" s="344"/>
      <c r="G35" s="344"/>
      <c r="H35" s="344"/>
      <c r="I35" s="344"/>
      <c r="J35" s="344"/>
      <c r="K35" s="344"/>
      <c r="L35" s="344"/>
      <c r="M35" s="344"/>
      <c r="N35" s="344"/>
    </row>
    <row r="36" spans="1:14" x14ac:dyDescent="0.25">
      <c r="A36" s="344"/>
      <c r="B36" s="344"/>
      <c r="C36" s="344"/>
      <c r="D36" s="344"/>
      <c r="E36" s="344"/>
      <c r="F36" s="344"/>
      <c r="G36" s="344"/>
      <c r="H36" s="344"/>
      <c r="I36" s="344"/>
      <c r="J36" s="344"/>
      <c r="K36" s="344"/>
      <c r="L36" s="344"/>
      <c r="M36" s="344"/>
      <c r="N36" s="344"/>
    </row>
    <row r="37" spans="1:14" x14ac:dyDescent="0.25">
      <c r="A37" s="344"/>
      <c r="B37" s="344"/>
      <c r="C37" s="344"/>
      <c r="D37" s="344"/>
      <c r="E37" s="344"/>
      <c r="F37" s="344"/>
      <c r="G37" s="344"/>
      <c r="H37" s="344"/>
      <c r="I37" s="344"/>
      <c r="J37" s="344"/>
      <c r="K37" s="344"/>
      <c r="L37" s="344"/>
      <c r="M37" s="344"/>
      <c r="N37" s="344"/>
    </row>
    <row r="38" spans="1:14" x14ac:dyDescent="0.25">
      <c r="A38" s="344"/>
      <c r="B38" s="344"/>
      <c r="C38" s="344"/>
      <c r="D38" s="344"/>
      <c r="E38" s="344"/>
      <c r="F38" s="344"/>
      <c r="G38" s="344"/>
      <c r="H38" s="344"/>
      <c r="I38" s="344"/>
      <c r="J38" s="344"/>
      <c r="K38" s="344"/>
      <c r="L38" s="344"/>
      <c r="M38" s="344"/>
      <c r="N38" s="344"/>
    </row>
    <row r="39" spans="1:14" x14ac:dyDescent="0.25">
      <c r="A39" s="344"/>
      <c r="B39" s="344"/>
      <c r="C39" s="344"/>
      <c r="D39" s="344"/>
      <c r="E39" s="344"/>
      <c r="F39" s="344"/>
      <c r="G39" s="344"/>
      <c r="H39" s="344"/>
      <c r="I39" s="344"/>
      <c r="J39" s="344"/>
      <c r="K39" s="344"/>
      <c r="L39" s="344"/>
      <c r="M39" s="344"/>
      <c r="N39" s="344"/>
    </row>
    <row r="40" spans="1:14" x14ac:dyDescent="0.25">
      <c r="A40" s="344"/>
      <c r="B40" s="344"/>
      <c r="C40" s="344"/>
      <c r="D40" s="344"/>
      <c r="E40" s="344"/>
      <c r="F40" s="344"/>
      <c r="G40" s="344"/>
      <c r="H40" s="344"/>
      <c r="I40" s="344"/>
      <c r="J40" s="344"/>
      <c r="K40" s="344"/>
      <c r="L40" s="344"/>
      <c r="M40" s="344"/>
      <c r="N40" s="344"/>
    </row>
    <row r="41" spans="1:14" x14ac:dyDescent="0.25">
      <c r="A41" s="344"/>
      <c r="B41" s="344"/>
      <c r="C41" s="344"/>
      <c r="D41" s="344"/>
      <c r="E41" s="344"/>
      <c r="F41" s="344"/>
      <c r="G41" s="344"/>
      <c r="H41" s="344"/>
      <c r="I41" s="344"/>
      <c r="J41" s="344"/>
      <c r="K41" s="344"/>
      <c r="L41" s="344"/>
      <c r="M41" s="344"/>
      <c r="N41" s="344"/>
    </row>
    <row r="42" spans="1:14" x14ac:dyDescent="0.25">
      <c r="A42" s="344"/>
      <c r="B42" s="344"/>
      <c r="C42" s="344"/>
      <c r="D42" s="344"/>
      <c r="E42" s="344"/>
      <c r="F42" s="344"/>
      <c r="G42" s="344"/>
      <c r="H42" s="344"/>
      <c r="I42" s="344"/>
      <c r="J42" s="344"/>
      <c r="K42" s="344"/>
      <c r="L42" s="344"/>
      <c r="M42" s="344"/>
      <c r="N42" s="344"/>
    </row>
    <row r="43" spans="1:14" x14ac:dyDescent="0.25">
      <c r="A43" s="344"/>
      <c r="B43" s="344"/>
      <c r="C43" s="344"/>
      <c r="D43" s="344"/>
      <c r="E43" s="344"/>
      <c r="F43" s="344"/>
      <c r="G43" s="344"/>
      <c r="H43" s="344"/>
      <c r="I43" s="344"/>
      <c r="J43" s="344"/>
      <c r="K43" s="344"/>
      <c r="L43" s="344"/>
      <c r="M43" s="344"/>
      <c r="N43" s="344"/>
    </row>
    <row r="44" spans="1:14" x14ac:dyDescent="0.25">
      <c r="A44" s="344"/>
      <c r="B44" s="344"/>
      <c r="C44" s="344"/>
      <c r="D44" s="344"/>
      <c r="E44" s="344"/>
      <c r="F44" s="344"/>
      <c r="G44" s="344"/>
      <c r="H44" s="344"/>
      <c r="I44" s="344"/>
      <c r="J44" s="344"/>
      <c r="K44" s="344"/>
      <c r="L44" s="344"/>
      <c r="M44" s="344"/>
      <c r="N44" s="344"/>
    </row>
    <row r="45" spans="1:14" x14ac:dyDescent="0.25">
      <c r="A45" s="344"/>
      <c r="B45" s="344"/>
      <c r="C45" s="344"/>
      <c r="D45" s="344"/>
      <c r="E45" s="344"/>
      <c r="F45" s="344"/>
      <c r="G45" s="344"/>
      <c r="H45" s="344"/>
      <c r="I45" s="344"/>
      <c r="J45" s="344"/>
      <c r="K45" s="344"/>
      <c r="L45" s="344"/>
      <c r="M45" s="344"/>
      <c r="N45" s="344"/>
    </row>
    <row r="46" spans="1:14" x14ac:dyDescent="0.25">
      <c r="A46" s="344"/>
      <c r="B46" s="344"/>
      <c r="C46" s="344"/>
      <c r="D46" s="344"/>
      <c r="E46" s="344"/>
      <c r="F46" s="344"/>
      <c r="G46" s="344"/>
      <c r="H46" s="344"/>
      <c r="I46" s="344"/>
      <c r="J46" s="344"/>
      <c r="K46" s="344"/>
      <c r="L46" s="344"/>
      <c r="M46" s="344"/>
      <c r="N46" s="344"/>
    </row>
    <row r="47" spans="1:14" x14ac:dyDescent="0.25">
      <c r="A47" s="344"/>
      <c r="B47" s="344"/>
      <c r="C47" s="344"/>
      <c r="D47" s="344"/>
      <c r="E47" s="344"/>
      <c r="F47" s="344"/>
      <c r="G47" s="344"/>
      <c r="H47" s="344"/>
      <c r="I47" s="344"/>
      <c r="J47" s="344"/>
      <c r="K47" s="344"/>
      <c r="L47" s="344"/>
      <c r="M47" s="344"/>
      <c r="N47" s="344"/>
    </row>
    <row r="48" spans="1:14" x14ac:dyDescent="0.25">
      <c r="A48" s="344"/>
      <c r="B48" s="344"/>
      <c r="C48" s="344"/>
      <c r="D48" s="344"/>
      <c r="E48" s="344"/>
      <c r="F48" s="344"/>
      <c r="G48" s="344"/>
      <c r="H48" s="344"/>
      <c r="I48" s="344"/>
      <c r="J48" s="344"/>
      <c r="K48" s="344"/>
      <c r="L48" s="344"/>
      <c r="M48" s="344"/>
      <c r="N48" s="344"/>
    </row>
    <row r="49" spans="1:14" x14ac:dyDescent="0.25">
      <c r="A49" s="344"/>
      <c r="B49" s="344"/>
      <c r="C49" s="344"/>
      <c r="D49" s="344"/>
      <c r="E49" s="344"/>
      <c r="F49" s="344"/>
      <c r="G49" s="344"/>
      <c r="H49" s="344"/>
      <c r="I49" s="344"/>
      <c r="J49" s="344"/>
      <c r="K49" s="344"/>
      <c r="L49" s="344"/>
      <c r="M49" s="344"/>
      <c r="N49" s="344"/>
    </row>
    <row r="50" spans="1:14" x14ac:dyDescent="0.25">
      <c r="A50" s="344"/>
      <c r="B50" s="344"/>
      <c r="C50" s="344"/>
      <c r="D50" s="344"/>
      <c r="E50" s="344"/>
      <c r="F50" s="344"/>
      <c r="G50" s="344"/>
      <c r="H50" s="344"/>
      <c r="I50" s="344"/>
      <c r="J50" s="344"/>
      <c r="K50" s="344"/>
      <c r="L50" s="344"/>
      <c r="M50" s="344"/>
      <c r="N50" s="344"/>
    </row>
  </sheetData>
  <sheetProtection algorithmName="SHA-512" hashValue="/Tse/xfh6lvDMFbLTaACvkERcSFP3vGt1bLyc6gIITlFXA5D4K1KKhaseAXKkuzyaN1gmcTl4fZvo6xZ7Alq9A==" saltValue="kRJjg+oDlob+c7p6evJsMQ==" spinCount="100000" sheet="1" objects="1" scenarios="1"/>
  <mergeCells count="3">
    <mergeCell ref="A1:B1"/>
    <mergeCell ref="A3:G50"/>
    <mergeCell ref="H3:N50"/>
  </mergeCells>
  <pageMargins left="0.70866141732283472" right="0.70866141732283472" top="0.78740157480314965" bottom="0.78740157480314965" header="0.31496062992125984" footer="0.31496062992125984"/>
  <pageSetup paperSize="9" orientation="portrait" r:id="rId1"/>
  <headerFooter>
    <oddHeader xml:space="preserve">&amp;R&amp;"Arial,Standard"&amp;20IV 2131 F
&amp;8Honorarangebot HOAI </oddHeader>
    <oddFooter>&amp;C&amp;P von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dimension ref="A1:R167"/>
  <sheetViews>
    <sheetView showGridLines="0" view="pageLayout" topLeftCell="A65" zoomScaleNormal="100" workbookViewId="0">
      <selection activeCell="H87" sqref="H87:I87"/>
    </sheetView>
  </sheetViews>
  <sheetFormatPr baseColWidth="10" defaultColWidth="11.42578125" defaultRowHeight="15" x14ac:dyDescent="0.25"/>
  <cols>
    <col min="1" max="1" width="4.85546875" style="47" customWidth="1"/>
    <col min="2" max="2" width="8.5703125" style="47" customWidth="1"/>
    <col min="3" max="3" width="9.7109375" style="47" customWidth="1"/>
    <col min="4" max="4" width="11" style="47" customWidth="1"/>
    <col min="5" max="5" width="5.140625" style="47" customWidth="1"/>
    <col min="6" max="6" width="6.42578125" style="47" customWidth="1"/>
    <col min="7" max="7" width="8.5703125" style="47" customWidth="1"/>
    <col min="8" max="8" width="10.42578125" style="47" customWidth="1"/>
    <col min="9" max="9" width="4.42578125" style="47" customWidth="1"/>
    <col min="10" max="10" width="13.140625" style="47" customWidth="1"/>
    <col min="11" max="11" width="4.85546875" style="47" customWidth="1"/>
    <col min="12" max="12" width="59.7109375" style="47" hidden="1" customWidth="1"/>
    <col min="13" max="16384" width="11.42578125" style="47"/>
  </cols>
  <sheetData>
    <row r="1" spans="1:18" ht="0.75" customHeight="1" x14ac:dyDescent="0.25"/>
    <row r="2" spans="1:18" ht="15.75" x14ac:dyDescent="0.25">
      <c r="A2" s="433" t="s">
        <v>25</v>
      </c>
      <c r="B2" s="434"/>
      <c r="C2" s="434"/>
      <c r="D2" s="434"/>
      <c r="E2" s="434"/>
      <c r="F2" s="434"/>
      <c r="G2" s="434"/>
      <c r="H2" s="434"/>
      <c r="I2" s="434"/>
      <c r="J2" s="434"/>
      <c r="K2" s="435"/>
    </row>
    <row r="3" spans="1:18" ht="5.25" customHeight="1" x14ac:dyDescent="0.25">
      <c r="A3" s="49"/>
      <c r="B3" s="49"/>
      <c r="C3" s="49"/>
      <c r="D3" s="49"/>
      <c r="E3" s="49"/>
      <c r="F3" s="49"/>
      <c r="G3" s="49"/>
      <c r="H3" s="49"/>
      <c r="I3" s="49"/>
      <c r="J3" s="49"/>
      <c r="K3" s="49"/>
    </row>
    <row r="4" spans="1:18" ht="5.25" customHeight="1" x14ac:dyDescent="0.25">
      <c r="A4" s="50"/>
      <c r="B4" s="51"/>
      <c r="C4" s="51"/>
      <c r="D4" s="51"/>
      <c r="E4" s="51"/>
      <c r="F4" s="51"/>
      <c r="G4" s="51"/>
      <c r="H4" s="51"/>
      <c r="I4" s="51"/>
      <c r="J4" s="51"/>
      <c r="K4" s="52"/>
      <c r="L4" s="53"/>
      <c r="M4" s="53"/>
      <c r="N4" s="53"/>
      <c r="O4" s="53"/>
      <c r="P4" s="53"/>
      <c r="Q4" s="53"/>
      <c r="R4" s="53"/>
    </row>
    <row r="5" spans="1:18" ht="15" customHeight="1" x14ac:dyDescent="0.25">
      <c r="A5" s="54"/>
      <c r="B5" s="407"/>
      <c r="C5" s="407"/>
      <c r="D5" s="436"/>
      <c r="E5" s="436"/>
      <c r="F5" s="436"/>
      <c r="G5" s="436"/>
      <c r="H5" s="436"/>
      <c r="I5" s="436"/>
      <c r="J5" s="436"/>
      <c r="K5" s="55"/>
      <c r="L5" s="56" t="s">
        <v>34</v>
      </c>
      <c r="M5" s="57"/>
      <c r="N5" s="57"/>
      <c r="O5" s="57"/>
      <c r="P5" s="57"/>
      <c r="Q5" s="57"/>
      <c r="R5" s="58"/>
    </row>
    <row r="6" spans="1:18" ht="5.25" customHeight="1" x14ac:dyDescent="0.25">
      <c r="A6" s="54"/>
      <c r="B6" s="116"/>
      <c r="C6" s="116"/>
      <c r="D6" s="116"/>
      <c r="E6" s="116"/>
      <c r="F6" s="116"/>
      <c r="G6" s="116"/>
      <c r="H6" s="116"/>
      <c r="I6" s="116"/>
      <c r="J6" s="116"/>
      <c r="K6" s="55"/>
      <c r="L6" s="56" t="s">
        <v>28</v>
      </c>
      <c r="M6" s="60"/>
      <c r="N6" s="60"/>
      <c r="O6" s="60"/>
      <c r="P6" s="60"/>
      <c r="Q6" s="60"/>
      <c r="R6" s="53"/>
    </row>
    <row r="7" spans="1:18" ht="5.25" customHeight="1" x14ac:dyDescent="0.25">
      <c r="A7" s="54"/>
      <c r="B7" s="116"/>
      <c r="C7" s="116"/>
      <c r="D7" s="116"/>
      <c r="E7" s="116"/>
      <c r="F7" s="116"/>
      <c r="G7" s="116"/>
      <c r="H7" s="116"/>
      <c r="I7" s="116"/>
      <c r="J7" s="116"/>
      <c r="K7" s="55"/>
      <c r="L7" s="56" t="s">
        <v>33</v>
      </c>
      <c r="M7" s="60"/>
      <c r="N7" s="60"/>
      <c r="O7" s="60"/>
      <c r="P7" s="60"/>
      <c r="Q7" s="60"/>
      <c r="R7" s="53"/>
    </row>
    <row r="8" spans="1:18" x14ac:dyDescent="0.25">
      <c r="A8" s="54"/>
      <c r="B8" s="116"/>
      <c r="C8" s="116"/>
      <c r="D8" s="348" t="str">
        <f>IF('I Zusammenfassung'!D8="","",'I Zusammenfassung'!D8)</f>
        <v/>
      </c>
      <c r="E8" s="349"/>
      <c r="F8" s="349"/>
      <c r="G8" s="349"/>
      <c r="H8" s="349"/>
      <c r="I8" s="349"/>
      <c r="J8" s="350"/>
      <c r="K8" s="55"/>
      <c r="L8" s="60" t="s">
        <v>29</v>
      </c>
      <c r="M8" s="60"/>
      <c r="N8" s="60"/>
      <c r="O8" s="60"/>
      <c r="P8" s="60"/>
      <c r="Q8" s="60"/>
      <c r="R8" s="53"/>
    </row>
    <row r="9" spans="1:18" x14ac:dyDescent="0.25">
      <c r="A9" s="54"/>
      <c r="B9" s="407" t="s">
        <v>1</v>
      </c>
      <c r="C9" s="407"/>
      <c r="D9" s="348" t="str">
        <f>IF('I Zusammenfassung'!D9="","",'I Zusammenfassung'!D9)</f>
        <v/>
      </c>
      <c r="E9" s="349"/>
      <c r="F9" s="349"/>
      <c r="G9" s="349"/>
      <c r="H9" s="349"/>
      <c r="I9" s="349"/>
      <c r="J9" s="350"/>
      <c r="K9" s="55"/>
      <c r="L9" s="60" t="s">
        <v>30</v>
      </c>
      <c r="M9" s="60"/>
      <c r="N9" s="60"/>
      <c r="O9" s="60"/>
      <c r="P9" s="60"/>
      <c r="Q9" s="60"/>
      <c r="R9" s="53"/>
    </row>
    <row r="10" spans="1:18" x14ac:dyDescent="0.25">
      <c r="A10" s="54"/>
      <c r="B10" s="116"/>
      <c r="C10" s="116"/>
      <c r="D10" s="348" t="str">
        <f>IF('I Zusammenfassung'!D10="","",'I Zusammenfassung'!D10)</f>
        <v/>
      </c>
      <c r="E10" s="349"/>
      <c r="F10" s="349"/>
      <c r="G10" s="349"/>
      <c r="H10" s="349"/>
      <c r="I10" s="349"/>
      <c r="J10" s="350"/>
      <c r="K10" s="55"/>
      <c r="L10" s="60" t="s">
        <v>31</v>
      </c>
      <c r="M10" s="60"/>
      <c r="N10" s="60"/>
      <c r="O10" s="60"/>
      <c r="P10" s="60"/>
      <c r="Q10" s="60"/>
      <c r="R10" s="53"/>
    </row>
    <row r="11" spans="1:18" x14ac:dyDescent="0.25">
      <c r="A11" s="54"/>
      <c r="B11" s="117"/>
      <c r="C11" s="117"/>
      <c r="D11" s="348" t="str">
        <f>IF('I Zusammenfassung'!D11="","",'I Zusammenfassung'!D11)</f>
        <v/>
      </c>
      <c r="E11" s="349"/>
      <c r="F11" s="349"/>
      <c r="G11" s="349"/>
      <c r="H11" s="349"/>
      <c r="I11" s="349"/>
      <c r="J11" s="350"/>
      <c r="K11" s="55"/>
      <c r="L11" s="60" t="s">
        <v>32</v>
      </c>
      <c r="M11" s="60"/>
      <c r="N11" s="60"/>
      <c r="O11" s="60"/>
      <c r="P11" s="60"/>
      <c r="Q11" s="60"/>
      <c r="R11" s="53"/>
    </row>
    <row r="12" spans="1:18" ht="5.25" customHeight="1" x14ac:dyDescent="0.25">
      <c r="A12" s="54"/>
      <c r="B12" s="116"/>
      <c r="C12" s="116"/>
      <c r="D12" s="116"/>
      <c r="E12" s="116"/>
      <c r="F12" s="116"/>
      <c r="G12" s="116"/>
      <c r="H12" s="116"/>
      <c r="I12" s="116"/>
      <c r="J12" s="116"/>
      <c r="K12" s="55"/>
      <c r="L12" s="60" t="s">
        <v>204</v>
      </c>
      <c r="M12" s="60"/>
      <c r="N12" s="60"/>
      <c r="O12" s="60"/>
      <c r="P12" s="60"/>
      <c r="Q12" s="60"/>
      <c r="R12" s="53"/>
    </row>
    <row r="13" spans="1:18" ht="5.25" customHeight="1" x14ac:dyDescent="0.25">
      <c r="A13" s="54"/>
      <c r="B13" s="116"/>
      <c r="C13" s="116"/>
      <c r="D13" s="116"/>
      <c r="E13" s="116"/>
      <c r="F13" s="116"/>
      <c r="G13" s="116"/>
      <c r="H13" s="116"/>
      <c r="I13" s="116"/>
      <c r="J13" s="116"/>
      <c r="K13" s="55"/>
      <c r="L13" s="60"/>
      <c r="M13" s="60"/>
      <c r="N13" s="60"/>
      <c r="O13" s="60"/>
      <c r="P13" s="60"/>
      <c r="Q13" s="60"/>
      <c r="R13" s="53"/>
    </row>
    <row r="14" spans="1:18" x14ac:dyDescent="0.25">
      <c r="A14" s="54"/>
      <c r="B14" s="407" t="s">
        <v>2</v>
      </c>
      <c r="C14" s="407"/>
      <c r="D14" s="407"/>
      <c r="E14" s="407"/>
      <c r="F14" s="116"/>
      <c r="G14" s="407" t="s">
        <v>3</v>
      </c>
      <c r="H14" s="407"/>
      <c r="I14" s="407"/>
      <c r="J14" s="407"/>
      <c r="K14" s="55"/>
      <c r="M14" s="60"/>
      <c r="N14" s="60"/>
      <c r="O14" s="60"/>
      <c r="P14" s="60"/>
      <c r="Q14" s="60"/>
      <c r="R14" s="53"/>
    </row>
    <row r="15" spans="1:18" ht="5.25" customHeight="1" x14ac:dyDescent="0.25">
      <c r="A15" s="54"/>
      <c r="B15" s="116"/>
      <c r="C15" s="116"/>
      <c r="D15" s="116"/>
      <c r="E15" s="116"/>
      <c r="F15" s="116"/>
      <c r="G15" s="116"/>
      <c r="H15" s="116"/>
      <c r="I15" s="116"/>
      <c r="J15" s="116"/>
      <c r="K15" s="55"/>
      <c r="L15" s="60"/>
      <c r="M15" s="60"/>
      <c r="N15" s="60"/>
      <c r="O15" s="60"/>
      <c r="P15" s="60"/>
      <c r="Q15" s="60"/>
      <c r="R15" s="53"/>
    </row>
    <row r="16" spans="1:18" ht="15.75" customHeight="1" x14ac:dyDescent="0.25">
      <c r="A16" s="54"/>
      <c r="B16" s="406" t="str">
        <f>IF('I Zusammenfassung'!B16="","",'I Zusammenfassung'!B16)</f>
        <v/>
      </c>
      <c r="C16" s="401"/>
      <c r="D16" s="401"/>
      <c r="E16" s="402"/>
      <c r="F16" s="116"/>
      <c r="G16" s="406" t="str">
        <f>IF('I Zusammenfassung'!G16="","",'I Zusammenfassung'!G16)</f>
        <v>3715 / 71500</v>
      </c>
      <c r="H16" s="401"/>
      <c r="I16" s="401"/>
      <c r="J16" s="402"/>
      <c r="K16" s="55"/>
      <c r="M16" s="60"/>
      <c r="N16" s="60"/>
      <c r="O16" s="60"/>
      <c r="P16" s="60"/>
      <c r="Q16" s="60"/>
      <c r="R16" s="53"/>
    </row>
    <row r="17" spans="1:18" ht="5.25" hidden="1" customHeight="1" x14ac:dyDescent="0.25">
      <c r="A17" s="54"/>
      <c r="B17" s="116"/>
      <c r="C17" s="116"/>
      <c r="D17" s="116"/>
      <c r="E17" s="116"/>
      <c r="F17" s="116"/>
      <c r="G17" s="116"/>
      <c r="H17" s="116"/>
      <c r="I17" s="116"/>
      <c r="J17" s="116"/>
      <c r="K17" s="55"/>
      <c r="L17" s="60"/>
      <c r="M17" s="60"/>
      <c r="N17" s="60"/>
      <c r="O17" s="60"/>
      <c r="P17" s="60"/>
      <c r="Q17" s="60"/>
      <c r="R17" s="53"/>
    </row>
    <row r="18" spans="1:18" ht="5.25" hidden="1" customHeight="1" x14ac:dyDescent="0.25">
      <c r="A18" s="54"/>
      <c r="B18" s="116"/>
      <c r="C18" s="116"/>
      <c r="D18" s="116"/>
      <c r="E18" s="116"/>
      <c r="F18" s="116"/>
      <c r="G18" s="116"/>
      <c r="H18" s="116"/>
      <c r="I18" s="116"/>
      <c r="J18" s="116"/>
      <c r="K18" s="55"/>
      <c r="L18" s="60"/>
      <c r="M18" s="60"/>
      <c r="N18" s="60"/>
      <c r="O18" s="60"/>
      <c r="P18" s="60"/>
      <c r="Q18" s="60"/>
      <c r="R18" s="53"/>
    </row>
    <row r="19" spans="1:18" hidden="1" x14ac:dyDescent="0.25">
      <c r="A19" s="54"/>
      <c r="B19" s="407" t="s">
        <v>4</v>
      </c>
      <c r="C19" s="407"/>
      <c r="D19" s="407"/>
      <c r="E19" s="407"/>
      <c r="F19" s="116"/>
      <c r="G19" s="407" t="s">
        <v>5</v>
      </c>
      <c r="H19" s="407"/>
      <c r="I19" s="407"/>
      <c r="J19" s="407"/>
      <c r="K19" s="55"/>
      <c r="M19" s="60"/>
      <c r="N19" s="60"/>
      <c r="O19" s="60"/>
      <c r="P19" s="60"/>
      <c r="Q19" s="60"/>
      <c r="R19" s="53"/>
    </row>
    <row r="20" spans="1:18" ht="5.25" hidden="1" customHeight="1" x14ac:dyDescent="0.25">
      <c r="A20" s="54"/>
      <c r="B20" s="116"/>
      <c r="C20" s="116"/>
      <c r="D20" s="116"/>
      <c r="E20" s="116"/>
      <c r="F20" s="116"/>
      <c r="G20" s="116"/>
      <c r="H20" s="116"/>
      <c r="I20" s="116"/>
      <c r="J20" s="116"/>
      <c r="K20" s="55"/>
      <c r="L20" s="60"/>
      <c r="M20" s="60"/>
      <c r="N20" s="60"/>
      <c r="O20" s="60"/>
      <c r="P20" s="60"/>
      <c r="Q20" s="60"/>
      <c r="R20" s="53"/>
    </row>
    <row r="21" spans="1:18" hidden="1" x14ac:dyDescent="0.25">
      <c r="A21" s="54"/>
      <c r="B21" s="406" t="str">
        <f>IF('I Zusammenfassung'!B21="","",'I Zusammenfassung'!B21)</f>
        <v/>
      </c>
      <c r="C21" s="401"/>
      <c r="D21" s="401"/>
      <c r="E21" s="402"/>
      <c r="F21" s="116"/>
      <c r="G21" s="406" t="str">
        <f>IF('I Zusammenfassung'!G21="","",'I Zusammenfassung'!G21)</f>
        <v/>
      </c>
      <c r="H21" s="401"/>
      <c r="I21" s="401"/>
      <c r="J21" s="402"/>
      <c r="K21" s="55"/>
      <c r="M21" s="60"/>
      <c r="N21" s="60"/>
      <c r="O21" s="60"/>
      <c r="P21" s="60"/>
      <c r="Q21" s="60"/>
      <c r="R21" s="53"/>
    </row>
    <row r="22" spans="1:18" ht="5.25" hidden="1" customHeight="1" x14ac:dyDescent="0.25">
      <c r="A22" s="54"/>
      <c r="B22" s="446"/>
      <c r="C22" s="446"/>
      <c r="D22" s="446"/>
      <c r="E22" s="446"/>
      <c r="F22" s="116"/>
      <c r="G22" s="116"/>
      <c r="H22" s="116"/>
      <c r="I22" s="116"/>
      <c r="J22" s="116"/>
      <c r="K22" s="55"/>
      <c r="L22" s="53"/>
      <c r="M22" s="53"/>
      <c r="N22" s="53"/>
      <c r="O22" s="53"/>
      <c r="P22" s="53"/>
      <c r="Q22" s="53"/>
      <c r="R22" s="53"/>
    </row>
    <row r="23" spans="1:18" ht="5.25" hidden="1" customHeight="1" x14ac:dyDescent="0.25">
      <c r="A23" s="54"/>
      <c r="B23" s="116"/>
      <c r="C23" s="116"/>
      <c r="D23" s="116"/>
      <c r="E23" s="116"/>
      <c r="F23" s="116"/>
      <c r="G23" s="116"/>
      <c r="H23" s="116"/>
      <c r="I23" s="116"/>
      <c r="J23" s="116"/>
      <c r="K23" s="55"/>
      <c r="L23" s="53"/>
      <c r="M23" s="53"/>
      <c r="N23" s="53"/>
      <c r="O23" s="53"/>
      <c r="P23" s="53"/>
      <c r="Q23" s="53"/>
      <c r="R23" s="53"/>
    </row>
    <row r="24" spans="1:18" hidden="1" x14ac:dyDescent="0.25">
      <c r="A24" s="54"/>
      <c r="B24" s="447" t="s">
        <v>19</v>
      </c>
      <c r="C24" s="447"/>
      <c r="D24" s="116"/>
      <c r="E24" s="116"/>
      <c r="F24" s="116"/>
      <c r="G24" s="116"/>
      <c r="H24" s="116"/>
      <c r="I24" s="116"/>
      <c r="J24" s="116"/>
      <c r="K24" s="55"/>
      <c r="L24" s="37" t="s">
        <v>36</v>
      </c>
      <c r="M24" s="60"/>
      <c r="N24" s="60"/>
      <c r="O24" s="60"/>
      <c r="P24" s="60"/>
      <c r="Q24" s="53"/>
      <c r="R24" s="53"/>
    </row>
    <row r="25" spans="1:18" hidden="1" x14ac:dyDescent="0.25">
      <c r="A25" s="54"/>
      <c r="B25" s="406" t="str">
        <f>IF('I Zusammenfassung'!B31="","",'I Zusammenfassung'!B31)</f>
        <v/>
      </c>
      <c r="C25" s="401"/>
      <c r="D25" s="401"/>
      <c r="E25" s="401"/>
      <c r="F25" s="401"/>
      <c r="G25" s="401"/>
      <c r="H25" s="401"/>
      <c r="I25" s="401"/>
      <c r="J25" s="402"/>
      <c r="K25" s="55"/>
      <c r="L25" s="37" t="s">
        <v>37</v>
      </c>
      <c r="M25" s="37"/>
      <c r="N25" s="37"/>
      <c r="O25" s="37"/>
      <c r="P25" s="37"/>
    </row>
    <row r="26" spans="1:18" ht="5.25" customHeight="1" x14ac:dyDescent="0.25">
      <c r="A26" s="61"/>
      <c r="B26" s="62"/>
      <c r="C26" s="62"/>
      <c r="D26" s="62"/>
      <c r="E26" s="62"/>
      <c r="F26" s="62"/>
      <c r="G26" s="62"/>
      <c r="H26" s="62"/>
      <c r="I26" s="62"/>
      <c r="J26" s="62"/>
      <c r="K26" s="63"/>
      <c r="L26" s="37" t="s">
        <v>38</v>
      </c>
      <c r="M26" s="37"/>
      <c r="N26" s="37"/>
      <c r="O26" s="37"/>
      <c r="P26" s="37"/>
    </row>
    <row r="27" spans="1:18" ht="5.25" customHeight="1" x14ac:dyDescent="0.25">
      <c r="A27" s="50"/>
      <c r="B27" s="51"/>
      <c r="C27" s="51"/>
      <c r="D27" s="51"/>
      <c r="E27" s="51"/>
      <c r="F27" s="51"/>
      <c r="G27" s="51"/>
      <c r="H27" s="51"/>
      <c r="I27" s="51"/>
      <c r="J27" s="51"/>
      <c r="K27" s="52"/>
      <c r="L27" s="37" t="s">
        <v>39</v>
      </c>
      <c r="M27" s="37"/>
      <c r="N27" s="37"/>
      <c r="O27" s="37"/>
      <c r="P27" s="37"/>
    </row>
    <row r="28" spans="1:18" x14ac:dyDescent="0.25">
      <c r="A28" s="412" t="s">
        <v>26</v>
      </c>
      <c r="B28" s="407"/>
      <c r="C28" s="407"/>
      <c r="D28" s="418" t="s">
        <v>232</v>
      </c>
      <c r="E28" s="418"/>
      <c r="F28" s="418"/>
      <c r="G28" s="418"/>
      <c r="H28" s="418"/>
      <c r="I28" s="418"/>
      <c r="J28" s="418"/>
      <c r="K28" s="55"/>
      <c r="L28" s="37" t="s">
        <v>40</v>
      </c>
      <c r="M28" s="37"/>
      <c r="N28" s="37"/>
      <c r="O28" s="37"/>
      <c r="P28" s="37"/>
    </row>
    <row r="29" spans="1:18" ht="5.25" customHeight="1" x14ac:dyDescent="0.25">
      <c r="A29" s="64"/>
      <c r="B29" s="65"/>
      <c r="C29" s="65"/>
      <c r="D29" s="62"/>
      <c r="E29" s="62"/>
      <c r="F29" s="62"/>
      <c r="G29" s="62"/>
      <c r="H29" s="62"/>
      <c r="I29" s="62"/>
      <c r="J29" s="62"/>
      <c r="K29" s="63"/>
      <c r="L29" s="37" t="s">
        <v>41</v>
      </c>
      <c r="M29" s="37"/>
      <c r="N29" s="37"/>
      <c r="O29" s="37"/>
      <c r="P29" s="37"/>
    </row>
    <row r="30" spans="1:18" ht="5.25" customHeight="1" x14ac:dyDescent="0.25">
      <c r="A30" s="66"/>
      <c r="B30" s="67"/>
      <c r="C30" s="67"/>
      <c r="D30" s="51"/>
      <c r="E30" s="51"/>
      <c r="F30" s="51"/>
      <c r="G30" s="51"/>
      <c r="H30" s="51"/>
      <c r="I30" s="51"/>
      <c r="J30" s="51"/>
      <c r="K30" s="52"/>
      <c r="L30" s="37" t="s">
        <v>42</v>
      </c>
      <c r="M30" s="37"/>
      <c r="N30" s="37"/>
      <c r="O30" s="37"/>
      <c r="P30" s="37"/>
    </row>
    <row r="31" spans="1:18" x14ac:dyDescent="0.25">
      <c r="A31" s="412" t="s">
        <v>7</v>
      </c>
      <c r="B31" s="407"/>
      <c r="C31" s="407"/>
      <c r="D31" s="418" t="s">
        <v>14</v>
      </c>
      <c r="E31" s="418"/>
      <c r="F31" s="418"/>
      <c r="G31" s="418"/>
      <c r="H31" s="418"/>
      <c r="I31" s="418"/>
      <c r="J31" s="418"/>
      <c r="K31" s="55"/>
      <c r="L31" s="37" t="s">
        <v>43</v>
      </c>
      <c r="M31" s="37"/>
      <c r="N31" s="37"/>
      <c r="O31" s="37"/>
      <c r="P31" s="37"/>
    </row>
    <row r="32" spans="1:18" ht="5.25" customHeight="1" x14ac:dyDescent="0.25">
      <c r="A32" s="64"/>
      <c r="B32" s="65"/>
      <c r="C32" s="65"/>
      <c r="D32" s="62"/>
      <c r="E32" s="62"/>
      <c r="F32" s="62"/>
      <c r="G32" s="62"/>
      <c r="H32" s="62"/>
      <c r="I32" s="62"/>
      <c r="J32" s="62"/>
      <c r="K32" s="63"/>
      <c r="L32" s="37" t="s">
        <v>44</v>
      </c>
      <c r="M32" s="37"/>
      <c r="N32" s="37"/>
      <c r="O32" s="37"/>
      <c r="P32" s="37"/>
    </row>
    <row r="33" spans="1:16" ht="5.25" customHeight="1" x14ac:dyDescent="0.25">
      <c r="A33" s="66"/>
      <c r="B33" s="67"/>
      <c r="C33" s="67"/>
      <c r="D33" s="51"/>
      <c r="E33" s="51"/>
      <c r="F33" s="51"/>
      <c r="G33" s="51"/>
      <c r="H33" s="51"/>
      <c r="I33" s="51"/>
      <c r="J33" s="51"/>
      <c r="K33" s="52"/>
      <c r="L33" s="37" t="s">
        <v>45</v>
      </c>
      <c r="M33" s="37"/>
      <c r="N33" s="37"/>
      <c r="O33" s="37"/>
      <c r="P33" s="37"/>
    </row>
    <row r="34" spans="1:16" x14ac:dyDescent="0.25">
      <c r="A34" s="419" t="s">
        <v>27</v>
      </c>
      <c r="B34" s="420"/>
      <c r="C34" s="420"/>
      <c r="D34" s="418"/>
      <c r="E34" s="418"/>
      <c r="F34" s="418"/>
      <c r="G34" s="418"/>
      <c r="H34" s="418"/>
      <c r="I34" s="418"/>
      <c r="J34" s="418"/>
      <c r="K34" s="55"/>
      <c r="L34" s="37" t="s">
        <v>46</v>
      </c>
      <c r="M34" s="37"/>
      <c r="N34" s="37"/>
      <c r="O34" s="37"/>
      <c r="P34" s="37"/>
    </row>
    <row r="35" spans="1:16" ht="5.25" customHeight="1" x14ac:dyDescent="0.25">
      <c r="A35" s="106"/>
      <c r="B35" s="107"/>
      <c r="C35" s="107"/>
      <c r="D35" s="62"/>
      <c r="E35" s="62"/>
      <c r="F35" s="62"/>
      <c r="G35" s="62"/>
      <c r="H35" s="62"/>
      <c r="I35" s="62"/>
      <c r="J35" s="62"/>
      <c r="K35" s="63"/>
      <c r="L35" s="37" t="s">
        <v>47</v>
      </c>
      <c r="M35" s="37"/>
      <c r="N35" s="37"/>
      <c r="O35" s="37"/>
      <c r="P35" s="37"/>
    </row>
    <row r="36" spans="1:16" ht="5.25" customHeight="1" x14ac:dyDescent="0.25">
      <c r="A36" s="108"/>
      <c r="B36" s="109"/>
      <c r="C36" s="109"/>
      <c r="D36" s="51"/>
      <c r="E36" s="51"/>
      <c r="F36" s="51"/>
      <c r="G36" s="51"/>
      <c r="H36" s="51"/>
      <c r="I36" s="51"/>
      <c r="J36" s="51"/>
      <c r="K36" s="52"/>
      <c r="L36" s="37" t="s">
        <v>48</v>
      </c>
      <c r="M36" s="37"/>
      <c r="N36" s="37"/>
      <c r="O36" s="37"/>
      <c r="P36" s="37"/>
    </row>
    <row r="37" spans="1:16" x14ac:dyDescent="0.25">
      <c r="A37" s="419" t="s">
        <v>35</v>
      </c>
      <c r="B37" s="420"/>
      <c r="C37" s="420"/>
      <c r="D37" s="418"/>
      <c r="E37" s="418"/>
      <c r="F37" s="418"/>
      <c r="G37" s="418"/>
      <c r="H37" s="418"/>
      <c r="I37" s="418"/>
      <c r="J37" s="418"/>
      <c r="K37" s="55"/>
      <c r="L37" s="47" t="s">
        <v>205</v>
      </c>
      <c r="M37" s="37"/>
      <c r="N37" s="37"/>
      <c r="O37" s="37"/>
      <c r="P37" s="37"/>
    </row>
    <row r="38" spans="1:16" x14ac:dyDescent="0.25">
      <c r="A38" s="110"/>
      <c r="B38" s="111"/>
      <c r="C38" s="111"/>
      <c r="D38" s="62"/>
      <c r="E38" s="62"/>
      <c r="F38" s="62"/>
      <c r="G38" s="62"/>
      <c r="H38" s="62"/>
      <c r="I38" s="62"/>
      <c r="J38" s="62"/>
      <c r="K38" s="63"/>
      <c r="L38" s="37" t="s">
        <v>206</v>
      </c>
      <c r="M38" s="37"/>
      <c r="N38" s="37"/>
      <c r="O38" s="37"/>
      <c r="P38" s="37"/>
    </row>
    <row r="39" spans="1:16" ht="5.25" customHeight="1" thickBot="1" x14ac:dyDescent="0.3">
      <c r="A39" s="36"/>
      <c r="B39" s="36"/>
      <c r="C39" s="36"/>
      <c r="D39" s="68" t="str">
        <f>D31</f>
        <v>Fachplanung Tragwerksplanung</v>
      </c>
      <c r="E39" s="36"/>
      <c r="F39" s="36"/>
      <c r="G39" s="36"/>
      <c r="H39" s="36"/>
      <c r="I39" s="36"/>
      <c r="J39" s="36"/>
      <c r="K39" s="36"/>
      <c r="L39" s="47" t="s">
        <v>207</v>
      </c>
    </row>
    <row r="40" spans="1:16" ht="39" customHeight="1" thickBot="1" x14ac:dyDescent="0.3">
      <c r="A40" s="466" t="s">
        <v>218</v>
      </c>
      <c r="B40" s="467"/>
      <c r="C40" s="467"/>
      <c r="D40" s="467"/>
      <c r="E40" s="467"/>
      <c r="F40" s="467"/>
      <c r="G40" s="467"/>
      <c r="H40" s="467"/>
      <c r="I40" s="467"/>
      <c r="J40" s="467"/>
      <c r="K40" s="468"/>
      <c r="L40" s="47" t="s">
        <v>208</v>
      </c>
    </row>
    <row r="41" spans="1:16" ht="15" customHeight="1" x14ac:dyDescent="0.25">
      <c r="A41" s="424" t="s">
        <v>51</v>
      </c>
      <c r="B41" s="425"/>
      <c r="C41" s="425"/>
      <c r="D41" s="450" t="s">
        <v>54</v>
      </c>
      <c r="E41" s="425"/>
      <c r="F41" s="451"/>
      <c r="G41" s="450" t="s">
        <v>65</v>
      </c>
      <c r="H41" s="451"/>
      <c r="I41" s="425" t="s">
        <v>52</v>
      </c>
      <c r="J41" s="425"/>
      <c r="K41" s="426"/>
      <c r="L41" s="47" t="s">
        <v>209</v>
      </c>
    </row>
    <row r="42" spans="1:16" x14ac:dyDescent="0.25">
      <c r="A42" s="422" t="s">
        <v>53</v>
      </c>
      <c r="B42" s="423"/>
      <c r="C42" s="423"/>
      <c r="D42" s="452">
        <v>300</v>
      </c>
      <c r="E42" s="453"/>
      <c r="F42" s="454"/>
      <c r="G42" s="410" t="s">
        <v>215</v>
      </c>
      <c r="H42" s="411"/>
      <c r="I42" s="427">
        <v>415458.35</v>
      </c>
      <c r="J42" s="428"/>
      <c r="K42" s="429"/>
      <c r="L42" s="47" t="s">
        <v>210</v>
      </c>
    </row>
    <row r="43" spans="1:16" x14ac:dyDescent="0.25">
      <c r="A43" s="422" t="s">
        <v>53</v>
      </c>
      <c r="B43" s="423"/>
      <c r="C43" s="423"/>
      <c r="D43" s="452">
        <v>400</v>
      </c>
      <c r="E43" s="453"/>
      <c r="F43" s="454"/>
      <c r="G43" s="410" t="s">
        <v>215</v>
      </c>
      <c r="H43" s="411"/>
      <c r="I43" s="427">
        <v>25635.200000000001</v>
      </c>
      <c r="J43" s="428"/>
      <c r="K43" s="429"/>
      <c r="L43" s="47" t="s">
        <v>211</v>
      </c>
    </row>
    <row r="44" spans="1:16" x14ac:dyDescent="0.25">
      <c r="A44" s="400" t="s">
        <v>53</v>
      </c>
      <c r="B44" s="401"/>
      <c r="C44" s="401"/>
      <c r="D44" s="410"/>
      <c r="E44" s="411"/>
      <c r="F44" s="421"/>
      <c r="G44" s="410"/>
      <c r="H44" s="411"/>
      <c r="I44" s="430"/>
      <c r="J44" s="431"/>
      <c r="K44" s="432"/>
      <c r="L44" s="47" t="s">
        <v>212</v>
      </c>
    </row>
    <row r="45" spans="1:16" x14ac:dyDescent="0.25">
      <c r="A45" s="400" t="s">
        <v>53</v>
      </c>
      <c r="B45" s="401"/>
      <c r="C45" s="401"/>
      <c r="D45" s="410"/>
      <c r="E45" s="411"/>
      <c r="F45" s="421"/>
      <c r="G45" s="410"/>
      <c r="H45" s="411"/>
      <c r="I45" s="430"/>
      <c r="J45" s="431"/>
      <c r="K45" s="432"/>
      <c r="L45" s="47" t="s">
        <v>213</v>
      </c>
    </row>
    <row r="46" spans="1:16" x14ac:dyDescent="0.25">
      <c r="A46" s="400" t="s">
        <v>53</v>
      </c>
      <c r="B46" s="401"/>
      <c r="C46" s="401"/>
      <c r="D46" s="410"/>
      <c r="E46" s="411"/>
      <c r="F46" s="421"/>
      <c r="G46" s="410"/>
      <c r="H46" s="421"/>
      <c r="I46" s="431"/>
      <c r="J46" s="431"/>
      <c r="K46" s="432"/>
      <c r="L46" s="47" t="s">
        <v>214</v>
      </c>
    </row>
    <row r="47" spans="1:16" x14ac:dyDescent="0.25">
      <c r="A47" s="400" t="s">
        <v>53</v>
      </c>
      <c r="B47" s="401"/>
      <c r="C47" s="401"/>
      <c r="D47" s="410"/>
      <c r="E47" s="411"/>
      <c r="F47" s="421"/>
      <c r="G47" s="410"/>
      <c r="H47" s="421"/>
      <c r="I47" s="431"/>
      <c r="J47" s="431"/>
      <c r="K47" s="432"/>
    </row>
    <row r="48" spans="1:16" ht="15.75" thickBot="1" x14ac:dyDescent="0.3">
      <c r="A48" s="413" t="s">
        <v>89</v>
      </c>
      <c r="B48" s="414"/>
      <c r="C48" s="414"/>
      <c r="D48" s="414"/>
      <c r="E48" s="414"/>
      <c r="F48" s="414"/>
      <c r="G48" s="414"/>
      <c r="H48" s="415"/>
      <c r="I48" s="416"/>
      <c r="J48" s="416"/>
      <c r="K48" s="417"/>
    </row>
    <row r="49" spans="1:16" ht="15.75" thickTop="1" x14ac:dyDescent="0.25">
      <c r="A49" s="362" t="s">
        <v>55</v>
      </c>
      <c r="B49" s="363"/>
      <c r="C49" s="363"/>
      <c r="D49" s="363"/>
      <c r="E49" s="363"/>
      <c r="F49" s="363"/>
      <c r="G49" s="363"/>
      <c r="H49" s="364"/>
      <c r="I49" s="388">
        <f>SUM(I42:K48)</f>
        <v>441093.55</v>
      </c>
      <c r="J49" s="388"/>
      <c r="K49" s="389"/>
    </row>
    <row r="50" spans="1:16" ht="5.25" customHeight="1" x14ac:dyDescent="0.25">
      <c r="A50" s="37"/>
      <c r="B50" s="37"/>
      <c r="C50" s="37"/>
      <c r="D50" s="37"/>
      <c r="E50" s="37"/>
      <c r="F50" s="37"/>
      <c r="G50" s="37"/>
      <c r="H50" s="37"/>
      <c r="I50" s="37"/>
      <c r="J50" s="37"/>
      <c r="K50" s="37"/>
      <c r="M50" s="37"/>
      <c r="N50" s="37"/>
      <c r="O50" s="37"/>
      <c r="P50" s="37"/>
    </row>
    <row r="51" spans="1:16" ht="5.25" customHeight="1" x14ac:dyDescent="0.25">
      <c r="A51" s="69"/>
      <c r="B51" s="51"/>
      <c r="C51" s="51"/>
      <c r="D51" s="51"/>
      <c r="E51" s="52"/>
      <c r="F51" s="37"/>
      <c r="G51" s="50"/>
      <c r="H51" s="51"/>
      <c r="I51" s="51"/>
      <c r="J51" s="51"/>
      <c r="K51" s="52"/>
      <c r="M51" s="37"/>
      <c r="N51" s="37"/>
      <c r="O51" s="37"/>
      <c r="P51" s="37"/>
    </row>
    <row r="52" spans="1:16" ht="15" customHeight="1" x14ac:dyDescent="0.25">
      <c r="A52" s="408" t="s">
        <v>49</v>
      </c>
      <c r="B52" s="409"/>
      <c r="C52" s="70" t="s">
        <v>99</v>
      </c>
      <c r="D52" s="71"/>
      <c r="E52" s="72"/>
      <c r="F52" s="73" t="str">
        <f>IF(OR(ISERROR(D56),ISERROR(D57),J52="ja"),"ja","nein")</f>
        <v>nein</v>
      </c>
      <c r="G52" s="412" t="s">
        <v>50</v>
      </c>
      <c r="H52" s="407"/>
      <c r="I52" s="407"/>
      <c r="J52" s="70" t="s">
        <v>106</v>
      </c>
      <c r="K52" s="55"/>
      <c r="M52" s="37"/>
      <c r="N52" s="37"/>
      <c r="O52" s="37"/>
      <c r="P52" s="37"/>
    </row>
    <row r="53" spans="1:16" ht="5.25" customHeight="1" x14ac:dyDescent="0.25">
      <c r="A53" s="61"/>
      <c r="B53" s="62"/>
      <c r="C53" s="62"/>
      <c r="D53" s="62"/>
      <c r="E53" s="63"/>
      <c r="F53" s="37"/>
      <c r="G53" s="61"/>
      <c r="H53" s="62"/>
      <c r="I53" s="62"/>
      <c r="J53" s="62"/>
      <c r="K53" s="63"/>
      <c r="M53" s="37"/>
      <c r="N53" s="37"/>
      <c r="O53" s="37"/>
      <c r="P53" s="37"/>
    </row>
    <row r="54" spans="1:16" ht="5.25" customHeight="1" x14ac:dyDescent="0.25">
      <c r="A54" s="37"/>
      <c r="B54" s="37"/>
      <c r="C54" s="37"/>
      <c r="D54" s="37"/>
      <c r="E54" s="37"/>
      <c r="F54" s="37"/>
      <c r="G54" s="37"/>
      <c r="H54" s="37"/>
      <c r="I54" s="37"/>
      <c r="J54" s="37"/>
      <c r="K54" s="37"/>
      <c r="M54" s="37"/>
      <c r="N54" s="37"/>
      <c r="O54" s="37"/>
      <c r="P54" s="37"/>
    </row>
    <row r="55" spans="1:16" ht="29.25" customHeight="1" x14ac:dyDescent="0.25">
      <c r="A55" s="345" t="str">
        <f>IFERROR(VLOOKUP($D$31,'Honorartafeln HOAI'!$O$39:$R$48,4,FALSE),"")</f>
        <v>Honorartafel nach § 52 HOAI</v>
      </c>
      <c r="B55" s="346"/>
      <c r="C55" s="347"/>
      <c r="D55" s="490" t="s">
        <v>56</v>
      </c>
      <c r="E55" s="491"/>
      <c r="F55" s="492" t="s">
        <v>127</v>
      </c>
      <c r="G55" s="493"/>
      <c r="H55" s="491"/>
      <c r="I55" s="490" t="s">
        <v>128</v>
      </c>
      <c r="J55" s="493"/>
      <c r="K55" s="493"/>
      <c r="M55" s="37"/>
      <c r="N55" s="37"/>
      <c r="O55" s="37"/>
      <c r="P55" s="37"/>
    </row>
    <row r="56" spans="1:16" x14ac:dyDescent="0.25">
      <c r="A56" s="351" t="s">
        <v>57</v>
      </c>
      <c r="B56" s="352"/>
      <c r="C56" s="353"/>
      <c r="D56" s="74">
        <f>IF(I49=0,0,IF($D$31="Fachplanung Technische Ausrüstung",LARGE('Honorartafeln HOAI'!$B$97:$B$116,COUNTIF('Honorartafeln HOAI'!$B$97:$B$116,"&gt;"&amp;$I$49)+1),
IF($D$31="Fachplanung Tragwerksplanung",LARGE('Honorartafeln HOAI'!$B$69:$B$88,COUNTIF('Honorartafeln HOAI'!$B$69:$B$88,"&gt;"&amp;$I$49)+1),
IF($D$31="Objektplanung Freianlagen",LARGE('Honorartafeln HOAI'!$B$40:$B$59,COUNTIF('Honorartafeln HOAI'!$B$40:$B$59,"&gt;"&amp;$I$49)+1),
LARGE('Honorartafeln HOAI'!$B$8:$B$27,COUNTIF('Honorartafeln HOAI'!$B$8:$B$27,"&gt;"&amp;$I$49)+1)))))</f>
        <v>350000</v>
      </c>
      <c r="E56" s="75"/>
      <c r="F56" s="76" t="s">
        <v>59</v>
      </c>
      <c r="G56" s="74">
        <f t="array" ref="G56">IF(I49=0,0,IF($D$31="Fachplanung Technische Ausrüstung",INDEX('Honorartafeln HOAI'!$C$97:$H$116,MATCH($D$56,'Honorartafeln HOAI'!$B$97:$B$116,0),MATCH($D$39&amp;$C$52&amp;F56,'Honorartafeln HOAI'!$C$90:$H$90&amp;'Honorartafeln HOAI'!$C$92:$H$92&amp;'Honorartafeln HOAI'!$C$95:$H$95,0)),
IF($D$31="Fachplanung Tragwerksplanung",INDEX('Honorartafeln HOAI'!$C$69:$L$88,MATCH($D$56,'Honorartafeln HOAI'!$B$69:$B$88,0),MATCH($D$39&amp;$C$52&amp;F56,'Honorartafeln HOAI'!$C$62:$L$62&amp;'Honorartafeln HOAI'!$C$64:$L$64&amp;'Honorartafeln HOAI'!$C$67:$L$67,0)),
IF($D$31="Objektplanung Freianlagen",INDEX('Honorartafeln HOAI'!$C$40:$L$59,MATCH($D$56,'Honorartafeln HOAI'!$B$40:$B$59,0),MATCH($D$39&amp;$C$52&amp;F56,'Honorartafeln HOAI'!$C$33:$L$33&amp;'Honorartafeln HOAI'!$C$35:$L$35&amp;'Honorartafeln HOAI'!$C$38:$L$38,0)),
INDEX('Honorartafeln HOAI'!$C$8:$AP$27,MATCH($D$56,'Honorartafeln HOAI'!$B$8:$B$27,0),MATCH($D$39&amp;$C$52&amp;F56,'Honorartafeln HOAI'!$C$1:$AP$1&amp;'Honorartafeln HOAI'!$C$3:$AP$3&amp;'Honorartafeln HOAI'!$C$6:$AP$6,0))))))</f>
        <v>33776</v>
      </c>
      <c r="H56" s="77"/>
      <c r="I56" s="78" t="s">
        <v>60</v>
      </c>
      <c r="J56" s="74">
        <f t="array" ref="J56">IF(I49=0,0,IF($D$31="Fachplanung Technische Ausrüstung",INDEX('Honorartafeln HOAI'!$C$97:$H$116,MATCH($D$56,'Honorartafeln HOAI'!$B$97:$B$116,0),MATCH($D$39&amp;$C$52&amp;I56,'Honorartafeln HOAI'!$C$90:$H$90&amp;'Honorartafeln HOAI'!$C$92:$H$92&amp;'Honorartafeln HOAI'!$C$95:$H$95,0)),
IF($D$31="Fachplanung Tragwerksplanung",INDEX('Honorartafeln HOAI'!$C$69:$L$88,MATCH($D$56,'Honorartafeln HOAI'!$B$69:$B$88,0),MATCH($D$39&amp;$C$52&amp;I56,'Honorartafeln HOAI'!$C$62:$L$62&amp;'Honorartafeln HOAI'!$C$64:$L$64&amp;'Honorartafeln HOAI'!$C$67:$L$67,0)),
IF($D$31="Objektplanung Freianlagen",INDEX('Honorartafeln HOAI'!$C$40:$L$59,MATCH($D$56,'Honorartafeln HOAI'!$B$40:$B$59,0),MATCH($D$39&amp;$C$52&amp;I56,'Honorartafeln HOAI'!$C$33:$L$33&amp;'Honorartafeln HOAI'!$C$35:$L$35&amp;'Honorartafeln HOAI'!$C$38:$L$38,0)),
INDEX('Honorartafeln HOAI'!$C$8:$AP$27,MATCH($D$56,'Honorartafeln HOAI'!$B$8:$B$27,0),MATCH($D$39&amp;$C$52&amp;I56,'Honorartafeln HOAI'!$C$1:$AP$1&amp;'Honorartafeln HOAI'!$C$3:$AP$3&amp;'Honorartafeln HOAI'!$C$6:$AP$6,0))))))</f>
        <v>42125</v>
      </c>
      <c r="K56" s="79"/>
      <c r="M56" s="37"/>
      <c r="N56" s="37"/>
      <c r="O56" s="37"/>
      <c r="P56" s="37"/>
    </row>
    <row r="57" spans="1:16" ht="15.75" thickBot="1" x14ac:dyDescent="0.3">
      <c r="A57" s="354" t="s">
        <v>58</v>
      </c>
      <c r="B57" s="355"/>
      <c r="C57" s="356"/>
      <c r="D57" s="80">
        <f>IF(I49=0,0,IF($D$31="Fachplanung Technische Ausrüstung",SMALL('Honorartafeln HOAI'!$B$97:$B$116,COUNTIF('Honorartafeln HOAI'!$B$97:$B$116,"&lt;"&amp;$I$49)+1),
IF($D$31="Fachplanung Tragwerksplanung",SMALL('Honorartafeln HOAI'!$B$69:$B$88,COUNTIF('Honorartafeln HOAI'!$B$69:$B$88,"&lt;"&amp;$I$49)+1),
IF($D$31="Objektplanung Freianlagen",SMALL('Honorartafeln HOAI'!$B$40:$B$59,COUNTIF('Honorartafeln HOAI'!$B$40:$B$59,"&lt;"&amp;$I$49)+1),
SMALL('Honorartafeln HOAI'!$B$8:$B$27,COUNTIF('Honorartafeln HOAI'!$B$8:$B$27,"&lt;"&amp;$I$49)+1)))))</f>
        <v>500000</v>
      </c>
      <c r="E57" s="81"/>
      <c r="F57" s="82" t="s">
        <v>59</v>
      </c>
      <c r="G57" s="80">
        <f t="array" ref="G57">IF(I49=0,0,IF($D$31="Fachplanung Technische Ausrüstung",INDEX('Honorartafeln HOAI'!$C$97:$H$116,MATCH($D$57,'Honorartafeln HOAI'!$B$97:$B$116,0),MATCH($D$39&amp;$C$52&amp;F57,'Honorartafeln HOAI'!$C$90:$H$90&amp;'Honorartafeln HOAI'!$C$92:$H$92&amp;'Honorartafeln HOAI'!$C$95:$H$95,0)),
IF($D$31="Fachplanung Tragwerksplanung",INDEX('Honorartafeln HOAI'!$C$69:$L$88,MATCH($D$57,'Honorartafeln HOAI'!$B$69:$B$88,0),MATCH($D$39&amp;$C$52&amp;F57,'Honorartafeln HOAI'!$C$62:$L$62&amp;'Honorartafeln HOAI'!$C$64:$L$64&amp;'Honorartafeln HOAI'!$C$67:$L$67,0)),
IF($D$31="Objektplanung Freianlagen",INDEX('Honorartafeln HOAI'!$C$40:$L$59,MATCH($D$57,'Honorartafeln HOAI'!$B$40:$B$59,0),MATCH($D$39&amp;$C$52&amp;F57,'Honorartafeln HOAI'!$C$33:$L$33&amp;'Honorartafeln HOAI'!$C$35:$L$35&amp;'Honorartafeln HOAI'!$C$38:$L$38,0)),
INDEX('Honorartafeln HOAI'!$C$8:$AP$27,MATCH($D$57,'Honorartafeln HOAI'!$B$8:$B$27,0),MATCH($D$39&amp;$C$52&amp;F57,'Honorartafeln HOAI'!$C$1:$AP$1&amp;'Honorartafeln HOAI'!$C$3:$AP$3&amp;'Honorartafeln HOAI'!$C$6:$AP$6,0))))))</f>
        <v>44633</v>
      </c>
      <c r="H57" s="83"/>
      <c r="I57" s="84" t="s">
        <v>60</v>
      </c>
      <c r="J57" s="80">
        <f t="array" ref="J57">IF(I49=0,0,IF($D$31="Fachplanung Technische Ausrüstung",INDEX('Honorartafeln HOAI'!$C$97:$H$116,MATCH($D$57,'Honorartafeln HOAI'!$B$97:$B$116,0),MATCH($D$39&amp;$C$52&amp;I57,'Honorartafeln HOAI'!$C$90:$H$90&amp;'Honorartafeln HOAI'!$C$92:$H$92&amp;'Honorartafeln HOAI'!$C$95:$H$95,0)),
IF($D$31="Fachplanung Tragwerksplanung",INDEX('Honorartafeln HOAI'!$C$69:$L$88,MATCH($D$57,'Honorartafeln HOAI'!$B$69:$B$88,0),MATCH($D$39&amp;$C$52&amp;I57,'Honorartafeln HOAI'!$C$62:$L$62&amp;'Honorartafeln HOAI'!$C$64:$L$64&amp;'Honorartafeln HOAI'!$C$67:$L$67,0)),
IF($D$31="Objektplanung Freianlagen",INDEX('Honorartafeln HOAI'!$C$40:$L$59,MATCH($D$57,'Honorartafeln HOAI'!$B$40:$B$59,0),MATCH($D$39&amp;$C$52&amp;I57,'Honorartafeln HOAI'!$C$33:$L$33&amp;'Honorartafeln HOAI'!$C$35:$L$35&amp;'Honorartafeln HOAI'!$C$38:$L$38,0)),
INDEX('Honorartafeln HOAI'!$C$8:$AP$27,MATCH($D$57,'Honorartafeln HOAI'!$B$8:$B$27,0),MATCH($D$39&amp;$C$52&amp;I57,'Honorartafeln HOAI'!$C$1:$AP$1&amp;'Honorartafeln HOAI'!$C$3:$AP$3&amp;'Honorartafeln HOAI'!$C$6:$AP$6,0))))))</f>
        <v>55666</v>
      </c>
      <c r="K57" s="85"/>
      <c r="L57" s="37"/>
      <c r="M57" s="37"/>
      <c r="N57" s="37"/>
      <c r="O57" s="37"/>
      <c r="P57" s="37"/>
    </row>
    <row r="58" spans="1:16" ht="15.75" thickTop="1" x14ac:dyDescent="0.25">
      <c r="A58" s="357" t="s">
        <v>130</v>
      </c>
      <c r="B58" s="358"/>
      <c r="C58" s="358"/>
      <c r="D58" s="358"/>
      <c r="E58" s="358"/>
      <c r="F58" s="358"/>
      <c r="G58" s="358"/>
      <c r="H58" s="359"/>
      <c r="I58" s="388">
        <f>IF(AND(D57=D56,D56&gt;0),G56,IFERROR(ROUND((I49-D56)/(D57-D56)*(G57-G56)+G56,2),0))</f>
        <v>40369.35</v>
      </c>
      <c r="J58" s="388"/>
      <c r="K58" s="389"/>
    </row>
    <row r="59" spans="1:16" ht="5.25" customHeight="1" x14ac:dyDescent="0.25">
      <c r="A59" s="37"/>
      <c r="B59" s="37"/>
      <c r="C59" s="37"/>
      <c r="D59" s="37"/>
      <c r="E59" s="37"/>
      <c r="F59" s="37"/>
      <c r="G59" s="37"/>
      <c r="H59" s="37"/>
      <c r="I59" s="37"/>
      <c r="J59" s="37"/>
      <c r="K59" s="37"/>
    </row>
    <row r="60" spans="1:16" x14ac:dyDescent="0.25">
      <c r="A60" s="437" t="s">
        <v>129</v>
      </c>
      <c r="B60" s="438"/>
      <c r="C60" s="438"/>
      <c r="D60" s="438"/>
      <c r="E60" s="438"/>
      <c r="F60" s="501"/>
      <c r="G60" s="441" t="s">
        <v>220</v>
      </c>
      <c r="H60" s="442"/>
      <c r="I60" s="469" t="s">
        <v>52</v>
      </c>
      <c r="J60" s="469"/>
      <c r="K60" s="443"/>
    </row>
    <row r="61" spans="1:16" x14ac:dyDescent="0.25">
      <c r="A61" s="351" t="s">
        <v>131</v>
      </c>
      <c r="B61" s="352"/>
      <c r="C61" s="352"/>
      <c r="D61" s="352"/>
      <c r="E61" s="352"/>
      <c r="F61" s="353"/>
      <c r="G61" s="462"/>
      <c r="H61" s="463"/>
      <c r="I61" s="372">
        <f>IF(G62&gt;0,0,ROUND(I58*G61/100,2))*-1</f>
        <v>0</v>
      </c>
      <c r="J61" s="372"/>
      <c r="K61" s="373"/>
    </row>
    <row r="62" spans="1:16" x14ac:dyDescent="0.25">
      <c r="A62" s="381" t="s">
        <v>132</v>
      </c>
      <c r="B62" s="382"/>
      <c r="C62" s="382"/>
      <c r="D62" s="382"/>
      <c r="E62" s="382"/>
      <c r="F62" s="383"/>
      <c r="G62" s="464"/>
      <c r="H62" s="465"/>
      <c r="I62" s="499">
        <f>IF(G61&gt;0,0,ROUND(I58*G62/100,2))</f>
        <v>0</v>
      </c>
      <c r="J62" s="499"/>
      <c r="K62" s="500"/>
    </row>
    <row r="63" spans="1:16" ht="5.25" customHeight="1" x14ac:dyDescent="0.25">
      <c r="A63" s="37"/>
      <c r="B63" s="37"/>
      <c r="C63" s="37"/>
      <c r="D63" s="37"/>
      <c r="E63" s="37"/>
      <c r="F63" s="37"/>
      <c r="G63" s="37"/>
      <c r="H63" s="37"/>
      <c r="I63" s="37"/>
      <c r="J63" s="37"/>
      <c r="K63" s="37"/>
    </row>
    <row r="64" spans="1:16" ht="15.75" thickBot="1" x14ac:dyDescent="0.3">
      <c r="A64" s="458" t="s">
        <v>62</v>
      </c>
      <c r="B64" s="458"/>
      <c r="C64" s="459"/>
      <c r="D64" s="457" t="s">
        <v>52</v>
      </c>
      <c r="E64" s="458"/>
      <c r="F64" s="458"/>
      <c r="G64" s="459"/>
      <c r="H64" s="494" t="s">
        <v>63</v>
      </c>
      <c r="I64" s="458"/>
      <c r="J64" s="458"/>
      <c r="K64" s="458"/>
    </row>
    <row r="65" spans="1:11" ht="15.75" thickTop="1" x14ac:dyDescent="0.25">
      <c r="A65" s="455" t="s">
        <v>64</v>
      </c>
      <c r="B65" s="455"/>
      <c r="C65" s="456"/>
      <c r="D65" s="495">
        <f>I58+I61+I62</f>
        <v>40369.35</v>
      </c>
      <c r="E65" s="496"/>
      <c r="F65" s="496"/>
      <c r="G65" s="497"/>
      <c r="H65" s="389">
        <f>D65*(1+F93/100)</f>
        <v>48039.526499999993</v>
      </c>
      <c r="I65" s="498"/>
      <c r="J65" s="498"/>
      <c r="K65" s="498"/>
    </row>
    <row r="66" spans="1:11" x14ac:dyDescent="0.25">
      <c r="A66" s="37"/>
      <c r="B66" s="37"/>
      <c r="C66" s="37"/>
      <c r="D66" s="37"/>
      <c r="E66" s="37"/>
      <c r="F66" s="37"/>
      <c r="G66" s="37"/>
      <c r="H66" s="37"/>
      <c r="I66" s="37"/>
      <c r="J66" s="37"/>
      <c r="K66" s="37"/>
    </row>
    <row r="67" spans="1:11" x14ac:dyDescent="0.25">
      <c r="A67" s="37"/>
      <c r="B67" s="37"/>
      <c r="C67" s="37"/>
      <c r="D67" s="37"/>
      <c r="E67" s="37"/>
      <c r="F67" s="37"/>
      <c r="G67" s="37"/>
      <c r="H67" s="37"/>
      <c r="I67" s="37"/>
      <c r="J67" s="37"/>
      <c r="K67" s="37"/>
    </row>
    <row r="68" spans="1:11" x14ac:dyDescent="0.25">
      <c r="A68" s="37"/>
      <c r="B68" s="37"/>
      <c r="C68" s="37"/>
      <c r="D68" s="37"/>
      <c r="E68" s="37"/>
      <c r="F68" s="37"/>
      <c r="G68" s="37"/>
      <c r="H68" s="37"/>
      <c r="I68" s="37"/>
      <c r="J68" s="37"/>
      <c r="K68" s="37"/>
    </row>
    <row r="69" spans="1:11" ht="57.75" customHeight="1" x14ac:dyDescent="0.25">
      <c r="A69" s="37"/>
      <c r="B69" s="37"/>
      <c r="C69" s="37"/>
      <c r="D69" s="37"/>
      <c r="E69" s="37"/>
      <c r="F69" s="37"/>
      <c r="G69" s="37"/>
      <c r="H69" s="37"/>
      <c r="I69" s="37"/>
      <c r="J69" s="37"/>
      <c r="K69" s="37"/>
    </row>
    <row r="70" spans="1:11" x14ac:dyDescent="0.25">
      <c r="A70" s="472" t="s">
        <v>124</v>
      </c>
      <c r="B70" s="469"/>
      <c r="C70" s="469"/>
      <c r="D70" s="469"/>
      <c r="E70" s="442"/>
      <c r="F70" s="469" t="s">
        <v>61</v>
      </c>
      <c r="G70" s="442"/>
      <c r="H70" s="441" t="s">
        <v>67</v>
      </c>
      <c r="I70" s="442"/>
      <c r="J70" s="469" t="s">
        <v>52</v>
      </c>
      <c r="K70" s="443"/>
    </row>
    <row r="71" spans="1:11" x14ac:dyDescent="0.25">
      <c r="A71" s="351" t="s">
        <v>71</v>
      </c>
      <c r="B71" s="352"/>
      <c r="C71" s="352"/>
      <c r="D71" s="352"/>
      <c r="E71" s="353"/>
      <c r="F71" s="470">
        <v>3</v>
      </c>
      <c r="G71" s="471"/>
      <c r="H71" s="460"/>
      <c r="I71" s="461"/>
      <c r="J71" s="372">
        <f t="shared" ref="J71:J79" si="0">IF($J$52="ja",$H71,$D$65*$F71/100)</f>
        <v>1211.0804999999998</v>
      </c>
      <c r="K71" s="373"/>
    </row>
    <row r="72" spans="1:11" x14ac:dyDescent="0.25">
      <c r="A72" s="400" t="s">
        <v>72</v>
      </c>
      <c r="B72" s="401"/>
      <c r="C72" s="401"/>
      <c r="D72" s="401"/>
      <c r="E72" s="402"/>
      <c r="F72" s="392">
        <v>10</v>
      </c>
      <c r="G72" s="393"/>
      <c r="H72" s="390"/>
      <c r="I72" s="391"/>
      <c r="J72" s="376">
        <f t="shared" si="0"/>
        <v>4036.9349999999999</v>
      </c>
      <c r="K72" s="377"/>
    </row>
    <row r="73" spans="1:11" x14ac:dyDescent="0.25">
      <c r="A73" s="400" t="s">
        <v>73</v>
      </c>
      <c r="B73" s="401"/>
      <c r="C73" s="401"/>
      <c r="D73" s="401"/>
      <c r="E73" s="402"/>
      <c r="F73" s="392">
        <v>15</v>
      </c>
      <c r="G73" s="393"/>
      <c r="H73" s="390"/>
      <c r="I73" s="391"/>
      <c r="J73" s="376">
        <f t="shared" si="0"/>
        <v>6055.4025000000001</v>
      </c>
      <c r="K73" s="377"/>
    </row>
    <row r="74" spans="1:11" x14ac:dyDescent="0.25">
      <c r="A74" s="400" t="s">
        <v>74</v>
      </c>
      <c r="B74" s="401"/>
      <c r="C74" s="401"/>
      <c r="D74" s="401"/>
      <c r="E74" s="402"/>
      <c r="F74" s="392">
        <v>30</v>
      </c>
      <c r="G74" s="393"/>
      <c r="H74" s="390"/>
      <c r="I74" s="391"/>
      <c r="J74" s="376">
        <f t="shared" si="0"/>
        <v>12110.805</v>
      </c>
      <c r="K74" s="377"/>
    </row>
    <row r="75" spans="1:11" x14ac:dyDescent="0.25">
      <c r="A75" s="400" t="s">
        <v>75</v>
      </c>
      <c r="B75" s="401"/>
      <c r="C75" s="401"/>
      <c r="D75" s="401"/>
      <c r="E75" s="402"/>
      <c r="F75" s="392">
        <v>27</v>
      </c>
      <c r="G75" s="393"/>
      <c r="H75" s="390"/>
      <c r="I75" s="391"/>
      <c r="J75" s="376">
        <f t="shared" si="0"/>
        <v>10899.7245</v>
      </c>
      <c r="K75" s="377"/>
    </row>
    <row r="76" spans="1:11" x14ac:dyDescent="0.25">
      <c r="A76" s="400" t="s">
        <v>76</v>
      </c>
      <c r="B76" s="401"/>
      <c r="C76" s="401"/>
      <c r="D76" s="401"/>
      <c r="E76" s="402"/>
      <c r="F76" s="392">
        <v>2</v>
      </c>
      <c r="G76" s="393"/>
      <c r="H76" s="390"/>
      <c r="I76" s="391"/>
      <c r="J76" s="376">
        <f t="shared" si="0"/>
        <v>807.38699999999994</v>
      </c>
      <c r="K76" s="377"/>
    </row>
    <row r="77" spans="1:11" x14ac:dyDescent="0.25">
      <c r="A77" s="400" t="s">
        <v>77</v>
      </c>
      <c r="B77" s="401"/>
      <c r="C77" s="401"/>
      <c r="D77" s="401"/>
      <c r="E77" s="402"/>
      <c r="F77" s="392"/>
      <c r="G77" s="393"/>
      <c r="H77" s="390"/>
      <c r="I77" s="391"/>
      <c r="J77" s="376">
        <f t="shared" si="0"/>
        <v>0</v>
      </c>
      <c r="K77" s="377"/>
    </row>
    <row r="78" spans="1:11" x14ac:dyDescent="0.25">
      <c r="A78" s="400" t="s">
        <v>78</v>
      </c>
      <c r="B78" s="401"/>
      <c r="C78" s="401"/>
      <c r="D78" s="401"/>
      <c r="E78" s="402"/>
      <c r="F78" s="392"/>
      <c r="G78" s="393"/>
      <c r="H78" s="390"/>
      <c r="I78" s="391"/>
      <c r="J78" s="376">
        <f t="shared" si="0"/>
        <v>0</v>
      </c>
      <c r="K78" s="377"/>
    </row>
    <row r="79" spans="1:11" x14ac:dyDescent="0.25">
      <c r="A79" s="381" t="s">
        <v>79</v>
      </c>
      <c r="B79" s="382"/>
      <c r="C79" s="382"/>
      <c r="D79" s="382"/>
      <c r="E79" s="383"/>
      <c r="F79" s="384"/>
      <c r="G79" s="385"/>
      <c r="H79" s="386"/>
      <c r="I79" s="387"/>
      <c r="J79" s="388">
        <f t="shared" si="0"/>
        <v>0</v>
      </c>
      <c r="K79" s="389"/>
    </row>
    <row r="80" spans="1:11" ht="15.75" thickBot="1" x14ac:dyDescent="0.3">
      <c r="A80" s="403" t="s">
        <v>70</v>
      </c>
      <c r="B80" s="404"/>
      <c r="C80" s="404"/>
      <c r="D80" s="404"/>
      <c r="E80" s="405"/>
      <c r="F80" s="394">
        <f>IF(J52="ja","",F71+F72+F73+F74+F75+F76+F77+F78+F79)</f>
        <v>87</v>
      </c>
      <c r="G80" s="395"/>
      <c r="H80" s="396"/>
      <c r="I80" s="396"/>
      <c r="J80" s="396"/>
      <c r="K80" s="397"/>
    </row>
    <row r="81" spans="1:11" ht="15.75" thickTop="1" x14ac:dyDescent="0.25">
      <c r="A81" s="362" t="s">
        <v>68</v>
      </c>
      <c r="B81" s="363"/>
      <c r="C81" s="363"/>
      <c r="D81" s="363"/>
      <c r="E81" s="363"/>
      <c r="F81" s="363"/>
      <c r="G81" s="364"/>
      <c r="H81" s="398">
        <f>SUM(J71:K79)</f>
        <v>35121.334499999997</v>
      </c>
      <c r="I81" s="398"/>
      <c r="J81" s="398"/>
      <c r="K81" s="399"/>
    </row>
    <row r="82" spans="1:11" x14ac:dyDescent="0.25">
      <c r="A82" s="351" t="s">
        <v>167</v>
      </c>
      <c r="B82" s="352"/>
      <c r="C82" s="352"/>
      <c r="D82" s="352"/>
      <c r="E82" s="353"/>
      <c r="F82" s="368"/>
      <c r="G82" s="369"/>
      <c r="H82" s="372">
        <f>IF(J52="ja",0,$H$81*F82)</f>
        <v>0</v>
      </c>
      <c r="I82" s="372"/>
      <c r="J82" s="372"/>
      <c r="K82" s="373"/>
    </row>
    <row r="83" spans="1:11" ht="15.75" thickBot="1" x14ac:dyDescent="0.3">
      <c r="A83" s="378" t="s">
        <v>176</v>
      </c>
      <c r="B83" s="379"/>
      <c r="C83" s="379"/>
      <c r="D83" s="379"/>
      <c r="E83" s="380"/>
      <c r="F83" s="370"/>
      <c r="G83" s="371"/>
      <c r="H83" s="374">
        <f>IF(J52="ja",0,$J$78*F83)</f>
        <v>0</v>
      </c>
      <c r="I83" s="374"/>
      <c r="J83" s="374"/>
      <c r="K83" s="375"/>
    </row>
    <row r="84" spans="1:11" ht="15.75" thickTop="1" x14ac:dyDescent="0.25">
      <c r="A84" s="362" t="s">
        <v>69</v>
      </c>
      <c r="B84" s="363"/>
      <c r="C84" s="363"/>
      <c r="D84" s="363"/>
      <c r="E84" s="363"/>
      <c r="F84" s="363"/>
      <c r="G84" s="364"/>
      <c r="H84" s="365">
        <f>SUM(H81:K83)</f>
        <v>35121.334499999997</v>
      </c>
      <c r="I84" s="366"/>
      <c r="J84" s="366"/>
      <c r="K84" s="367"/>
    </row>
    <row r="85" spans="1:11" ht="15" customHeight="1" x14ac:dyDescent="0.25">
      <c r="A85" s="37"/>
      <c r="B85" s="37"/>
      <c r="C85" s="37"/>
      <c r="D85" s="37"/>
      <c r="E85" s="37"/>
      <c r="F85" s="37"/>
      <c r="G85" s="37"/>
      <c r="H85" s="37"/>
      <c r="I85" s="37"/>
      <c r="J85" s="37"/>
      <c r="K85" s="37"/>
    </row>
    <row r="86" spans="1:11" x14ac:dyDescent="0.25">
      <c r="A86" s="437" t="s">
        <v>81</v>
      </c>
      <c r="B86" s="438"/>
      <c r="C86" s="438"/>
      <c r="D86" s="438"/>
      <c r="E86" s="438"/>
      <c r="F86" s="86"/>
      <c r="G86" s="87"/>
      <c r="H86" s="441" t="s">
        <v>80</v>
      </c>
      <c r="I86" s="442"/>
      <c r="J86" s="441" t="s">
        <v>52</v>
      </c>
      <c r="K86" s="443"/>
    </row>
    <row r="87" spans="1:11" x14ac:dyDescent="0.25">
      <c r="A87" s="381"/>
      <c r="B87" s="382"/>
      <c r="C87" s="382"/>
      <c r="D87" s="382"/>
      <c r="E87" s="382"/>
      <c r="F87" s="439" t="s">
        <v>82</v>
      </c>
      <c r="G87" s="440"/>
      <c r="H87" s="444"/>
      <c r="I87" s="445"/>
      <c r="J87" s="388">
        <f>IF(F87="Pauschale",H87,IF(F87="Prozent",H84*H87/100,0))</f>
        <v>0</v>
      </c>
      <c r="K87" s="389"/>
    </row>
    <row r="88" spans="1:11" ht="5.25" customHeight="1" x14ac:dyDescent="0.25">
      <c r="A88" s="37"/>
      <c r="B88" s="40"/>
      <c r="C88" s="37"/>
      <c r="D88" s="37"/>
      <c r="E88" s="37"/>
      <c r="F88" s="37"/>
      <c r="G88" s="37"/>
      <c r="H88" s="40"/>
      <c r="I88" s="40"/>
      <c r="J88" s="37"/>
      <c r="K88" s="37"/>
    </row>
    <row r="89" spans="1:11" x14ac:dyDescent="0.25">
      <c r="A89" s="437" t="s">
        <v>83</v>
      </c>
      <c r="B89" s="438"/>
      <c r="C89" s="438"/>
      <c r="D89" s="438"/>
      <c r="E89" s="438"/>
      <c r="F89" s="438"/>
      <c r="G89" s="41"/>
      <c r="H89" s="441" t="s">
        <v>86</v>
      </c>
      <c r="I89" s="469"/>
      <c r="J89" s="469"/>
      <c r="K89" s="443"/>
    </row>
    <row r="90" spans="1:11" x14ac:dyDescent="0.25">
      <c r="A90" s="351" t="s">
        <v>168</v>
      </c>
      <c r="B90" s="352"/>
      <c r="C90" s="352"/>
      <c r="D90" s="352"/>
      <c r="E90" s="352"/>
      <c r="F90" s="352"/>
      <c r="G90" s="42"/>
      <c r="H90" s="475">
        <f>H84</f>
        <v>35121.334499999997</v>
      </c>
      <c r="I90" s="476"/>
      <c r="J90" s="476"/>
      <c r="K90" s="477"/>
    </row>
    <row r="91" spans="1:11" ht="15.75" thickBot="1" x14ac:dyDescent="0.3">
      <c r="A91" s="354" t="s">
        <v>84</v>
      </c>
      <c r="B91" s="355"/>
      <c r="C91" s="355"/>
      <c r="D91" s="355"/>
      <c r="E91" s="355"/>
      <c r="F91" s="355"/>
      <c r="G91" s="88"/>
      <c r="H91" s="478">
        <f>J87</f>
        <v>0</v>
      </c>
      <c r="I91" s="479"/>
      <c r="J91" s="479"/>
      <c r="K91" s="480"/>
    </row>
    <row r="92" spans="1:11" ht="15.75" thickTop="1" x14ac:dyDescent="0.25">
      <c r="A92" s="448" t="s">
        <v>85</v>
      </c>
      <c r="B92" s="449"/>
      <c r="C92" s="449"/>
      <c r="D92" s="449"/>
      <c r="E92" s="449"/>
      <c r="F92" s="449"/>
      <c r="G92" s="43"/>
      <c r="H92" s="481">
        <f>SUM(H90:K91)</f>
        <v>35121.334499999997</v>
      </c>
      <c r="I92" s="482"/>
      <c r="J92" s="482"/>
      <c r="K92" s="483"/>
    </row>
    <row r="93" spans="1:11" x14ac:dyDescent="0.25">
      <c r="A93" s="44" t="s">
        <v>87</v>
      </c>
      <c r="B93" s="45"/>
      <c r="C93" s="45"/>
      <c r="D93" s="45"/>
      <c r="E93" s="45"/>
      <c r="F93" s="360">
        <v>19</v>
      </c>
      <c r="G93" s="361"/>
      <c r="H93" s="484">
        <f>H92*F93/100</f>
        <v>6673.0535549999995</v>
      </c>
      <c r="I93" s="485"/>
      <c r="J93" s="485"/>
      <c r="K93" s="486"/>
    </row>
    <row r="94" spans="1:11" x14ac:dyDescent="0.25">
      <c r="A94" s="473" t="s">
        <v>88</v>
      </c>
      <c r="B94" s="474"/>
      <c r="C94" s="474"/>
      <c r="D94" s="474"/>
      <c r="E94" s="474"/>
      <c r="F94" s="474"/>
      <c r="G94" s="46"/>
      <c r="H94" s="487">
        <f>SUM(H92:K93)</f>
        <v>41794.388054999996</v>
      </c>
      <c r="I94" s="488"/>
      <c r="J94" s="488"/>
      <c r="K94" s="489"/>
    </row>
    <row r="95" spans="1:11" ht="5.25" customHeight="1" x14ac:dyDescent="0.25">
      <c r="A95" s="37"/>
      <c r="B95" s="37"/>
      <c r="C95" s="37"/>
      <c r="D95" s="37"/>
      <c r="E95" s="37"/>
      <c r="F95" s="37"/>
      <c r="G95" s="37"/>
      <c r="H95" s="37"/>
      <c r="I95" s="37"/>
      <c r="J95" s="37"/>
      <c r="K95" s="37"/>
    </row>
    <row r="96" spans="1:11" x14ac:dyDescent="0.25">
      <c r="A96" s="37"/>
      <c r="B96" s="37"/>
      <c r="C96" s="37"/>
      <c r="D96" s="37"/>
      <c r="E96" s="37"/>
      <c r="F96" s="37"/>
      <c r="G96" s="37"/>
      <c r="H96" s="37"/>
      <c r="I96" s="37"/>
      <c r="J96" s="37"/>
      <c r="K96" s="37"/>
    </row>
    <row r="97" spans="1:11" x14ac:dyDescent="0.25">
      <c r="A97" s="37"/>
      <c r="B97" s="37"/>
      <c r="C97" s="37"/>
      <c r="D97" s="37"/>
      <c r="E97" s="37"/>
      <c r="F97" s="37"/>
      <c r="G97" s="37"/>
      <c r="H97" s="37"/>
      <c r="I97" s="37"/>
      <c r="J97" s="37"/>
      <c r="K97" s="37"/>
    </row>
    <row r="98" spans="1:11" x14ac:dyDescent="0.25">
      <c r="A98" s="37"/>
      <c r="B98" s="37"/>
      <c r="C98" s="37"/>
      <c r="D98" s="37"/>
      <c r="E98" s="37"/>
      <c r="F98" s="37"/>
      <c r="G98" s="37"/>
      <c r="H98" s="37"/>
      <c r="I98" s="37"/>
      <c r="J98" s="37"/>
      <c r="K98" s="37"/>
    </row>
    <row r="99" spans="1:11" x14ac:dyDescent="0.25">
      <c r="A99" s="37"/>
      <c r="B99" s="37"/>
      <c r="C99" s="37"/>
      <c r="D99" s="37"/>
      <c r="E99" s="37"/>
      <c r="F99" s="37"/>
      <c r="G99" s="37"/>
      <c r="H99" s="37"/>
      <c r="I99" s="37"/>
      <c r="J99" s="37"/>
      <c r="K99" s="37"/>
    </row>
    <row r="100" spans="1:11" x14ac:dyDescent="0.25">
      <c r="A100" s="37"/>
      <c r="B100" s="37"/>
      <c r="C100" s="37"/>
      <c r="D100" s="37"/>
      <c r="E100" s="37"/>
      <c r="F100" s="37"/>
      <c r="G100" s="37"/>
      <c r="H100" s="37"/>
      <c r="I100" s="37"/>
      <c r="J100" s="37"/>
      <c r="K100" s="37"/>
    </row>
    <row r="101" spans="1:11" x14ac:dyDescent="0.25">
      <c r="A101" s="37"/>
      <c r="B101" s="37"/>
      <c r="C101" s="37"/>
      <c r="D101" s="37"/>
      <c r="E101" s="37"/>
      <c r="F101" s="37"/>
      <c r="G101" s="37"/>
      <c r="H101" s="37"/>
      <c r="I101" s="37"/>
      <c r="J101" s="37"/>
      <c r="K101" s="37"/>
    </row>
    <row r="102" spans="1:11" x14ac:dyDescent="0.25">
      <c r="A102" s="37"/>
      <c r="B102" s="37"/>
      <c r="C102" s="37"/>
      <c r="D102" s="37"/>
      <c r="E102" s="37"/>
      <c r="F102" s="37"/>
      <c r="G102" s="37"/>
      <c r="H102" s="37"/>
      <c r="I102" s="37"/>
      <c r="J102" s="37"/>
      <c r="K102" s="37"/>
    </row>
    <row r="103" spans="1:11" x14ac:dyDescent="0.25">
      <c r="A103" s="37"/>
      <c r="B103" s="37"/>
      <c r="C103" s="37"/>
      <c r="D103" s="37"/>
      <c r="E103" s="37"/>
      <c r="F103" s="37"/>
      <c r="G103" s="37"/>
      <c r="H103" s="37"/>
      <c r="I103" s="37"/>
      <c r="J103" s="37"/>
      <c r="K103" s="37"/>
    </row>
    <row r="104" spans="1:11" x14ac:dyDescent="0.25">
      <c r="A104" s="37"/>
      <c r="B104" s="37"/>
      <c r="C104" s="37"/>
      <c r="D104" s="37"/>
      <c r="E104" s="37"/>
      <c r="F104" s="37"/>
      <c r="G104" s="37"/>
      <c r="H104" s="37"/>
      <c r="I104" s="37"/>
      <c r="J104" s="37"/>
      <c r="K104" s="37"/>
    </row>
    <row r="105" spans="1:11" x14ac:dyDescent="0.25">
      <c r="A105" s="37"/>
      <c r="B105" s="37"/>
      <c r="C105" s="37"/>
      <c r="D105" s="37"/>
      <c r="E105" s="37"/>
      <c r="F105" s="37"/>
      <c r="G105" s="37"/>
      <c r="H105" s="37"/>
      <c r="I105" s="37"/>
      <c r="J105" s="37"/>
      <c r="K105" s="37"/>
    </row>
    <row r="106" spans="1:11" x14ac:dyDescent="0.25">
      <c r="A106" s="37"/>
      <c r="B106" s="37"/>
      <c r="C106" s="37"/>
      <c r="D106" s="37"/>
      <c r="E106" s="37"/>
      <c r="F106" s="37"/>
      <c r="G106" s="37"/>
      <c r="H106" s="37"/>
      <c r="I106" s="37"/>
      <c r="J106" s="37"/>
      <c r="K106" s="37"/>
    </row>
    <row r="107" spans="1:11" x14ac:dyDescent="0.25">
      <c r="A107" s="37"/>
      <c r="B107" s="37"/>
      <c r="C107" s="37"/>
      <c r="D107" s="37"/>
      <c r="E107" s="37"/>
      <c r="F107" s="37"/>
      <c r="G107" s="37"/>
      <c r="H107" s="37"/>
      <c r="I107" s="37"/>
      <c r="J107" s="37"/>
      <c r="K107" s="37"/>
    </row>
    <row r="108" spans="1:11" x14ac:dyDescent="0.25">
      <c r="A108" s="37"/>
      <c r="B108" s="37"/>
      <c r="C108" s="37"/>
      <c r="D108" s="37"/>
      <c r="E108" s="37"/>
      <c r="F108" s="37"/>
      <c r="G108" s="37"/>
      <c r="H108" s="37"/>
      <c r="I108" s="37"/>
      <c r="J108" s="37"/>
      <c r="K108" s="37"/>
    </row>
    <row r="109" spans="1:11" x14ac:dyDescent="0.25">
      <c r="A109" s="37"/>
      <c r="B109" s="37"/>
      <c r="C109" s="37"/>
      <c r="D109" s="37"/>
      <c r="E109" s="37"/>
      <c r="F109" s="37"/>
      <c r="G109" s="37"/>
      <c r="H109" s="37"/>
      <c r="I109" s="37"/>
      <c r="J109" s="37"/>
      <c r="K109" s="37"/>
    </row>
    <row r="110" spans="1:11" x14ac:dyDescent="0.25">
      <c r="A110" s="37"/>
      <c r="B110" s="37"/>
      <c r="C110" s="37"/>
      <c r="D110" s="37"/>
      <c r="E110" s="37"/>
      <c r="F110" s="37"/>
      <c r="G110" s="37"/>
      <c r="H110" s="37"/>
      <c r="I110" s="37"/>
      <c r="J110" s="37"/>
      <c r="K110" s="37"/>
    </row>
    <row r="111" spans="1:11" x14ac:dyDescent="0.25">
      <c r="A111" s="37"/>
      <c r="B111" s="37"/>
      <c r="C111" s="37"/>
      <c r="D111" s="37"/>
      <c r="E111" s="37"/>
      <c r="F111" s="37"/>
      <c r="G111" s="37"/>
      <c r="H111" s="37"/>
      <c r="I111" s="37"/>
      <c r="J111" s="37"/>
      <c r="K111" s="37"/>
    </row>
    <row r="112" spans="1:11" x14ac:dyDescent="0.25">
      <c r="A112" s="36"/>
      <c r="B112" s="36"/>
      <c r="C112" s="36"/>
      <c r="D112" s="36"/>
      <c r="E112" s="36"/>
      <c r="F112" s="36"/>
      <c r="G112" s="36"/>
      <c r="H112" s="36"/>
      <c r="I112" s="36"/>
      <c r="J112" s="36"/>
      <c r="K112" s="36"/>
    </row>
    <row r="113" spans="1:11" x14ac:dyDescent="0.25">
      <c r="A113" s="36"/>
      <c r="B113" s="36"/>
      <c r="C113" s="36"/>
      <c r="D113" s="36"/>
      <c r="E113" s="36"/>
      <c r="F113" s="36"/>
      <c r="G113" s="36"/>
      <c r="H113" s="36"/>
      <c r="I113" s="36"/>
      <c r="J113" s="36"/>
      <c r="K113" s="36"/>
    </row>
    <row r="114" spans="1:11" x14ac:dyDescent="0.25">
      <c r="A114" s="36"/>
      <c r="B114" s="36"/>
      <c r="C114" s="36"/>
      <c r="D114" s="36"/>
      <c r="E114" s="36"/>
      <c r="F114" s="36"/>
      <c r="G114" s="36"/>
      <c r="H114" s="36"/>
      <c r="I114" s="36"/>
      <c r="J114" s="36"/>
      <c r="K114" s="36"/>
    </row>
    <row r="115" spans="1:11" x14ac:dyDescent="0.25">
      <c r="A115" s="36"/>
      <c r="B115" s="36"/>
      <c r="C115" s="36"/>
      <c r="D115" s="36"/>
      <c r="E115" s="36"/>
      <c r="F115" s="36"/>
      <c r="G115" s="36"/>
      <c r="H115" s="36"/>
      <c r="I115" s="36"/>
      <c r="J115" s="36"/>
      <c r="K115" s="36"/>
    </row>
    <row r="116" spans="1:11" x14ac:dyDescent="0.25">
      <c r="A116" s="36"/>
      <c r="B116" s="36"/>
      <c r="C116" s="36"/>
      <c r="D116" s="36"/>
      <c r="E116" s="36"/>
      <c r="F116" s="36"/>
      <c r="G116" s="36"/>
      <c r="H116" s="36"/>
      <c r="I116" s="36"/>
      <c r="J116" s="36"/>
      <c r="K116" s="36"/>
    </row>
    <row r="117" spans="1:11" x14ac:dyDescent="0.25">
      <c r="A117" s="36"/>
      <c r="B117" s="36"/>
      <c r="C117" s="36"/>
      <c r="D117" s="36"/>
      <c r="E117" s="36"/>
      <c r="F117" s="36"/>
      <c r="G117" s="36"/>
      <c r="H117" s="36"/>
      <c r="I117" s="36"/>
      <c r="J117" s="36"/>
      <c r="K117" s="36"/>
    </row>
    <row r="118" spans="1:11" x14ac:dyDescent="0.25">
      <c r="A118" s="36"/>
      <c r="B118" s="36"/>
      <c r="C118" s="36"/>
      <c r="D118" s="36"/>
      <c r="E118" s="36"/>
      <c r="F118" s="36"/>
      <c r="G118" s="36"/>
      <c r="H118" s="36"/>
      <c r="I118" s="36"/>
      <c r="J118" s="36"/>
      <c r="K118" s="36"/>
    </row>
    <row r="119" spans="1:11" x14ac:dyDescent="0.25">
      <c r="A119" s="36"/>
      <c r="B119" s="36"/>
      <c r="C119" s="36"/>
      <c r="D119" s="36"/>
      <c r="E119" s="36"/>
      <c r="F119" s="36"/>
      <c r="G119" s="36"/>
      <c r="H119" s="36"/>
      <c r="I119" s="36"/>
      <c r="J119" s="36"/>
      <c r="K119" s="36"/>
    </row>
    <row r="120" spans="1:11" x14ac:dyDescent="0.25">
      <c r="A120" s="36"/>
      <c r="B120" s="36"/>
      <c r="C120" s="36"/>
      <c r="D120" s="36"/>
      <c r="E120" s="36"/>
      <c r="F120" s="36"/>
      <c r="G120" s="36"/>
      <c r="H120" s="36"/>
      <c r="I120" s="36"/>
      <c r="J120" s="36"/>
      <c r="K120" s="36"/>
    </row>
    <row r="121" spans="1:11" x14ac:dyDescent="0.25">
      <c r="A121" s="36"/>
      <c r="B121" s="36"/>
      <c r="C121" s="36"/>
      <c r="D121" s="36"/>
      <c r="E121" s="36"/>
      <c r="F121" s="36"/>
      <c r="G121" s="36"/>
      <c r="H121" s="36"/>
      <c r="I121" s="36"/>
      <c r="J121" s="36"/>
      <c r="K121" s="36"/>
    </row>
    <row r="122" spans="1:11" x14ac:dyDescent="0.25">
      <c r="A122" s="36"/>
      <c r="B122" s="36"/>
      <c r="C122" s="36"/>
      <c r="D122" s="36"/>
      <c r="E122" s="36"/>
      <c r="F122" s="36"/>
      <c r="G122" s="36"/>
      <c r="H122" s="36"/>
      <c r="I122" s="36"/>
      <c r="J122" s="36"/>
      <c r="K122" s="36"/>
    </row>
    <row r="123" spans="1:11" x14ac:dyDescent="0.25">
      <c r="A123" s="36"/>
      <c r="B123" s="36"/>
      <c r="C123" s="36"/>
      <c r="D123" s="36"/>
      <c r="E123" s="36"/>
      <c r="F123" s="36"/>
      <c r="G123" s="36"/>
      <c r="H123" s="36"/>
      <c r="I123" s="36"/>
      <c r="J123" s="36"/>
      <c r="K123" s="36"/>
    </row>
    <row r="124" spans="1:11" x14ac:dyDescent="0.25">
      <c r="A124" s="36"/>
      <c r="B124" s="36"/>
      <c r="C124" s="36"/>
      <c r="D124" s="36"/>
      <c r="E124" s="36"/>
      <c r="F124" s="36"/>
      <c r="G124" s="36"/>
      <c r="H124" s="36"/>
      <c r="I124" s="36"/>
      <c r="J124" s="36"/>
      <c r="K124" s="36"/>
    </row>
    <row r="125" spans="1:11" x14ac:dyDescent="0.25">
      <c r="A125" s="36"/>
      <c r="B125" s="36"/>
      <c r="C125" s="36"/>
      <c r="D125" s="36"/>
      <c r="E125" s="36"/>
      <c r="F125" s="36"/>
      <c r="G125" s="36"/>
      <c r="H125" s="36"/>
      <c r="I125" s="36"/>
      <c r="J125" s="36"/>
      <c r="K125" s="36"/>
    </row>
    <row r="126" spans="1:11" x14ac:dyDescent="0.25">
      <c r="A126" s="36"/>
      <c r="B126" s="36"/>
      <c r="C126" s="36"/>
      <c r="D126" s="36"/>
      <c r="E126" s="36"/>
      <c r="F126" s="36"/>
      <c r="G126" s="36"/>
      <c r="H126" s="36"/>
      <c r="I126" s="36"/>
      <c r="J126" s="36"/>
      <c r="K126" s="36"/>
    </row>
    <row r="127" spans="1:11" x14ac:dyDescent="0.25">
      <c r="A127" s="36"/>
      <c r="B127" s="36"/>
      <c r="C127" s="36"/>
      <c r="D127" s="36"/>
      <c r="E127" s="36"/>
      <c r="F127" s="36"/>
      <c r="G127" s="36"/>
      <c r="H127" s="36"/>
      <c r="I127" s="36"/>
      <c r="J127" s="36"/>
      <c r="K127" s="36"/>
    </row>
    <row r="128" spans="1:11" x14ac:dyDescent="0.25">
      <c r="A128" s="36"/>
      <c r="B128" s="36"/>
      <c r="C128" s="36"/>
      <c r="D128" s="36"/>
      <c r="E128" s="36"/>
      <c r="F128" s="36"/>
      <c r="G128" s="36"/>
      <c r="H128" s="36"/>
      <c r="I128" s="36"/>
      <c r="J128" s="36"/>
      <c r="K128" s="36"/>
    </row>
    <row r="129" spans="1:11" x14ac:dyDescent="0.25">
      <c r="A129" s="36"/>
      <c r="B129" s="36"/>
      <c r="C129" s="36"/>
      <c r="D129" s="36"/>
      <c r="E129" s="36"/>
      <c r="F129" s="36"/>
      <c r="G129" s="36"/>
      <c r="H129" s="36"/>
      <c r="I129" s="36"/>
      <c r="J129" s="36"/>
      <c r="K129" s="36"/>
    </row>
    <row r="130" spans="1:11" x14ac:dyDescent="0.25">
      <c r="A130" s="36"/>
      <c r="B130" s="36"/>
      <c r="C130" s="36"/>
      <c r="D130" s="36"/>
      <c r="E130" s="36"/>
      <c r="F130" s="36"/>
      <c r="G130" s="36"/>
      <c r="H130" s="36"/>
      <c r="I130" s="36"/>
      <c r="J130" s="36"/>
      <c r="K130" s="36"/>
    </row>
    <row r="131" spans="1:11" x14ac:dyDescent="0.25">
      <c r="A131" s="36"/>
      <c r="B131" s="36"/>
      <c r="C131" s="36"/>
      <c r="D131" s="36"/>
      <c r="E131" s="36"/>
      <c r="F131" s="36"/>
      <c r="G131" s="36"/>
      <c r="H131" s="36"/>
      <c r="I131" s="36"/>
      <c r="J131" s="36"/>
      <c r="K131" s="36"/>
    </row>
    <row r="132" spans="1:11" x14ac:dyDescent="0.25">
      <c r="A132" s="36"/>
      <c r="B132" s="36"/>
      <c r="C132" s="36"/>
      <c r="D132" s="36"/>
      <c r="E132" s="36"/>
      <c r="F132" s="36"/>
      <c r="G132" s="36"/>
      <c r="H132" s="36"/>
      <c r="I132" s="36"/>
      <c r="J132" s="36"/>
      <c r="K132" s="36"/>
    </row>
    <row r="133" spans="1:11" x14ac:dyDescent="0.25">
      <c r="A133" s="36"/>
      <c r="B133" s="36"/>
      <c r="C133" s="36"/>
      <c r="D133" s="36"/>
      <c r="E133" s="36"/>
      <c r="F133" s="36"/>
      <c r="G133" s="36"/>
      <c r="H133" s="36"/>
      <c r="I133" s="36"/>
      <c r="J133" s="36"/>
      <c r="K133" s="36"/>
    </row>
    <row r="134" spans="1:11" x14ac:dyDescent="0.25">
      <c r="A134" s="36"/>
      <c r="B134" s="36"/>
      <c r="C134" s="36"/>
      <c r="D134" s="36"/>
      <c r="E134" s="36"/>
      <c r="F134" s="36"/>
      <c r="G134" s="36"/>
      <c r="H134" s="36"/>
      <c r="I134" s="36"/>
      <c r="J134" s="36"/>
      <c r="K134" s="36"/>
    </row>
    <row r="135" spans="1:11" x14ac:dyDescent="0.25">
      <c r="A135" s="36"/>
      <c r="B135" s="36"/>
      <c r="C135" s="36"/>
      <c r="D135" s="36"/>
      <c r="E135" s="36"/>
      <c r="F135" s="36"/>
      <c r="G135" s="36"/>
      <c r="H135" s="36"/>
      <c r="I135" s="36"/>
      <c r="J135" s="36"/>
      <c r="K135" s="36"/>
    </row>
    <row r="136" spans="1:11" x14ac:dyDescent="0.25">
      <c r="A136" s="36"/>
      <c r="B136" s="36"/>
      <c r="C136" s="36"/>
      <c r="D136" s="36"/>
      <c r="E136" s="36"/>
      <c r="F136" s="36"/>
      <c r="G136" s="36"/>
      <c r="H136" s="36"/>
      <c r="I136" s="36"/>
      <c r="J136" s="36"/>
      <c r="K136" s="36"/>
    </row>
    <row r="137" spans="1:11" x14ac:dyDescent="0.25">
      <c r="A137" s="36"/>
      <c r="B137" s="36"/>
      <c r="C137" s="36"/>
      <c r="D137" s="36"/>
      <c r="E137" s="36"/>
      <c r="F137" s="36"/>
      <c r="G137" s="36"/>
      <c r="H137" s="36"/>
      <c r="I137" s="36"/>
      <c r="J137" s="36"/>
      <c r="K137" s="36"/>
    </row>
    <row r="138" spans="1:11" x14ac:dyDescent="0.25">
      <c r="A138" s="36"/>
      <c r="B138" s="36"/>
      <c r="C138" s="36"/>
      <c r="D138" s="36"/>
      <c r="E138" s="36"/>
      <c r="F138" s="36"/>
      <c r="G138" s="36"/>
      <c r="H138" s="36"/>
      <c r="I138" s="36"/>
      <c r="J138" s="36"/>
      <c r="K138" s="36"/>
    </row>
    <row r="139" spans="1:11" x14ac:dyDescent="0.25">
      <c r="A139" s="36"/>
      <c r="B139" s="36"/>
      <c r="C139" s="36"/>
      <c r="D139" s="36"/>
      <c r="E139" s="36"/>
      <c r="F139" s="36"/>
      <c r="G139" s="36"/>
      <c r="H139" s="36"/>
      <c r="I139" s="36"/>
      <c r="J139" s="36"/>
      <c r="K139" s="36"/>
    </row>
    <row r="140" spans="1:11" x14ac:dyDescent="0.25">
      <c r="A140" s="36"/>
      <c r="B140" s="36"/>
      <c r="C140" s="36"/>
      <c r="D140" s="36"/>
      <c r="E140" s="36"/>
      <c r="F140" s="36"/>
      <c r="G140" s="36"/>
      <c r="H140" s="36"/>
      <c r="I140" s="36"/>
      <c r="J140" s="36"/>
      <c r="K140" s="36"/>
    </row>
    <row r="141" spans="1:11" x14ac:dyDescent="0.25">
      <c r="A141" s="36"/>
      <c r="B141" s="36"/>
      <c r="C141" s="36"/>
      <c r="D141" s="36"/>
      <c r="E141" s="36"/>
      <c r="F141" s="36"/>
      <c r="G141" s="36"/>
      <c r="H141" s="36"/>
      <c r="I141" s="36"/>
      <c r="J141" s="36"/>
      <c r="K141" s="36"/>
    </row>
    <row r="142" spans="1:11" x14ac:dyDescent="0.25">
      <c r="A142" s="36"/>
      <c r="B142" s="36"/>
      <c r="C142" s="36"/>
      <c r="D142" s="36"/>
      <c r="E142" s="36"/>
      <c r="F142" s="36"/>
      <c r="G142" s="36"/>
      <c r="H142" s="36"/>
      <c r="I142" s="36"/>
      <c r="J142" s="36"/>
      <c r="K142" s="36"/>
    </row>
    <row r="143" spans="1:11" x14ac:dyDescent="0.25">
      <c r="A143" s="36"/>
      <c r="B143" s="36"/>
      <c r="C143" s="36"/>
      <c r="D143" s="36"/>
      <c r="E143" s="36"/>
      <c r="F143" s="36"/>
      <c r="G143" s="36"/>
      <c r="H143" s="36"/>
      <c r="I143" s="36"/>
      <c r="J143" s="36"/>
      <c r="K143" s="36"/>
    </row>
    <row r="144" spans="1:11" x14ac:dyDescent="0.25">
      <c r="A144" s="36"/>
      <c r="B144" s="36"/>
      <c r="C144" s="36"/>
      <c r="D144" s="36"/>
      <c r="E144" s="36"/>
      <c r="F144" s="36"/>
      <c r="G144" s="36"/>
      <c r="H144" s="36"/>
      <c r="I144" s="36"/>
      <c r="J144" s="36"/>
      <c r="K144" s="36"/>
    </row>
    <row r="145" spans="1:11" x14ac:dyDescent="0.25">
      <c r="A145" s="36"/>
      <c r="B145" s="36"/>
      <c r="C145" s="36"/>
      <c r="D145" s="36"/>
      <c r="E145" s="36"/>
      <c r="F145" s="36"/>
      <c r="G145" s="36"/>
      <c r="H145" s="36"/>
      <c r="I145" s="36"/>
      <c r="J145" s="36"/>
      <c r="K145" s="36"/>
    </row>
    <row r="146" spans="1:11" x14ac:dyDescent="0.25">
      <c r="A146" s="36"/>
      <c r="B146" s="36"/>
      <c r="C146" s="36"/>
      <c r="D146" s="36"/>
      <c r="E146" s="36"/>
      <c r="F146" s="36"/>
      <c r="G146" s="36"/>
      <c r="H146" s="36"/>
      <c r="I146" s="36"/>
      <c r="J146" s="36"/>
      <c r="K146" s="36"/>
    </row>
    <row r="147" spans="1:11" x14ac:dyDescent="0.25">
      <c r="A147" s="36"/>
      <c r="B147" s="36"/>
      <c r="C147" s="36"/>
      <c r="D147" s="36"/>
      <c r="E147" s="36"/>
      <c r="F147" s="36"/>
      <c r="G147" s="36"/>
      <c r="H147" s="36"/>
      <c r="I147" s="36"/>
      <c r="J147" s="36"/>
      <c r="K147" s="36"/>
    </row>
    <row r="148" spans="1:11" x14ac:dyDescent="0.25">
      <c r="A148" s="36"/>
      <c r="B148" s="36"/>
      <c r="C148" s="36"/>
      <c r="D148" s="36"/>
      <c r="E148" s="36"/>
      <c r="F148" s="36"/>
      <c r="G148" s="36"/>
      <c r="H148" s="36"/>
      <c r="I148" s="36"/>
      <c r="J148" s="36"/>
      <c r="K148" s="36"/>
    </row>
    <row r="149" spans="1:11" x14ac:dyDescent="0.25">
      <c r="A149" s="36"/>
      <c r="B149" s="36"/>
      <c r="C149" s="36"/>
      <c r="D149" s="36"/>
      <c r="E149" s="36"/>
      <c r="F149" s="36"/>
      <c r="G149" s="36"/>
      <c r="H149" s="36"/>
      <c r="I149" s="36"/>
      <c r="J149" s="36"/>
      <c r="K149" s="36"/>
    </row>
    <row r="150" spans="1:11" x14ac:dyDescent="0.25">
      <c r="A150" s="36"/>
      <c r="B150" s="36"/>
      <c r="C150" s="36"/>
      <c r="D150" s="36"/>
      <c r="E150" s="36"/>
      <c r="F150" s="36"/>
      <c r="G150" s="36"/>
      <c r="H150" s="36"/>
      <c r="I150" s="36"/>
      <c r="J150" s="36"/>
      <c r="K150" s="36"/>
    </row>
    <row r="151" spans="1:11" x14ac:dyDescent="0.25">
      <c r="A151" s="36"/>
      <c r="B151" s="36"/>
      <c r="C151" s="36"/>
      <c r="D151" s="36"/>
      <c r="E151" s="36"/>
      <c r="F151" s="36"/>
      <c r="G151" s="36"/>
      <c r="H151" s="36"/>
      <c r="I151" s="36"/>
      <c r="J151" s="36"/>
      <c r="K151" s="36"/>
    </row>
    <row r="152" spans="1:11" x14ac:dyDescent="0.25">
      <c r="A152" s="36"/>
      <c r="B152" s="36"/>
      <c r="C152" s="36"/>
      <c r="D152" s="36"/>
      <c r="E152" s="36"/>
      <c r="F152" s="36"/>
      <c r="G152" s="36"/>
      <c r="H152" s="36"/>
      <c r="I152" s="36"/>
      <c r="J152" s="36"/>
      <c r="K152" s="36"/>
    </row>
    <row r="153" spans="1:11" x14ac:dyDescent="0.25">
      <c r="A153" s="36"/>
      <c r="B153" s="36"/>
      <c r="C153" s="36"/>
      <c r="D153" s="36"/>
      <c r="E153" s="36"/>
      <c r="F153" s="36"/>
      <c r="G153" s="36"/>
      <c r="H153" s="36"/>
      <c r="I153" s="36"/>
      <c r="J153" s="36"/>
      <c r="K153" s="36"/>
    </row>
    <row r="154" spans="1:11" x14ac:dyDescent="0.25">
      <c r="A154" s="36"/>
      <c r="B154" s="36"/>
      <c r="C154" s="36"/>
      <c r="D154" s="36"/>
      <c r="E154" s="36"/>
      <c r="F154" s="36"/>
      <c r="G154" s="36"/>
      <c r="H154" s="36"/>
      <c r="I154" s="36"/>
      <c r="J154" s="36"/>
      <c r="K154" s="36"/>
    </row>
    <row r="155" spans="1:11" x14ac:dyDescent="0.25">
      <c r="A155" s="36"/>
      <c r="B155" s="36"/>
      <c r="C155" s="36"/>
      <c r="D155" s="36"/>
      <c r="E155" s="36"/>
      <c r="F155" s="36"/>
      <c r="G155" s="36"/>
      <c r="H155" s="36"/>
      <c r="I155" s="36"/>
      <c r="J155" s="36"/>
      <c r="K155" s="36"/>
    </row>
    <row r="156" spans="1:11" x14ac:dyDescent="0.25">
      <c r="A156" s="36"/>
      <c r="B156" s="36"/>
      <c r="C156" s="36"/>
      <c r="D156" s="36"/>
      <c r="E156" s="36"/>
      <c r="F156" s="36"/>
      <c r="G156" s="36"/>
      <c r="H156" s="36"/>
      <c r="I156" s="36"/>
      <c r="J156" s="36"/>
      <c r="K156" s="36"/>
    </row>
    <row r="157" spans="1:11" x14ac:dyDescent="0.25">
      <c r="A157" s="36"/>
      <c r="B157" s="36"/>
      <c r="C157" s="36"/>
      <c r="D157" s="36"/>
      <c r="E157" s="36"/>
      <c r="F157" s="36"/>
      <c r="G157" s="36"/>
      <c r="H157" s="36"/>
      <c r="I157" s="36"/>
      <c r="J157" s="36"/>
      <c r="K157" s="36"/>
    </row>
    <row r="158" spans="1:11" x14ac:dyDescent="0.25">
      <c r="A158" s="36"/>
      <c r="B158" s="36"/>
      <c r="C158" s="36"/>
      <c r="D158" s="36"/>
      <c r="E158" s="36"/>
      <c r="F158" s="36"/>
      <c r="G158" s="36"/>
      <c r="H158" s="36"/>
      <c r="I158" s="36"/>
      <c r="J158" s="36"/>
      <c r="K158" s="36"/>
    </row>
    <row r="159" spans="1:11" x14ac:dyDescent="0.25">
      <c r="A159" s="36"/>
      <c r="B159" s="36"/>
      <c r="C159" s="36"/>
      <c r="D159" s="36"/>
      <c r="E159" s="36"/>
      <c r="F159" s="36"/>
      <c r="G159" s="36"/>
      <c r="H159" s="36"/>
      <c r="I159" s="36"/>
      <c r="J159" s="36"/>
      <c r="K159" s="36"/>
    </row>
    <row r="160" spans="1:11" x14ac:dyDescent="0.25">
      <c r="A160" s="36"/>
      <c r="B160" s="36"/>
      <c r="C160" s="36"/>
      <c r="D160" s="36"/>
      <c r="E160" s="36"/>
      <c r="F160" s="36"/>
      <c r="G160" s="36"/>
      <c r="H160" s="36"/>
      <c r="I160" s="36"/>
      <c r="J160" s="36"/>
      <c r="K160" s="36"/>
    </row>
    <row r="161" spans="1:11" x14ac:dyDescent="0.25">
      <c r="A161" s="36"/>
      <c r="B161" s="36"/>
      <c r="C161" s="36"/>
      <c r="D161" s="36"/>
      <c r="E161" s="36"/>
      <c r="F161" s="36"/>
      <c r="G161" s="36"/>
      <c r="H161" s="36"/>
      <c r="I161" s="36"/>
      <c r="J161" s="36"/>
      <c r="K161" s="36"/>
    </row>
    <row r="162" spans="1:11" x14ac:dyDescent="0.25">
      <c r="A162" s="36"/>
      <c r="B162" s="36"/>
      <c r="C162" s="36"/>
      <c r="D162" s="36"/>
      <c r="E162" s="36"/>
      <c r="F162" s="36"/>
      <c r="G162" s="36"/>
      <c r="H162" s="36"/>
      <c r="I162" s="36"/>
      <c r="J162" s="36"/>
      <c r="K162" s="36"/>
    </row>
    <row r="163" spans="1:11" x14ac:dyDescent="0.25">
      <c r="A163" s="36"/>
      <c r="B163" s="36"/>
      <c r="C163" s="36"/>
      <c r="D163" s="36"/>
      <c r="E163" s="36"/>
      <c r="F163" s="36"/>
      <c r="G163" s="36"/>
      <c r="H163" s="36"/>
      <c r="I163" s="36"/>
      <c r="J163" s="36"/>
      <c r="K163" s="36"/>
    </row>
    <row r="164" spans="1:11" x14ac:dyDescent="0.25">
      <c r="A164" s="36"/>
      <c r="B164" s="36"/>
      <c r="C164" s="36"/>
      <c r="D164" s="36"/>
      <c r="E164" s="36"/>
      <c r="F164" s="36"/>
      <c r="G164" s="36"/>
      <c r="H164" s="36"/>
      <c r="I164" s="36"/>
      <c r="J164" s="36"/>
      <c r="K164" s="36"/>
    </row>
    <row r="165" spans="1:11" x14ac:dyDescent="0.25">
      <c r="A165" s="36"/>
      <c r="B165" s="36"/>
      <c r="C165" s="36"/>
      <c r="D165" s="36"/>
      <c r="E165" s="36"/>
      <c r="F165" s="36"/>
      <c r="G165" s="36"/>
      <c r="H165" s="36"/>
      <c r="I165" s="36"/>
      <c r="J165" s="36"/>
      <c r="K165" s="36"/>
    </row>
    <row r="166" spans="1:11" x14ac:dyDescent="0.25">
      <c r="A166" s="36"/>
      <c r="B166" s="36"/>
      <c r="C166" s="36"/>
      <c r="D166" s="36"/>
      <c r="E166" s="36"/>
      <c r="F166" s="36"/>
      <c r="G166" s="36"/>
      <c r="H166" s="36"/>
      <c r="I166" s="36"/>
      <c r="J166" s="36"/>
      <c r="K166" s="36"/>
    </row>
    <row r="167" spans="1:11" x14ac:dyDescent="0.25">
      <c r="A167" s="36"/>
      <c r="B167" s="36"/>
      <c r="C167" s="36"/>
      <c r="D167" s="36"/>
      <c r="E167" s="36"/>
      <c r="F167" s="36"/>
      <c r="G167" s="36"/>
      <c r="H167" s="36"/>
      <c r="I167" s="36"/>
      <c r="J167" s="36"/>
      <c r="K167" s="36"/>
    </row>
  </sheetData>
  <sheetProtection algorithmName="SHA-512" hashValue="0SW8jVspVeA5OsABD2rzUT8iJ4p4k7pXybSP9msMYTU66eKonvgpOwOzilQGLmUrQcJdoIuNDa5XdCeJFIDRRA==" saltValue="lE8IC8tH07N4d4p3vd10ZA==" spinCount="100000" sheet="1" objects="1" scenarios="1"/>
  <mergeCells count="157">
    <mergeCell ref="A42:C42"/>
    <mergeCell ref="D42:F42"/>
    <mergeCell ref="G42:H42"/>
    <mergeCell ref="I42:K42"/>
    <mergeCell ref="A94:F94"/>
    <mergeCell ref="H89:K89"/>
    <mergeCell ref="H90:K90"/>
    <mergeCell ref="H91:K91"/>
    <mergeCell ref="H92:K92"/>
    <mergeCell ref="H93:K93"/>
    <mergeCell ref="H94:K94"/>
    <mergeCell ref="I58:K58"/>
    <mergeCell ref="D55:E55"/>
    <mergeCell ref="F55:H55"/>
    <mergeCell ref="I55:K55"/>
    <mergeCell ref="H64:K64"/>
    <mergeCell ref="D65:G65"/>
    <mergeCell ref="H65:K65"/>
    <mergeCell ref="I61:K61"/>
    <mergeCell ref="I62:K62"/>
    <mergeCell ref="I60:K60"/>
    <mergeCell ref="A64:C64"/>
    <mergeCell ref="A60:F60"/>
    <mergeCell ref="G60:H60"/>
    <mergeCell ref="A61:F61"/>
    <mergeCell ref="A62:F62"/>
    <mergeCell ref="G61:H61"/>
    <mergeCell ref="G62:H62"/>
    <mergeCell ref="A40:K40"/>
    <mergeCell ref="A28:C28"/>
    <mergeCell ref="A31:C31"/>
    <mergeCell ref="A89:F89"/>
    <mergeCell ref="A90:F90"/>
    <mergeCell ref="A76:E76"/>
    <mergeCell ref="H70:I70"/>
    <mergeCell ref="J70:K70"/>
    <mergeCell ref="A71:E71"/>
    <mergeCell ref="A72:E72"/>
    <mergeCell ref="A73:E73"/>
    <mergeCell ref="A74:E74"/>
    <mergeCell ref="F71:G71"/>
    <mergeCell ref="F72:G72"/>
    <mergeCell ref="F73:G73"/>
    <mergeCell ref="F74:G74"/>
    <mergeCell ref="A70:E70"/>
    <mergeCell ref="F70:G70"/>
    <mergeCell ref="J71:K71"/>
    <mergeCell ref="J72:K72"/>
    <mergeCell ref="A91:F91"/>
    <mergeCell ref="A92:F92"/>
    <mergeCell ref="I45:K45"/>
    <mergeCell ref="G41:H41"/>
    <mergeCell ref="I46:K46"/>
    <mergeCell ref="I47:K47"/>
    <mergeCell ref="G44:H44"/>
    <mergeCell ref="G45:H45"/>
    <mergeCell ref="G46:H46"/>
    <mergeCell ref="G47:H47"/>
    <mergeCell ref="D41:F41"/>
    <mergeCell ref="A49:H49"/>
    <mergeCell ref="D43:F43"/>
    <mergeCell ref="D44:F44"/>
    <mergeCell ref="D45:F45"/>
    <mergeCell ref="A65:C65"/>
    <mergeCell ref="D64:G64"/>
    <mergeCell ref="H71:I71"/>
    <mergeCell ref="H72:I72"/>
    <mergeCell ref="H73:I73"/>
    <mergeCell ref="H74:I74"/>
    <mergeCell ref="H75:I75"/>
    <mergeCell ref="J77:K77"/>
    <mergeCell ref="A75:E75"/>
    <mergeCell ref="A2:K2"/>
    <mergeCell ref="B5:C5"/>
    <mergeCell ref="D5:J5"/>
    <mergeCell ref="D8:J8"/>
    <mergeCell ref="B9:C9"/>
    <mergeCell ref="D9:J9"/>
    <mergeCell ref="A86:E86"/>
    <mergeCell ref="A87:E87"/>
    <mergeCell ref="F87:G87"/>
    <mergeCell ref="H86:I86"/>
    <mergeCell ref="J86:K86"/>
    <mergeCell ref="H87:I87"/>
    <mergeCell ref="J87:K87"/>
    <mergeCell ref="D10:J10"/>
    <mergeCell ref="D28:J28"/>
    <mergeCell ref="D31:J31"/>
    <mergeCell ref="B21:E21"/>
    <mergeCell ref="G21:J21"/>
    <mergeCell ref="B22:E22"/>
    <mergeCell ref="B24:C24"/>
    <mergeCell ref="B25:J25"/>
    <mergeCell ref="B14:E14"/>
    <mergeCell ref="G14:J14"/>
    <mergeCell ref="B16:E16"/>
    <mergeCell ref="G16:J16"/>
    <mergeCell ref="B19:E19"/>
    <mergeCell ref="G19:J19"/>
    <mergeCell ref="I49:K49"/>
    <mergeCell ref="A52:B52"/>
    <mergeCell ref="G43:H43"/>
    <mergeCell ref="G52:I52"/>
    <mergeCell ref="A48:H48"/>
    <mergeCell ref="I48:K48"/>
    <mergeCell ref="D34:J34"/>
    <mergeCell ref="D37:J37"/>
    <mergeCell ref="A37:C37"/>
    <mergeCell ref="A34:C34"/>
    <mergeCell ref="D46:F46"/>
    <mergeCell ref="D47:F47"/>
    <mergeCell ref="A43:C43"/>
    <mergeCell ref="A44:C44"/>
    <mergeCell ref="A41:C41"/>
    <mergeCell ref="A45:C45"/>
    <mergeCell ref="A46:C46"/>
    <mergeCell ref="A47:C47"/>
    <mergeCell ref="I41:K41"/>
    <mergeCell ref="I43:K43"/>
    <mergeCell ref="I44:K44"/>
    <mergeCell ref="J73:K73"/>
    <mergeCell ref="J74:K74"/>
    <mergeCell ref="H80:K80"/>
    <mergeCell ref="A81:G81"/>
    <mergeCell ref="H81:K81"/>
    <mergeCell ref="J75:K75"/>
    <mergeCell ref="J76:K76"/>
    <mergeCell ref="F75:G75"/>
    <mergeCell ref="F76:G76"/>
    <mergeCell ref="F77:G77"/>
    <mergeCell ref="A77:E77"/>
    <mergeCell ref="A78:E78"/>
    <mergeCell ref="A80:E80"/>
    <mergeCell ref="A55:C55"/>
    <mergeCell ref="D11:J11"/>
    <mergeCell ref="A56:C56"/>
    <mergeCell ref="A57:C57"/>
    <mergeCell ref="A58:H58"/>
    <mergeCell ref="F93:G93"/>
    <mergeCell ref="A84:G84"/>
    <mergeCell ref="H84:K84"/>
    <mergeCell ref="F82:G82"/>
    <mergeCell ref="F83:G83"/>
    <mergeCell ref="H82:K82"/>
    <mergeCell ref="H83:K83"/>
    <mergeCell ref="J78:K78"/>
    <mergeCell ref="A82:E82"/>
    <mergeCell ref="A83:E83"/>
    <mergeCell ref="A79:E79"/>
    <mergeCell ref="F79:G79"/>
    <mergeCell ref="H79:I79"/>
    <mergeCell ref="J79:K79"/>
    <mergeCell ref="H76:I76"/>
    <mergeCell ref="H77:I77"/>
    <mergeCell ref="H78:I78"/>
    <mergeCell ref="F78:G78"/>
    <mergeCell ref="F80:G80"/>
  </mergeCells>
  <conditionalFormatting sqref="A56:K65 A55 D55:K55">
    <cfRule type="expression" dxfId="11" priority="7">
      <formula>$F$52="ja"</formula>
    </cfRule>
  </conditionalFormatting>
  <conditionalFormatting sqref="D57:E57 G57:H57 J57:K57">
    <cfRule type="expression" dxfId="10" priority="2">
      <formula>$F$52="ja"</formula>
    </cfRule>
    <cfRule type="expression" dxfId="9" priority="4">
      <formula>$D$57=$D$56</formula>
    </cfRule>
  </conditionalFormatting>
  <conditionalFormatting sqref="F71:G79 A82:K83">
    <cfRule type="expression" dxfId="8" priority="6">
      <formula>$F$52="ja"</formula>
    </cfRule>
  </conditionalFormatting>
  <conditionalFormatting sqref="H71:I79">
    <cfRule type="expression" dxfId="7" priority="5">
      <formula>$F$52="nein"</formula>
    </cfRule>
  </conditionalFormatting>
  <conditionalFormatting sqref="H87:I87">
    <cfRule type="expression" dxfId="6" priority="1">
      <formula>F87="Kein Ansatz"</formula>
    </cfRule>
  </conditionalFormatting>
  <dataValidations count="7">
    <dataValidation type="list" allowBlank="1" showInputMessage="1" showErrorMessage="1" sqref="D31" xr:uid="{00000000-0002-0000-0300-000000000000}">
      <formula1>"Objektplanung Gebäude, Objektplanung Innenräume, Objektplanung Freianlagen, Objektplanung Ingenieurbauwerke, Objektplanung Verkehrsanlagen, Fachplanung Tragwerksplanung, Fachplanung Technische Ausrüstung"</formula1>
    </dataValidation>
    <dataValidation type="list" allowBlank="1" showInputMessage="1" showErrorMessage="1" sqref="D37:J37" xr:uid="{00000000-0002-0000-0300-000001000000}">
      <formula1>$L$23:$L$46</formula1>
    </dataValidation>
    <dataValidation type="list" allowBlank="1" showInputMessage="1" showErrorMessage="1" sqref="C52" xr:uid="{00000000-0002-0000-0300-000002000000}">
      <formula1>"I, II, III, IV, V"</formula1>
    </dataValidation>
    <dataValidation type="list" allowBlank="1" showInputMessage="1" showErrorMessage="1" sqref="J52" xr:uid="{00000000-0002-0000-0300-000003000000}">
      <formula1>"ja, nein"</formula1>
    </dataValidation>
    <dataValidation type="list" allowBlank="1" showInputMessage="1" showErrorMessage="1" sqref="G42:H47" xr:uid="{00000000-0002-0000-0300-000004000000}">
      <formula1>"voll, bedingt, gemindert, anteilig, bedingt anteilig"</formula1>
    </dataValidation>
    <dataValidation type="list" allowBlank="1" showInputMessage="1" showErrorMessage="1" sqref="F87:G87" xr:uid="{00000000-0002-0000-0300-000005000000}">
      <formula1>"Pauschale, Prozent, Kein Ansatz"</formula1>
    </dataValidation>
    <dataValidation type="list" allowBlank="1" showInputMessage="1" showErrorMessage="1" sqref="D34:J34" xr:uid="{00000000-0002-0000-0300-000006000000}">
      <formula1>$L$4:$L$12</formula1>
    </dataValidation>
  </dataValidations>
  <pageMargins left="0.70866141732283472" right="0.70866141732283472" top="0.78740157480314965" bottom="0.78740157480314965" header="0.31496062992125984" footer="0.31496062992125984"/>
  <pageSetup paperSize="9" orientation="portrait" r:id="rId1"/>
  <headerFooter>
    <oddHeader xml:space="preserve">&amp;R&amp;"Arial,Standard"&amp;20IV 2131 F
&amp;8Honorarangebot HOAI </oddHeader>
    <oddFooter>&amp;C&amp;P von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K273"/>
  <sheetViews>
    <sheetView showGridLines="0" view="pageLayout" topLeftCell="A117" zoomScaleNormal="100" workbookViewId="0">
      <selection activeCell="F154" sqref="F154:G154"/>
    </sheetView>
  </sheetViews>
  <sheetFormatPr baseColWidth="10" defaultColWidth="11.42578125" defaultRowHeight="15" x14ac:dyDescent="0.25"/>
  <cols>
    <col min="1" max="1" width="4.85546875" style="47" customWidth="1"/>
    <col min="2" max="10" width="8.5703125" style="47" customWidth="1"/>
    <col min="11" max="11" width="4.85546875" style="47" customWidth="1"/>
    <col min="12" max="16384" width="11.42578125" style="47"/>
  </cols>
  <sheetData>
    <row r="1" spans="1:11" ht="3.75" customHeight="1" x14ac:dyDescent="0.25"/>
    <row r="2" spans="1:11" ht="15.75" x14ac:dyDescent="0.25">
      <c r="A2" s="433" t="s">
        <v>150</v>
      </c>
      <c r="B2" s="434"/>
      <c r="C2" s="434"/>
      <c r="D2" s="434"/>
      <c r="E2" s="434"/>
      <c r="F2" s="434"/>
      <c r="G2" s="434"/>
      <c r="H2" s="434"/>
      <c r="I2" s="434"/>
      <c r="J2" s="434"/>
      <c r="K2" s="435"/>
    </row>
    <row r="3" spans="1:11" ht="5.25" customHeight="1" x14ac:dyDescent="0.25">
      <c r="A3" s="49"/>
      <c r="B3" s="49"/>
      <c r="C3" s="49"/>
      <c r="D3" s="49"/>
      <c r="E3" s="49"/>
      <c r="F3" s="49"/>
      <c r="G3" s="49"/>
      <c r="H3" s="49"/>
      <c r="I3" s="49"/>
      <c r="J3" s="49"/>
      <c r="K3" s="49"/>
    </row>
    <row r="4" spans="1:11" ht="5.25" customHeight="1" x14ac:dyDescent="0.25">
      <c r="A4" s="50"/>
      <c r="B4" s="51"/>
      <c r="C4" s="51"/>
      <c r="D4" s="51"/>
      <c r="E4" s="51"/>
      <c r="F4" s="51"/>
      <c r="G4" s="51"/>
      <c r="H4" s="51"/>
      <c r="I4" s="51"/>
      <c r="J4" s="51"/>
      <c r="K4" s="52"/>
    </row>
    <row r="5" spans="1:11" x14ac:dyDescent="0.25">
      <c r="A5" s="54"/>
      <c r="B5" s="407"/>
      <c r="C5" s="407"/>
      <c r="D5" s="436"/>
      <c r="E5" s="436"/>
      <c r="F5" s="436"/>
      <c r="G5" s="436"/>
      <c r="H5" s="436"/>
      <c r="I5" s="436"/>
      <c r="J5" s="436"/>
      <c r="K5" s="55"/>
    </row>
    <row r="6" spans="1:11" ht="5.25" customHeight="1" x14ac:dyDescent="0.25">
      <c r="A6" s="54"/>
      <c r="B6" s="116"/>
      <c r="C6" s="116"/>
      <c r="D6" s="116"/>
      <c r="E6" s="116"/>
      <c r="F6" s="116"/>
      <c r="G6" s="116"/>
      <c r="H6" s="116"/>
      <c r="I6" s="116"/>
      <c r="J6" s="116"/>
      <c r="K6" s="55"/>
    </row>
    <row r="7" spans="1:11" ht="5.25" customHeight="1" x14ac:dyDescent="0.25">
      <c r="A7" s="54"/>
      <c r="B7" s="116"/>
      <c r="C7" s="116"/>
      <c r="D7" s="116"/>
      <c r="E7" s="116"/>
      <c r="F7" s="116"/>
      <c r="G7" s="116"/>
      <c r="H7" s="116"/>
      <c r="I7" s="116"/>
      <c r="J7" s="116"/>
      <c r="K7" s="55"/>
    </row>
    <row r="8" spans="1:11" x14ac:dyDescent="0.25">
      <c r="A8" s="54"/>
      <c r="B8" s="116"/>
      <c r="C8" s="116"/>
      <c r="D8" s="348" t="str">
        <f>IF('I Zusammenfassung'!D8="","",'I Zusammenfassung'!D8)</f>
        <v/>
      </c>
      <c r="E8" s="349"/>
      <c r="F8" s="349"/>
      <c r="G8" s="349"/>
      <c r="H8" s="349"/>
      <c r="I8" s="349"/>
      <c r="J8" s="350"/>
      <c r="K8" s="55"/>
    </row>
    <row r="9" spans="1:11" x14ac:dyDescent="0.25">
      <c r="A9" s="54"/>
      <c r="B9" s="407" t="s">
        <v>1</v>
      </c>
      <c r="C9" s="407"/>
      <c r="D9" s="348" t="str">
        <f>IF('I Zusammenfassung'!D9="","",'I Zusammenfassung'!D9)</f>
        <v/>
      </c>
      <c r="E9" s="349"/>
      <c r="F9" s="349"/>
      <c r="G9" s="349"/>
      <c r="H9" s="349"/>
      <c r="I9" s="349"/>
      <c r="J9" s="350"/>
      <c r="K9" s="55"/>
    </row>
    <row r="10" spans="1:11" x14ac:dyDescent="0.25">
      <c r="A10" s="54"/>
      <c r="B10" s="116"/>
      <c r="C10" s="116"/>
      <c r="D10" s="348" t="str">
        <f>IF('I Zusammenfassung'!D10="","",'I Zusammenfassung'!D10)</f>
        <v/>
      </c>
      <c r="E10" s="349"/>
      <c r="F10" s="349"/>
      <c r="G10" s="349"/>
      <c r="H10" s="349"/>
      <c r="I10" s="349"/>
      <c r="J10" s="350"/>
      <c r="K10" s="55"/>
    </row>
    <row r="11" spans="1:11" x14ac:dyDescent="0.25">
      <c r="A11" s="54"/>
      <c r="B11" s="117"/>
      <c r="C11" s="117"/>
      <c r="D11" s="348" t="str">
        <f>IF('I Zusammenfassung'!D11="","",'I Zusammenfassung'!D11)</f>
        <v/>
      </c>
      <c r="E11" s="349"/>
      <c r="F11" s="349"/>
      <c r="G11" s="349"/>
      <c r="H11" s="349"/>
      <c r="I11" s="349"/>
      <c r="J11" s="350"/>
      <c r="K11" s="55"/>
    </row>
    <row r="12" spans="1:11" ht="5.25" customHeight="1" x14ac:dyDescent="0.25">
      <c r="A12" s="54"/>
      <c r="B12" s="116"/>
      <c r="C12" s="116"/>
      <c r="D12" s="116"/>
      <c r="E12" s="116"/>
      <c r="F12" s="116"/>
      <c r="G12" s="116"/>
      <c r="H12" s="116"/>
      <c r="I12" s="116"/>
      <c r="J12" s="116"/>
      <c r="K12" s="55"/>
    </row>
    <row r="13" spans="1:11" ht="5.25" customHeight="1" x14ac:dyDescent="0.25">
      <c r="A13" s="54"/>
      <c r="B13" s="116"/>
      <c r="C13" s="116"/>
      <c r="D13" s="116"/>
      <c r="E13" s="116"/>
      <c r="F13" s="116"/>
      <c r="G13" s="116"/>
      <c r="H13" s="116"/>
      <c r="I13" s="116"/>
      <c r="J13" s="116"/>
      <c r="K13" s="55"/>
    </row>
    <row r="14" spans="1:11" x14ac:dyDescent="0.25">
      <c r="A14" s="54"/>
      <c r="B14" s="407" t="s">
        <v>2</v>
      </c>
      <c r="C14" s="407"/>
      <c r="D14" s="407"/>
      <c r="E14" s="407"/>
      <c r="F14" s="116"/>
      <c r="G14" s="407" t="s">
        <v>3</v>
      </c>
      <c r="H14" s="407"/>
      <c r="I14" s="407"/>
      <c r="J14" s="407"/>
      <c r="K14" s="55"/>
    </row>
    <row r="15" spans="1:11" ht="5.25" customHeight="1" x14ac:dyDescent="0.25">
      <c r="A15" s="54"/>
      <c r="B15" s="116"/>
      <c r="C15" s="116"/>
      <c r="D15" s="116"/>
      <c r="E15" s="116"/>
      <c r="F15" s="116"/>
      <c r="G15" s="116"/>
      <c r="H15" s="116"/>
      <c r="I15" s="116"/>
      <c r="J15" s="116"/>
      <c r="K15" s="55"/>
    </row>
    <row r="16" spans="1:11" ht="15.75" customHeight="1" x14ac:dyDescent="0.25">
      <c r="A16" s="54"/>
      <c r="B16" s="406" t="str">
        <f>IF('I Zusammenfassung'!B16="","",'I Zusammenfassung'!B16)</f>
        <v/>
      </c>
      <c r="C16" s="401"/>
      <c r="D16" s="401"/>
      <c r="E16" s="402"/>
      <c r="F16" s="116"/>
      <c r="G16" s="406" t="str">
        <f>IF('I Zusammenfassung'!G16="","",'I Zusammenfassung'!G16)</f>
        <v>3715 / 71500</v>
      </c>
      <c r="H16" s="401"/>
      <c r="I16" s="401"/>
      <c r="J16" s="402"/>
      <c r="K16" s="55"/>
    </row>
    <row r="17" spans="1:11" ht="5.25" hidden="1" customHeight="1" x14ac:dyDescent="0.25">
      <c r="A17" s="54"/>
      <c r="B17" s="116"/>
      <c r="C17" s="116"/>
      <c r="D17" s="116"/>
      <c r="E17" s="116"/>
      <c r="F17" s="116"/>
      <c r="G17" s="116"/>
      <c r="H17" s="116"/>
      <c r="I17" s="116"/>
      <c r="J17" s="116"/>
      <c r="K17" s="55"/>
    </row>
    <row r="18" spans="1:11" ht="5.25" hidden="1" customHeight="1" x14ac:dyDescent="0.25">
      <c r="A18" s="54"/>
      <c r="B18" s="116"/>
      <c r="C18" s="116"/>
      <c r="D18" s="116"/>
      <c r="E18" s="116"/>
      <c r="F18" s="116"/>
      <c r="G18" s="116"/>
      <c r="H18" s="116"/>
      <c r="I18" s="116"/>
      <c r="J18" s="116"/>
      <c r="K18" s="55"/>
    </row>
    <row r="19" spans="1:11" hidden="1" x14ac:dyDescent="0.25">
      <c r="A19" s="54"/>
      <c r="B19" s="407" t="s">
        <v>4</v>
      </c>
      <c r="C19" s="407"/>
      <c r="D19" s="407"/>
      <c r="E19" s="407"/>
      <c r="F19" s="116"/>
      <c r="G19" s="407" t="s">
        <v>5</v>
      </c>
      <c r="H19" s="407"/>
      <c r="I19" s="407"/>
      <c r="J19" s="407"/>
      <c r="K19" s="55"/>
    </row>
    <row r="20" spans="1:11" ht="5.25" hidden="1" customHeight="1" x14ac:dyDescent="0.25">
      <c r="A20" s="54"/>
      <c r="B20" s="116"/>
      <c r="C20" s="116"/>
      <c r="D20" s="116"/>
      <c r="E20" s="116"/>
      <c r="F20" s="116"/>
      <c r="G20" s="116"/>
      <c r="H20" s="116"/>
      <c r="I20" s="116"/>
      <c r="J20" s="116"/>
      <c r="K20" s="55"/>
    </row>
    <row r="21" spans="1:11" hidden="1" x14ac:dyDescent="0.25">
      <c r="A21" s="54"/>
      <c r="B21" s="406" t="str">
        <f>IF('I Zusammenfassung'!B21="","",'I Zusammenfassung'!B21)</f>
        <v/>
      </c>
      <c r="C21" s="401"/>
      <c r="D21" s="401"/>
      <c r="E21" s="402"/>
      <c r="F21" s="116"/>
      <c r="G21" s="406" t="str">
        <f>IF('I Zusammenfassung'!G21="","",'I Zusammenfassung'!G21)</f>
        <v/>
      </c>
      <c r="H21" s="401"/>
      <c r="I21" s="401"/>
      <c r="J21" s="402"/>
      <c r="K21" s="55"/>
    </row>
    <row r="22" spans="1:11" ht="5.25" hidden="1" customHeight="1" x14ac:dyDescent="0.25">
      <c r="A22" s="54"/>
      <c r="B22" s="446"/>
      <c r="C22" s="446"/>
      <c r="D22" s="446"/>
      <c r="E22" s="446"/>
      <c r="F22" s="116"/>
      <c r="G22" s="116"/>
      <c r="H22" s="116"/>
      <c r="I22" s="116"/>
      <c r="J22" s="116"/>
      <c r="K22" s="55"/>
    </row>
    <row r="23" spans="1:11" ht="5.25" hidden="1" customHeight="1" x14ac:dyDescent="0.25">
      <c r="A23" s="54"/>
      <c r="B23" s="116"/>
      <c r="C23" s="116"/>
      <c r="D23" s="116"/>
      <c r="E23" s="116"/>
      <c r="F23" s="116"/>
      <c r="G23" s="116"/>
      <c r="H23" s="116"/>
      <c r="I23" s="116"/>
      <c r="J23" s="116"/>
      <c r="K23" s="55"/>
    </row>
    <row r="24" spans="1:11" hidden="1" x14ac:dyDescent="0.25">
      <c r="A24" s="54"/>
      <c r="B24" s="447" t="s">
        <v>19</v>
      </c>
      <c r="C24" s="447"/>
      <c r="D24" s="116"/>
      <c r="E24" s="116"/>
      <c r="F24" s="116"/>
      <c r="G24" s="116"/>
      <c r="H24" s="116"/>
      <c r="I24" s="116"/>
      <c r="J24" s="116"/>
      <c r="K24" s="55"/>
    </row>
    <row r="25" spans="1:11" hidden="1" x14ac:dyDescent="0.25">
      <c r="A25" s="54"/>
      <c r="B25" s="406" t="str">
        <f>IF('I Zusammenfassung'!B31="","",'I Zusammenfassung'!B31)</f>
        <v/>
      </c>
      <c r="C25" s="401"/>
      <c r="D25" s="401"/>
      <c r="E25" s="401"/>
      <c r="F25" s="401"/>
      <c r="G25" s="401"/>
      <c r="H25" s="401"/>
      <c r="I25" s="401"/>
      <c r="J25" s="402"/>
      <c r="K25" s="55"/>
    </row>
    <row r="26" spans="1:11" ht="5.25" customHeight="1" x14ac:dyDescent="0.25">
      <c r="A26" s="61"/>
      <c r="B26" s="62"/>
      <c r="C26" s="62"/>
      <c r="D26" s="62"/>
      <c r="E26" s="62"/>
      <c r="F26" s="62"/>
      <c r="G26" s="62"/>
      <c r="H26" s="62"/>
      <c r="I26" s="62"/>
      <c r="J26" s="62"/>
      <c r="K26" s="63"/>
    </row>
    <row r="27" spans="1:11" ht="5.25" customHeight="1" x14ac:dyDescent="0.25">
      <c r="A27" s="50"/>
      <c r="B27" s="51"/>
      <c r="C27" s="51"/>
      <c r="D27" s="51"/>
      <c r="E27" s="51"/>
      <c r="F27" s="51"/>
      <c r="G27" s="51"/>
      <c r="H27" s="51"/>
      <c r="I27" s="51"/>
      <c r="J27" s="51"/>
      <c r="K27" s="52"/>
    </row>
    <row r="28" spans="1:11" x14ac:dyDescent="0.25">
      <c r="A28" s="412" t="s">
        <v>26</v>
      </c>
      <c r="B28" s="407"/>
      <c r="C28" s="407"/>
      <c r="D28" s="418"/>
      <c r="E28" s="418"/>
      <c r="F28" s="418"/>
      <c r="G28" s="418"/>
      <c r="H28" s="418"/>
      <c r="I28" s="418"/>
      <c r="J28" s="418"/>
      <c r="K28" s="55"/>
    </row>
    <row r="29" spans="1:11" ht="5.25" customHeight="1" x14ac:dyDescent="0.25">
      <c r="A29" s="64"/>
      <c r="B29" s="65"/>
      <c r="C29" s="65"/>
      <c r="D29" s="62"/>
      <c r="E29" s="62"/>
      <c r="F29" s="62"/>
      <c r="G29" s="62"/>
      <c r="H29" s="62"/>
      <c r="I29" s="62"/>
      <c r="J29" s="62"/>
      <c r="K29" s="63"/>
    </row>
    <row r="30" spans="1:11" ht="5.25" customHeight="1" x14ac:dyDescent="0.25">
      <c r="A30" s="50"/>
      <c r="B30" s="51"/>
      <c r="C30" s="51"/>
      <c r="D30" s="51"/>
      <c r="E30" s="51"/>
      <c r="F30" s="51"/>
      <c r="G30" s="51"/>
      <c r="H30" s="51"/>
      <c r="I30" s="51"/>
      <c r="J30" s="51"/>
      <c r="K30" s="52"/>
    </row>
    <row r="31" spans="1:11" x14ac:dyDescent="0.25">
      <c r="A31" s="412" t="s">
        <v>7</v>
      </c>
      <c r="B31" s="407"/>
      <c r="C31" s="407"/>
      <c r="D31" s="418"/>
      <c r="E31" s="418"/>
      <c r="F31" s="418"/>
      <c r="G31" s="418"/>
      <c r="H31" s="418"/>
      <c r="I31" s="418"/>
      <c r="J31" s="418"/>
      <c r="K31" s="55"/>
    </row>
    <row r="32" spans="1:11" ht="5.25" customHeight="1" x14ac:dyDescent="0.25">
      <c r="A32" s="89"/>
      <c r="B32" s="90"/>
      <c r="C32" s="90"/>
      <c r="D32" s="90"/>
      <c r="E32" s="90"/>
      <c r="F32" s="90"/>
      <c r="G32" s="90"/>
      <c r="H32" s="90"/>
      <c r="I32" s="90"/>
      <c r="J32" s="90"/>
      <c r="K32" s="91"/>
    </row>
    <row r="33" spans="1:11" ht="5.25" customHeight="1" x14ac:dyDescent="0.25"/>
    <row r="34" spans="1:11" ht="15.75" thickBot="1" x14ac:dyDescent="0.3">
      <c r="A34" s="541"/>
      <c r="B34" s="541"/>
      <c r="C34" s="541"/>
      <c r="D34" s="541"/>
      <c r="E34" s="541"/>
      <c r="F34" s="541"/>
      <c r="G34" s="541"/>
      <c r="H34" s="541"/>
      <c r="I34" s="541"/>
      <c r="J34" s="541"/>
      <c r="K34" s="541"/>
    </row>
    <row r="35" spans="1:11" ht="3.75" hidden="1" customHeight="1" x14ac:dyDescent="0.25"/>
    <row r="36" spans="1:11" ht="3.75" hidden="1" customHeight="1" x14ac:dyDescent="0.25"/>
    <row r="37" spans="1:11" ht="3.75" hidden="1" customHeight="1" x14ac:dyDescent="0.25">
      <c r="A37" s="37"/>
      <c r="B37" s="40"/>
      <c r="C37" s="40"/>
      <c r="D37" s="37"/>
      <c r="E37" s="37"/>
      <c r="F37" s="37"/>
      <c r="G37" s="37"/>
      <c r="H37" s="37"/>
      <c r="I37" s="37"/>
      <c r="J37" s="37"/>
      <c r="K37" s="37"/>
    </row>
    <row r="38" spans="1:11" ht="3.75" hidden="1" customHeight="1" x14ac:dyDescent="0.25">
      <c r="A38" s="37"/>
      <c r="B38" s="37"/>
      <c r="C38" s="37"/>
      <c r="D38" s="37"/>
      <c r="E38" s="37"/>
      <c r="F38" s="37"/>
      <c r="G38" s="37"/>
      <c r="H38" s="37"/>
      <c r="I38" s="37"/>
      <c r="J38" s="37"/>
      <c r="K38" s="37"/>
    </row>
    <row r="39" spans="1:11" ht="3.75" hidden="1" customHeight="1" x14ac:dyDescent="0.25">
      <c r="A39" s="37"/>
      <c r="B39" s="37"/>
      <c r="C39" s="37"/>
      <c r="D39" s="37"/>
      <c r="E39" s="37"/>
      <c r="F39" s="37"/>
      <c r="G39" s="37"/>
      <c r="H39" s="37"/>
      <c r="I39" s="37"/>
      <c r="J39" s="37"/>
      <c r="K39" s="37"/>
    </row>
    <row r="40" spans="1:11" ht="3.75" hidden="1" customHeight="1" x14ac:dyDescent="0.25">
      <c r="A40" s="37"/>
      <c r="B40" s="37"/>
      <c r="C40" s="37"/>
      <c r="D40" s="37"/>
      <c r="E40" s="37"/>
      <c r="F40" s="37"/>
      <c r="G40" s="37"/>
      <c r="H40" s="37"/>
      <c r="I40" s="37"/>
      <c r="J40" s="37"/>
      <c r="K40" s="37"/>
    </row>
    <row r="41" spans="1:11" ht="3.75" hidden="1" customHeight="1" x14ac:dyDescent="0.25">
      <c r="A41" s="37"/>
      <c r="B41" s="37"/>
      <c r="C41" s="37"/>
      <c r="D41" s="37"/>
      <c r="E41" s="37"/>
      <c r="F41" s="37"/>
      <c r="G41" s="37"/>
      <c r="H41" s="37"/>
      <c r="I41" s="37"/>
      <c r="J41" s="37"/>
      <c r="K41" s="37"/>
    </row>
    <row r="42" spans="1:11" ht="3.75" hidden="1" customHeight="1" x14ac:dyDescent="0.25">
      <c r="A42" s="37"/>
      <c r="B42" s="37"/>
      <c r="C42" s="37"/>
      <c r="D42" s="37"/>
      <c r="E42" s="37"/>
      <c r="F42" s="37"/>
      <c r="G42" s="37"/>
      <c r="H42" s="37"/>
      <c r="I42" s="37"/>
      <c r="J42" s="37"/>
      <c r="K42" s="37"/>
    </row>
    <row r="43" spans="1:11" ht="3.75" hidden="1" customHeight="1" x14ac:dyDescent="0.25">
      <c r="A43" s="37"/>
      <c r="B43" s="37"/>
      <c r="C43" s="37"/>
      <c r="D43" s="37"/>
      <c r="E43" s="37"/>
      <c r="F43" s="37"/>
      <c r="G43" s="37"/>
      <c r="H43" s="37"/>
      <c r="I43" s="37"/>
      <c r="J43" s="37"/>
      <c r="K43" s="37"/>
    </row>
    <row r="44" spans="1:11" ht="3.75" hidden="1" customHeight="1" x14ac:dyDescent="0.25">
      <c r="A44" s="37"/>
      <c r="B44" s="37"/>
      <c r="C44" s="37"/>
      <c r="D44" s="37"/>
      <c r="E44" s="37"/>
      <c r="F44" s="37"/>
      <c r="G44" s="37"/>
      <c r="H44" s="37"/>
      <c r="I44" s="37"/>
      <c r="J44" s="37"/>
      <c r="K44" s="37"/>
    </row>
    <row r="45" spans="1:11" ht="3.75" hidden="1" customHeight="1" x14ac:dyDescent="0.25">
      <c r="A45" s="37"/>
      <c r="B45" s="37"/>
      <c r="C45" s="37"/>
      <c r="D45" s="37"/>
      <c r="E45" s="37"/>
      <c r="F45" s="37"/>
      <c r="G45" s="37"/>
      <c r="H45" s="37"/>
      <c r="I45" s="37"/>
      <c r="J45" s="37"/>
      <c r="K45" s="37"/>
    </row>
    <row r="46" spans="1:11" ht="3.75" hidden="1" customHeight="1" x14ac:dyDescent="0.25">
      <c r="A46" s="37"/>
      <c r="B46" s="37"/>
      <c r="C46" s="37"/>
      <c r="D46" s="37"/>
      <c r="E46" s="37"/>
      <c r="F46" s="37"/>
      <c r="G46" s="37"/>
      <c r="H46" s="37"/>
      <c r="I46" s="37"/>
      <c r="J46" s="37"/>
      <c r="K46" s="37"/>
    </row>
    <row r="47" spans="1:11" ht="3.75" hidden="1" customHeight="1" x14ac:dyDescent="0.25">
      <c r="A47" s="37"/>
      <c r="B47" s="37"/>
      <c r="C47" s="37"/>
      <c r="D47" s="37"/>
      <c r="E47" s="37"/>
      <c r="F47" s="37"/>
      <c r="G47" s="37"/>
      <c r="H47" s="37"/>
      <c r="I47" s="37"/>
      <c r="J47" s="37"/>
      <c r="K47" s="37"/>
    </row>
    <row r="48" spans="1:11" ht="3.75" hidden="1" customHeight="1" x14ac:dyDescent="0.25">
      <c r="A48" s="37"/>
      <c r="B48" s="37"/>
      <c r="C48" s="37"/>
      <c r="D48" s="37"/>
      <c r="E48" s="37"/>
      <c r="F48" s="37"/>
      <c r="G48" s="37"/>
      <c r="H48" s="37"/>
      <c r="I48" s="37"/>
      <c r="J48" s="37"/>
      <c r="K48" s="37"/>
    </row>
    <row r="49" spans="1:11" ht="3.75" hidden="1" customHeight="1" x14ac:dyDescent="0.25">
      <c r="A49" s="37"/>
      <c r="B49" s="37"/>
      <c r="C49" s="37"/>
      <c r="D49" s="37"/>
      <c r="E49" s="37"/>
      <c r="F49" s="37"/>
      <c r="G49" s="37"/>
      <c r="H49" s="37"/>
      <c r="I49" s="37"/>
      <c r="J49" s="37"/>
      <c r="K49" s="37"/>
    </row>
    <row r="50" spans="1:11" ht="3.75" hidden="1" customHeight="1" x14ac:dyDescent="0.25">
      <c r="A50" s="37"/>
      <c r="B50" s="37"/>
      <c r="C50" s="37"/>
      <c r="D50" s="37"/>
      <c r="E50" s="37"/>
      <c r="F50" s="37"/>
      <c r="G50" s="37"/>
      <c r="H50" s="37"/>
      <c r="I50" s="37"/>
      <c r="J50" s="37"/>
      <c r="K50" s="37"/>
    </row>
    <row r="51" spans="1:11" ht="3.75" hidden="1" customHeight="1" x14ac:dyDescent="0.25">
      <c r="A51" s="37"/>
      <c r="B51" s="37"/>
      <c r="C51" s="37"/>
      <c r="D51" s="37"/>
      <c r="E51" s="37"/>
      <c r="F51" s="37"/>
      <c r="G51" s="37"/>
      <c r="H51" s="37"/>
      <c r="I51" s="37"/>
      <c r="J51" s="37"/>
      <c r="K51" s="37"/>
    </row>
    <row r="52" spans="1:11" ht="3.75" hidden="1" customHeight="1" x14ac:dyDescent="0.25">
      <c r="A52" s="37"/>
      <c r="B52" s="37"/>
      <c r="C52" s="37"/>
      <c r="D52" s="37"/>
      <c r="E52" s="37"/>
      <c r="F52" s="37"/>
      <c r="G52" s="37"/>
      <c r="H52" s="37"/>
      <c r="I52" s="37"/>
      <c r="J52" s="37"/>
      <c r="K52" s="37"/>
    </row>
    <row r="53" spans="1:11" ht="3.75" hidden="1" customHeight="1" x14ac:dyDescent="0.25">
      <c r="A53" s="37"/>
      <c r="B53" s="37"/>
      <c r="C53" s="37"/>
      <c r="D53" s="37"/>
      <c r="E53" s="37"/>
      <c r="F53" s="37"/>
      <c r="G53" s="37"/>
      <c r="H53" s="37"/>
      <c r="I53" s="37"/>
      <c r="J53" s="37"/>
      <c r="K53" s="37"/>
    </row>
    <row r="54" spans="1:11" ht="3.75" hidden="1" customHeight="1" x14ac:dyDescent="0.25">
      <c r="A54" s="37"/>
      <c r="B54" s="37"/>
      <c r="C54" s="37"/>
      <c r="D54" s="37"/>
      <c r="E54" s="37"/>
      <c r="F54" s="37"/>
      <c r="G54" s="37"/>
      <c r="H54" s="37"/>
      <c r="I54" s="37"/>
      <c r="J54" s="37"/>
      <c r="K54" s="37"/>
    </row>
    <row r="55" spans="1:11" ht="3.75" hidden="1" customHeight="1" x14ac:dyDescent="0.25">
      <c r="A55" s="37"/>
      <c r="B55" s="37"/>
      <c r="C55" s="37"/>
      <c r="D55" s="37"/>
      <c r="E55" s="37"/>
      <c r="F55" s="37"/>
      <c r="G55" s="37"/>
      <c r="H55" s="37"/>
      <c r="I55" s="37"/>
      <c r="J55" s="37"/>
      <c r="K55" s="37"/>
    </row>
    <row r="56" spans="1:11" ht="3.75" hidden="1" customHeight="1" x14ac:dyDescent="0.25">
      <c r="A56" s="37"/>
      <c r="B56" s="37"/>
      <c r="C56" s="37"/>
      <c r="D56" s="37"/>
      <c r="E56" s="37"/>
      <c r="F56" s="37"/>
      <c r="G56" s="37"/>
      <c r="H56" s="37"/>
      <c r="I56" s="37"/>
      <c r="J56" s="37"/>
      <c r="K56" s="37"/>
    </row>
    <row r="57" spans="1:11" ht="3.75" hidden="1" customHeight="1" x14ac:dyDescent="0.25">
      <c r="A57" s="37"/>
      <c r="B57" s="37"/>
      <c r="C57" s="37"/>
      <c r="D57" s="37"/>
      <c r="E57" s="37"/>
      <c r="F57" s="37"/>
      <c r="G57" s="37"/>
      <c r="H57" s="37"/>
      <c r="I57" s="37"/>
      <c r="J57" s="37"/>
      <c r="K57" s="37"/>
    </row>
    <row r="58" spans="1:11" ht="3.75" hidden="1" customHeight="1" x14ac:dyDescent="0.25">
      <c r="A58" s="37"/>
      <c r="B58" s="37"/>
      <c r="C58" s="37"/>
      <c r="D58" s="37"/>
      <c r="E58" s="37"/>
      <c r="F58" s="37"/>
      <c r="G58" s="37"/>
      <c r="H58" s="37"/>
      <c r="I58" s="37"/>
      <c r="J58" s="37"/>
      <c r="K58" s="37"/>
    </row>
    <row r="59" spans="1:11" ht="3.75" hidden="1" customHeight="1" x14ac:dyDescent="0.25">
      <c r="A59" s="37"/>
      <c r="B59" s="37"/>
      <c r="C59" s="37"/>
      <c r="D59" s="37"/>
      <c r="E59" s="37"/>
      <c r="F59" s="37"/>
      <c r="G59" s="37"/>
      <c r="H59" s="37"/>
      <c r="I59" s="37"/>
      <c r="J59" s="37"/>
      <c r="K59" s="37"/>
    </row>
    <row r="60" spans="1:11" ht="3.75" hidden="1" customHeight="1" x14ac:dyDescent="0.25">
      <c r="A60" s="37"/>
      <c r="B60" s="37"/>
      <c r="C60" s="37"/>
      <c r="D60" s="37"/>
      <c r="E60" s="37"/>
      <c r="F60" s="37"/>
      <c r="G60" s="37"/>
      <c r="H60" s="37"/>
      <c r="I60" s="37"/>
      <c r="J60" s="37"/>
      <c r="K60" s="37"/>
    </row>
    <row r="61" spans="1:11" ht="3.75" hidden="1" customHeight="1" x14ac:dyDescent="0.25">
      <c r="A61" s="37"/>
      <c r="B61" s="37"/>
      <c r="C61" s="37"/>
      <c r="D61" s="37"/>
      <c r="E61" s="37"/>
      <c r="F61" s="37"/>
      <c r="G61" s="37"/>
      <c r="H61" s="37"/>
      <c r="I61" s="37"/>
      <c r="J61" s="37"/>
      <c r="K61" s="37"/>
    </row>
    <row r="62" spans="1:11" ht="3.75" hidden="1" customHeight="1" x14ac:dyDescent="0.25">
      <c r="A62" s="37"/>
      <c r="B62" s="37"/>
      <c r="C62" s="37"/>
      <c r="D62" s="37"/>
      <c r="E62" s="37"/>
      <c r="F62" s="37"/>
      <c r="G62" s="37"/>
      <c r="H62" s="37"/>
      <c r="I62" s="37"/>
      <c r="J62" s="37"/>
      <c r="K62" s="37"/>
    </row>
    <row r="63" spans="1:11" ht="3.75" hidden="1" customHeight="1" x14ac:dyDescent="0.25">
      <c r="A63" s="37"/>
      <c r="B63" s="37"/>
      <c r="C63" s="37"/>
      <c r="D63" s="37"/>
      <c r="E63" s="37"/>
      <c r="F63" s="37"/>
      <c r="G63" s="37"/>
      <c r="H63" s="37"/>
      <c r="I63" s="37"/>
      <c r="J63" s="37"/>
      <c r="K63" s="37"/>
    </row>
    <row r="64" spans="1:11" ht="3.75" hidden="1" customHeight="1" x14ac:dyDescent="0.25">
      <c r="A64" s="37"/>
      <c r="B64" s="37"/>
      <c r="C64" s="37"/>
      <c r="D64" s="37"/>
      <c r="E64" s="37"/>
      <c r="F64" s="37"/>
      <c r="G64" s="37"/>
      <c r="H64" s="37"/>
      <c r="I64" s="37"/>
      <c r="J64" s="37"/>
      <c r="K64" s="37"/>
    </row>
    <row r="65" spans="1:11" ht="3.75" hidden="1" customHeight="1" x14ac:dyDescent="0.25">
      <c r="A65" s="37"/>
      <c r="B65" s="37"/>
      <c r="C65" s="37"/>
      <c r="D65" s="37"/>
      <c r="E65" s="37"/>
      <c r="F65" s="37"/>
      <c r="G65" s="37"/>
      <c r="H65" s="37"/>
      <c r="I65" s="37"/>
      <c r="J65" s="37"/>
      <c r="K65" s="37"/>
    </row>
    <row r="66" spans="1:11" ht="3.75" hidden="1" customHeight="1" x14ac:dyDescent="0.25">
      <c r="A66" s="37"/>
      <c r="B66" s="37"/>
      <c r="C66" s="37"/>
      <c r="D66" s="37"/>
      <c r="E66" s="37"/>
      <c r="F66" s="37"/>
      <c r="G66" s="37"/>
      <c r="H66" s="37"/>
      <c r="I66" s="37"/>
      <c r="J66" s="37"/>
      <c r="K66" s="37"/>
    </row>
    <row r="67" spans="1:11" ht="3.75" hidden="1" customHeight="1" x14ac:dyDescent="0.25">
      <c r="A67" s="37"/>
      <c r="B67" s="37"/>
      <c r="C67" s="37"/>
      <c r="D67" s="37"/>
      <c r="E67" s="37"/>
      <c r="F67" s="37"/>
      <c r="G67" s="37"/>
      <c r="H67" s="37"/>
      <c r="I67" s="37"/>
      <c r="J67" s="37"/>
      <c r="K67" s="37"/>
    </row>
    <row r="68" spans="1:11" ht="3.75" hidden="1" customHeight="1" x14ac:dyDescent="0.25">
      <c r="A68" s="37"/>
      <c r="B68" s="37"/>
      <c r="C68" s="37"/>
      <c r="D68" s="37"/>
      <c r="E68" s="37"/>
      <c r="F68" s="37"/>
      <c r="G68" s="37"/>
      <c r="H68" s="37"/>
      <c r="I68" s="37"/>
      <c r="J68" s="37"/>
      <c r="K68" s="37"/>
    </row>
    <row r="69" spans="1:11" ht="42.75" customHeight="1" thickBot="1" x14ac:dyDescent="0.3">
      <c r="A69" s="466" t="s">
        <v>217</v>
      </c>
      <c r="B69" s="467"/>
      <c r="C69" s="467"/>
      <c r="D69" s="467"/>
      <c r="E69" s="467"/>
      <c r="F69" s="467"/>
      <c r="G69" s="467"/>
      <c r="H69" s="467"/>
      <c r="I69" s="467"/>
      <c r="J69" s="467"/>
      <c r="K69" s="468"/>
    </row>
    <row r="70" spans="1:11" ht="3.75" hidden="1" customHeight="1" x14ac:dyDescent="0.25">
      <c r="A70" s="37"/>
      <c r="B70" s="37"/>
      <c r="C70" s="37"/>
      <c r="D70" s="37"/>
      <c r="E70" s="37"/>
      <c r="F70" s="37"/>
      <c r="G70" s="37"/>
      <c r="H70" s="37"/>
      <c r="I70" s="37"/>
      <c r="J70" s="37"/>
      <c r="K70" s="37"/>
    </row>
    <row r="71" spans="1:11" ht="3.75" hidden="1" customHeight="1" x14ac:dyDescent="0.25">
      <c r="A71" s="37"/>
      <c r="B71" s="37"/>
      <c r="C71" s="37"/>
      <c r="D71" s="37"/>
      <c r="E71" s="37"/>
      <c r="F71" s="37"/>
      <c r="G71" s="37"/>
      <c r="H71" s="37"/>
      <c r="I71" s="37"/>
      <c r="J71" s="37"/>
      <c r="K71" s="37"/>
    </row>
    <row r="72" spans="1:11" ht="3.75" hidden="1" customHeight="1" x14ac:dyDescent="0.25">
      <c r="A72" s="37"/>
      <c r="B72" s="37"/>
      <c r="C72" s="37"/>
      <c r="D72" s="37"/>
      <c r="E72" s="37"/>
      <c r="F72" s="37"/>
      <c r="G72" s="37"/>
      <c r="H72" s="37"/>
      <c r="I72" s="37"/>
      <c r="J72" s="37"/>
      <c r="K72" s="37"/>
    </row>
    <row r="73" spans="1:11" ht="3.75" hidden="1" customHeight="1" x14ac:dyDescent="0.25">
      <c r="A73" s="37"/>
      <c r="B73" s="37"/>
      <c r="C73" s="37"/>
      <c r="D73" s="37"/>
      <c r="E73" s="37"/>
      <c r="F73" s="37"/>
      <c r="G73" s="37"/>
      <c r="H73" s="37"/>
      <c r="I73" s="37"/>
      <c r="J73" s="37"/>
      <c r="K73" s="37"/>
    </row>
    <row r="74" spans="1:11" ht="3.75" hidden="1" customHeight="1" x14ac:dyDescent="0.25">
      <c r="A74" s="37"/>
      <c r="B74" s="37"/>
      <c r="C74" s="37"/>
      <c r="D74" s="37"/>
      <c r="E74" s="37"/>
      <c r="F74" s="37"/>
      <c r="G74" s="37"/>
      <c r="H74" s="37"/>
      <c r="I74" s="37"/>
      <c r="J74" s="37"/>
      <c r="K74" s="37"/>
    </row>
    <row r="75" spans="1:11" ht="3.75" hidden="1" customHeight="1" x14ac:dyDescent="0.25">
      <c r="A75" s="37"/>
      <c r="B75" s="37"/>
      <c r="C75" s="37"/>
      <c r="D75" s="37"/>
      <c r="E75" s="37"/>
      <c r="F75" s="37"/>
      <c r="G75" s="37"/>
      <c r="H75" s="37"/>
      <c r="I75" s="37"/>
      <c r="J75" s="37"/>
      <c r="K75" s="37"/>
    </row>
    <row r="76" spans="1:11" ht="3.75" hidden="1" customHeight="1" x14ac:dyDescent="0.25">
      <c r="A76" s="37"/>
      <c r="B76" s="37"/>
      <c r="C76" s="37"/>
      <c r="D76" s="37"/>
      <c r="E76" s="37"/>
      <c r="F76" s="37"/>
      <c r="G76" s="37"/>
      <c r="H76" s="37"/>
      <c r="I76" s="37"/>
      <c r="J76" s="37"/>
      <c r="K76" s="37"/>
    </row>
    <row r="77" spans="1:11" ht="3.75" hidden="1" customHeight="1" x14ac:dyDescent="0.25">
      <c r="A77" s="37"/>
      <c r="B77" s="37"/>
      <c r="C77" s="37"/>
      <c r="D77" s="37"/>
      <c r="E77" s="37"/>
      <c r="F77" s="37"/>
      <c r="G77" s="37"/>
      <c r="H77" s="37"/>
      <c r="I77" s="37"/>
      <c r="J77" s="37"/>
      <c r="K77" s="37"/>
    </row>
    <row r="78" spans="1:11" ht="3.75" hidden="1" customHeight="1" x14ac:dyDescent="0.25">
      <c r="A78" s="37"/>
      <c r="B78" s="37"/>
      <c r="C78" s="37"/>
      <c r="D78" s="37"/>
      <c r="E78" s="37"/>
      <c r="F78" s="37"/>
      <c r="G78" s="37"/>
      <c r="H78" s="37"/>
      <c r="I78" s="37"/>
      <c r="J78" s="37"/>
      <c r="K78" s="37"/>
    </row>
    <row r="79" spans="1:11" ht="3.75" hidden="1" customHeight="1" x14ac:dyDescent="0.25">
      <c r="A79" s="37"/>
      <c r="B79" s="37"/>
      <c r="C79" s="37"/>
      <c r="D79" s="37"/>
      <c r="E79" s="37"/>
      <c r="F79" s="37"/>
      <c r="G79" s="37"/>
      <c r="H79" s="37"/>
      <c r="I79" s="37"/>
      <c r="J79" s="37"/>
      <c r="K79" s="37"/>
    </row>
    <row r="80" spans="1:11" ht="3.75" hidden="1" customHeight="1" x14ac:dyDescent="0.25">
      <c r="A80" s="37"/>
      <c r="B80" s="37"/>
      <c r="C80" s="37"/>
      <c r="D80" s="37"/>
      <c r="E80" s="37"/>
      <c r="F80" s="37"/>
      <c r="G80" s="37"/>
      <c r="H80" s="37"/>
      <c r="I80" s="37"/>
      <c r="J80" s="37"/>
      <c r="K80" s="37"/>
    </row>
    <row r="81" spans="1:11" ht="3.75" hidden="1" customHeight="1" x14ac:dyDescent="0.25">
      <c r="A81" s="37"/>
      <c r="B81" s="37"/>
      <c r="C81" s="37"/>
      <c r="D81" s="37"/>
      <c r="E81" s="37"/>
      <c r="F81" s="37"/>
      <c r="G81" s="37"/>
      <c r="H81" s="37"/>
      <c r="I81" s="37"/>
      <c r="J81" s="37"/>
      <c r="K81" s="37"/>
    </row>
    <row r="82" spans="1:11" ht="3.75" hidden="1" customHeight="1" x14ac:dyDescent="0.25">
      <c r="A82" s="37"/>
      <c r="B82" s="37"/>
      <c r="C82" s="37"/>
      <c r="D82" s="37"/>
      <c r="E82" s="37"/>
      <c r="F82" s="37"/>
      <c r="G82" s="37"/>
      <c r="H82" s="37"/>
      <c r="I82" s="37"/>
      <c r="J82" s="37"/>
      <c r="K82" s="37"/>
    </row>
    <row r="83" spans="1:11" ht="3.75" hidden="1" customHeight="1" x14ac:dyDescent="0.25">
      <c r="A83" s="37"/>
      <c r="B83" s="37"/>
      <c r="C83" s="37"/>
      <c r="D83" s="37"/>
      <c r="E83" s="37"/>
      <c r="F83" s="37"/>
      <c r="G83" s="37"/>
      <c r="H83" s="37"/>
      <c r="I83" s="37"/>
      <c r="J83" s="37"/>
      <c r="K83" s="37"/>
    </row>
    <row r="84" spans="1:11" ht="3.75" hidden="1" customHeight="1" x14ac:dyDescent="0.25">
      <c r="A84" s="37"/>
      <c r="B84" s="37"/>
      <c r="C84" s="37"/>
      <c r="D84" s="37"/>
      <c r="E84" s="37"/>
      <c r="F84" s="37"/>
      <c r="G84" s="37"/>
      <c r="H84" s="37"/>
      <c r="I84" s="37"/>
      <c r="J84" s="37"/>
      <c r="K84" s="37"/>
    </row>
    <row r="85" spans="1:11" ht="3.75" customHeight="1" x14ac:dyDescent="0.25">
      <c r="A85" s="37"/>
      <c r="B85" s="37"/>
      <c r="C85" s="37"/>
      <c r="D85" s="37"/>
      <c r="E85" s="37"/>
      <c r="F85" s="37"/>
      <c r="G85" s="37"/>
      <c r="H85" s="37"/>
      <c r="I85" s="37"/>
      <c r="J85" s="37"/>
      <c r="K85" s="37"/>
    </row>
    <row r="86" spans="1:11" x14ac:dyDescent="0.25">
      <c r="A86" s="532" t="s">
        <v>191</v>
      </c>
      <c r="B86" s="533"/>
      <c r="C86" s="533"/>
      <c r="D86" s="533"/>
      <c r="E86" s="533"/>
      <c r="F86" s="533"/>
      <c r="G86" s="534"/>
      <c r="H86" s="441" t="s">
        <v>80</v>
      </c>
      <c r="I86" s="442"/>
      <c r="J86" s="441" t="s">
        <v>52</v>
      </c>
      <c r="K86" s="443"/>
    </row>
    <row r="87" spans="1:11" x14ac:dyDescent="0.25">
      <c r="A87" s="381"/>
      <c r="B87" s="382"/>
      <c r="C87" s="382"/>
      <c r="D87" s="382"/>
      <c r="E87" s="382"/>
      <c r="F87" s="439" t="s">
        <v>219</v>
      </c>
      <c r="G87" s="440"/>
      <c r="H87" s="444"/>
      <c r="I87" s="445"/>
      <c r="J87" s="388">
        <f>IF(F87="Pauschale",H87,IF(F87="Prozent",H87/100*(H90),0))</f>
        <v>0</v>
      </c>
      <c r="K87" s="389"/>
    </row>
    <row r="88" spans="1:11" ht="5.25" customHeight="1" x14ac:dyDescent="0.25">
      <c r="A88" s="37"/>
      <c r="B88" s="40"/>
      <c r="C88" s="37"/>
      <c r="D88" s="37"/>
      <c r="E88" s="37"/>
      <c r="F88" s="37"/>
      <c r="G88" s="37"/>
      <c r="H88" s="40"/>
      <c r="I88" s="40"/>
      <c r="J88" s="37"/>
      <c r="K88" s="37"/>
    </row>
    <row r="89" spans="1:11" ht="15" customHeight="1" x14ac:dyDescent="0.25">
      <c r="A89" s="437" t="s">
        <v>172</v>
      </c>
      <c r="B89" s="438"/>
      <c r="C89" s="438"/>
      <c r="D89" s="438"/>
      <c r="E89" s="438"/>
      <c r="F89" s="438"/>
      <c r="G89" s="41"/>
      <c r="H89" s="441" t="s">
        <v>86</v>
      </c>
      <c r="I89" s="469"/>
      <c r="J89" s="469"/>
      <c r="K89" s="443"/>
    </row>
    <row r="90" spans="1:11" ht="15" customHeight="1" x14ac:dyDescent="0.25">
      <c r="A90" s="351" t="s">
        <v>173</v>
      </c>
      <c r="B90" s="352"/>
      <c r="C90" s="352"/>
      <c r="D90" s="352"/>
      <c r="E90" s="352"/>
      <c r="F90" s="352"/>
      <c r="G90" s="42"/>
      <c r="H90" s="475">
        <f>SUMIF($A$121:$A$11048,"G",$I$121:$K$11048)</f>
        <v>0</v>
      </c>
      <c r="I90" s="476"/>
      <c r="J90" s="476"/>
      <c r="K90" s="477"/>
    </row>
    <row r="91" spans="1:11" ht="15" customHeight="1" thickBot="1" x14ac:dyDescent="0.3">
      <c r="A91" s="535" t="s">
        <v>194</v>
      </c>
      <c r="B91" s="536"/>
      <c r="C91" s="536"/>
      <c r="D91" s="536"/>
      <c r="E91" s="536"/>
      <c r="F91" s="536"/>
      <c r="G91" s="537"/>
      <c r="H91" s="538">
        <f>J87</f>
        <v>0</v>
      </c>
      <c r="I91" s="539"/>
      <c r="J91" s="539"/>
      <c r="K91" s="540"/>
    </row>
    <row r="92" spans="1:11" ht="15" customHeight="1" thickTop="1" x14ac:dyDescent="0.25">
      <c r="A92" s="448" t="s">
        <v>173</v>
      </c>
      <c r="B92" s="449"/>
      <c r="C92" s="449"/>
      <c r="D92" s="449"/>
      <c r="E92" s="449"/>
      <c r="F92" s="449"/>
      <c r="G92" s="118"/>
      <c r="H92" s="481">
        <f>SUM(H90:K91)</f>
        <v>0</v>
      </c>
      <c r="I92" s="482"/>
      <c r="J92" s="482"/>
      <c r="K92" s="483"/>
    </row>
    <row r="93" spans="1:11" ht="15" customHeight="1" thickBot="1" x14ac:dyDescent="0.3">
      <c r="A93" s="193" t="s">
        <v>87</v>
      </c>
      <c r="B93" s="194"/>
      <c r="C93" s="194"/>
      <c r="D93" s="194"/>
      <c r="E93" s="194"/>
      <c r="F93" s="542">
        <v>19</v>
      </c>
      <c r="G93" s="543"/>
      <c r="H93" s="529">
        <f>H92*F93/100</f>
        <v>0</v>
      </c>
      <c r="I93" s="530"/>
      <c r="J93" s="530"/>
      <c r="K93" s="531"/>
    </row>
    <row r="94" spans="1:11" ht="15" customHeight="1" thickTop="1" x14ac:dyDescent="0.25">
      <c r="A94" s="357" t="s">
        <v>174</v>
      </c>
      <c r="B94" s="358"/>
      <c r="C94" s="358"/>
      <c r="D94" s="358"/>
      <c r="E94" s="358"/>
      <c r="F94" s="358"/>
      <c r="G94" s="46"/>
      <c r="H94" s="526">
        <f>SUM(H92:K93)</f>
        <v>0</v>
      </c>
      <c r="I94" s="527"/>
      <c r="J94" s="527"/>
      <c r="K94" s="528"/>
    </row>
    <row r="95" spans="1:11" ht="15" customHeight="1" x14ac:dyDescent="0.25">
      <c r="A95" s="37"/>
      <c r="B95" s="37"/>
      <c r="C95" s="37"/>
      <c r="D95" s="37"/>
      <c r="E95" s="37"/>
      <c r="F95" s="37"/>
      <c r="G95" s="37"/>
      <c r="H95" s="37"/>
      <c r="I95" s="37"/>
      <c r="J95" s="37"/>
      <c r="K95" s="37"/>
    </row>
    <row r="96" spans="1:11" x14ac:dyDescent="0.25">
      <c r="A96" s="532" t="s">
        <v>192</v>
      </c>
      <c r="B96" s="533"/>
      <c r="C96" s="533"/>
      <c r="D96" s="533"/>
      <c r="E96" s="533"/>
      <c r="F96" s="533"/>
      <c r="G96" s="534"/>
      <c r="H96" s="441" t="s">
        <v>80</v>
      </c>
      <c r="I96" s="442"/>
      <c r="J96" s="441" t="s">
        <v>52</v>
      </c>
      <c r="K96" s="443"/>
    </row>
    <row r="97" spans="1:11" x14ac:dyDescent="0.25">
      <c r="A97" s="381"/>
      <c r="B97" s="382"/>
      <c r="C97" s="382"/>
      <c r="D97" s="382"/>
      <c r="E97" s="382"/>
      <c r="F97" s="439" t="s">
        <v>219</v>
      </c>
      <c r="G97" s="440"/>
      <c r="H97" s="444"/>
      <c r="I97" s="445"/>
      <c r="J97" s="388">
        <f>IF(F97="Pauschale",H97,IF(F97="Prozent",H97/100*(H100),0))</f>
        <v>0</v>
      </c>
      <c r="K97" s="389"/>
    </row>
    <row r="98" spans="1:11" ht="5.25" customHeight="1" x14ac:dyDescent="0.25">
      <c r="A98" s="37"/>
      <c r="B98" s="40"/>
      <c r="C98" s="37"/>
      <c r="D98" s="37"/>
      <c r="E98" s="37"/>
      <c r="F98" s="37"/>
      <c r="G98" s="37"/>
      <c r="H98" s="40"/>
      <c r="I98" s="40"/>
      <c r="J98" s="37"/>
      <c r="K98" s="37"/>
    </row>
    <row r="99" spans="1:11" x14ac:dyDescent="0.25">
      <c r="A99" s="437" t="s">
        <v>155</v>
      </c>
      <c r="B99" s="438"/>
      <c r="C99" s="438"/>
      <c r="D99" s="438"/>
      <c r="E99" s="438"/>
      <c r="F99" s="438"/>
      <c r="G99" s="41"/>
      <c r="H99" s="441" t="s">
        <v>86</v>
      </c>
      <c r="I99" s="469"/>
      <c r="J99" s="469"/>
      <c r="K99" s="443"/>
    </row>
    <row r="100" spans="1:11" x14ac:dyDescent="0.25">
      <c r="A100" s="351" t="s">
        <v>156</v>
      </c>
      <c r="B100" s="352"/>
      <c r="C100" s="352"/>
      <c r="D100" s="352"/>
      <c r="E100" s="352"/>
      <c r="F100" s="352"/>
      <c r="G100" s="42"/>
      <c r="H100" s="475">
        <f>SUMIF($A$121:$A$11048,"B",$I$121:$K$11048)</f>
        <v>0</v>
      </c>
      <c r="I100" s="476"/>
      <c r="J100" s="476"/>
      <c r="K100" s="477"/>
    </row>
    <row r="101" spans="1:11" ht="15.75" thickBot="1" x14ac:dyDescent="0.3">
      <c r="A101" s="535" t="s">
        <v>195</v>
      </c>
      <c r="B101" s="536"/>
      <c r="C101" s="536"/>
      <c r="D101" s="536"/>
      <c r="E101" s="536"/>
      <c r="F101" s="536"/>
      <c r="G101" s="537"/>
      <c r="H101" s="538">
        <f>J97</f>
        <v>0</v>
      </c>
      <c r="I101" s="539"/>
      <c r="J101" s="539"/>
      <c r="K101" s="540"/>
    </row>
    <row r="102" spans="1:11" ht="15.75" thickTop="1" x14ac:dyDescent="0.25">
      <c r="A102" s="448" t="s">
        <v>173</v>
      </c>
      <c r="B102" s="449"/>
      <c r="C102" s="449"/>
      <c r="D102" s="449"/>
      <c r="E102" s="449"/>
      <c r="F102" s="449"/>
      <c r="G102" s="188"/>
      <c r="H102" s="481">
        <f>SUM(H100:K101)</f>
        <v>0</v>
      </c>
      <c r="I102" s="482"/>
      <c r="J102" s="482"/>
      <c r="K102" s="483"/>
    </row>
    <row r="103" spans="1:11" ht="15.75" thickBot="1" x14ac:dyDescent="0.3">
      <c r="A103" s="193" t="s">
        <v>87</v>
      </c>
      <c r="B103" s="194"/>
      <c r="C103" s="194"/>
      <c r="D103" s="194"/>
      <c r="E103" s="194"/>
      <c r="F103" s="542">
        <v>19</v>
      </c>
      <c r="G103" s="543"/>
      <c r="H103" s="529">
        <f>H100*F103/100</f>
        <v>0</v>
      </c>
      <c r="I103" s="530"/>
      <c r="J103" s="530"/>
      <c r="K103" s="531"/>
    </row>
    <row r="104" spans="1:11" ht="15.75" thickTop="1" x14ac:dyDescent="0.25">
      <c r="A104" s="473" t="s">
        <v>157</v>
      </c>
      <c r="B104" s="474"/>
      <c r="C104" s="474"/>
      <c r="D104" s="474"/>
      <c r="E104" s="474"/>
      <c r="F104" s="474"/>
      <c r="G104" s="46"/>
      <c r="H104" s="487">
        <f>SUM(H102:K103)</f>
        <v>0</v>
      </c>
      <c r="I104" s="488"/>
      <c r="J104" s="488"/>
      <c r="K104" s="489"/>
    </row>
    <row r="105" spans="1:11" ht="15" customHeight="1" x14ac:dyDescent="0.25"/>
    <row r="106" spans="1:11" x14ac:dyDescent="0.25">
      <c r="A106" s="532" t="s">
        <v>193</v>
      </c>
      <c r="B106" s="533"/>
      <c r="C106" s="533"/>
      <c r="D106" s="533"/>
      <c r="E106" s="533"/>
      <c r="F106" s="533"/>
      <c r="G106" s="534"/>
      <c r="H106" s="441" t="s">
        <v>80</v>
      </c>
      <c r="I106" s="442"/>
      <c r="J106" s="441" t="s">
        <v>52</v>
      </c>
      <c r="K106" s="443"/>
    </row>
    <row r="107" spans="1:11" x14ac:dyDescent="0.25">
      <c r="A107" s="381"/>
      <c r="B107" s="382"/>
      <c r="C107" s="382"/>
      <c r="D107" s="382"/>
      <c r="E107" s="382"/>
      <c r="F107" s="439" t="s">
        <v>82</v>
      </c>
      <c r="G107" s="440"/>
      <c r="H107" s="444"/>
      <c r="I107" s="445"/>
      <c r="J107" s="388">
        <f>IF(F107="Pauschale",H107,IF(F107="Prozent",H107/100*(H110),0))</f>
        <v>0</v>
      </c>
      <c r="K107" s="389"/>
    </row>
    <row r="108" spans="1:11" ht="5.25" customHeight="1" x14ac:dyDescent="0.25">
      <c r="A108" s="37"/>
      <c r="B108" s="40"/>
      <c r="C108" s="37"/>
      <c r="D108" s="37"/>
      <c r="E108" s="37"/>
      <c r="F108" s="37"/>
      <c r="G108" s="37"/>
      <c r="H108" s="40"/>
      <c r="I108" s="40"/>
      <c r="J108" s="37"/>
      <c r="K108" s="37"/>
    </row>
    <row r="109" spans="1:11" x14ac:dyDescent="0.25">
      <c r="A109" s="437" t="s">
        <v>158</v>
      </c>
      <c r="B109" s="438"/>
      <c r="C109" s="438"/>
      <c r="D109" s="438"/>
      <c r="E109" s="438"/>
      <c r="F109" s="438"/>
      <c r="G109" s="41"/>
      <c r="H109" s="441" t="s">
        <v>86</v>
      </c>
      <c r="I109" s="469"/>
      <c r="J109" s="469"/>
      <c r="K109" s="443"/>
    </row>
    <row r="110" spans="1:11" x14ac:dyDescent="0.25">
      <c r="A110" s="351" t="s">
        <v>159</v>
      </c>
      <c r="B110" s="352"/>
      <c r="C110" s="352"/>
      <c r="D110" s="352"/>
      <c r="E110" s="352"/>
      <c r="F110" s="352"/>
      <c r="G110" s="42"/>
      <c r="H110" s="475">
        <f>SUMIF($A$121:$A$11048,"O",$I$121:$K$11048)</f>
        <v>0</v>
      </c>
      <c r="I110" s="476"/>
      <c r="J110" s="476"/>
      <c r="K110" s="477"/>
    </row>
    <row r="111" spans="1:11" ht="15.75" thickBot="1" x14ac:dyDescent="0.3">
      <c r="A111" s="535" t="s">
        <v>196</v>
      </c>
      <c r="B111" s="536"/>
      <c r="C111" s="536"/>
      <c r="D111" s="536"/>
      <c r="E111" s="536"/>
      <c r="F111" s="536"/>
      <c r="G111" s="537"/>
      <c r="H111" s="538">
        <f>J107</f>
        <v>0</v>
      </c>
      <c r="I111" s="539"/>
      <c r="J111" s="539"/>
      <c r="K111" s="540"/>
    </row>
    <row r="112" spans="1:11" ht="15.75" thickTop="1" x14ac:dyDescent="0.25">
      <c r="A112" s="448" t="s">
        <v>173</v>
      </c>
      <c r="B112" s="449"/>
      <c r="C112" s="449"/>
      <c r="D112" s="449"/>
      <c r="E112" s="449"/>
      <c r="F112" s="449"/>
      <c r="G112" s="188"/>
      <c r="H112" s="481">
        <f>SUM(H110:K111)</f>
        <v>0</v>
      </c>
      <c r="I112" s="482"/>
      <c r="J112" s="482"/>
      <c r="K112" s="483"/>
    </row>
    <row r="113" spans="1:11" ht="15.75" thickBot="1" x14ac:dyDescent="0.3">
      <c r="A113" s="193" t="s">
        <v>87</v>
      </c>
      <c r="B113" s="194"/>
      <c r="C113" s="194"/>
      <c r="D113" s="194"/>
      <c r="E113" s="194"/>
      <c r="F113" s="542">
        <v>19</v>
      </c>
      <c r="G113" s="543"/>
      <c r="H113" s="529">
        <f>H110*F113/100</f>
        <v>0</v>
      </c>
      <c r="I113" s="530"/>
      <c r="J113" s="530"/>
      <c r="K113" s="531"/>
    </row>
    <row r="114" spans="1:11" ht="15.75" thickTop="1" x14ac:dyDescent="0.25">
      <c r="A114" s="473" t="s">
        <v>160</v>
      </c>
      <c r="B114" s="474"/>
      <c r="C114" s="474"/>
      <c r="D114" s="474"/>
      <c r="E114" s="474"/>
      <c r="F114" s="474"/>
      <c r="G114" s="46"/>
      <c r="H114" s="487">
        <f>SUM(H112:K113)</f>
        <v>0</v>
      </c>
      <c r="I114" s="488"/>
      <c r="J114" s="488"/>
      <c r="K114" s="489"/>
    </row>
    <row r="115" spans="1:11" ht="5.25" customHeight="1" x14ac:dyDescent="0.25"/>
    <row r="116" spans="1:11" ht="7.5" customHeight="1" x14ac:dyDescent="0.25">
      <c r="A116" s="92"/>
      <c r="B116" s="37"/>
      <c r="C116" s="37"/>
      <c r="D116" s="37"/>
      <c r="E116" s="37"/>
      <c r="F116" s="37"/>
      <c r="G116" s="37"/>
      <c r="H116" s="37"/>
      <c r="I116" s="37"/>
      <c r="J116" s="37"/>
      <c r="K116" s="37"/>
    </row>
    <row r="117" spans="1:11" ht="7.5" customHeight="1" x14ac:dyDescent="0.25"/>
    <row r="118" spans="1:11" ht="7.5" customHeight="1" x14ac:dyDescent="0.25"/>
    <row r="119" spans="1:11" ht="7.5" customHeight="1" x14ac:dyDescent="0.25"/>
    <row r="121" spans="1:11" x14ac:dyDescent="0.25">
      <c r="A121" s="215"/>
      <c r="B121" s="216"/>
      <c r="C121" s="217"/>
      <c r="D121" s="218"/>
      <c r="E121" s="218"/>
      <c r="F121" s="218"/>
      <c r="G121" s="218"/>
      <c r="H121" s="218"/>
      <c r="I121" s="217"/>
      <c r="J121" s="218"/>
      <c r="K121" s="219"/>
    </row>
    <row r="122" spans="1:11" ht="15" customHeight="1" x14ac:dyDescent="0.25">
      <c r="A122" s="521" t="s">
        <v>235</v>
      </c>
      <c r="B122" s="522"/>
      <c r="C122" s="523" t="s">
        <v>236</v>
      </c>
      <c r="D122" s="524"/>
      <c r="E122" s="524"/>
      <c r="F122" s="524"/>
      <c r="G122" s="524"/>
      <c r="H122" s="525"/>
      <c r="I122" s="220"/>
      <c r="J122" s="221"/>
      <c r="K122" s="222"/>
    </row>
    <row r="123" spans="1:11" x14ac:dyDescent="0.25">
      <c r="A123" s="521"/>
      <c r="B123" s="522"/>
      <c r="C123" s="220"/>
      <c r="D123" s="95"/>
      <c r="E123" s="95"/>
      <c r="F123" s="95"/>
      <c r="G123" s="95"/>
      <c r="H123" s="221"/>
      <c r="I123" s="220"/>
      <c r="J123" s="221"/>
      <c r="K123" s="222"/>
    </row>
    <row r="124" spans="1:11" ht="30.75" customHeight="1" x14ac:dyDescent="0.25">
      <c r="A124" s="220"/>
      <c r="B124" s="221"/>
      <c r="C124" s="515" t="s">
        <v>250</v>
      </c>
      <c r="D124" s="511"/>
      <c r="E124" s="511"/>
      <c r="F124" s="511"/>
      <c r="G124" s="511"/>
      <c r="H124" s="516"/>
      <c r="I124" s="220"/>
      <c r="J124" s="221"/>
      <c r="K124" s="222"/>
    </row>
    <row r="125" spans="1:11" x14ac:dyDescent="0.25">
      <c r="A125" s="220"/>
      <c r="B125" s="221"/>
      <c r="C125" s="515"/>
      <c r="D125" s="511"/>
      <c r="E125" s="511"/>
      <c r="F125" s="511"/>
      <c r="G125" s="511"/>
      <c r="H125" s="516"/>
      <c r="I125" s="220"/>
      <c r="J125" s="221"/>
      <c r="K125" s="222"/>
    </row>
    <row r="126" spans="1:11" x14ac:dyDescent="0.25">
      <c r="A126" s="220"/>
      <c r="B126" s="221"/>
      <c r="C126" s="220"/>
      <c r="D126" s="221"/>
      <c r="E126" s="221"/>
      <c r="F126" s="221"/>
      <c r="G126" s="221"/>
      <c r="H126" s="221"/>
      <c r="I126" s="220"/>
      <c r="J126" s="221"/>
      <c r="K126" s="222"/>
    </row>
    <row r="127" spans="1:11" x14ac:dyDescent="0.25">
      <c r="A127" s="220"/>
      <c r="B127" s="221"/>
      <c r="C127" s="502" t="s">
        <v>119</v>
      </c>
      <c r="D127" s="503"/>
      <c r="E127" s="221"/>
      <c r="F127" s="517" t="s">
        <v>153</v>
      </c>
      <c r="G127" s="517"/>
      <c r="H127" s="223"/>
      <c r="I127" s="220"/>
      <c r="J127" s="221"/>
      <c r="K127" s="222"/>
    </row>
    <row r="128" spans="1:11" ht="18" customHeight="1" x14ac:dyDescent="0.25">
      <c r="A128" s="220"/>
      <c r="B128" s="221"/>
      <c r="C128" s="518">
        <v>5</v>
      </c>
      <c r="D128" s="519"/>
      <c r="E128" s="224" t="s">
        <v>120</v>
      </c>
      <c r="F128" s="520"/>
      <c r="G128" s="520"/>
      <c r="H128" s="221" t="s">
        <v>152</v>
      </c>
      <c r="I128" s="220"/>
      <c r="J128" s="221"/>
      <c r="K128" s="222"/>
    </row>
    <row r="129" spans="1:11" x14ac:dyDescent="0.25">
      <c r="A129" s="220"/>
      <c r="B129" s="221"/>
      <c r="C129" s="220"/>
      <c r="D129" s="221"/>
      <c r="E129" s="221"/>
      <c r="F129" s="221"/>
      <c r="G129" s="221"/>
      <c r="H129" s="221"/>
      <c r="I129" s="220"/>
      <c r="J129" s="221"/>
      <c r="K129" s="222"/>
    </row>
    <row r="130" spans="1:11" x14ac:dyDescent="0.25">
      <c r="A130" s="225" t="s">
        <v>161</v>
      </c>
      <c r="B130" s="221"/>
      <c r="C130" s="502" t="s">
        <v>133</v>
      </c>
      <c r="D130" s="503"/>
      <c r="E130" s="226" t="s">
        <v>106</v>
      </c>
      <c r="F130" s="221"/>
      <c r="G130" s="221"/>
      <c r="H130" s="221"/>
      <c r="I130" s="220"/>
      <c r="J130" s="221"/>
      <c r="K130" s="222"/>
    </row>
    <row r="131" spans="1:11" x14ac:dyDescent="0.25">
      <c r="A131" s="227" t="s">
        <v>162</v>
      </c>
      <c r="B131" s="221"/>
      <c r="C131" s="220"/>
      <c r="D131" s="221"/>
      <c r="E131" s="221"/>
      <c r="F131" s="221"/>
      <c r="G131" s="221"/>
      <c r="H131" s="221"/>
      <c r="I131" s="228"/>
      <c r="J131" s="229"/>
      <c r="K131" s="230"/>
    </row>
    <row r="132" spans="1:11" x14ac:dyDescent="0.25">
      <c r="A132" s="227" t="str">
        <f>IF(E132="ja","O",IF(E130="ja","B","G"))</f>
        <v>O</v>
      </c>
      <c r="B132" s="221"/>
      <c r="C132" s="502" t="s">
        <v>116</v>
      </c>
      <c r="D132" s="503"/>
      <c r="E132" s="231" t="s">
        <v>234</v>
      </c>
      <c r="F132" s="232"/>
      <c r="G132" s="504" t="s">
        <v>117</v>
      </c>
      <c r="H132" s="505"/>
      <c r="I132" s="506">
        <f>C128*F128</f>
        <v>0</v>
      </c>
      <c r="J132" s="507"/>
      <c r="K132" s="508"/>
    </row>
    <row r="133" spans="1:11" x14ac:dyDescent="0.25">
      <c r="A133" s="233"/>
      <c r="B133" s="234"/>
      <c r="C133" s="233"/>
      <c r="D133" s="234"/>
      <c r="E133" s="234"/>
      <c r="F133" s="234"/>
      <c r="G133" s="234"/>
      <c r="H133" s="234"/>
      <c r="I133" s="233"/>
      <c r="J133" s="234"/>
      <c r="K133" s="235"/>
    </row>
    <row r="134" spans="1:11" x14ac:dyDescent="0.25">
      <c r="A134" s="215"/>
      <c r="B134" s="216"/>
      <c r="C134" s="217"/>
      <c r="D134" s="218"/>
      <c r="E134" s="218"/>
      <c r="F134" s="218"/>
      <c r="G134" s="218"/>
      <c r="H134" s="218"/>
      <c r="I134" s="217"/>
      <c r="J134" s="218"/>
      <c r="K134" s="219"/>
    </row>
    <row r="135" spans="1:11" x14ac:dyDescent="0.25">
      <c r="A135" s="521" t="s">
        <v>237</v>
      </c>
      <c r="B135" s="522"/>
      <c r="C135" s="523" t="s">
        <v>238</v>
      </c>
      <c r="D135" s="524"/>
      <c r="E135" s="524"/>
      <c r="F135" s="524"/>
      <c r="G135" s="524"/>
      <c r="H135" s="525"/>
      <c r="I135" s="220"/>
      <c r="J135" s="221"/>
      <c r="K135" s="222"/>
    </row>
    <row r="136" spans="1:11" x14ac:dyDescent="0.25">
      <c r="A136" s="521"/>
      <c r="B136" s="522"/>
      <c r="C136" s="220"/>
      <c r="D136" s="95"/>
      <c r="E136" s="95"/>
      <c r="F136" s="95"/>
      <c r="G136" s="95"/>
      <c r="H136" s="221"/>
      <c r="I136" s="220"/>
      <c r="J136" s="221"/>
      <c r="K136" s="222"/>
    </row>
    <row r="137" spans="1:11" ht="29.25" customHeight="1" x14ac:dyDescent="0.25">
      <c r="A137" s="220"/>
      <c r="B137" s="221"/>
      <c r="C137" s="515" t="s">
        <v>239</v>
      </c>
      <c r="D137" s="511"/>
      <c r="E137" s="511"/>
      <c r="F137" s="511"/>
      <c r="G137" s="511"/>
      <c r="H137" s="516"/>
      <c r="I137" s="220"/>
      <c r="J137" s="221"/>
      <c r="K137" s="222"/>
    </row>
    <row r="138" spans="1:11" x14ac:dyDescent="0.25">
      <c r="A138" s="220"/>
      <c r="B138" s="221"/>
      <c r="C138" s="515"/>
      <c r="D138" s="511"/>
      <c r="E138" s="511"/>
      <c r="F138" s="511"/>
      <c r="G138" s="511"/>
      <c r="H138" s="516"/>
      <c r="I138" s="220"/>
      <c r="J138" s="221"/>
      <c r="K138" s="222"/>
    </row>
    <row r="139" spans="1:11" x14ac:dyDescent="0.25">
      <c r="A139" s="220"/>
      <c r="B139" s="221"/>
      <c r="C139" s="220"/>
      <c r="D139" s="221"/>
      <c r="E139" s="221"/>
      <c r="F139" s="221"/>
      <c r="G139" s="221"/>
      <c r="H139" s="221"/>
      <c r="I139" s="220"/>
      <c r="J139" s="221"/>
      <c r="K139" s="222"/>
    </row>
    <row r="140" spans="1:11" x14ac:dyDescent="0.25">
      <c r="A140" s="220"/>
      <c r="B140" s="221"/>
      <c r="C140" s="502" t="s">
        <v>119</v>
      </c>
      <c r="D140" s="503"/>
      <c r="E140" s="221"/>
      <c r="F140" s="517" t="s">
        <v>153</v>
      </c>
      <c r="G140" s="517"/>
      <c r="H140" s="223"/>
      <c r="I140" s="220"/>
      <c r="J140" s="221"/>
      <c r="K140" s="222"/>
    </row>
    <row r="141" spans="1:11" x14ac:dyDescent="0.25">
      <c r="A141" s="220"/>
      <c r="B141" s="221"/>
      <c r="C141" s="518">
        <v>15</v>
      </c>
      <c r="D141" s="519"/>
      <c r="E141" s="224" t="s">
        <v>120</v>
      </c>
      <c r="F141" s="520"/>
      <c r="G141" s="520"/>
      <c r="H141" s="221" t="s">
        <v>152</v>
      </c>
      <c r="I141" s="220"/>
      <c r="J141" s="221"/>
      <c r="K141" s="222"/>
    </row>
    <row r="142" spans="1:11" x14ac:dyDescent="0.25">
      <c r="A142" s="220"/>
      <c r="B142" s="221"/>
      <c r="C142" s="220"/>
      <c r="D142" s="221"/>
      <c r="E142" s="221"/>
      <c r="F142" s="221"/>
      <c r="G142" s="221"/>
      <c r="H142" s="221"/>
      <c r="I142" s="220"/>
      <c r="J142" s="221"/>
      <c r="K142" s="222"/>
    </row>
    <row r="143" spans="1:11" x14ac:dyDescent="0.25">
      <c r="A143" s="225" t="s">
        <v>161</v>
      </c>
      <c r="B143" s="221"/>
      <c r="C143" s="502" t="s">
        <v>133</v>
      </c>
      <c r="D143" s="503"/>
      <c r="E143" s="226" t="s">
        <v>106</v>
      </c>
      <c r="F143" s="221"/>
      <c r="G143" s="221"/>
      <c r="H143" s="221"/>
      <c r="I143" s="220"/>
      <c r="J143" s="221"/>
      <c r="K143" s="222"/>
    </row>
    <row r="144" spans="1:11" x14ac:dyDescent="0.25">
      <c r="A144" s="227" t="s">
        <v>162</v>
      </c>
      <c r="B144" s="221"/>
      <c r="C144" s="220"/>
      <c r="D144" s="221"/>
      <c r="E144" s="221"/>
      <c r="F144" s="221"/>
      <c r="G144" s="221"/>
      <c r="H144" s="221"/>
      <c r="I144" s="228"/>
      <c r="J144" s="229"/>
      <c r="K144" s="230"/>
    </row>
    <row r="145" spans="1:11" x14ac:dyDescent="0.25">
      <c r="A145" s="227" t="str">
        <f>IF(E145="ja","O",IF(E143="ja","B","G"))</f>
        <v>O</v>
      </c>
      <c r="B145" s="221"/>
      <c r="C145" s="502" t="s">
        <v>116</v>
      </c>
      <c r="D145" s="503"/>
      <c r="E145" s="231" t="s">
        <v>234</v>
      </c>
      <c r="F145" s="232"/>
      <c r="G145" s="504" t="s">
        <v>117</v>
      </c>
      <c r="H145" s="505"/>
      <c r="I145" s="506">
        <f>C141*F141</f>
        <v>0</v>
      </c>
      <c r="J145" s="507"/>
      <c r="K145" s="508"/>
    </row>
    <row r="146" spans="1:11" x14ac:dyDescent="0.25">
      <c r="A146" s="233"/>
      <c r="B146" s="234"/>
      <c r="C146" s="233"/>
      <c r="D146" s="234"/>
      <c r="E146" s="234"/>
      <c r="F146" s="234"/>
      <c r="G146" s="234"/>
      <c r="H146" s="234"/>
      <c r="I146" s="233"/>
      <c r="J146" s="234"/>
      <c r="K146" s="235"/>
    </row>
    <row r="147" spans="1:11" x14ac:dyDescent="0.25">
      <c r="A147" s="215"/>
      <c r="B147" s="216"/>
      <c r="C147" s="217"/>
      <c r="D147" s="218"/>
      <c r="E147" s="218"/>
      <c r="F147" s="218"/>
      <c r="G147" s="218"/>
      <c r="H147" s="218"/>
      <c r="I147" s="217"/>
      <c r="J147" s="218"/>
      <c r="K147" s="219"/>
    </row>
    <row r="148" spans="1:11" x14ac:dyDescent="0.25">
      <c r="A148" s="521" t="s">
        <v>240</v>
      </c>
      <c r="B148" s="522"/>
      <c r="C148" s="523" t="s">
        <v>241</v>
      </c>
      <c r="D148" s="524"/>
      <c r="E148" s="524"/>
      <c r="F148" s="524"/>
      <c r="G148" s="524"/>
      <c r="H148" s="525"/>
      <c r="I148" s="220"/>
      <c r="J148" s="221"/>
      <c r="K148" s="222"/>
    </row>
    <row r="149" spans="1:11" x14ac:dyDescent="0.25">
      <c r="A149" s="521"/>
      <c r="B149" s="522"/>
      <c r="C149" s="220"/>
      <c r="D149" s="95"/>
      <c r="E149" s="95"/>
      <c r="F149" s="95"/>
      <c r="G149" s="95"/>
      <c r="H149" s="221"/>
      <c r="I149" s="220"/>
      <c r="J149" s="221"/>
      <c r="K149" s="222"/>
    </row>
    <row r="150" spans="1:11" ht="29.25" customHeight="1" x14ac:dyDescent="0.25">
      <c r="A150" s="220"/>
      <c r="B150" s="221"/>
      <c r="C150" s="515" t="s">
        <v>242</v>
      </c>
      <c r="D150" s="511"/>
      <c r="E150" s="511"/>
      <c r="F150" s="511"/>
      <c r="G150" s="511"/>
      <c r="H150" s="516"/>
      <c r="I150" s="220"/>
      <c r="J150" s="221"/>
      <c r="K150" s="222"/>
    </row>
    <row r="151" spans="1:11" x14ac:dyDescent="0.25">
      <c r="A151" s="220"/>
      <c r="B151" s="221"/>
      <c r="C151" s="515"/>
      <c r="D151" s="511"/>
      <c r="E151" s="511"/>
      <c r="F151" s="511"/>
      <c r="G151" s="511"/>
      <c r="H151" s="516"/>
      <c r="I151" s="220"/>
      <c r="J151" s="221"/>
      <c r="K151" s="222"/>
    </row>
    <row r="152" spans="1:11" x14ac:dyDescent="0.25">
      <c r="A152" s="220"/>
      <c r="B152" s="221"/>
      <c r="C152" s="220"/>
      <c r="D152" s="221"/>
      <c r="E152" s="221"/>
      <c r="F152" s="221"/>
      <c r="G152" s="221"/>
      <c r="H152" s="221"/>
      <c r="I152" s="220"/>
      <c r="J152" s="221"/>
      <c r="K152" s="222"/>
    </row>
    <row r="153" spans="1:11" x14ac:dyDescent="0.25">
      <c r="A153" s="220"/>
      <c r="B153" s="221"/>
      <c r="C153" s="502" t="s">
        <v>119</v>
      </c>
      <c r="D153" s="503"/>
      <c r="E153" s="221"/>
      <c r="F153" s="517" t="s">
        <v>153</v>
      </c>
      <c r="G153" s="517"/>
      <c r="H153" s="223"/>
      <c r="I153" s="220"/>
      <c r="J153" s="221"/>
      <c r="K153" s="222"/>
    </row>
    <row r="154" spans="1:11" x14ac:dyDescent="0.25">
      <c r="A154" s="220"/>
      <c r="B154" s="221"/>
      <c r="C154" s="518">
        <v>10</v>
      </c>
      <c r="D154" s="519"/>
      <c r="E154" s="224" t="s">
        <v>120</v>
      </c>
      <c r="F154" s="520"/>
      <c r="G154" s="520"/>
      <c r="H154" s="221" t="s">
        <v>152</v>
      </c>
      <c r="I154" s="220"/>
      <c r="J154" s="221"/>
      <c r="K154" s="222"/>
    </row>
    <row r="155" spans="1:11" x14ac:dyDescent="0.25">
      <c r="A155" s="220"/>
      <c r="B155" s="221"/>
      <c r="C155" s="220"/>
      <c r="D155" s="221"/>
      <c r="E155" s="221"/>
      <c r="F155" s="221"/>
      <c r="G155" s="221"/>
      <c r="H155" s="221"/>
      <c r="I155" s="220"/>
      <c r="J155" s="221"/>
      <c r="K155" s="222"/>
    </row>
    <row r="156" spans="1:11" x14ac:dyDescent="0.25">
      <c r="A156" s="225" t="s">
        <v>161</v>
      </c>
      <c r="B156" s="221"/>
      <c r="C156" s="502" t="s">
        <v>133</v>
      </c>
      <c r="D156" s="503"/>
      <c r="E156" s="226" t="s">
        <v>106</v>
      </c>
      <c r="F156" s="221"/>
      <c r="G156" s="221"/>
      <c r="H156" s="221"/>
      <c r="I156" s="220"/>
      <c r="J156" s="221"/>
      <c r="K156" s="222"/>
    </row>
    <row r="157" spans="1:11" x14ac:dyDescent="0.25">
      <c r="A157" s="227" t="s">
        <v>162</v>
      </c>
      <c r="B157" s="221"/>
      <c r="C157" s="220"/>
      <c r="D157" s="221"/>
      <c r="E157" s="221"/>
      <c r="F157" s="221"/>
      <c r="G157" s="221"/>
      <c r="H157" s="221"/>
      <c r="I157" s="228"/>
      <c r="J157" s="229"/>
      <c r="K157" s="230"/>
    </row>
    <row r="158" spans="1:11" x14ac:dyDescent="0.25">
      <c r="A158" s="227" t="str">
        <f>IF(E158="ja","O",IF(E156="ja","B","G"))</f>
        <v>O</v>
      </c>
      <c r="B158" s="221"/>
      <c r="C158" s="502" t="s">
        <v>116</v>
      </c>
      <c r="D158" s="503"/>
      <c r="E158" s="231" t="s">
        <v>234</v>
      </c>
      <c r="F158" s="232"/>
      <c r="G158" s="504" t="s">
        <v>117</v>
      </c>
      <c r="H158" s="505"/>
      <c r="I158" s="506">
        <f>C154*F154</f>
        <v>0</v>
      </c>
      <c r="J158" s="507"/>
      <c r="K158" s="508"/>
    </row>
    <row r="159" spans="1:11" x14ac:dyDescent="0.25">
      <c r="A159" s="233"/>
      <c r="B159" s="234"/>
      <c r="C159" s="233"/>
      <c r="D159" s="234"/>
      <c r="E159" s="234"/>
      <c r="F159" s="234"/>
      <c r="G159" s="234"/>
      <c r="H159" s="234"/>
      <c r="I159" s="233"/>
      <c r="J159" s="234"/>
      <c r="K159" s="235"/>
    </row>
    <row r="160" spans="1:11" x14ac:dyDescent="0.25">
      <c r="A160" s="2"/>
      <c r="B160" s="2"/>
      <c r="C160" s="2"/>
      <c r="D160" s="2"/>
      <c r="E160" s="2"/>
      <c r="F160" s="2"/>
      <c r="G160" s="2"/>
      <c r="H160" s="2"/>
      <c r="I160" s="2"/>
      <c r="J160" s="2"/>
      <c r="K160" s="2"/>
    </row>
    <row r="161" spans="1:11" x14ac:dyDescent="0.25">
      <c r="A161" s="217"/>
      <c r="B161" s="219"/>
      <c r="C161" s="218"/>
      <c r="D161" s="218"/>
      <c r="E161" s="218"/>
      <c r="F161" s="218"/>
      <c r="G161" s="218"/>
      <c r="H161" s="218"/>
      <c r="I161" s="217"/>
      <c r="J161" s="218"/>
      <c r="K161" s="219"/>
    </row>
    <row r="162" spans="1:11" x14ac:dyDescent="0.25">
      <c r="A162" s="509" t="s">
        <v>118</v>
      </c>
      <c r="B162" s="510"/>
      <c r="C162" s="510"/>
      <c r="D162" s="511" t="s">
        <v>243</v>
      </c>
      <c r="E162" s="511"/>
      <c r="F162" s="511"/>
      <c r="G162" s="511"/>
      <c r="H162" s="221"/>
      <c r="I162" s="512">
        <f>SUM(I132,I145,I158)</f>
        <v>0</v>
      </c>
      <c r="J162" s="513"/>
      <c r="K162" s="514"/>
    </row>
    <row r="163" spans="1:11" x14ac:dyDescent="0.25">
      <c r="A163" s="233"/>
      <c r="B163" s="235"/>
      <c r="C163" s="234"/>
      <c r="D163" s="234"/>
      <c r="E163" s="234"/>
      <c r="F163" s="234"/>
      <c r="G163" s="234"/>
      <c r="H163" s="234"/>
      <c r="I163" s="233"/>
      <c r="J163" s="234"/>
      <c r="K163" s="235"/>
    </row>
    <row r="164" spans="1:11" x14ac:dyDescent="0.25">
      <c r="A164" s="37"/>
      <c r="B164" s="37"/>
      <c r="C164" s="37"/>
      <c r="D164" s="37"/>
      <c r="E164" s="37"/>
      <c r="F164" s="37"/>
      <c r="G164" s="37"/>
      <c r="H164" s="37"/>
      <c r="I164" s="37"/>
      <c r="J164" s="37"/>
      <c r="K164" s="37"/>
    </row>
    <row r="165" spans="1:11" x14ac:dyDescent="0.25">
      <c r="A165" s="37"/>
      <c r="B165" s="37"/>
      <c r="C165" s="37"/>
      <c r="D165" s="37"/>
      <c r="E165" s="37"/>
      <c r="F165" s="37"/>
      <c r="G165" s="37"/>
      <c r="H165" s="37"/>
      <c r="I165" s="37"/>
      <c r="J165" s="37"/>
      <c r="K165" s="37"/>
    </row>
    <row r="166" spans="1:11" x14ac:dyDescent="0.25">
      <c r="A166" s="37"/>
      <c r="B166" s="37"/>
      <c r="C166" s="37"/>
      <c r="D166" s="37"/>
      <c r="E166" s="37"/>
      <c r="F166" s="37"/>
      <c r="G166" s="37"/>
      <c r="H166" s="37"/>
      <c r="I166" s="37"/>
      <c r="J166" s="37"/>
      <c r="K166" s="37"/>
    </row>
    <row r="167" spans="1:11" x14ac:dyDescent="0.25">
      <c r="A167" s="37"/>
      <c r="B167" s="37"/>
      <c r="C167" s="37"/>
      <c r="D167" s="37"/>
      <c r="E167" s="37"/>
      <c r="F167" s="37"/>
      <c r="G167" s="37"/>
      <c r="H167" s="37"/>
      <c r="I167" s="37"/>
      <c r="J167" s="37"/>
      <c r="K167" s="37"/>
    </row>
    <row r="168" spans="1:11" x14ac:dyDescent="0.25">
      <c r="A168" s="37"/>
      <c r="B168" s="37"/>
      <c r="C168" s="37"/>
      <c r="D168" s="37"/>
      <c r="E168" s="37"/>
      <c r="F168" s="37"/>
      <c r="G168" s="37"/>
      <c r="H168" s="37"/>
      <c r="I168" s="37"/>
      <c r="J168" s="37"/>
      <c r="K168" s="37"/>
    </row>
    <row r="169" spans="1:11" x14ac:dyDescent="0.25">
      <c r="A169" s="37"/>
      <c r="B169" s="37"/>
      <c r="C169" s="37"/>
      <c r="D169" s="37"/>
      <c r="E169" s="37"/>
      <c r="F169" s="37"/>
      <c r="G169" s="37"/>
      <c r="H169" s="37"/>
      <c r="I169" s="37"/>
      <c r="J169" s="37"/>
      <c r="K169" s="37"/>
    </row>
    <row r="170" spans="1:11" x14ac:dyDescent="0.25">
      <c r="A170" s="37"/>
      <c r="B170" s="37"/>
      <c r="C170" s="37"/>
      <c r="D170" s="37"/>
      <c r="E170" s="37"/>
      <c r="F170" s="37"/>
      <c r="G170" s="37"/>
      <c r="H170" s="37"/>
      <c r="I170" s="37"/>
      <c r="J170" s="37"/>
      <c r="K170" s="37"/>
    </row>
    <row r="171" spans="1:11" x14ac:dyDescent="0.25">
      <c r="A171" s="37"/>
      <c r="B171" s="37"/>
      <c r="C171" s="37"/>
      <c r="D171" s="37"/>
      <c r="E171" s="37"/>
      <c r="F171" s="37"/>
      <c r="G171" s="37"/>
      <c r="H171" s="37"/>
      <c r="I171" s="37"/>
      <c r="J171" s="37"/>
      <c r="K171" s="37"/>
    </row>
    <row r="172" spans="1:11" x14ac:dyDescent="0.25">
      <c r="A172" s="37"/>
      <c r="B172" s="37"/>
      <c r="C172" s="37"/>
      <c r="D172" s="37"/>
      <c r="E172" s="37"/>
      <c r="F172" s="37"/>
      <c r="G172" s="37"/>
      <c r="H172" s="37"/>
      <c r="I172" s="37"/>
      <c r="J172" s="37"/>
      <c r="K172" s="37"/>
    </row>
    <row r="173" spans="1:11" x14ac:dyDescent="0.25">
      <c r="A173" s="37"/>
      <c r="B173" s="37"/>
      <c r="C173" s="37"/>
      <c r="D173" s="37"/>
      <c r="E173" s="37"/>
      <c r="F173" s="37"/>
      <c r="G173" s="37"/>
      <c r="H173" s="37"/>
      <c r="I173" s="37"/>
      <c r="J173" s="37"/>
      <c r="K173" s="37"/>
    </row>
    <row r="174" spans="1:11" x14ac:dyDescent="0.25">
      <c r="A174" s="37"/>
      <c r="B174" s="37"/>
      <c r="C174" s="37"/>
      <c r="D174" s="37"/>
      <c r="E174" s="37"/>
      <c r="F174" s="37"/>
      <c r="G174" s="37"/>
      <c r="H174" s="37"/>
      <c r="I174" s="37"/>
      <c r="J174" s="37"/>
      <c r="K174" s="37"/>
    </row>
    <row r="175" spans="1:11" x14ac:dyDescent="0.25">
      <c r="A175" s="37"/>
      <c r="B175" s="37"/>
      <c r="C175" s="37"/>
      <c r="D175" s="37"/>
      <c r="E175" s="37"/>
      <c r="F175" s="37"/>
      <c r="G175" s="37"/>
      <c r="H175" s="37"/>
      <c r="I175" s="37"/>
      <c r="J175" s="37"/>
      <c r="K175" s="37"/>
    </row>
    <row r="176" spans="1:11" x14ac:dyDescent="0.25">
      <c r="A176" s="37"/>
      <c r="B176" s="37"/>
      <c r="C176" s="37"/>
      <c r="D176" s="37"/>
      <c r="E176" s="37"/>
      <c r="F176" s="37"/>
      <c r="G176" s="37"/>
      <c r="H176" s="37"/>
      <c r="I176" s="37"/>
      <c r="J176" s="37"/>
      <c r="K176" s="37"/>
    </row>
    <row r="177" spans="1:11" x14ac:dyDescent="0.25">
      <c r="A177" s="37"/>
      <c r="B177" s="37"/>
      <c r="C177" s="37"/>
      <c r="D177" s="37"/>
      <c r="E177" s="37"/>
      <c r="F177" s="37"/>
      <c r="G177" s="37"/>
      <c r="H177" s="37"/>
      <c r="I177" s="37"/>
      <c r="J177" s="37"/>
      <c r="K177" s="37"/>
    </row>
    <row r="178" spans="1:11" x14ac:dyDescent="0.25">
      <c r="A178" s="37"/>
      <c r="B178" s="37"/>
      <c r="C178" s="37"/>
      <c r="D178" s="37"/>
      <c r="E178" s="37"/>
      <c r="F178" s="37"/>
      <c r="G178" s="37"/>
      <c r="H178" s="37"/>
      <c r="I178" s="37"/>
      <c r="J178" s="37"/>
      <c r="K178" s="37"/>
    </row>
    <row r="179" spans="1:11" x14ac:dyDescent="0.25">
      <c r="A179" s="37"/>
      <c r="B179" s="37"/>
      <c r="C179" s="37"/>
      <c r="D179" s="37"/>
      <c r="E179" s="37"/>
      <c r="F179" s="37"/>
      <c r="G179" s="37"/>
      <c r="H179" s="37"/>
      <c r="I179" s="37"/>
      <c r="J179" s="37"/>
      <c r="K179" s="37"/>
    </row>
    <row r="180" spans="1:11" x14ac:dyDescent="0.25">
      <c r="A180" s="37"/>
      <c r="B180" s="37"/>
      <c r="C180" s="37"/>
      <c r="D180" s="37"/>
      <c r="E180" s="37"/>
      <c r="F180" s="37"/>
      <c r="G180" s="37"/>
      <c r="H180" s="37"/>
      <c r="I180" s="37"/>
      <c r="J180" s="37"/>
      <c r="K180" s="37"/>
    </row>
    <row r="181" spans="1:11" x14ac:dyDescent="0.25">
      <c r="A181" s="37"/>
      <c r="B181" s="37"/>
      <c r="C181" s="37"/>
      <c r="D181" s="37"/>
      <c r="E181" s="37"/>
      <c r="F181" s="37"/>
      <c r="G181" s="37"/>
      <c r="H181" s="37"/>
      <c r="I181" s="37"/>
      <c r="J181" s="37"/>
      <c r="K181" s="37"/>
    </row>
    <row r="182" spans="1:11" x14ac:dyDescent="0.25">
      <c r="A182" s="37"/>
      <c r="B182" s="37"/>
      <c r="C182" s="37"/>
      <c r="D182" s="37"/>
      <c r="E182" s="37"/>
      <c r="F182" s="37"/>
      <c r="G182" s="37"/>
      <c r="H182" s="37"/>
      <c r="I182" s="37"/>
      <c r="J182" s="37"/>
      <c r="K182" s="37"/>
    </row>
    <row r="183" spans="1:11" x14ac:dyDescent="0.25">
      <c r="A183" s="37"/>
      <c r="B183" s="37"/>
      <c r="C183" s="37"/>
      <c r="D183" s="37"/>
      <c r="E183" s="37"/>
      <c r="F183" s="37"/>
      <c r="G183" s="37"/>
      <c r="H183" s="37"/>
      <c r="I183" s="37"/>
      <c r="J183" s="37"/>
      <c r="K183" s="37"/>
    </row>
    <row r="184" spans="1:11" x14ac:dyDescent="0.25">
      <c r="A184" s="37"/>
      <c r="B184" s="37"/>
      <c r="C184" s="37"/>
      <c r="D184" s="37"/>
      <c r="E184" s="37"/>
      <c r="F184" s="37"/>
      <c r="G184" s="37"/>
      <c r="H184" s="37"/>
      <c r="I184" s="37"/>
      <c r="J184" s="37"/>
      <c r="K184" s="37"/>
    </row>
    <row r="185" spans="1:11" x14ac:dyDescent="0.25">
      <c r="A185" s="37"/>
      <c r="B185" s="37"/>
      <c r="C185" s="37"/>
      <c r="D185" s="37"/>
      <c r="E185" s="37"/>
      <c r="F185" s="37"/>
      <c r="G185" s="37"/>
      <c r="H185" s="37"/>
      <c r="I185" s="37"/>
      <c r="J185" s="37"/>
      <c r="K185" s="37"/>
    </row>
    <row r="186" spans="1:11" x14ac:dyDescent="0.25">
      <c r="A186" s="37"/>
      <c r="B186" s="37"/>
      <c r="C186" s="37"/>
      <c r="D186" s="37"/>
      <c r="E186" s="37"/>
      <c r="F186" s="37"/>
      <c r="G186" s="37"/>
      <c r="H186" s="37"/>
      <c r="I186" s="37"/>
      <c r="J186" s="37"/>
      <c r="K186" s="37"/>
    </row>
    <row r="187" spans="1:11" x14ac:dyDescent="0.25">
      <c r="A187" s="37"/>
      <c r="B187" s="37"/>
      <c r="C187" s="37"/>
      <c r="D187" s="37"/>
      <c r="E187" s="37"/>
      <c r="F187" s="37"/>
      <c r="G187" s="37"/>
      <c r="H187" s="37"/>
      <c r="I187" s="37"/>
      <c r="J187" s="37"/>
      <c r="K187" s="37"/>
    </row>
    <row r="188" spans="1:11" x14ac:dyDescent="0.25">
      <c r="A188" s="37"/>
      <c r="B188" s="37"/>
      <c r="C188" s="37"/>
      <c r="D188" s="37"/>
      <c r="E188" s="37"/>
      <c r="F188" s="37"/>
      <c r="G188" s="37"/>
      <c r="H188" s="37"/>
      <c r="I188" s="37"/>
      <c r="J188" s="37"/>
      <c r="K188" s="37"/>
    </row>
    <row r="189" spans="1:11" x14ac:dyDescent="0.25">
      <c r="A189" s="37"/>
      <c r="B189" s="37"/>
      <c r="C189" s="37"/>
      <c r="D189" s="37"/>
      <c r="E189" s="37"/>
      <c r="F189" s="37"/>
      <c r="G189" s="37"/>
      <c r="H189" s="37"/>
      <c r="I189" s="37"/>
      <c r="J189" s="37"/>
      <c r="K189" s="37"/>
    </row>
    <row r="190" spans="1:11" x14ac:dyDescent="0.25">
      <c r="A190" s="37"/>
      <c r="B190" s="37"/>
      <c r="C190" s="37"/>
      <c r="D190" s="37"/>
      <c r="E190" s="37"/>
      <c r="F190" s="37"/>
      <c r="G190" s="37"/>
      <c r="H190" s="37"/>
      <c r="I190" s="37"/>
      <c r="J190" s="37"/>
      <c r="K190" s="37"/>
    </row>
    <row r="191" spans="1:11" x14ac:dyDescent="0.25">
      <c r="A191" s="37"/>
      <c r="B191" s="37"/>
      <c r="C191" s="37"/>
      <c r="D191" s="37"/>
      <c r="E191" s="37"/>
      <c r="F191" s="37"/>
      <c r="G191" s="37"/>
      <c r="H191" s="37"/>
      <c r="I191" s="37"/>
      <c r="J191" s="37"/>
      <c r="K191" s="37"/>
    </row>
    <row r="192" spans="1:11" x14ac:dyDescent="0.25">
      <c r="A192" s="37"/>
      <c r="B192" s="37"/>
      <c r="C192" s="37"/>
      <c r="D192" s="37"/>
      <c r="E192" s="37"/>
      <c r="F192" s="37"/>
      <c r="G192" s="37"/>
      <c r="H192" s="37"/>
      <c r="I192" s="37"/>
      <c r="J192" s="37"/>
      <c r="K192" s="37"/>
    </row>
    <row r="193" spans="1:11" x14ac:dyDescent="0.25">
      <c r="A193" s="37"/>
      <c r="B193" s="37"/>
      <c r="C193" s="37"/>
      <c r="D193" s="37"/>
      <c r="E193" s="37"/>
      <c r="F193" s="37"/>
      <c r="G193" s="37"/>
      <c r="H193" s="37"/>
      <c r="I193" s="37"/>
      <c r="J193" s="37"/>
      <c r="K193" s="37"/>
    </row>
    <row r="194" spans="1:11" x14ac:dyDescent="0.25">
      <c r="A194" s="37"/>
      <c r="B194" s="37"/>
      <c r="C194" s="37"/>
      <c r="D194" s="37"/>
      <c r="E194" s="37"/>
      <c r="F194" s="37"/>
      <c r="G194" s="37"/>
      <c r="H194" s="37"/>
      <c r="I194" s="37"/>
      <c r="J194" s="37"/>
      <c r="K194" s="37"/>
    </row>
    <row r="195" spans="1:11" x14ac:dyDescent="0.25">
      <c r="A195" s="37"/>
      <c r="B195" s="37"/>
      <c r="C195" s="37"/>
      <c r="D195" s="37"/>
      <c r="E195" s="37"/>
      <c r="F195" s="37"/>
      <c r="G195" s="37"/>
      <c r="H195" s="37"/>
      <c r="I195" s="37"/>
      <c r="J195" s="37"/>
      <c r="K195" s="37"/>
    </row>
    <row r="196" spans="1:11" x14ac:dyDescent="0.25">
      <c r="A196" s="37"/>
      <c r="B196" s="37"/>
      <c r="C196" s="37"/>
      <c r="D196" s="37"/>
      <c r="E196" s="37"/>
      <c r="F196" s="37"/>
      <c r="G196" s="37"/>
      <c r="H196" s="37"/>
      <c r="I196" s="37"/>
      <c r="J196" s="37"/>
      <c r="K196" s="37"/>
    </row>
    <row r="197" spans="1:11" x14ac:dyDescent="0.25">
      <c r="A197" s="37"/>
      <c r="B197" s="37"/>
      <c r="C197" s="37"/>
      <c r="D197" s="37"/>
      <c r="E197" s="37"/>
      <c r="F197" s="37"/>
      <c r="G197" s="37"/>
      <c r="H197" s="37"/>
      <c r="I197" s="37"/>
      <c r="J197" s="37"/>
      <c r="K197" s="37"/>
    </row>
    <row r="198" spans="1:11" x14ac:dyDescent="0.25">
      <c r="A198" s="37"/>
      <c r="B198" s="37"/>
      <c r="C198" s="37"/>
      <c r="D198" s="37"/>
      <c r="E198" s="37"/>
      <c r="F198" s="37"/>
      <c r="G198" s="37"/>
      <c r="H198" s="37"/>
      <c r="I198" s="37"/>
      <c r="J198" s="37"/>
      <c r="K198" s="37"/>
    </row>
    <row r="199" spans="1:11" x14ac:dyDescent="0.25">
      <c r="A199" s="37"/>
      <c r="B199" s="37"/>
      <c r="C199" s="37"/>
      <c r="D199" s="37"/>
      <c r="E199" s="37"/>
      <c r="F199" s="37"/>
      <c r="G199" s="37"/>
      <c r="H199" s="37"/>
      <c r="I199" s="37"/>
      <c r="J199" s="37"/>
      <c r="K199" s="37"/>
    </row>
    <row r="200" spans="1:11" x14ac:dyDescent="0.25">
      <c r="A200" s="37"/>
      <c r="B200" s="37"/>
      <c r="C200" s="37"/>
      <c r="D200" s="37"/>
      <c r="E200" s="37"/>
      <c r="F200" s="37"/>
      <c r="G200" s="37"/>
      <c r="H200" s="37"/>
      <c r="I200" s="37"/>
      <c r="J200" s="37"/>
      <c r="K200" s="37"/>
    </row>
    <row r="201" spans="1:11" x14ac:dyDescent="0.25">
      <c r="A201" s="37"/>
      <c r="B201" s="37"/>
      <c r="C201" s="37"/>
      <c r="D201" s="37"/>
      <c r="E201" s="37"/>
      <c r="F201" s="37"/>
      <c r="G201" s="37"/>
      <c r="H201" s="37"/>
      <c r="I201" s="37"/>
      <c r="J201" s="37"/>
      <c r="K201" s="37"/>
    </row>
    <row r="202" spans="1:11" x14ac:dyDescent="0.25">
      <c r="A202" s="37"/>
      <c r="B202" s="37"/>
      <c r="C202" s="37"/>
      <c r="D202" s="37"/>
      <c r="E202" s="37"/>
      <c r="F202" s="37"/>
      <c r="G202" s="37"/>
      <c r="H202" s="37"/>
      <c r="I202" s="37"/>
      <c r="J202" s="37"/>
      <c r="K202" s="37"/>
    </row>
    <row r="203" spans="1:11" x14ac:dyDescent="0.25">
      <c r="A203" s="37"/>
      <c r="B203" s="37"/>
      <c r="C203" s="37"/>
      <c r="D203" s="37"/>
      <c r="E203" s="37"/>
      <c r="F203" s="37"/>
      <c r="G203" s="37"/>
      <c r="H203" s="37"/>
      <c r="I203" s="37"/>
      <c r="J203" s="37"/>
      <c r="K203" s="37"/>
    </row>
    <row r="204" spans="1:11" x14ac:dyDescent="0.25">
      <c r="A204" s="37"/>
      <c r="B204" s="37"/>
      <c r="C204" s="37"/>
      <c r="D204" s="37"/>
      <c r="E204" s="37"/>
      <c r="F204" s="37"/>
      <c r="G204" s="37"/>
      <c r="H204" s="37"/>
      <c r="I204" s="37"/>
      <c r="J204" s="37"/>
      <c r="K204" s="37"/>
    </row>
    <row r="205" spans="1:11" x14ac:dyDescent="0.25">
      <c r="A205" s="37"/>
      <c r="B205" s="37"/>
      <c r="C205" s="37"/>
      <c r="D205" s="37"/>
      <c r="E205" s="37"/>
      <c r="F205" s="37"/>
      <c r="G205" s="37"/>
      <c r="H205" s="37"/>
      <c r="I205" s="37"/>
      <c r="J205" s="37"/>
      <c r="K205" s="37"/>
    </row>
    <row r="206" spans="1:11" x14ac:dyDescent="0.25">
      <c r="A206" s="37"/>
      <c r="B206" s="37"/>
      <c r="C206" s="37"/>
      <c r="D206" s="37"/>
      <c r="E206" s="37"/>
      <c r="F206" s="37"/>
      <c r="G206" s="37"/>
      <c r="H206" s="37"/>
      <c r="I206" s="37"/>
      <c r="J206" s="37"/>
      <c r="K206" s="37"/>
    </row>
    <row r="207" spans="1:11" x14ac:dyDescent="0.25">
      <c r="A207" s="37"/>
      <c r="B207" s="37"/>
      <c r="C207" s="37"/>
      <c r="D207" s="37"/>
      <c r="E207" s="37"/>
      <c r="F207" s="37"/>
      <c r="G207" s="37"/>
      <c r="H207" s="37"/>
      <c r="I207" s="37"/>
      <c r="J207" s="37"/>
      <c r="K207" s="37"/>
    </row>
    <row r="208" spans="1:11" x14ac:dyDescent="0.25">
      <c r="A208" s="37"/>
      <c r="B208" s="37"/>
      <c r="C208" s="37"/>
      <c r="D208" s="37"/>
      <c r="E208" s="37"/>
      <c r="F208" s="37"/>
      <c r="G208" s="37"/>
      <c r="H208" s="37"/>
      <c r="I208" s="37"/>
      <c r="J208" s="37"/>
      <c r="K208" s="37"/>
    </row>
    <row r="209" spans="1:11" x14ac:dyDescent="0.25">
      <c r="A209" s="37"/>
      <c r="B209" s="37"/>
      <c r="C209" s="37"/>
      <c r="D209" s="37"/>
      <c r="E209" s="37"/>
      <c r="F209" s="37"/>
      <c r="G209" s="37"/>
      <c r="H209" s="37"/>
      <c r="I209" s="37"/>
      <c r="J209" s="37"/>
      <c r="K209" s="37"/>
    </row>
    <row r="210" spans="1:11" x14ac:dyDescent="0.25">
      <c r="A210" s="37"/>
      <c r="B210" s="37"/>
      <c r="C210" s="37"/>
      <c r="D210" s="37"/>
      <c r="E210" s="37"/>
      <c r="F210" s="37"/>
      <c r="G210" s="37"/>
      <c r="H210" s="37"/>
      <c r="I210" s="37"/>
      <c r="J210" s="37"/>
      <c r="K210" s="37"/>
    </row>
    <row r="211" spans="1:11" x14ac:dyDescent="0.25">
      <c r="A211" s="37"/>
      <c r="B211" s="37"/>
      <c r="C211" s="37"/>
      <c r="D211" s="37"/>
      <c r="E211" s="37"/>
      <c r="F211" s="37"/>
      <c r="G211" s="37"/>
      <c r="H211" s="37"/>
      <c r="I211" s="37"/>
      <c r="J211" s="37"/>
      <c r="K211" s="37"/>
    </row>
    <row r="212" spans="1:11" x14ac:dyDescent="0.25">
      <c r="A212" s="37"/>
      <c r="B212" s="37"/>
      <c r="C212" s="37"/>
      <c r="D212" s="37"/>
      <c r="E212" s="37"/>
      <c r="F212" s="37"/>
      <c r="G212" s="37"/>
      <c r="H212" s="37"/>
      <c r="I212" s="37"/>
      <c r="J212" s="37"/>
      <c r="K212" s="37"/>
    </row>
    <row r="213" spans="1:11" x14ac:dyDescent="0.25">
      <c r="A213" s="37"/>
      <c r="B213" s="37"/>
      <c r="C213" s="37"/>
      <c r="D213" s="37"/>
      <c r="E213" s="37"/>
      <c r="F213" s="37"/>
      <c r="G213" s="37"/>
      <c r="H213" s="37"/>
      <c r="I213" s="37"/>
      <c r="J213" s="37"/>
      <c r="K213" s="37"/>
    </row>
    <row r="214" spans="1:11" x14ac:dyDescent="0.25">
      <c r="A214" s="37"/>
      <c r="B214" s="37"/>
      <c r="C214" s="37"/>
      <c r="D214" s="37"/>
      <c r="E214" s="37"/>
      <c r="F214" s="37"/>
      <c r="G214" s="37"/>
      <c r="H214" s="37"/>
      <c r="I214" s="37"/>
      <c r="J214" s="37"/>
      <c r="K214" s="37"/>
    </row>
    <row r="215" spans="1:11" x14ac:dyDescent="0.25">
      <c r="A215" s="37"/>
      <c r="B215" s="37"/>
      <c r="C215" s="37"/>
      <c r="D215" s="37"/>
      <c r="E215" s="37"/>
      <c r="F215" s="37"/>
      <c r="G215" s="37"/>
      <c r="H215" s="37"/>
      <c r="I215" s="37"/>
      <c r="J215" s="37"/>
      <c r="K215" s="37"/>
    </row>
    <row r="216" spans="1:11" x14ac:dyDescent="0.25">
      <c r="A216" s="37"/>
      <c r="B216" s="37"/>
      <c r="C216" s="37"/>
      <c r="D216" s="37"/>
      <c r="E216" s="37"/>
      <c r="F216" s="37"/>
      <c r="G216" s="37"/>
      <c r="H216" s="37"/>
      <c r="I216" s="37"/>
      <c r="J216" s="37"/>
      <c r="K216" s="37"/>
    </row>
    <row r="217" spans="1:11" x14ac:dyDescent="0.25">
      <c r="A217" s="37"/>
      <c r="B217" s="37"/>
      <c r="C217" s="37"/>
      <c r="D217" s="37"/>
      <c r="E217" s="37"/>
      <c r="F217" s="37"/>
      <c r="G217" s="37"/>
      <c r="H217" s="37"/>
      <c r="I217" s="37"/>
      <c r="J217" s="37"/>
      <c r="K217" s="37"/>
    </row>
    <row r="218" spans="1:11" x14ac:dyDescent="0.25">
      <c r="A218" s="37"/>
      <c r="B218" s="37"/>
      <c r="C218" s="37"/>
      <c r="D218" s="37"/>
      <c r="E218" s="37"/>
      <c r="F218" s="37"/>
      <c r="G218" s="37"/>
      <c r="H218" s="37"/>
      <c r="I218" s="37"/>
      <c r="J218" s="37"/>
      <c r="K218" s="37"/>
    </row>
    <row r="219" spans="1:11" x14ac:dyDescent="0.25">
      <c r="A219" s="37"/>
      <c r="B219" s="37"/>
      <c r="C219" s="37"/>
      <c r="D219" s="37"/>
      <c r="E219" s="37"/>
      <c r="F219" s="37"/>
      <c r="G219" s="37"/>
      <c r="H219" s="37"/>
      <c r="I219" s="37"/>
      <c r="J219" s="37"/>
      <c r="K219" s="37"/>
    </row>
    <row r="220" spans="1:11" x14ac:dyDescent="0.25">
      <c r="A220" s="37"/>
      <c r="B220" s="37"/>
      <c r="C220" s="37"/>
      <c r="D220" s="37"/>
      <c r="E220" s="37"/>
      <c r="F220" s="37"/>
      <c r="G220" s="37"/>
      <c r="H220" s="37"/>
      <c r="I220" s="37"/>
      <c r="J220" s="37"/>
      <c r="K220" s="37"/>
    </row>
    <row r="221" spans="1:11" x14ac:dyDescent="0.25">
      <c r="A221" s="37"/>
      <c r="B221" s="37"/>
      <c r="C221" s="37"/>
      <c r="D221" s="37"/>
      <c r="E221" s="37"/>
      <c r="F221" s="37"/>
      <c r="G221" s="37"/>
      <c r="H221" s="37"/>
      <c r="I221" s="37"/>
      <c r="J221" s="37"/>
      <c r="K221" s="37"/>
    </row>
    <row r="222" spans="1:11" x14ac:dyDescent="0.25">
      <c r="A222" s="37"/>
      <c r="B222" s="37"/>
      <c r="C222" s="37"/>
      <c r="D222" s="37"/>
      <c r="E222" s="37"/>
      <c r="F222" s="37"/>
      <c r="G222" s="37"/>
      <c r="H222" s="37"/>
      <c r="I222" s="37"/>
      <c r="J222" s="37"/>
      <c r="K222" s="37"/>
    </row>
    <row r="223" spans="1:11" x14ac:dyDescent="0.25">
      <c r="A223" s="37"/>
      <c r="B223" s="37"/>
      <c r="C223" s="37"/>
      <c r="D223" s="37"/>
      <c r="E223" s="37"/>
      <c r="F223" s="37"/>
      <c r="G223" s="37"/>
      <c r="H223" s="37"/>
      <c r="I223" s="37"/>
      <c r="J223" s="37"/>
      <c r="K223" s="37"/>
    </row>
    <row r="224" spans="1:11" x14ac:dyDescent="0.25">
      <c r="A224" s="37"/>
      <c r="B224" s="37"/>
      <c r="C224" s="37"/>
      <c r="D224" s="37"/>
      <c r="E224" s="37"/>
      <c r="F224" s="37"/>
      <c r="G224" s="37"/>
      <c r="H224" s="37"/>
      <c r="I224" s="37"/>
      <c r="J224" s="37"/>
      <c r="K224" s="37"/>
    </row>
    <row r="225" spans="1:11" x14ac:dyDescent="0.25">
      <c r="A225" s="37"/>
      <c r="B225" s="37"/>
      <c r="C225" s="37"/>
      <c r="D225" s="37"/>
      <c r="E225" s="37"/>
      <c r="F225" s="37"/>
      <c r="G225" s="37"/>
      <c r="H225" s="37"/>
      <c r="I225" s="37"/>
      <c r="J225" s="37"/>
      <c r="K225" s="37"/>
    </row>
    <row r="226" spans="1:11" x14ac:dyDescent="0.25">
      <c r="A226" s="37"/>
      <c r="B226" s="37"/>
      <c r="C226" s="37"/>
      <c r="D226" s="37"/>
      <c r="E226" s="37"/>
      <c r="F226" s="37"/>
      <c r="G226" s="37"/>
      <c r="H226" s="37"/>
      <c r="I226" s="37"/>
      <c r="J226" s="37"/>
      <c r="K226" s="37"/>
    </row>
    <row r="227" spans="1:11" x14ac:dyDescent="0.25">
      <c r="A227" s="37"/>
      <c r="B227" s="37"/>
      <c r="C227" s="37"/>
      <c r="D227" s="37"/>
      <c r="E227" s="37"/>
      <c r="F227" s="37"/>
      <c r="G227" s="37"/>
      <c r="H227" s="37"/>
      <c r="I227" s="37"/>
      <c r="J227" s="37"/>
      <c r="K227" s="37"/>
    </row>
    <row r="228" spans="1:11" x14ac:dyDescent="0.25">
      <c r="A228" s="37"/>
      <c r="B228" s="37"/>
      <c r="C228" s="37"/>
      <c r="D228" s="37"/>
      <c r="E228" s="37"/>
      <c r="F228" s="37"/>
      <c r="G228" s="37"/>
      <c r="H228" s="37"/>
      <c r="I228" s="37"/>
      <c r="J228" s="37"/>
      <c r="K228" s="37"/>
    </row>
    <row r="229" spans="1:11" x14ac:dyDescent="0.25">
      <c r="A229" s="37"/>
      <c r="B229" s="37"/>
      <c r="C229" s="37"/>
      <c r="D229" s="37"/>
      <c r="E229" s="37"/>
      <c r="F229" s="37"/>
      <c r="G229" s="37"/>
      <c r="H229" s="37"/>
      <c r="I229" s="37"/>
      <c r="J229" s="37"/>
      <c r="K229" s="37"/>
    </row>
    <row r="230" spans="1:11" x14ac:dyDescent="0.25">
      <c r="A230" s="37"/>
      <c r="B230" s="37"/>
      <c r="C230" s="37"/>
      <c r="D230" s="37"/>
      <c r="E230" s="37"/>
      <c r="F230" s="37"/>
      <c r="G230" s="37"/>
      <c r="H230" s="37"/>
      <c r="I230" s="37"/>
      <c r="J230" s="37"/>
      <c r="K230" s="37"/>
    </row>
    <row r="231" spans="1:11" x14ac:dyDescent="0.25">
      <c r="A231" s="37"/>
      <c r="B231" s="37"/>
      <c r="C231" s="37"/>
      <c r="D231" s="37"/>
      <c r="E231" s="37"/>
      <c r="F231" s="37"/>
      <c r="G231" s="37"/>
      <c r="H231" s="37"/>
      <c r="I231" s="37"/>
      <c r="J231" s="37"/>
      <c r="K231" s="37"/>
    </row>
    <row r="232" spans="1:11" x14ac:dyDescent="0.25">
      <c r="A232" s="37"/>
      <c r="B232" s="37"/>
      <c r="C232" s="37"/>
      <c r="D232" s="37"/>
      <c r="E232" s="37"/>
      <c r="F232" s="37"/>
      <c r="G232" s="37"/>
      <c r="H232" s="37"/>
      <c r="I232" s="37"/>
      <c r="J232" s="37"/>
      <c r="K232" s="37"/>
    </row>
    <row r="233" spans="1:11" x14ac:dyDescent="0.25">
      <c r="A233" s="37"/>
      <c r="B233" s="37"/>
      <c r="C233" s="37"/>
      <c r="D233" s="37"/>
      <c r="E233" s="37"/>
      <c r="F233" s="37"/>
      <c r="G233" s="37"/>
      <c r="H233" s="37"/>
      <c r="I233" s="37"/>
      <c r="J233" s="37"/>
      <c r="K233" s="37"/>
    </row>
    <row r="234" spans="1:11" x14ac:dyDescent="0.25">
      <c r="A234" s="37"/>
      <c r="B234" s="37"/>
      <c r="C234" s="37"/>
      <c r="D234" s="37"/>
      <c r="E234" s="37"/>
      <c r="F234" s="37"/>
      <c r="G234" s="37"/>
      <c r="H234" s="37"/>
      <c r="I234" s="37"/>
      <c r="J234" s="37"/>
      <c r="K234" s="37"/>
    </row>
    <row r="235" spans="1:11" x14ac:dyDescent="0.25">
      <c r="A235" s="37"/>
      <c r="B235" s="37"/>
      <c r="C235" s="37"/>
      <c r="D235" s="37"/>
      <c r="E235" s="37"/>
      <c r="F235" s="37"/>
      <c r="G235" s="37"/>
      <c r="H235" s="37"/>
      <c r="I235" s="37"/>
      <c r="J235" s="37"/>
      <c r="K235" s="37"/>
    </row>
    <row r="236" spans="1:11" x14ac:dyDescent="0.25">
      <c r="A236" s="37"/>
      <c r="B236" s="37"/>
      <c r="C236" s="37"/>
      <c r="D236" s="37"/>
      <c r="E236" s="37"/>
      <c r="F236" s="37"/>
      <c r="G236" s="37"/>
      <c r="H236" s="37"/>
      <c r="I236" s="37"/>
      <c r="J236" s="37"/>
      <c r="K236" s="37"/>
    </row>
    <row r="237" spans="1:11" x14ac:dyDescent="0.25">
      <c r="A237" s="37"/>
      <c r="B237" s="37"/>
      <c r="C237" s="37"/>
      <c r="D237" s="37"/>
      <c r="E237" s="37"/>
      <c r="F237" s="37"/>
      <c r="G237" s="37"/>
      <c r="H237" s="37"/>
      <c r="I237" s="37"/>
      <c r="J237" s="37"/>
      <c r="K237" s="37"/>
    </row>
    <row r="238" spans="1:11" x14ac:dyDescent="0.25">
      <c r="A238" s="37"/>
      <c r="B238" s="37"/>
      <c r="C238" s="37"/>
      <c r="D238" s="37"/>
      <c r="E238" s="37"/>
      <c r="F238" s="37"/>
      <c r="G238" s="37"/>
      <c r="H238" s="37"/>
      <c r="I238" s="37"/>
      <c r="J238" s="37"/>
      <c r="K238" s="37"/>
    </row>
    <row r="239" spans="1:11" x14ac:dyDescent="0.25">
      <c r="A239" s="37"/>
      <c r="B239" s="37"/>
      <c r="C239" s="37"/>
      <c r="D239" s="37"/>
      <c r="E239" s="37"/>
      <c r="F239" s="37"/>
      <c r="G239" s="37"/>
      <c r="H239" s="37"/>
      <c r="I239" s="37"/>
      <c r="J239" s="37"/>
      <c r="K239" s="37"/>
    </row>
    <row r="240" spans="1:11" x14ac:dyDescent="0.25">
      <c r="A240" s="37"/>
      <c r="B240" s="37"/>
      <c r="C240" s="37"/>
      <c r="D240" s="37"/>
      <c r="E240" s="37"/>
      <c r="F240" s="37"/>
      <c r="G240" s="37"/>
      <c r="H240" s="37"/>
      <c r="I240" s="37"/>
      <c r="J240" s="37"/>
      <c r="K240" s="37"/>
    </row>
    <row r="241" spans="1:11" x14ac:dyDescent="0.25">
      <c r="A241" s="37"/>
      <c r="B241" s="37"/>
      <c r="C241" s="37"/>
      <c r="D241" s="37"/>
      <c r="E241" s="37"/>
      <c r="F241" s="37"/>
      <c r="G241" s="37"/>
      <c r="H241" s="37"/>
      <c r="I241" s="37"/>
      <c r="J241" s="37"/>
      <c r="K241" s="37"/>
    </row>
    <row r="242" spans="1:11" x14ac:dyDescent="0.25">
      <c r="A242" s="37"/>
      <c r="B242" s="37"/>
      <c r="C242" s="37"/>
      <c r="D242" s="37"/>
      <c r="E242" s="37"/>
      <c r="F242" s="37"/>
      <c r="G242" s="37"/>
      <c r="H242" s="37"/>
      <c r="I242" s="37"/>
      <c r="J242" s="37"/>
      <c r="K242" s="37"/>
    </row>
    <row r="243" spans="1:11" x14ac:dyDescent="0.25">
      <c r="A243" s="37"/>
      <c r="B243" s="37"/>
      <c r="C243" s="37"/>
      <c r="D243" s="37"/>
      <c r="E243" s="37"/>
      <c r="F243" s="37"/>
      <c r="G243" s="37"/>
      <c r="H243" s="37"/>
      <c r="I243" s="37"/>
      <c r="J243" s="37"/>
      <c r="K243" s="37"/>
    </row>
    <row r="244" spans="1:11" x14ac:dyDescent="0.25">
      <c r="A244" s="37"/>
      <c r="B244" s="37"/>
      <c r="C244" s="37"/>
      <c r="D244" s="37"/>
      <c r="E244" s="37"/>
      <c r="F244" s="37"/>
      <c r="G244" s="37"/>
      <c r="H244" s="37"/>
      <c r="I244" s="37"/>
      <c r="J244" s="37"/>
      <c r="K244" s="37"/>
    </row>
    <row r="245" spans="1:11" x14ac:dyDescent="0.25">
      <c r="A245" s="37"/>
      <c r="B245" s="37"/>
      <c r="C245" s="37"/>
      <c r="D245" s="37"/>
      <c r="E245" s="37"/>
      <c r="F245" s="37"/>
      <c r="G245" s="37"/>
      <c r="H245" s="37"/>
      <c r="I245" s="37"/>
      <c r="J245" s="37"/>
      <c r="K245" s="37"/>
    </row>
    <row r="246" spans="1:11" x14ac:dyDescent="0.25">
      <c r="A246" s="37"/>
      <c r="B246" s="37"/>
      <c r="C246" s="37"/>
      <c r="D246" s="37"/>
      <c r="E246" s="37"/>
      <c r="F246" s="37"/>
      <c r="G246" s="37"/>
      <c r="H246" s="37"/>
      <c r="I246" s="37"/>
      <c r="J246" s="37"/>
      <c r="K246" s="37"/>
    </row>
    <row r="247" spans="1:11" x14ac:dyDescent="0.25">
      <c r="A247" s="37"/>
      <c r="B247" s="37"/>
      <c r="C247" s="37"/>
      <c r="D247" s="37"/>
      <c r="E247" s="37"/>
      <c r="F247" s="37"/>
      <c r="G247" s="37"/>
      <c r="H247" s="37"/>
      <c r="I247" s="37"/>
      <c r="J247" s="37"/>
      <c r="K247" s="37"/>
    </row>
    <row r="248" spans="1:11" x14ac:dyDescent="0.25">
      <c r="A248" s="37"/>
      <c r="B248" s="37"/>
      <c r="C248" s="37"/>
      <c r="D248" s="37"/>
      <c r="E248" s="37"/>
      <c r="F248" s="37"/>
      <c r="G248" s="37"/>
      <c r="H248" s="37"/>
      <c r="I248" s="37"/>
      <c r="J248" s="37"/>
      <c r="K248" s="37"/>
    </row>
    <row r="249" spans="1:11" x14ac:dyDescent="0.25">
      <c r="A249" s="37"/>
      <c r="B249" s="37"/>
      <c r="C249" s="37"/>
      <c r="D249" s="37"/>
      <c r="E249" s="37"/>
      <c r="F249" s="37"/>
      <c r="G249" s="37"/>
      <c r="H249" s="37"/>
      <c r="I249" s="37"/>
      <c r="J249" s="37"/>
      <c r="K249" s="37"/>
    </row>
    <row r="250" spans="1:11" x14ac:dyDescent="0.25">
      <c r="A250" s="37"/>
      <c r="B250" s="37"/>
      <c r="C250" s="37"/>
      <c r="D250" s="37"/>
      <c r="E250" s="37"/>
      <c r="F250" s="37"/>
      <c r="G250" s="37"/>
      <c r="H250" s="37"/>
      <c r="I250" s="37"/>
      <c r="J250" s="37"/>
      <c r="K250" s="37"/>
    </row>
    <row r="251" spans="1:11" x14ac:dyDescent="0.25">
      <c r="A251" s="37"/>
      <c r="B251" s="37"/>
      <c r="C251" s="37"/>
      <c r="D251" s="37"/>
      <c r="E251" s="37"/>
      <c r="F251" s="37"/>
      <c r="G251" s="37"/>
      <c r="H251" s="37"/>
      <c r="I251" s="37"/>
      <c r="J251" s="37"/>
      <c r="K251" s="37"/>
    </row>
    <row r="252" spans="1:11" x14ac:dyDescent="0.25">
      <c r="A252" s="37"/>
      <c r="B252" s="37"/>
      <c r="C252" s="37"/>
      <c r="D252" s="37"/>
      <c r="E252" s="37"/>
      <c r="F252" s="37"/>
      <c r="G252" s="37"/>
      <c r="H252" s="37"/>
      <c r="I252" s="37"/>
      <c r="J252" s="37"/>
      <c r="K252" s="37"/>
    </row>
    <row r="253" spans="1:11" x14ac:dyDescent="0.25">
      <c r="A253" s="37"/>
      <c r="B253" s="37"/>
      <c r="C253" s="37"/>
      <c r="D253" s="37"/>
      <c r="E253" s="37"/>
      <c r="F253" s="37"/>
      <c r="G253" s="37"/>
      <c r="H253" s="37"/>
      <c r="I253" s="37"/>
      <c r="J253" s="37"/>
      <c r="K253" s="37"/>
    </row>
    <row r="254" spans="1:11" x14ac:dyDescent="0.25">
      <c r="A254" s="37"/>
      <c r="B254" s="37"/>
      <c r="C254" s="37"/>
      <c r="D254" s="37"/>
      <c r="E254" s="37"/>
      <c r="F254" s="37"/>
      <c r="G254" s="37"/>
      <c r="H254" s="37"/>
      <c r="I254" s="37"/>
      <c r="J254" s="37"/>
      <c r="K254" s="37"/>
    </row>
    <row r="255" spans="1:11" x14ac:dyDescent="0.25">
      <c r="A255" s="37"/>
      <c r="B255" s="37"/>
      <c r="C255" s="37"/>
      <c r="D255" s="37"/>
      <c r="E255" s="37"/>
      <c r="F255" s="37"/>
      <c r="G255" s="37"/>
      <c r="H255" s="37"/>
      <c r="I255" s="37"/>
      <c r="J255" s="37"/>
      <c r="K255" s="37"/>
    </row>
    <row r="256" spans="1:11" x14ac:dyDescent="0.25">
      <c r="A256" s="37"/>
      <c r="B256" s="37"/>
      <c r="C256" s="37"/>
      <c r="D256" s="37"/>
      <c r="E256" s="37"/>
      <c r="F256" s="37"/>
      <c r="G256" s="37"/>
      <c r="H256" s="37"/>
      <c r="I256" s="37"/>
      <c r="J256" s="37"/>
      <c r="K256" s="37"/>
    </row>
    <row r="257" spans="1:11" x14ac:dyDescent="0.25">
      <c r="A257" s="37"/>
      <c r="B257" s="37"/>
      <c r="C257" s="37"/>
      <c r="D257" s="37"/>
      <c r="E257" s="37"/>
      <c r="F257" s="37"/>
      <c r="G257" s="37"/>
      <c r="H257" s="37"/>
      <c r="I257" s="37"/>
      <c r="J257" s="37"/>
      <c r="K257" s="37"/>
    </row>
    <row r="258" spans="1:11" x14ac:dyDescent="0.25">
      <c r="A258" s="37"/>
      <c r="B258" s="37"/>
      <c r="C258" s="37"/>
      <c r="D258" s="37"/>
      <c r="E258" s="37"/>
      <c r="F258" s="37"/>
      <c r="G258" s="37"/>
      <c r="H258" s="37"/>
      <c r="I258" s="37"/>
      <c r="J258" s="37"/>
      <c r="K258" s="37"/>
    </row>
    <row r="259" spans="1:11" x14ac:dyDescent="0.25">
      <c r="A259" s="37"/>
      <c r="B259" s="37"/>
      <c r="C259" s="37"/>
      <c r="D259" s="37"/>
      <c r="E259" s="37"/>
      <c r="F259" s="37"/>
      <c r="G259" s="37"/>
      <c r="H259" s="37"/>
      <c r="I259" s="37"/>
      <c r="J259" s="37"/>
      <c r="K259" s="37"/>
    </row>
    <row r="260" spans="1:11" x14ac:dyDescent="0.25">
      <c r="A260" s="37"/>
      <c r="B260" s="37"/>
      <c r="C260" s="37"/>
      <c r="D260" s="37"/>
      <c r="E260" s="37"/>
      <c r="F260" s="37"/>
      <c r="G260" s="37"/>
      <c r="H260" s="37"/>
      <c r="I260" s="37"/>
      <c r="J260" s="37"/>
      <c r="K260" s="37"/>
    </row>
    <row r="261" spans="1:11" x14ac:dyDescent="0.25">
      <c r="A261" s="37"/>
      <c r="B261" s="37"/>
      <c r="C261" s="37"/>
      <c r="D261" s="37"/>
      <c r="E261" s="37"/>
      <c r="F261" s="37"/>
      <c r="G261" s="37"/>
      <c r="H261" s="37"/>
      <c r="I261" s="37"/>
      <c r="J261" s="37"/>
      <c r="K261" s="37"/>
    </row>
    <row r="262" spans="1:11" x14ac:dyDescent="0.25">
      <c r="A262" s="37"/>
      <c r="B262" s="37"/>
      <c r="C262" s="37"/>
      <c r="D262" s="37"/>
      <c r="E262" s="37"/>
      <c r="F262" s="37"/>
      <c r="G262" s="37"/>
      <c r="H262" s="37"/>
      <c r="I262" s="37"/>
      <c r="J262" s="37"/>
      <c r="K262" s="37"/>
    </row>
    <row r="263" spans="1:11" x14ac:dyDescent="0.25">
      <c r="A263" s="37"/>
      <c r="B263" s="37"/>
      <c r="C263" s="37"/>
      <c r="D263" s="37"/>
      <c r="E263" s="37"/>
      <c r="F263" s="37"/>
      <c r="G263" s="37"/>
      <c r="H263" s="37"/>
      <c r="I263" s="37"/>
      <c r="J263" s="37"/>
      <c r="K263" s="37"/>
    </row>
    <row r="264" spans="1:11" x14ac:dyDescent="0.25">
      <c r="A264" s="37"/>
      <c r="B264" s="37"/>
      <c r="C264" s="37"/>
      <c r="D264" s="37"/>
      <c r="E264" s="37"/>
      <c r="F264" s="37"/>
      <c r="G264" s="37"/>
      <c r="H264" s="37"/>
      <c r="I264" s="37"/>
      <c r="J264" s="37"/>
      <c r="K264" s="37"/>
    </row>
    <row r="265" spans="1:11" x14ac:dyDescent="0.25">
      <c r="A265" s="37"/>
      <c r="B265" s="37"/>
      <c r="C265" s="37"/>
      <c r="D265" s="37"/>
      <c r="E265" s="37"/>
      <c r="F265" s="37"/>
      <c r="G265" s="37"/>
      <c r="H265" s="37"/>
      <c r="I265" s="37"/>
      <c r="J265" s="37"/>
      <c r="K265" s="37"/>
    </row>
    <row r="266" spans="1:11" x14ac:dyDescent="0.25">
      <c r="A266" s="37"/>
      <c r="B266" s="37"/>
      <c r="C266" s="37"/>
      <c r="D266" s="37"/>
      <c r="E266" s="37"/>
      <c r="F266" s="37"/>
      <c r="G266" s="37"/>
      <c r="H266" s="37"/>
      <c r="I266" s="37"/>
      <c r="J266" s="37"/>
      <c r="K266" s="37"/>
    </row>
    <row r="267" spans="1:11" x14ac:dyDescent="0.25">
      <c r="A267" s="37"/>
      <c r="B267" s="37"/>
      <c r="C267" s="37"/>
      <c r="D267" s="37"/>
      <c r="E267" s="37"/>
      <c r="F267" s="37"/>
      <c r="G267" s="37"/>
      <c r="H267" s="37"/>
      <c r="I267" s="37"/>
      <c r="J267" s="37"/>
      <c r="K267" s="37"/>
    </row>
    <row r="268" spans="1:11" x14ac:dyDescent="0.25">
      <c r="A268" s="37"/>
      <c r="B268" s="37"/>
      <c r="C268" s="37"/>
      <c r="D268" s="37"/>
      <c r="E268" s="37"/>
      <c r="F268" s="37"/>
      <c r="G268" s="37"/>
      <c r="H268" s="37"/>
      <c r="I268" s="37"/>
      <c r="J268" s="37"/>
      <c r="K268" s="37"/>
    </row>
    <row r="269" spans="1:11" x14ac:dyDescent="0.25">
      <c r="A269" s="37"/>
      <c r="B269" s="37"/>
      <c r="C269" s="37"/>
      <c r="D269" s="37"/>
      <c r="E269" s="37"/>
      <c r="F269" s="37"/>
      <c r="G269" s="37"/>
      <c r="H269" s="37"/>
      <c r="I269" s="37"/>
      <c r="J269" s="37"/>
      <c r="K269" s="37"/>
    </row>
    <row r="270" spans="1:11" x14ac:dyDescent="0.25">
      <c r="A270" s="37"/>
      <c r="B270" s="37"/>
      <c r="C270" s="37"/>
      <c r="D270" s="37"/>
      <c r="E270" s="37"/>
      <c r="F270" s="37"/>
      <c r="G270" s="37"/>
      <c r="H270" s="37"/>
      <c r="I270" s="37"/>
      <c r="J270" s="37"/>
      <c r="K270" s="37"/>
    </row>
    <row r="271" spans="1:11" x14ac:dyDescent="0.25">
      <c r="A271" s="37"/>
      <c r="B271" s="37"/>
      <c r="C271" s="37"/>
      <c r="D271" s="37"/>
      <c r="E271" s="37"/>
      <c r="F271" s="37"/>
      <c r="G271" s="37"/>
      <c r="H271" s="37"/>
      <c r="I271" s="37"/>
      <c r="J271" s="37"/>
      <c r="K271" s="37"/>
    </row>
    <row r="272" spans="1:11" x14ac:dyDescent="0.25">
      <c r="A272" s="37"/>
      <c r="B272" s="37"/>
      <c r="C272" s="37"/>
      <c r="D272" s="37"/>
      <c r="E272" s="37"/>
      <c r="F272" s="37"/>
      <c r="G272" s="37"/>
      <c r="H272" s="37"/>
      <c r="I272" s="37"/>
      <c r="J272" s="37"/>
      <c r="K272" s="37"/>
    </row>
    <row r="273" spans="1:11" x14ac:dyDescent="0.25">
      <c r="A273" s="37"/>
      <c r="B273" s="37"/>
      <c r="C273" s="37"/>
      <c r="D273" s="37"/>
      <c r="E273" s="37"/>
      <c r="F273" s="37"/>
      <c r="G273" s="37"/>
      <c r="H273" s="37"/>
      <c r="I273" s="37"/>
      <c r="J273" s="37"/>
      <c r="K273" s="37"/>
    </row>
  </sheetData>
  <sheetProtection algorithmName="SHA-512" hashValue="sSwRE7iMH05agM7ewns0aOgHNV3VrFAAalgJpZIM5fr8LYdC5UkG/OV1QcmSf9D5C0yxc6U3NNCaTeWpjOiFaA==" saltValue="k77P+GfvIiONVfSv1MX3ww==" spinCount="100000" sheet="1" objects="1" scenarios="1"/>
  <mergeCells count="118">
    <mergeCell ref="A91:G91"/>
    <mergeCell ref="A111:G111"/>
    <mergeCell ref="H111:K111"/>
    <mergeCell ref="A112:F112"/>
    <mergeCell ref="H112:K112"/>
    <mergeCell ref="H107:I107"/>
    <mergeCell ref="J107:K107"/>
    <mergeCell ref="F103:G103"/>
    <mergeCell ref="A110:F110"/>
    <mergeCell ref="H110:K110"/>
    <mergeCell ref="I132:K132"/>
    <mergeCell ref="G132:H132"/>
    <mergeCell ref="A135:B136"/>
    <mergeCell ref="C135:H135"/>
    <mergeCell ref="C128:D128"/>
    <mergeCell ref="F128:G128"/>
    <mergeCell ref="F127:G127"/>
    <mergeCell ref="C130:D130"/>
    <mergeCell ref="C132:D132"/>
    <mergeCell ref="A122:B123"/>
    <mergeCell ref="C122:H122"/>
    <mergeCell ref="C124:H125"/>
    <mergeCell ref="C127:D127"/>
    <mergeCell ref="D31:J31"/>
    <mergeCell ref="A34:K34"/>
    <mergeCell ref="A31:C31"/>
    <mergeCell ref="H86:I86"/>
    <mergeCell ref="J86:K86"/>
    <mergeCell ref="A86:G86"/>
    <mergeCell ref="H91:K91"/>
    <mergeCell ref="A92:F92"/>
    <mergeCell ref="H92:K92"/>
    <mergeCell ref="F93:G93"/>
    <mergeCell ref="H93:K93"/>
    <mergeCell ref="A114:F114"/>
    <mergeCell ref="F113:G113"/>
    <mergeCell ref="A96:G96"/>
    <mergeCell ref="H96:I96"/>
    <mergeCell ref="J96:K96"/>
    <mergeCell ref="A97:E97"/>
    <mergeCell ref="F97:G97"/>
    <mergeCell ref="H97:I97"/>
    <mergeCell ref="J97:K97"/>
    <mergeCell ref="A2:K2"/>
    <mergeCell ref="B5:C5"/>
    <mergeCell ref="D5:J5"/>
    <mergeCell ref="D8:J8"/>
    <mergeCell ref="B9:C9"/>
    <mergeCell ref="D9:J9"/>
    <mergeCell ref="D28:J28"/>
    <mergeCell ref="A28:C28"/>
    <mergeCell ref="D10:J10"/>
    <mergeCell ref="B14:E14"/>
    <mergeCell ref="G14:J14"/>
    <mergeCell ref="B16:E16"/>
    <mergeCell ref="G16:J16"/>
    <mergeCell ref="B19:E19"/>
    <mergeCell ref="G19:J19"/>
    <mergeCell ref="B21:E21"/>
    <mergeCell ref="G21:J21"/>
    <mergeCell ref="B22:E22"/>
    <mergeCell ref="B24:C24"/>
    <mergeCell ref="B25:J25"/>
    <mergeCell ref="D11:J11"/>
    <mergeCell ref="H114:K114"/>
    <mergeCell ref="A94:F94"/>
    <mergeCell ref="H94:K94"/>
    <mergeCell ref="A109:F109"/>
    <mergeCell ref="H109:K109"/>
    <mergeCell ref="H113:K113"/>
    <mergeCell ref="A99:F99"/>
    <mergeCell ref="H99:K99"/>
    <mergeCell ref="A100:F100"/>
    <mergeCell ref="H100:K100"/>
    <mergeCell ref="H103:K103"/>
    <mergeCell ref="A104:F104"/>
    <mergeCell ref="H104:K104"/>
    <mergeCell ref="J106:K106"/>
    <mergeCell ref="A107:E107"/>
    <mergeCell ref="F107:G107"/>
    <mergeCell ref="A106:G106"/>
    <mergeCell ref="H106:I106"/>
    <mergeCell ref="A101:G101"/>
    <mergeCell ref="H101:K101"/>
    <mergeCell ref="A102:F102"/>
    <mergeCell ref="H102:K102"/>
    <mergeCell ref="A69:K69"/>
    <mergeCell ref="H89:K89"/>
    <mergeCell ref="A90:F90"/>
    <mergeCell ref="H90:K90"/>
    <mergeCell ref="A89:F89"/>
    <mergeCell ref="A87:E87"/>
    <mergeCell ref="F87:G87"/>
    <mergeCell ref="H87:I87"/>
    <mergeCell ref="J87:K87"/>
    <mergeCell ref="C143:D143"/>
    <mergeCell ref="C145:D145"/>
    <mergeCell ref="G145:H145"/>
    <mergeCell ref="I145:K145"/>
    <mergeCell ref="A148:B149"/>
    <mergeCell ref="C148:H148"/>
    <mergeCell ref="C137:H138"/>
    <mergeCell ref="C140:D140"/>
    <mergeCell ref="F140:G140"/>
    <mergeCell ref="C141:D141"/>
    <mergeCell ref="F141:G141"/>
    <mergeCell ref="C156:D156"/>
    <mergeCell ref="C158:D158"/>
    <mergeCell ref="G158:H158"/>
    <mergeCell ref="I158:K158"/>
    <mergeCell ref="A162:C162"/>
    <mergeCell ref="D162:G162"/>
    <mergeCell ref="I162:K162"/>
    <mergeCell ref="C150:H151"/>
    <mergeCell ref="C153:D153"/>
    <mergeCell ref="F153:G153"/>
    <mergeCell ref="C154:D154"/>
    <mergeCell ref="F154:G154"/>
  </mergeCells>
  <conditionalFormatting sqref="H87:I87">
    <cfRule type="expression" dxfId="5" priority="3">
      <formula>F87="Kein Ansatz"</formula>
    </cfRule>
  </conditionalFormatting>
  <conditionalFormatting sqref="H97:I97">
    <cfRule type="expression" dxfId="4" priority="2">
      <formula>F97="Kein Ansatz"</formula>
    </cfRule>
  </conditionalFormatting>
  <conditionalFormatting sqref="H107:I107">
    <cfRule type="expression" dxfId="3" priority="1">
      <formula>F107="Kein Ansatz"</formula>
    </cfRule>
  </conditionalFormatting>
  <dataValidations count="3">
    <dataValidation type="list" allowBlank="1" showInputMessage="1" showErrorMessage="1" sqref="E130 E132 E143 E145 E156 E158" xr:uid="{26B15857-A6D3-4734-AFF5-ABE75F9A3825}">
      <formula1>"ja, nein"</formula1>
    </dataValidation>
    <dataValidation type="list" allowBlank="1" showInputMessage="1" showErrorMessage="1" sqref="F87:G87 F97:G97" xr:uid="{00000000-0002-0000-0800-000002000000}">
      <formula1>"Pauschale, Prozent, Kein Ansatz"</formula1>
    </dataValidation>
    <dataValidation type="list" allowBlank="1" showInputMessage="1" showErrorMessage="1" sqref="F107:G107" xr:uid="{00000000-0002-0000-0800-000003000000}">
      <formula1>"Prozent, Kein Ansatz"</formula1>
    </dataValidation>
  </dataValidations>
  <pageMargins left="0.70866141732283472" right="0.70866141732283472" top="0.78740157480314965" bottom="0.78740157480314965" header="0.31496062992125984" footer="0.31496062992125984"/>
  <pageSetup paperSize="9" orientation="portrait" r:id="rId1"/>
  <headerFooter>
    <oddHeader xml:space="preserve">&amp;R&amp;"Arial,Standard"&amp;20IV 2131 F
&amp;8Honorarangebot HOAI </oddHeader>
    <oddFooter>&amp;C&amp;P von &amp;N</oddFooter>
  </headerFooter>
  <rowBreaks count="1" manualBreakCount="1">
    <brk id="12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5"/>
  <dimension ref="A1:K318"/>
  <sheetViews>
    <sheetView showGridLines="0" view="pageLayout" topLeftCell="A69" zoomScaleNormal="100" workbookViewId="0">
      <selection activeCell="F97" sqref="F97:G97"/>
    </sheetView>
  </sheetViews>
  <sheetFormatPr baseColWidth="10" defaultColWidth="11.42578125" defaultRowHeight="15" x14ac:dyDescent="0.25"/>
  <cols>
    <col min="1" max="1" width="4.85546875" style="47" customWidth="1"/>
    <col min="2" max="10" width="8.5703125" style="47" customWidth="1"/>
    <col min="11" max="11" width="4.85546875" style="47" customWidth="1"/>
    <col min="12" max="16384" width="11.42578125" style="47"/>
  </cols>
  <sheetData>
    <row r="1" spans="1:11" ht="3.75" customHeight="1" x14ac:dyDescent="0.25"/>
    <row r="2" spans="1:11" ht="15.75" x14ac:dyDescent="0.25">
      <c r="A2" s="433" t="s">
        <v>151</v>
      </c>
      <c r="B2" s="434"/>
      <c r="C2" s="434"/>
      <c r="D2" s="434"/>
      <c r="E2" s="434"/>
      <c r="F2" s="434"/>
      <c r="G2" s="434"/>
      <c r="H2" s="434"/>
      <c r="I2" s="434"/>
      <c r="J2" s="434"/>
      <c r="K2" s="435"/>
    </row>
    <row r="3" spans="1:11" ht="5.25" customHeight="1" x14ac:dyDescent="0.25">
      <c r="A3" s="49"/>
      <c r="B3" s="49"/>
      <c r="C3" s="49"/>
      <c r="D3" s="49"/>
      <c r="E3" s="49"/>
      <c r="F3" s="49"/>
      <c r="G3" s="49"/>
      <c r="H3" s="49"/>
      <c r="I3" s="49"/>
      <c r="J3" s="49"/>
      <c r="K3" s="49"/>
    </row>
    <row r="4" spans="1:11" ht="5.25" customHeight="1" x14ac:dyDescent="0.25">
      <c r="A4" s="50"/>
      <c r="B4" s="51"/>
      <c r="C4" s="51"/>
      <c r="D4" s="51"/>
      <c r="E4" s="51"/>
      <c r="F4" s="51"/>
      <c r="G4" s="51"/>
      <c r="H4" s="51"/>
      <c r="I4" s="51"/>
      <c r="J4" s="51"/>
      <c r="K4" s="52"/>
    </row>
    <row r="5" spans="1:11" x14ac:dyDescent="0.25">
      <c r="A5" s="54"/>
      <c r="B5" s="407"/>
      <c r="C5" s="407"/>
      <c r="D5" s="436"/>
      <c r="E5" s="436"/>
      <c r="F5" s="436"/>
      <c r="G5" s="436"/>
      <c r="H5" s="436"/>
      <c r="I5" s="436"/>
      <c r="J5" s="436"/>
      <c r="K5" s="55"/>
    </row>
    <row r="6" spans="1:11" ht="5.25" customHeight="1" x14ac:dyDescent="0.25">
      <c r="A6" s="54"/>
      <c r="B6" s="116"/>
      <c r="C6" s="116"/>
      <c r="D6" s="116"/>
      <c r="E6" s="116"/>
      <c r="F6" s="116"/>
      <c r="G6" s="116"/>
      <c r="H6" s="116"/>
      <c r="I6" s="116"/>
      <c r="J6" s="116"/>
      <c r="K6" s="55"/>
    </row>
    <row r="7" spans="1:11" ht="5.25" customHeight="1" x14ac:dyDescent="0.25">
      <c r="A7" s="54"/>
      <c r="B7" s="116"/>
      <c r="C7" s="116"/>
      <c r="D7" s="116"/>
      <c r="E7" s="116"/>
      <c r="F7" s="116"/>
      <c r="G7" s="116"/>
      <c r="H7" s="116"/>
      <c r="I7" s="116"/>
      <c r="J7" s="116"/>
      <c r="K7" s="55"/>
    </row>
    <row r="8" spans="1:11" x14ac:dyDescent="0.25">
      <c r="A8" s="54"/>
      <c r="B8" s="116"/>
      <c r="C8" s="116"/>
      <c r="D8" s="348" t="str">
        <f>IF('I Zusammenfassung'!D8="","",'I Zusammenfassung'!D8)</f>
        <v/>
      </c>
      <c r="E8" s="349"/>
      <c r="F8" s="349"/>
      <c r="G8" s="349"/>
      <c r="H8" s="349"/>
      <c r="I8" s="349"/>
      <c r="J8" s="350"/>
      <c r="K8" s="55"/>
    </row>
    <row r="9" spans="1:11" x14ac:dyDescent="0.25">
      <c r="A9" s="54"/>
      <c r="B9" s="407" t="s">
        <v>1</v>
      </c>
      <c r="C9" s="407"/>
      <c r="D9" s="348" t="str">
        <f>IF('I Zusammenfassung'!D9="","",'I Zusammenfassung'!D9)</f>
        <v/>
      </c>
      <c r="E9" s="349"/>
      <c r="F9" s="349"/>
      <c r="G9" s="349"/>
      <c r="H9" s="349"/>
      <c r="I9" s="349"/>
      <c r="J9" s="350"/>
      <c r="K9" s="55"/>
    </row>
    <row r="10" spans="1:11" x14ac:dyDescent="0.25">
      <c r="A10" s="54"/>
      <c r="B10" s="116"/>
      <c r="C10" s="116"/>
      <c r="D10" s="348" t="str">
        <f>IF('I Zusammenfassung'!D10="","",'I Zusammenfassung'!D10)</f>
        <v/>
      </c>
      <c r="E10" s="349"/>
      <c r="F10" s="349"/>
      <c r="G10" s="349"/>
      <c r="H10" s="349"/>
      <c r="I10" s="349"/>
      <c r="J10" s="350"/>
      <c r="K10" s="55"/>
    </row>
    <row r="11" spans="1:11" x14ac:dyDescent="0.25">
      <c r="A11" s="54"/>
      <c r="B11" s="117"/>
      <c r="C11" s="117"/>
      <c r="D11" s="348" t="str">
        <f>IF('I Zusammenfassung'!D11="","",'I Zusammenfassung'!D11)</f>
        <v/>
      </c>
      <c r="E11" s="349"/>
      <c r="F11" s="349"/>
      <c r="G11" s="349"/>
      <c r="H11" s="349"/>
      <c r="I11" s="349"/>
      <c r="J11" s="350"/>
      <c r="K11" s="55"/>
    </row>
    <row r="12" spans="1:11" ht="5.25" customHeight="1" x14ac:dyDescent="0.25">
      <c r="A12" s="54"/>
      <c r="B12" s="116"/>
      <c r="C12" s="116"/>
      <c r="D12" s="116"/>
      <c r="E12" s="116"/>
      <c r="F12" s="116"/>
      <c r="G12" s="116"/>
      <c r="H12" s="116"/>
      <c r="I12" s="116"/>
      <c r="J12" s="116"/>
      <c r="K12" s="55"/>
    </row>
    <row r="13" spans="1:11" ht="5.25" customHeight="1" x14ac:dyDescent="0.25">
      <c r="A13" s="54"/>
      <c r="B13" s="116"/>
      <c r="C13" s="116"/>
      <c r="D13" s="116"/>
      <c r="E13" s="116"/>
      <c r="F13" s="116"/>
      <c r="G13" s="116"/>
      <c r="H13" s="116"/>
      <c r="I13" s="116"/>
      <c r="J13" s="116"/>
      <c r="K13" s="55"/>
    </row>
    <row r="14" spans="1:11" x14ac:dyDescent="0.25">
      <c r="A14" s="54"/>
      <c r="B14" s="407" t="s">
        <v>2</v>
      </c>
      <c r="C14" s="407"/>
      <c r="D14" s="407"/>
      <c r="E14" s="407"/>
      <c r="F14" s="116"/>
      <c r="G14" s="407" t="s">
        <v>3</v>
      </c>
      <c r="H14" s="407"/>
      <c r="I14" s="407"/>
      <c r="J14" s="407"/>
      <c r="K14" s="55"/>
    </row>
    <row r="15" spans="1:11" ht="5.25" customHeight="1" x14ac:dyDescent="0.25">
      <c r="A15" s="54"/>
      <c r="B15" s="116"/>
      <c r="C15" s="116"/>
      <c r="D15" s="116"/>
      <c r="E15" s="116"/>
      <c r="F15" s="116"/>
      <c r="G15" s="116"/>
      <c r="H15" s="116"/>
      <c r="I15" s="116"/>
      <c r="J15" s="116"/>
      <c r="K15" s="55"/>
    </row>
    <row r="16" spans="1:11" ht="15.75" customHeight="1" x14ac:dyDescent="0.25">
      <c r="A16" s="54"/>
      <c r="B16" s="406" t="str">
        <f>IF('I Zusammenfassung'!B16="","",'I Zusammenfassung'!B16)</f>
        <v/>
      </c>
      <c r="C16" s="401"/>
      <c r="D16" s="401"/>
      <c r="E16" s="402"/>
      <c r="F16" s="116"/>
      <c r="G16" s="406" t="str">
        <f>IF('I Zusammenfassung'!G16="","",'I Zusammenfassung'!G16)</f>
        <v>3715 / 71500</v>
      </c>
      <c r="H16" s="401"/>
      <c r="I16" s="401"/>
      <c r="J16" s="402"/>
      <c r="K16" s="55"/>
    </row>
    <row r="17" spans="1:11" ht="5.25" hidden="1" customHeight="1" x14ac:dyDescent="0.25">
      <c r="A17" s="54"/>
      <c r="B17" s="116"/>
      <c r="C17" s="116"/>
      <c r="D17" s="116"/>
      <c r="E17" s="116"/>
      <c r="F17" s="116"/>
      <c r="G17" s="116"/>
      <c r="H17" s="116"/>
      <c r="I17" s="116"/>
      <c r="J17" s="116"/>
      <c r="K17" s="55"/>
    </row>
    <row r="18" spans="1:11" ht="5.25" hidden="1" customHeight="1" x14ac:dyDescent="0.25">
      <c r="A18" s="54"/>
      <c r="B18" s="116"/>
      <c r="C18" s="116"/>
      <c r="D18" s="116"/>
      <c r="E18" s="116"/>
      <c r="F18" s="116"/>
      <c r="G18" s="116"/>
      <c r="H18" s="116"/>
      <c r="I18" s="116"/>
      <c r="J18" s="116"/>
      <c r="K18" s="55"/>
    </row>
    <row r="19" spans="1:11" hidden="1" x14ac:dyDescent="0.25">
      <c r="A19" s="54"/>
      <c r="B19" s="407" t="s">
        <v>4</v>
      </c>
      <c r="C19" s="407"/>
      <c r="D19" s="407"/>
      <c r="E19" s="407"/>
      <c r="F19" s="116"/>
      <c r="G19" s="407" t="s">
        <v>5</v>
      </c>
      <c r="H19" s="407"/>
      <c r="I19" s="407"/>
      <c r="J19" s="407"/>
      <c r="K19" s="55"/>
    </row>
    <row r="20" spans="1:11" ht="5.25" hidden="1" customHeight="1" x14ac:dyDescent="0.25">
      <c r="A20" s="54"/>
      <c r="B20" s="116"/>
      <c r="C20" s="116"/>
      <c r="D20" s="116"/>
      <c r="E20" s="116"/>
      <c r="F20" s="116"/>
      <c r="G20" s="116"/>
      <c r="H20" s="116"/>
      <c r="I20" s="116"/>
      <c r="J20" s="116"/>
      <c r="K20" s="55"/>
    </row>
    <row r="21" spans="1:11" hidden="1" x14ac:dyDescent="0.25">
      <c r="A21" s="54"/>
      <c r="B21" s="406" t="str">
        <f>IF('I Zusammenfassung'!B21="","",'I Zusammenfassung'!B21)</f>
        <v/>
      </c>
      <c r="C21" s="401"/>
      <c r="D21" s="401"/>
      <c r="E21" s="402"/>
      <c r="F21" s="116"/>
      <c r="G21" s="406" t="str">
        <f>IF('I Zusammenfassung'!G21="","",'I Zusammenfassung'!G21)</f>
        <v/>
      </c>
      <c r="H21" s="401"/>
      <c r="I21" s="401"/>
      <c r="J21" s="402"/>
      <c r="K21" s="55"/>
    </row>
    <row r="22" spans="1:11" ht="5.25" hidden="1" customHeight="1" x14ac:dyDescent="0.25">
      <c r="A22" s="54"/>
      <c r="B22" s="446"/>
      <c r="C22" s="446"/>
      <c r="D22" s="446"/>
      <c r="E22" s="446"/>
      <c r="F22" s="116"/>
      <c r="G22" s="116"/>
      <c r="H22" s="116"/>
      <c r="I22" s="116"/>
      <c r="J22" s="116"/>
      <c r="K22" s="55"/>
    </row>
    <row r="23" spans="1:11" ht="5.25" hidden="1" customHeight="1" x14ac:dyDescent="0.25">
      <c r="A23" s="54"/>
      <c r="B23" s="116"/>
      <c r="C23" s="116"/>
      <c r="D23" s="116"/>
      <c r="E23" s="116"/>
      <c r="F23" s="116"/>
      <c r="G23" s="116"/>
      <c r="H23" s="116"/>
      <c r="I23" s="116"/>
      <c r="J23" s="116"/>
      <c r="K23" s="55"/>
    </row>
    <row r="24" spans="1:11" hidden="1" x14ac:dyDescent="0.25">
      <c r="A24" s="54"/>
      <c r="B24" s="447" t="s">
        <v>19</v>
      </c>
      <c r="C24" s="447"/>
      <c r="D24" s="116"/>
      <c r="E24" s="116"/>
      <c r="F24" s="116"/>
      <c r="G24" s="116"/>
      <c r="H24" s="116"/>
      <c r="I24" s="116"/>
      <c r="J24" s="116"/>
      <c r="K24" s="55"/>
    </row>
    <row r="25" spans="1:11" hidden="1" x14ac:dyDescent="0.25">
      <c r="A25" s="54"/>
      <c r="B25" s="406" t="str">
        <f>IF('I Zusammenfassung'!B31="","",'I Zusammenfassung'!B31)</f>
        <v/>
      </c>
      <c r="C25" s="401"/>
      <c r="D25" s="401"/>
      <c r="E25" s="401"/>
      <c r="F25" s="401"/>
      <c r="G25" s="401"/>
      <c r="H25" s="401"/>
      <c r="I25" s="401"/>
      <c r="J25" s="402"/>
      <c r="K25" s="55"/>
    </row>
    <row r="26" spans="1:11" ht="5.25" customHeight="1" x14ac:dyDescent="0.25">
      <c r="A26" s="61"/>
      <c r="B26" s="62"/>
      <c r="C26" s="62"/>
      <c r="D26" s="62"/>
      <c r="E26" s="62"/>
      <c r="F26" s="62"/>
      <c r="G26" s="62"/>
      <c r="H26" s="62"/>
      <c r="I26" s="62"/>
      <c r="J26" s="62"/>
      <c r="K26" s="63"/>
    </row>
    <row r="27" spans="1:11" ht="5.25" customHeight="1" x14ac:dyDescent="0.25">
      <c r="A27" s="50"/>
      <c r="B27" s="51"/>
      <c r="C27" s="51"/>
      <c r="D27" s="51"/>
      <c r="E27" s="51"/>
      <c r="F27" s="51"/>
      <c r="G27" s="51"/>
      <c r="H27" s="51"/>
      <c r="I27" s="51"/>
      <c r="J27" s="51"/>
      <c r="K27" s="52"/>
    </row>
    <row r="28" spans="1:11" x14ac:dyDescent="0.25">
      <c r="A28" s="412" t="s">
        <v>26</v>
      </c>
      <c r="B28" s="407"/>
      <c r="C28" s="407"/>
      <c r="D28" s="418"/>
      <c r="E28" s="418"/>
      <c r="F28" s="418"/>
      <c r="G28" s="418"/>
      <c r="H28" s="418"/>
      <c r="I28" s="418"/>
      <c r="J28" s="418"/>
      <c r="K28" s="55"/>
    </row>
    <row r="29" spans="1:11" ht="5.25" customHeight="1" x14ac:dyDescent="0.25">
      <c r="A29" s="64"/>
      <c r="B29" s="65"/>
      <c r="C29" s="65"/>
      <c r="D29" s="62"/>
      <c r="E29" s="62"/>
      <c r="F29" s="62"/>
      <c r="G29" s="62"/>
      <c r="H29" s="62"/>
      <c r="I29" s="62"/>
      <c r="J29" s="62"/>
      <c r="K29" s="63"/>
    </row>
    <row r="30" spans="1:11" ht="5.25" customHeight="1" x14ac:dyDescent="0.25">
      <c r="A30" s="50"/>
      <c r="B30" s="51"/>
      <c r="C30" s="51"/>
      <c r="D30" s="51"/>
      <c r="E30" s="51"/>
      <c r="F30" s="51"/>
      <c r="G30" s="51"/>
      <c r="H30" s="51"/>
      <c r="I30" s="51"/>
      <c r="J30" s="51"/>
      <c r="K30" s="52"/>
    </row>
    <row r="31" spans="1:11" x14ac:dyDescent="0.25">
      <c r="A31" s="412" t="s">
        <v>7</v>
      </c>
      <c r="B31" s="407"/>
      <c r="C31" s="407"/>
      <c r="D31" s="418"/>
      <c r="E31" s="418"/>
      <c r="F31" s="418"/>
      <c r="G31" s="418"/>
      <c r="H31" s="418"/>
      <c r="I31" s="418"/>
      <c r="J31" s="418"/>
      <c r="K31" s="55"/>
    </row>
    <row r="32" spans="1:11" ht="5.25" customHeight="1" x14ac:dyDescent="0.25">
      <c r="A32" s="89"/>
      <c r="B32" s="90"/>
      <c r="C32" s="90"/>
      <c r="D32" s="90"/>
      <c r="E32" s="90"/>
      <c r="F32" s="90"/>
      <c r="G32" s="90"/>
      <c r="H32" s="90"/>
      <c r="I32" s="90"/>
      <c r="J32" s="90"/>
      <c r="K32" s="91"/>
    </row>
    <row r="33" spans="1:11" ht="5.25" customHeight="1" x14ac:dyDescent="0.25"/>
    <row r="34" spans="1:11" ht="15.75" thickBot="1" x14ac:dyDescent="0.3">
      <c r="A34" s="541"/>
      <c r="B34" s="541"/>
      <c r="C34" s="541"/>
      <c r="D34" s="541"/>
      <c r="E34" s="541"/>
      <c r="F34" s="541"/>
      <c r="G34" s="541"/>
      <c r="H34" s="541"/>
      <c r="I34" s="541"/>
      <c r="J34" s="541"/>
      <c r="K34" s="541"/>
    </row>
    <row r="35" spans="1:11" ht="3.75" hidden="1" customHeight="1" x14ac:dyDescent="0.25"/>
    <row r="36" spans="1:11" ht="3.75" hidden="1" customHeight="1" x14ac:dyDescent="0.25"/>
    <row r="37" spans="1:11" ht="3.75" hidden="1" customHeight="1" x14ac:dyDescent="0.25">
      <c r="A37" s="37"/>
      <c r="B37" s="40"/>
      <c r="C37" s="40"/>
      <c r="D37" s="37"/>
      <c r="E37" s="37"/>
      <c r="F37" s="37"/>
      <c r="G37" s="37"/>
      <c r="H37" s="37"/>
      <c r="I37" s="37"/>
      <c r="J37" s="37"/>
      <c r="K37" s="37"/>
    </row>
    <row r="38" spans="1:11" ht="3.75" hidden="1" customHeight="1" x14ac:dyDescent="0.25">
      <c r="A38" s="37"/>
      <c r="B38" s="37"/>
      <c r="C38" s="37"/>
      <c r="D38" s="37"/>
      <c r="E38" s="37"/>
      <c r="F38" s="37"/>
      <c r="G38" s="37"/>
      <c r="H38" s="37"/>
      <c r="I38" s="37"/>
      <c r="J38" s="37"/>
      <c r="K38" s="37"/>
    </row>
    <row r="39" spans="1:11" ht="3.75" hidden="1" customHeight="1" x14ac:dyDescent="0.25">
      <c r="A39" s="37"/>
      <c r="B39" s="37"/>
      <c r="C39" s="37"/>
      <c r="D39" s="37"/>
      <c r="E39" s="37"/>
      <c r="F39" s="37"/>
      <c r="G39" s="37"/>
      <c r="H39" s="37"/>
      <c r="I39" s="37"/>
      <c r="J39" s="37"/>
      <c r="K39" s="37"/>
    </row>
    <row r="40" spans="1:11" ht="3.75" hidden="1" customHeight="1" x14ac:dyDescent="0.25">
      <c r="A40" s="37"/>
      <c r="B40" s="37"/>
      <c r="C40" s="37"/>
      <c r="D40" s="37"/>
      <c r="E40" s="37"/>
      <c r="F40" s="37"/>
      <c r="G40" s="37"/>
      <c r="H40" s="37"/>
      <c r="I40" s="37"/>
      <c r="J40" s="37"/>
      <c r="K40" s="37"/>
    </row>
    <row r="41" spans="1:11" ht="3.75" hidden="1" customHeight="1" x14ac:dyDescent="0.25">
      <c r="A41" s="37"/>
      <c r="B41" s="37"/>
      <c r="C41" s="37"/>
      <c r="D41" s="37"/>
      <c r="E41" s="37"/>
      <c r="F41" s="37"/>
      <c r="G41" s="37"/>
      <c r="H41" s="37"/>
      <c r="I41" s="37"/>
      <c r="J41" s="37"/>
      <c r="K41" s="37"/>
    </row>
    <row r="42" spans="1:11" ht="3.75" hidden="1" customHeight="1" x14ac:dyDescent="0.25">
      <c r="A42" s="37"/>
      <c r="B42" s="37"/>
      <c r="C42" s="37"/>
      <c r="D42" s="37"/>
      <c r="E42" s="37"/>
      <c r="F42" s="37"/>
      <c r="G42" s="37"/>
      <c r="H42" s="37"/>
      <c r="I42" s="37"/>
      <c r="J42" s="37"/>
      <c r="K42" s="37"/>
    </row>
    <row r="43" spans="1:11" ht="3.75" hidden="1" customHeight="1" x14ac:dyDescent="0.25">
      <c r="A43" s="37"/>
      <c r="B43" s="37"/>
      <c r="C43" s="37"/>
      <c r="D43" s="37"/>
      <c r="E43" s="37"/>
      <c r="F43" s="37"/>
      <c r="G43" s="37"/>
      <c r="H43" s="37"/>
      <c r="I43" s="37"/>
      <c r="J43" s="37"/>
      <c r="K43" s="37"/>
    </row>
    <row r="44" spans="1:11" ht="3.75" hidden="1" customHeight="1" x14ac:dyDescent="0.25">
      <c r="A44" s="37"/>
      <c r="B44" s="37"/>
      <c r="C44" s="37"/>
      <c r="D44" s="37"/>
      <c r="E44" s="37"/>
      <c r="F44" s="37"/>
      <c r="G44" s="37"/>
      <c r="H44" s="37"/>
      <c r="I44" s="37"/>
      <c r="J44" s="37"/>
      <c r="K44" s="37"/>
    </row>
    <row r="45" spans="1:11" ht="3.75" hidden="1" customHeight="1" x14ac:dyDescent="0.25">
      <c r="A45" s="37"/>
      <c r="B45" s="37"/>
      <c r="C45" s="37"/>
      <c r="D45" s="37"/>
      <c r="E45" s="37"/>
      <c r="F45" s="37"/>
      <c r="G45" s="37"/>
      <c r="H45" s="37"/>
      <c r="I45" s="37"/>
      <c r="J45" s="37"/>
      <c r="K45" s="37"/>
    </row>
    <row r="46" spans="1:11" ht="3.75" hidden="1" customHeight="1" x14ac:dyDescent="0.25">
      <c r="A46" s="37"/>
      <c r="B46" s="37"/>
      <c r="C46" s="37"/>
      <c r="D46" s="37"/>
      <c r="E46" s="37"/>
      <c r="F46" s="37"/>
      <c r="G46" s="37"/>
      <c r="H46" s="37"/>
      <c r="I46" s="37"/>
      <c r="J46" s="37"/>
      <c r="K46" s="37"/>
    </row>
    <row r="47" spans="1:11" ht="3.75" hidden="1" customHeight="1" x14ac:dyDescent="0.25">
      <c r="A47" s="37"/>
      <c r="B47" s="37"/>
      <c r="C47" s="37"/>
      <c r="D47" s="37"/>
      <c r="E47" s="37"/>
      <c r="F47" s="37"/>
      <c r="G47" s="37"/>
      <c r="H47" s="37"/>
      <c r="I47" s="37"/>
      <c r="J47" s="37"/>
      <c r="K47" s="37"/>
    </row>
    <row r="48" spans="1:11" ht="3.75" hidden="1" customHeight="1" x14ac:dyDescent="0.25">
      <c r="A48" s="37"/>
      <c r="B48" s="37"/>
      <c r="C48" s="37"/>
      <c r="D48" s="37"/>
      <c r="E48" s="37"/>
      <c r="F48" s="37"/>
      <c r="G48" s="37"/>
      <c r="H48" s="37"/>
      <c r="I48" s="37"/>
      <c r="J48" s="37"/>
      <c r="K48" s="37"/>
    </row>
    <row r="49" spans="1:11" ht="3.75" hidden="1" customHeight="1" x14ac:dyDescent="0.25">
      <c r="A49" s="37"/>
      <c r="B49" s="37"/>
      <c r="C49" s="37"/>
      <c r="D49" s="37"/>
      <c r="E49" s="37"/>
      <c r="F49" s="37"/>
      <c r="G49" s="37"/>
      <c r="H49" s="37"/>
      <c r="I49" s="37"/>
      <c r="J49" s="37"/>
      <c r="K49" s="37"/>
    </row>
    <row r="50" spans="1:11" ht="3.75" hidden="1" customHeight="1" x14ac:dyDescent="0.25">
      <c r="A50" s="37"/>
      <c r="B50" s="37"/>
      <c r="C50" s="37"/>
      <c r="D50" s="37"/>
      <c r="E50" s="37"/>
      <c r="F50" s="37"/>
      <c r="G50" s="37"/>
      <c r="H50" s="37"/>
      <c r="I50" s="37"/>
      <c r="J50" s="37"/>
      <c r="K50" s="37"/>
    </row>
    <row r="51" spans="1:11" ht="3.75" hidden="1" customHeight="1" x14ac:dyDescent="0.25">
      <c r="A51" s="37"/>
      <c r="B51" s="37"/>
      <c r="C51" s="37"/>
      <c r="D51" s="37"/>
      <c r="E51" s="37"/>
      <c r="F51" s="37"/>
      <c r="G51" s="37"/>
      <c r="H51" s="37"/>
      <c r="I51" s="37"/>
      <c r="J51" s="37"/>
      <c r="K51" s="37"/>
    </row>
    <row r="52" spans="1:11" ht="3.75" hidden="1" customHeight="1" x14ac:dyDescent="0.25">
      <c r="A52" s="37"/>
      <c r="B52" s="37"/>
      <c r="C52" s="37"/>
      <c r="D52" s="37"/>
      <c r="E52" s="37"/>
      <c r="F52" s="37"/>
      <c r="G52" s="37"/>
      <c r="H52" s="37"/>
      <c r="I52" s="37"/>
      <c r="J52" s="37"/>
      <c r="K52" s="37"/>
    </row>
    <row r="53" spans="1:11" ht="3.75" hidden="1" customHeight="1" x14ac:dyDescent="0.25">
      <c r="A53" s="37"/>
      <c r="B53" s="37"/>
      <c r="C53" s="37"/>
      <c r="D53" s="37"/>
      <c r="E53" s="37"/>
      <c r="F53" s="37"/>
      <c r="G53" s="37"/>
      <c r="H53" s="37"/>
      <c r="I53" s="37"/>
      <c r="J53" s="37"/>
      <c r="K53" s="37"/>
    </row>
    <row r="54" spans="1:11" ht="3.75" hidden="1" customHeight="1" x14ac:dyDescent="0.25">
      <c r="A54" s="37"/>
      <c r="B54" s="37"/>
      <c r="C54" s="37"/>
      <c r="D54" s="37"/>
      <c r="E54" s="37"/>
      <c r="F54" s="37"/>
      <c r="G54" s="37"/>
      <c r="H54" s="37"/>
      <c r="I54" s="37"/>
      <c r="J54" s="37"/>
      <c r="K54" s="37"/>
    </row>
    <row r="55" spans="1:11" ht="3.75" hidden="1" customHeight="1" x14ac:dyDescent="0.25">
      <c r="A55" s="37"/>
      <c r="B55" s="37"/>
      <c r="C55" s="37"/>
      <c r="D55" s="37"/>
      <c r="E55" s="37"/>
      <c r="F55" s="37"/>
      <c r="G55" s="37"/>
      <c r="H55" s="37"/>
      <c r="I55" s="37"/>
      <c r="J55" s="37"/>
      <c r="K55" s="37"/>
    </row>
    <row r="56" spans="1:11" ht="3.75" hidden="1" customHeight="1" x14ac:dyDescent="0.25">
      <c r="A56" s="37"/>
      <c r="B56" s="37"/>
      <c r="C56" s="37"/>
      <c r="D56" s="37"/>
      <c r="E56" s="37"/>
      <c r="F56" s="37"/>
      <c r="G56" s="37"/>
      <c r="H56" s="37"/>
      <c r="I56" s="37"/>
      <c r="J56" s="37"/>
      <c r="K56" s="37"/>
    </row>
    <row r="57" spans="1:11" ht="3.75" hidden="1" customHeight="1" x14ac:dyDescent="0.25">
      <c r="A57" s="37"/>
      <c r="B57" s="37"/>
      <c r="C57" s="37"/>
      <c r="D57" s="37"/>
      <c r="E57" s="37"/>
      <c r="F57" s="37"/>
      <c r="G57" s="37"/>
      <c r="H57" s="37"/>
      <c r="I57" s="37"/>
      <c r="J57" s="37"/>
      <c r="K57" s="37"/>
    </row>
    <row r="58" spans="1:11" ht="3.75" hidden="1" customHeight="1" x14ac:dyDescent="0.25">
      <c r="A58" s="37"/>
      <c r="B58" s="37"/>
      <c r="C58" s="37"/>
      <c r="D58" s="37"/>
      <c r="E58" s="37"/>
      <c r="F58" s="37"/>
      <c r="G58" s="37"/>
      <c r="H58" s="37"/>
      <c r="I58" s="37"/>
      <c r="J58" s="37"/>
      <c r="K58" s="37"/>
    </row>
    <row r="59" spans="1:11" ht="3.75" hidden="1" customHeight="1" x14ac:dyDescent="0.25">
      <c r="A59" s="37"/>
      <c r="B59" s="37"/>
      <c r="C59" s="37"/>
      <c r="D59" s="37"/>
      <c r="E59" s="37"/>
      <c r="F59" s="37"/>
      <c r="G59" s="37"/>
      <c r="H59" s="37"/>
      <c r="I59" s="37"/>
      <c r="J59" s="37"/>
      <c r="K59" s="37"/>
    </row>
    <row r="60" spans="1:11" ht="3.75" hidden="1" customHeight="1" x14ac:dyDescent="0.25">
      <c r="A60" s="37"/>
      <c r="B60" s="37"/>
      <c r="C60" s="37"/>
      <c r="D60" s="37"/>
      <c r="E60" s="37"/>
      <c r="F60" s="37"/>
      <c r="G60" s="37"/>
      <c r="H60" s="37"/>
      <c r="I60" s="37"/>
      <c r="J60" s="37"/>
      <c r="K60" s="37"/>
    </row>
    <row r="61" spans="1:11" ht="3.75" hidden="1" customHeight="1" x14ac:dyDescent="0.25">
      <c r="A61" s="37"/>
      <c r="B61" s="37"/>
      <c r="C61" s="37"/>
      <c r="D61" s="37"/>
      <c r="E61" s="37"/>
      <c r="F61" s="37"/>
      <c r="G61" s="37"/>
      <c r="H61" s="37"/>
      <c r="I61" s="37"/>
      <c r="J61" s="37"/>
      <c r="K61" s="37"/>
    </row>
    <row r="62" spans="1:11" ht="3.75" hidden="1" customHeight="1" x14ac:dyDescent="0.25">
      <c r="A62" s="37"/>
      <c r="B62" s="37"/>
      <c r="C62" s="37"/>
      <c r="D62" s="37"/>
      <c r="E62" s="37"/>
      <c r="F62" s="37"/>
      <c r="G62" s="37"/>
      <c r="H62" s="37"/>
      <c r="I62" s="37"/>
      <c r="J62" s="37"/>
      <c r="K62" s="37"/>
    </row>
    <row r="63" spans="1:11" ht="3.75" hidden="1" customHeight="1" x14ac:dyDescent="0.25">
      <c r="A63" s="37"/>
      <c r="B63" s="37"/>
      <c r="C63" s="37"/>
      <c r="D63" s="37"/>
      <c r="E63" s="37"/>
      <c r="F63" s="37"/>
      <c r="G63" s="37"/>
      <c r="H63" s="37"/>
      <c r="I63" s="37"/>
      <c r="J63" s="37"/>
      <c r="K63" s="37"/>
    </row>
    <row r="64" spans="1:11" ht="3.75" hidden="1" customHeight="1" x14ac:dyDescent="0.25">
      <c r="A64" s="37"/>
      <c r="B64" s="37"/>
      <c r="C64" s="37"/>
      <c r="D64" s="37"/>
      <c r="E64" s="37"/>
      <c r="F64" s="37"/>
      <c r="G64" s="37"/>
      <c r="H64" s="37"/>
      <c r="I64" s="37"/>
      <c r="J64" s="37"/>
      <c r="K64" s="37"/>
    </row>
    <row r="65" spans="1:11" ht="3.75" hidden="1" customHeight="1" x14ac:dyDescent="0.25">
      <c r="A65" s="37"/>
      <c r="B65" s="37"/>
      <c r="C65" s="37"/>
      <c r="D65" s="37"/>
      <c r="E65" s="37"/>
      <c r="F65" s="37"/>
      <c r="G65" s="37"/>
      <c r="H65" s="37"/>
      <c r="I65" s="37"/>
      <c r="J65" s="37"/>
      <c r="K65" s="37"/>
    </row>
    <row r="66" spans="1:11" ht="3.75" hidden="1" customHeight="1" x14ac:dyDescent="0.25">
      <c r="A66" s="37"/>
      <c r="B66" s="37"/>
      <c r="C66" s="37"/>
      <c r="D66" s="37"/>
      <c r="E66" s="37"/>
      <c r="F66" s="37"/>
      <c r="G66" s="37"/>
      <c r="H66" s="37"/>
      <c r="I66" s="37"/>
      <c r="J66" s="37"/>
      <c r="K66" s="37"/>
    </row>
    <row r="67" spans="1:11" ht="3.75" hidden="1" customHeight="1" x14ac:dyDescent="0.25">
      <c r="A67" s="37"/>
      <c r="B67" s="37"/>
      <c r="C67" s="37"/>
      <c r="D67" s="37"/>
      <c r="E67" s="37"/>
      <c r="F67" s="37"/>
      <c r="G67" s="37"/>
      <c r="H67" s="37"/>
      <c r="I67" s="37"/>
      <c r="J67" s="37"/>
      <c r="K67" s="37"/>
    </row>
    <row r="68" spans="1:11" ht="3.75" hidden="1" customHeight="1" x14ac:dyDescent="0.25">
      <c r="A68" s="37"/>
      <c r="B68" s="37"/>
      <c r="C68" s="37"/>
      <c r="D68" s="37"/>
      <c r="E68" s="37"/>
      <c r="F68" s="37"/>
      <c r="G68" s="37"/>
      <c r="H68" s="37"/>
      <c r="I68" s="37"/>
      <c r="J68" s="37"/>
      <c r="K68" s="37"/>
    </row>
    <row r="69" spans="1:11" ht="42.75" customHeight="1" thickBot="1" x14ac:dyDescent="0.3">
      <c r="A69" s="466" t="s">
        <v>217</v>
      </c>
      <c r="B69" s="467"/>
      <c r="C69" s="467"/>
      <c r="D69" s="467"/>
      <c r="E69" s="467"/>
      <c r="F69" s="467"/>
      <c r="G69" s="467"/>
      <c r="H69" s="467"/>
      <c r="I69" s="467"/>
      <c r="J69" s="467"/>
      <c r="K69" s="468"/>
    </row>
    <row r="70" spans="1:11" ht="3.75" hidden="1" customHeight="1" x14ac:dyDescent="0.25">
      <c r="A70" s="37"/>
      <c r="B70" s="37"/>
      <c r="C70" s="37"/>
      <c r="D70" s="37"/>
      <c r="E70" s="37"/>
      <c r="F70" s="37"/>
      <c r="G70" s="37"/>
      <c r="H70" s="37"/>
      <c r="I70" s="37"/>
      <c r="J70" s="37"/>
      <c r="K70" s="37"/>
    </row>
    <row r="71" spans="1:11" ht="3.75" hidden="1" customHeight="1" x14ac:dyDescent="0.25">
      <c r="A71" s="37"/>
      <c r="B71" s="37"/>
      <c r="C71" s="37"/>
      <c r="D71" s="37"/>
      <c r="E71" s="37"/>
      <c r="F71" s="37"/>
      <c r="G71" s="37"/>
      <c r="H71" s="37"/>
      <c r="I71" s="37"/>
      <c r="J71" s="37"/>
      <c r="K71" s="37"/>
    </row>
    <row r="72" spans="1:11" ht="3.75" hidden="1" customHeight="1" x14ac:dyDescent="0.25">
      <c r="A72" s="37"/>
      <c r="B72" s="37"/>
      <c r="C72" s="37"/>
      <c r="D72" s="37"/>
      <c r="E72" s="37"/>
      <c r="F72" s="37"/>
      <c r="G72" s="37"/>
      <c r="H72" s="37"/>
      <c r="I72" s="37"/>
      <c r="J72" s="37"/>
      <c r="K72" s="37"/>
    </row>
    <row r="73" spans="1:11" ht="3.75" hidden="1" customHeight="1" x14ac:dyDescent="0.25">
      <c r="A73" s="37"/>
      <c r="B73" s="37"/>
      <c r="C73" s="37"/>
      <c r="D73" s="37"/>
      <c r="E73" s="37"/>
      <c r="F73" s="37"/>
      <c r="G73" s="37"/>
      <c r="H73" s="37"/>
      <c r="I73" s="37"/>
      <c r="J73" s="37"/>
      <c r="K73" s="37"/>
    </row>
    <row r="74" spans="1:11" ht="3.75" hidden="1" customHeight="1" x14ac:dyDescent="0.25">
      <c r="A74" s="37"/>
      <c r="B74" s="37"/>
      <c r="C74" s="37"/>
      <c r="D74" s="37"/>
      <c r="E74" s="37"/>
      <c r="F74" s="37"/>
      <c r="G74" s="37"/>
      <c r="H74" s="37"/>
      <c r="I74" s="37"/>
      <c r="J74" s="37"/>
      <c r="K74" s="37"/>
    </row>
    <row r="75" spans="1:11" ht="3.75" hidden="1" customHeight="1" x14ac:dyDescent="0.25">
      <c r="A75" s="37"/>
      <c r="B75" s="37"/>
      <c r="C75" s="37"/>
      <c r="D75" s="37"/>
      <c r="E75" s="37"/>
      <c r="F75" s="37"/>
      <c r="G75" s="37"/>
      <c r="H75" s="37"/>
      <c r="I75" s="37"/>
      <c r="J75" s="37"/>
      <c r="K75" s="37"/>
    </row>
    <row r="76" spans="1:11" ht="3.75" hidden="1" customHeight="1" x14ac:dyDescent="0.25">
      <c r="A76" s="37"/>
      <c r="B76" s="37"/>
      <c r="C76" s="37"/>
      <c r="D76" s="37"/>
      <c r="E76" s="37"/>
      <c r="F76" s="37"/>
      <c r="G76" s="37"/>
      <c r="H76" s="37"/>
      <c r="I76" s="37"/>
      <c r="J76" s="37"/>
      <c r="K76" s="37"/>
    </row>
    <row r="77" spans="1:11" ht="3.75" hidden="1" customHeight="1" x14ac:dyDescent="0.25">
      <c r="A77" s="37"/>
      <c r="B77" s="37"/>
      <c r="C77" s="37"/>
      <c r="D77" s="37"/>
      <c r="E77" s="37"/>
      <c r="F77" s="37"/>
      <c r="G77" s="37"/>
      <c r="H77" s="37"/>
      <c r="I77" s="37"/>
      <c r="J77" s="37"/>
      <c r="K77" s="37"/>
    </row>
    <row r="78" spans="1:11" ht="3.75" hidden="1" customHeight="1" x14ac:dyDescent="0.25">
      <c r="A78" s="37"/>
      <c r="B78" s="37"/>
      <c r="C78" s="37"/>
      <c r="D78" s="37"/>
      <c r="E78" s="37"/>
      <c r="F78" s="37"/>
      <c r="G78" s="37"/>
      <c r="H78" s="37"/>
      <c r="I78" s="37"/>
      <c r="J78" s="37"/>
      <c r="K78" s="37"/>
    </row>
    <row r="79" spans="1:11" ht="3.75" hidden="1" customHeight="1" x14ac:dyDescent="0.25">
      <c r="A79" s="37"/>
      <c r="B79" s="37"/>
      <c r="C79" s="37"/>
      <c r="D79" s="37"/>
      <c r="E79" s="37"/>
      <c r="F79" s="37"/>
      <c r="G79" s="37"/>
      <c r="H79" s="37"/>
      <c r="I79" s="37"/>
      <c r="J79" s="37"/>
      <c r="K79" s="37"/>
    </row>
    <row r="80" spans="1:11" ht="3.75" hidden="1" customHeight="1" x14ac:dyDescent="0.25">
      <c r="A80" s="37"/>
      <c r="B80" s="37"/>
      <c r="C80" s="37"/>
      <c r="D80" s="37"/>
      <c r="E80" s="37"/>
      <c r="F80" s="37"/>
      <c r="G80" s="37"/>
      <c r="H80" s="37"/>
      <c r="I80" s="37"/>
      <c r="J80" s="37"/>
      <c r="K80" s="37"/>
    </row>
    <row r="81" spans="1:11" ht="3.75" hidden="1" customHeight="1" x14ac:dyDescent="0.25">
      <c r="A81" s="37"/>
      <c r="B81" s="37"/>
      <c r="C81" s="37"/>
      <c r="D81" s="37"/>
      <c r="E81" s="37"/>
      <c r="F81" s="37"/>
      <c r="G81" s="37"/>
      <c r="H81" s="37"/>
      <c r="I81" s="37"/>
      <c r="J81" s="37"/>
      <c r="K81" s="37"/>
    </row>
    <row r="82" spans="1:11" ht="3.75" hidden="1" customHeight="1" x14ac:dyDescent="0.25">
      <c r="A82" s="37"/>
      <c r="B82" s="37"/>
      <c r="C82" s="37"/>
      <c r="D82" s="37"/>
      <c r="E82" s="37"/>
      <c r="F82" s="37"/>
      <c r="G82" s="37"/>
      <c r="H82" s="37"/>
      <c r="I82" s="37"/>
      <c r="J82" s="37"/>
      <c r="K82" s="37"/>
    </row>
    <row r="83" spans="1:11" ht="3.75" hidden="1" customHeight="1" x14ac:dyDescent="0.25">
      <c r="A83" s="37"/>
      <c r="B83" s="37"/>
      <c r="C83" s="37"/>
      <c r="D83" s="37"/>
      <c r="E83" s="37"/>
      <c r="F83" s="37"/>
      <c r="G83" s="37"/>
      <c r="H83" s="37"/>
      <c r="I83" s="37"/>
      <c r="J83" s="37"/>
      <c r="K83" s="37"/>
    </row>
    <row r="84" spans="1:11" ht="3.75" hidden="1" customHeight="1" x14ac:dyDescent="0.25">
      <c r="A84" s="37"/>
      <c r="B84" s="37"/>
      <c r="C84" s="37"/>
      <c r="D84" s="37"/>
      <c r="E84" s="37"/>
      <c r="F84" s="37"/>
      <c r="G84" s="37"/>
      <c r="H84" s="37"/>
      <c r="I84" s="37"/>
      <c r="J84" s="37"/>
      <c r="K84" s="37"/>
    </row>
    <row r="85" spans="1:11" ht="3.75" customHeight="1" x14ac:dyDescent="0.25">
      <c r="A85" s="37"/>
      <c r="B85" s="37"/>
      <c r="C85" s="37"/>
      <c r="D85" s="37"/>
      <c r="E85" s="37"/>
      <c r="F85" s="37"/>
      <c r="G85" s="37"/>
      <c r="H85" s="37"/>
      <c r="I85" s="37"/>
      <c r="J85" s="37"/>
      <c r="K85" s="37"/>
    </row>
    <row r="86" spans="1:11" x14ac:dyDescent="0.25">
      <c r="A86" s="532" t="s">
        <v>191</v>
      </c>
      <c r="B86" s="533"/>
      <c r="C86" s="533"/>
      <c r="D86" s="533"/>
      <c r="E86" s="533"/>
      <c r="F86" s="533"/>
      <c r="G86" s="534"/>
      <c r="H86" s="441" t="s">
        <v>80</v>
      </c>
      <c r="I86" s="442"/>
      <c r="J86" s="441" t="s">
        <v>52</v>
      </c>
      <c r="K86" s="443"/>
    </row>
    <row r="87" spans="1:11" x14ac:dyDescent="0.25">
      <c r="A87" s="381"/>
      <c r="B87" s="382"/>
      <c r="C87" s="382"/>
      <c r="D87" s="382"/>
      <c r="E87" s="382"/>
      <c r="F87" s="439" t="s">
        <v>219</v>
      </c>
      <c r="G87" s="440"/>
      <c r="H87" s="444"/>
      <c r="I87" s="445"/>
      <c r="J87" s="388">
        <f>IF(F87="Pauschale",H87,IF(F87="Prozent",H87/100*(H90),0))</f>
        <v>0</v>
      </c>
      <c r="K87" s="389"/>
    </row>
    <row r="88" spans="1:11" ht="5.25" customHeight="1" x14ac:dyDescent="0.25">
      <c r="A88" s="37"/>
      <c r="B88" s="40"/>
      <c r="C88" s="37"/>
      <c r="D88" s="37"/>
      <c r="E88" s="37"/>
      <c r="F88" s="37"/>
      <c r="G88" s="37"/>
      <c r="H88" s="40"/>
      <c r="I88" s="40"/>
      <c r="J88" s="37"/>
      <c r="K88" s="37"/>
    </row>
    <row r="89" spans="1:11" ht="15" customHeight="1" x14ac:dyDescent="0.25">
      <c r="A89" s="437" t="s">
        <v>172</v>
      </c>
      <c r="B89" s="438"/>
      <c r="C89" s="438"/>
      <c r="D89" s="438"/>
      <c r="E89" s="438"/>
      <c r="F89" s="438"/>
      <c r="G89" s="41"/>
      <c r="H89" s="441" t="s">
        <v>86</v>
      </c>
      <c r="I89" s="469"/>
      <c r="J89" s="469"/>
      <c r="K89" s="443"/>
    </row>
    <row r="90" spans="1:11" ht="15" customHeight="1" x14ac:dyDescent="0.25">
      <c r="A90" s="351" t="s">
        <v>173</v>
      </c>
      <c r="B90" s="352"/>
      <c r="C90" s="352"/>
      <c r="D90" s="352"/>
      <c r="E90" s="352"/>
      <c r="F90" s="352"/>
      <c r="G90" s="42"/>
      <c r="H90" s="475">
        <f>SUMIF($A$121:$A$11093,"G",$I$121:$K$11093)</f>
        <v>0</v>
      </c>
      <c r="I90" s="476"/>
      <c r="J90" s="476"/>
      <c r="K90" s="477"/>
    </row>
    <row r="91" spans="1:11" ht="15" customHeight="1" thickBot="1" x14ac:dyDescent="0.3">
      <c r="A91" s="535" t="s">
        <v>194</v>
      </c>
      <c r="B91" s="536"/>
      <c r="C91" s="536"/>
      <c r="D91" s="536"/>
      <c r="E91" s="536"/>
      <c r="F91" s="536"/>
      <c r="G91" s="537"/>
      <c r="H91" s="538">
        <f>J87</f>
        <v>0</v>
      </c>
      <c r="I91" s="539"/>
      <c r="J91" s="539"/>
      <c r="K91" s="540"/>
    </row>
    <row r="92" spans="1:11" ht="15" customHeight="1" thickTop="1" x14ac:dyDescent="0.25">
      <c r="A92" s="448" t="s">
        <v>173</v>
      </c>
      <c r="B92" s="449"/>
      <c r="C92" s="449"/>
      <c r="D92" s="449"/>
      <c r="E92" s="449"/>
      <c r="F92" s="449"/>
      <c r="G92" s="118"/>
      <c r="H92" s="481">
        <f>SUM(H90:K91)</f>
        <v>0</v>
      </c>
      <c r="I92" s="482"/>
      <c r="J92" s="482"/>
      <c r="K92" s="483"/>
    </row>
    <row r="93" spans="1:11" ht="15" customHeight="1" thickBot="1" x14ac:dyDescent="0.3">
      <c r="A93" s="193" t="s">
        <v>87</v>
      </c>
      <c r="B93" s="194"/>
      <c r="C93" s="194"/>
      <c r="D93" s="194"/>
      <c r="E93" s="194"/>
      <c r="F93" s="542">
        <v>19</v>
      </c>
      <c r="G93" s="543"/>
      <c r="H93" s="529">
        <f>H92*F93/100</f>
        <v>0</v>
      </c>
      <c r="I93" s="530"/>
      <c r="J93" s="530"/>
      <c r="K93" s="531"/>
    </row>
    <row r="94" spans="1:11" ht="15" customHeight="1" thickTop="1" x14ac:dyDescent="0.25">
      <c r="A94" s="357" t="s">
        <v>174</v>
      </c>
      <c r="B94" s="358"/>
      <c r="C94" s="358"/>
      <c r="D94" s="358"/>
      <c r="E94" s="358"/>
      <c r="F94" s="358"/>
      <c r="G94" s="46"/>
      <c r="H94" s="526">
        <f>SUM(H92:K93)</f>
        <v>0</v>
      </c>
      <c r="I94" s="527"/>
      <c r="J94" s="527"/>
      <c r="K94" s="528"/>
    </row>
    <row r="95" spans="1:11" ht="15" customHeight="1" x14ac:dyDescent="0.25">
      <c r="A95" s="37"/>
      <c r="B95" s="37"/>
      <c r="C95" s="37"/>
      <c r="D95" s="37"/>
      <c r="E95" s="37"/>
      <c r="F95" s="37"/>
      <c r="G95" s="37"/>
      <c r="H95" s="37"/>
      <c r="I95" s="37"/>
      <c r="J95" s="37"/>
      <c r="K95" s="37"/>
    </row>
    <row r="96" spans="1:11" x14ac:dyDescent="0.25">
      <c r="A96" s="532" t="s">
        <v>192</v>
      </c>
      <c r="B96" s="533"/>
      <c r="C96" s="533"/>
      <c r="D96" s="533"/>
      <c r="E96" s="533"/>
      <c r="F96" s="533"/>
      <c r="G96" s="534"/>
      <c r="H96" s="441" t="s">
        <v>80</v>
      </c>
      <c r="I96" s="442"/>
      <c r="J96" s="441" t="s">
        <v>52</v>
      </c>
      <c r="K96" s="443"/>
    </row>
    <row r="97" spans="1:11" x14ac:dyDescent="0.25">
      <c r="A97" s="381"/>
      <c r="B97" s="382"/>
      <c r="C97" s="382"/>
      <c r="D97" s="382"/>
      <c r="E97" s="382"/>
      <c r="F97" s="439" t="s">
        <v>219</v>
      </c>
      <c r="G97" s="440"/>
      <c r="H97" s="444"/>
      <c r="I97" s="445"/>
      <c r="J97" s="388">
        <f>IF(F97="Pauschale",H97,IF(F97="Prozent",H97/100*(H100),0))</f>
        <v>0</v>
      </c>
      <c r="K97" s="389"/>
    </row>
    <row r="98" spans="1:11" ht="5.25" customHeight="1" x14ac:dyDescent="0.25">
      <c r="A98" s="37"/>
      <c r="B98" s="40"/>
      <c r="C98" s="37"/>
      <c r="D98" s="37"/>
      <c r="E98" s="37"/>
      <c r="F98" s="37"/>
      <c r="G98" s="37"/>
      <c r="H98" s="40"/>
      <c r="I98" s="40"/>
      <c r="J98" s="37"/>
      <c r="K98" s="37"/>
    </row>
    <row r="99" spans="1:11" x14ac:dyDescent="0.25">
      <c r="A99" s="437" t="s">
        <v>155</v>
      </c>
      <c r="B99" s="438"/>
      <c r="C99" s="438"/>
      <c r="D99" s="438"/>
      <c r="E99" s="438"/>
      <c r="F99" s="438"/>
      <c r="G99" s="41"/>
      <c r="H99" s="441" t="s">
        <v>86</v>
      </c>
      <c r="I99" s="469"/>
      <c r="J99" s="469"/>
      <c r="K99" s="443"/>
    </row>
    <row r="100" spans="1:11" x14ac:dyDescent="0.25">
      <c r="A100" s="351" t="s">
        <v>156</v>
      </c>
      <c r="B100" s="352"/>
      <c r="C100" s="352"/>
      <c r="D100" s="352"/>
      <c r="E100" s="352"/>
      <c r="F100" s="352"/>
      <c r="G100" s="42"/>
      <c r="H100" s="475">
        <f>SUMIF($A$121:$A$11093,"B",$I$121:$K$11093)</f>
        <v>0</v>
      </c>
      <c r="I100" s="476"/>
      <c r="J100" s="476"/>
      <c r="K100" s="477"/>
    </row>
    <row r="101" spans="1:11" ht="15.75" thickBot="1" x14ac:dyDescent="0.3">
      <c r="A101" s="535" t="s">
        <v>195</v>
      </c>
      <c r="B101" s="536"/>
      <c r="C101" s="536"/>
      <c r="D101" s="536"/>
      <c r="E101" s="536"/>
      <c r="F101" s="536"/>
      <c r="G101" s="537"/>
      <c r="H101" s="538">
        <f>J97</f>
        <v>0</v>
      </c>
      <c r="I101" s="539"/>
      <c r="J101" s="539"/>
      <c r="K101" s="540"/>
    </row>
    <row r="102" spans="1:11" ht="15.75" thickTop="1" x14ac:dyDescent="0.25">
      <c r="A102" s="448" t="s">
        <v>173</v>
      </c>
      <c r="B102" s="449"/>
      <c r="C102" s="449"/>
      <c r="D102" s="449"/>
      <c r="E102" s="449"/>
      <c r="F102" s="449"/>
      <c r="G102" s="188"/>
      <c r="H102" s="481"/>
      <c r="I102" s="482"/>
      <c r="J102" s="482"/>
      <c r="K102" s="483"/>
    </row>
    <row r="103" spans="1:11" ht="15.75" thickBot="1" x14ac:dyDescent="0.3">
      <c r="A103" s="193" t="s">
        <v>87</v>
      </c>
      <c r="B103" s="194"/>
      <c r="C103" s="194"/>
      <c r="D103" s="194"/>
      <c r="E103" s="194"/>
      <c r="F103" s="542">
        <v>19</v>
      </c>
      <c r="G103" s="543"/>
      <c r="H103" s="529">
        <f>H100*F103/100</f>
        <v>0</v>
      </c>
      <c r="I103" s="530"/>
      <c r="J103" s="530"/>
      <c r="K103" s="531"/>
    </row>
    <row r="104" spans="1:11" ht="15.75" thickTop="1" x14ac:dyDescent="0.25">
      <c r="A104" s="473" t="s">
        <v>157</v>
      </c>
      <c r="B104" s="474"/>
      <c r="C104" s="474"/>
      <c r="D104" s="474"/>
      <c r="E104" s="474"/>
      <c r="F104" s="474"/>
      <c r="G104" s="46"/>
      <c r="H104" s="487">
        <f>SUM(H102:K103)</f>
        <v>0</v>
      </c>
      <c r="I104" s="488"/>
      <c r="J104" s="488"/>
      <c r="K104" s="489"/>
    </row>
    <row r="105" spans="1:11" ht="15" customHeight="1" x14ac:dyDescent="0.25"/>
    <row r="106" spans="1:11" x14ac:dyDescent="0.25">
      <c r="A106" s="532" t="s">
        <v>193</v>
      </c>
      <c r="B106" s="533"/>
      <c r="C106" s="533"/>
      <c r="D106" s="533"/>
      <c r="E106" s="533"/>
      <c r="F106" s="533"/>
      <c r="G106" s="534"/>
      <c r="H106" s="441" t="s">
        <v>80</v>
      </c>
      <c r="I106" s="442"/>
      <c r="J106" s="441" t="s">
        <v>52</v>
      </c>
      <c r="K106" s="443"/>
    </row>
    <row r="107" spans="1:11" x14ac:dyDescent="0.25">
      <c r="A107" s="381"/>
      <c r="B107" s="382"/>
      <c r="C107" s="382"/>
      <c r="D107" s="382"/>
      <c r="E107" s="382"/>
      <c r="F107" s="439" t="s">
        <v>82</v>
      </c>
      <c r="G107" s="440"/>
      <c r="H107" s="444"/>
      <c r="I107" s="445"/>
      <c r="J107" s="388">
        <f>IF(F107="Pauschale",H107,IF(F107="Prozent",H107/100*(H110),0))</f>
        <v>0</v>
      </c>
      <c r="K107" s="389"/>
    </row>
    <row r="108" spans="1:11" ht="5.25" customHeight="1" x14ac:dyDescent="0.25">
      <c r="A108" s="37"/>
      <c r="B108" s="40"/>
      <c r="C108" s="37"/>
      <c r="D108" s="37"/>
      <c r="E108" s="37"/>
      <c r="F108" s="37"/>
      <c r="G108" s="37"/>
      <c r="H108" s="40"/>
      <c r="I108" s="40"/>
      <c r="J108" s="37"/>
      <c r="K108" s="37"/>
    </row>
    <row r="109" spans="1:11" x14ac:dyDescent="0.25">
      <c r="A109" s="437" t="s">
        <v>158</v>
      </c>
      <c r="B109" s="438"/>
      <c r="C109" s="438"/>
      <c r="D109" s="438"/>
      <c r="E109" s="438"/>
      <c r="F109" s="438"/>
      <c r="G109" s="41"/>
      <c r="H109" s="441" t="s">
        <v>86</v>
      </c>
      <c r="I109" s="469"/>
      <c r="J109" s="469"/>
      <c r="K109" s="443"/>
    </row>
    <row r="110" spans="1:11" x14ac:dyDescent="0.25">
      <c r="A110" s="351" t="s">
        <v>159</v>
      </c>
      <c r="B110" s="352"/>
      <c r="C110" s="352"/>
      <c r="D110" s="352"/>
      <c r="E110" s="352"/>
      <c r="F110" s="352"/>
      <c r="G110" s="42"/>
      <c r="H110" s="475">
        <f>SUMIF($A$121:$A$11093,"O",$I$121:$K$11093)</f>
        <v>0</v>
      </c>
      <c r="I110" s="476"/>
      <c r="J110" s="476"/>
      <c r="K110" s="477"/>
    </row>
    <row r="111" spans="1:11" ht="15.75" thickBot="1" x14ac:dyDescent="0.3">
      <c r="A111" s="535" t="s">
        <v>196</v>
      </c>
      <c r="B111" s="536"/>
      <c r="C111" s="536"/>
      <c r="D111" s="536"/>
      <c r="E111" s="536"/>
      <c r="F111" s="536"/>
      <c r="G111" s="537"/>
      <c r="H111" s="538">
        <f>J107</f>
        <v>0</v>
      </c>
      <c r="I111" s="539"/>
      <c r="J111" s="539"/>
      <c r="K111" s="540"/>
    </row>
    <row r="112" spans="1:11" ht="15.75" thickTop="1" x14ac:dyDescent="0.25">
      <c r="A112" s="448" t="s">
        <v>173</v>
      </c>
      <c r="B112" s="449"/>
      <c r="C112" s="449"/>
      <c r="D112" s="449"/>
      <c r="E112" s="449"/>
      <c r="F112" s="449"/>
      <c r="G112" s="188"/>
      <c r="H112" s="481">
        <f>SUM(H110:K111)</f>
        <v>0</v>
      </c>
      <c r="I112" s="482"/>
      <c r="J112" s="482"/>
      <c r="K112" s="483"/>
    </row>
    <row r="113" spans="1:11" ht="15.75" thickBot="1" x14ac:dyDescent="0.3">
      <c r="A113" s="193" t="s">
        <v>87</v>
      </c>
      <c r="B113" s="194"/>
      <c r="C113" s="194"/>
      <c r="D113" s="194"/>
      <c r="E113" s="194"/>
      <c r="F113" s="542">
        <v>19</v>
      </c>
      <c r="G113" s="543"/>
      <c r="H113" s="529">
        <f>H110*F113/100</f>
        <v>0</v>
      </c>
      <c r="I113" s="530"/>
      <c r="J113" s="530"/>
      <c r="K113" s="531"/>
    </row>
    <row r="114" spans="1:11" ht="15.75" thickTop="1" x14ac:dyDescent="0.25">
      <c r="A114" s="473" t="s">
        <v>160</v>
      </c>
      <c r="B114" s="474"/>
      <c r="C114" s="474"/>
      <c r="D114" s="474"/>
      <c r="E114" s="474"/>
      <c r="F114" s="474"/>
      <c r="G114" s="46"/>
      <c r="H114" s="487">
        <f>SUM(H112:K113)</f>
        <v>0</v>
      </c>
      <c r="I114" s="488"/>
      <c r="J114" s="488"/>
      <c r="K114" s="489"/>
    </row>
    <row r="115" spans="1:11" ht="5.25" customHeight="1" x14ac:dyDescent="0.25"/>
    <row r="116" spans="1:11" ht="7.5" customHeight="1" x14ac:dyDescent="0.25">
      <c r="A116" s="37"/>
      <c r="B116" s="37"/>
      <c r="C116" s="37"/>
      <c r="D116" s="37"/>
      <c r="E116" s="37"/>
      <c r="F116" s="37"/>
      <c r="G116" s="37"/>
      <c r="H116" s="37"/>
      <c r="I116" s="37"/>
      <c r="J116" s="37"/>
      <c r="K116" s="37"/>
    </row>
    <row r="117" spans="1:11" ht="7.5" customHeight="1" x14ac:dyDescent="0.25"/>
    <row r="118" spans="1:11" ht="7.5" customHeight="1" x14ac:dyDescent="0.25"/>
    <row r="119" spans="1:11" ht="7.5" customHeight="1" x14ac:dyDescent="0.25"/>
    <row r="121" spans="1:11" x14ac:dyDescent="0.25">
      <c r="A121" s="93"/>
      <c r="B121" s="94"/>
      <c r="C121" s="50"/>
      <c r="D121" s="51"/>
      <c r="E121" s="51"/>
      <c r="F121" s="51"/>
      <c r="G121" s="51"/>
      <c r="H121" s="51"/>
      <c r="I121" s="50"/>
      <c r="J121" s="51"/>
      <c r="K121" s="52"/>
    </row>
    <row r="122" spans="1:11" x14ac:dyDescent="0.25">
      <c r="A122" s="546" t="s">
        <v>248</v>
      </c>
      <c r="B122" s="547"/>
      <c r="C122" s="523" t="s">
        <v>253</v>
      </c>
      <c r="D122" s="524"/>
      <c r="E122" s="524"/>
      <c r="F122" s="524"/>
      <c r="G122" s="524"/>
      <c r="H122" s="525"/>
      <c r="I122" s="54"/>
      <c r="J122" s="59"/>
      <c r="K122" s="55"/>
    </row>
    <row r="123" spans="1:11" x14ac:dyDescent="0.25">
      <c r="A123" s="546"/>
      <c r="B123" s="547"/>
      <c r="C123" s="54"/>
      <c r="D123" s="95"/>
      <c r="E123" s="95"/>
      <c r="F123" s="95"/>
      <c r="G123" s="95"/>
      <c r="H123" s="59"/>
      <c r="I123" s="54"/>
      <c r="J123" s="59"/>
      <c r="K123" s="55"/>
    </row>
    <row r="124" spans="1:11" x14ac:dyDescent="0.25">
      <c r="A124" s="54"/>
      <c r="B124" s="59"/>
      <c r="C124" s="548" t="s">
        <v>254</v>
      </c>
      <c r="D124" s="549"/>
      <c r="E124" s="549"/>
      <c r="F124" s="549"/>
      <c r="G124" s="549"/>
      <c r="H124" s="550"/>
      <c r="I124" s="54"/>
      <c r="J124" s="59"/>
      <c r="K124" s="55"/>
    </row>
    <row r="125" spans="1:11" ht="15" customHeight="1" x14ac:dyDescent="0.25">
      <c r="A125" s="54"/>
      <c r="B125" s="59"/>
      <c r="C125" s="548"/>
      <c r="D125" s="549"/>
      <c r="E125" s="549"/>
      <c r="F125" s="549"/>
      <c r="G125" s="549"/>
      <c r="H125" s="550"/>
      <c r="I125" s="54"/>
      <c r="J125" s="59"/>
      <c r="K125" s="55"/>
    </row>
    <row r="126" spans="1:11" x14ac:dyDescent="0.25">
      <c r="A126" s="54"/>
      <c r="B126" s="59"/>
      <c r="C126" s="54"/>
      <c r="D126" s="59"/>
      <c r="E126" s="59"/>
      <c r="F126" s="59"/>
      <c r="G126" s="59"/>
      <c r="H126" s="59"/>
      <c r="I126" s="54"/>
      <c r="J126" s="59"/>
      <c r="K126" s="55"/>
    </row>
    <row r="127" spans="1:11" x14ac:dyDescent="0.25">
      <c r="A127" s="54"/>
      <c r="B127" s="59"/>
      <c r="C127" s="551" t="s">
        <v>119</v>
      </c>
      <c r="D127" s="552"/>
      <c r="E127" s="96"/>
      <c r="F127" s="553" t="s">
        <v>153</v>
      </c>
      <c r="G127" s="553"/>
      <c r="H127" s="97"/>
      <c r="I127" s="54"/>
      <c r="J127" s="59"/>
      <c r="K127" s="55"/>
    </row>
    <row r="128" spans="1:11" x14ac:dyDescent="0.25">
      <c r="A128" s="54"/>
      <c r="B128" s="59"/>
      <c r="C128" s="554"/>
      <c r="D128" s="555"/>
      <c r="E128" s="98" t="s">
        <v>120</v>
      </c>
      <c r="F128" s="555"/>
      <c r="G128" s="555"/>
      <c r="H128" s="59" t="s">
        <v>152</v>
      </c>
      <c r="I128" s="54"/>
      <c r="J128" s="59"/>
      <c r="K128" s="55"/>
    </row>
    <row r="129" spans="1:11" x14ac:dyDescent="0.25">
      <c r="A129" s="54"/>
      <c r="B129" s="59"/>
      <c r="C129" s="54"/>
      <c r="D129" s="59"/>
      <c r="E129" s="59"/>
      <c r="F129" s="59"/>
      <c r="G129" s="99"/>
      <c r="H129" s="59"/>
      <c r="I129" s="54"/>
      <c r="J129" s="59"/>
      <c r="K129" s="55"/>
    </row>
    <row r="130" spans="1:11" x14ac:dyDescent="0.25">
      <c r="A130" s="38" t="s">
        <v>161</v>
      </c>
      <c r="B130" s="59"/>
      <c r="C130" s="551" t="s">
        <v>133</v>
      </c>
      <c r="D130" s="552"/>
      <c r="E130" s="100" t="s">
        <v>234</v>
      </c>
      <c r="F130" s="99"/>
      <c r="G130" s="99"/>
      <c r="H130" s="99"/>
      <c r="I130" s="54"/>
      <c r="J130" s="59"/>
      <c r="K130" s="55"/>
    </row>
    <row r="131" spans="1:11" x14ac:dyDescent="0.25">
      <c r="A131" s="39" t="s">
        <v>162</v>
      </c>
      <c r="B131" s="59"/>
      <c r="C131" s="54"/>
      <c r="D131" s="59"/>
      <c r="E131" s="59"/>
      <c r="F131" s="59"/>
      <c r="G131" s="59"/>
      <c r="H131" s="59"/>
      <c r="I131" s="101"/>
      <c r="J131" s="102"/>
      <c r="K131" s="103"/>
    </row>
    <row r="132" spans="1:11" x14ac:dyDescent="0.25">
      <c r="A132" s="39" t="str">
        <f>IF(E132="ja","O",IF(E130="ja","B","G"))</f>
        <v>O</v>
      </c>
      <c r="B132" s="59"/>
      <c r="C132" s="551" t="s">
        <v>116</v>
      </c>
      <c r="D132" s="552"/>
      <c r="E132" s="104" t="s">
        <v>234</v>
      </c>
      <c r="F132" s="105"/>
      <c r="G132" s="544" t="s">
        <v>117</v>
      </c>
      <c r="H132" s="545"/>
      <c r="I132" s="506">
        <f>C128*F128</f>
        <v>0</v>
      </c>
      <c r="J132" s="507"/>
      <c r="K132" s="508"/>
    </row>
    <row r="133" spans="1:11" x14ac:dyDescent="0.25">
      <c r="A133" s="61"/>
      <c r="B133" s="62"/>
      <c r="C133" s="61"/>
      <c r="D133" s="62"/>
      <c r="E133" s="62"/>
      <c r="F133" s="62"/>
      <c r="G133" s="62"/>
      <c r="H133" s="62"/>
      <c r="I133" s="61"/>
      <c r="J133" s="62"/>
      <c r="K133" s="63"/>
    </row>
    <row r="134" spans="1:11" x14ac:dyDescent="0.25">
      <c r="A134" s="236"/>
      <c r="B134" s="236"/>
      <c r="C134" s="236"/>
      <c r="D134" s="236"/>
      <c r="E134" s="236"/>
      <c r="F134" s="236"/>
      <c r="G134" s="236"/>
      <c r="H134" s="236"/>
      <c r="I134" s="236"/>
      <c r="J134" s="236"/>
      <c r="K134" s="236"/>
    </row>
    <row r="135" spans="1:11" x14ac:dyDescent="0.25">
      <c r="A135" s="93"/>
      <c r="B135" s="94"/>
      <c r="C135" s="50"/>
      <c r="D135" s="51"/>
      <c r="E135" s="51"/>
      <c r="F135" s="51"/>
      <c r="G135" s="51"/>
      <c r="H135" s="51"/>
      <c r="I135" s="50"/>
      <c r="J135" s="51"/>
      <c r="K135" s="52"/>
    </row>
    <row r="136" spans="1:11" x14ac:dyDescent="0.25">
      <c r="A136" s="546" t="s">
        <v>249</v>
      </c>
      <c r="B136" s="547"/>
      <c r="C136" s="523" t="s">
        <v>233</v>
      </c>
      <c r="D136" s="524"/>
      <c r="E136" s="524"/>
      <c r="F136" s="524"/>
      <c r="G136" s="524"/>
      <c r="H136" s="525"/>
      <c r="I136" s="54"/>
      <c r="J136" s="236"/>
      <c r="K136" s="55"/>
    </row>
    <row r="137" spans="1:11" x14ac:dyDescent="0.25">
      <c r="A137" s="546"/>
      <c r="B137" s="547"/>
      <c r="C137" s="54"/>
      <c r="D137" s="95"/>
      <c r="E137" s="95"/>
      <c r="F137" s="95"/>
      <c r="G137" s="95"/>
      <c r="H137" s="236"/>
      <c r="I137" s="54"/>
      <c r="J137" s="236"/>
      <c r="K137" s="55"/>
    </row>
    <row r="138" spans="1:11" x14ac:dyDescent="0.25">
      <c r="A138" s="54"/>
      <c r="B138" s="236"/>
      <c r="C138" s="548" t="s">
        <v>245</v>
      </c>
      <c r="D138" s="549"/>
      <c r="E138" s="549"/>
      <c r="F138" s="549"/>
      <c r="G138" s="549"/>
      <c r="H138" s="550"/>
      <c r="I138" s="54"/>
      <c r="J138" s="236"/>
      <c r="K138" s="55"/>
    </row>
    <row r="139" spans="1:11" ht="30" customHeight="1" x14ac:dyDescent="0.25">
      <c r="A139" s="54"/>
      <c r="B139" s="236"/>
      <c r="C139" s="548"/>
      <c r="D139" s="549"/>
      <c r="E139" s="549"/>
      <c r="F139" s="549"/>
      <c r="G139" s="549"/>
      <c r="H139" s="550"/>
      <c r="I139" s="54"/>
      <c r="J139" s="236"/>
      <c r="K139" s="55"/>
    </row>
    <row r="140" spans="1:11" x14ac:dyDescent="0.25">
      <c r="A140" s="54"/>
      <c r="B140" s="236"/>
      <c r="C140" s="54"/>
      <c r="D140" s="236"/>
      <c r="E140" s="236"/>
      <c r="F140" s="236"/>
      <c r="G140" s="236"/>
      <c r="H140" s="236"/>
      <c r="I140" s="54"/>
      <c r="J140" s="236"/>
      <c r="K140" s="55"/>
    </row>
    <row r="141" spans="1:11" x14ac:dyDescent="0.25">
      <c r="A141" s="54"/>
      <c r="B141" s="236"/>
      <c r="C141" s="551" t="s">
        <v>119</v>
      </c>
      <c r="D141" s="552"/>
      <c r="E141" s="96"/>
      <c r="F141" s="553" t="s">
        <v>153</v>
      </c>
      <c r="G141" s="553"/>
      <c r="H141" s="97"/>
      <c r="I141" s="54"/>
      <c r="J141" s="236"/>
      <c r="K141" s="55"/>
    </row>
    <row r="142" spans="1:11" x14ac:dyDescent="0.25">
      <c r="A142" s="54"/>
      <c r="B142" s="236"/>
      <c r="C142" s="554"/>
      <c r="D142" s="555"/>
      <c r="E142" s="98" t="s">
        <v>120</v>
      </c>
      <c r="F142" s="555"/>
      <c r="G142" s="555"/>
      <c r="H142" s="236" t="s">
        <v>152</v>
      </c>
      <c r="I142" s="54"/>
      <c r="J142" s="236"/>
      <c r="K142" s="55"/>
    </row>
    <row r="143" spans="1:11" x14ac:dyDescent="0.25">
      <c r="A143" s="54"/>
      <c r="B143" s="236"/>
      <c r="C143" s="54"/>
      <c r="D143" s="236"/>
      <c r="E143" s="236"/>
      <c r="F143" s="236"/>
      <c r="G143" s="99"/>
      <c r="H143" s="236"/>
      <c r="I143" s="54"/>
      <c r="J143" s="236"/>
      <c r="K143" s="55"/>
    </row>
    <row r="144" spans="1:11" x14ac:dyDescent="0.25">
      <c r="A144" s="38" t="s">
        <v>161</v>
      </c>
      <c r="B144" s="236"/>
      <c r="C144" s="551" t="s">
        <v>133</v>
      </c>
      <c r="D144" s="552"/>
      <c r="E144" s="100" t="s">
        <v>234</v>
      </c>
      <c r="F144" s="99"/>
      <c r="G144" s="99"/>
      <c r="H144" s="99"/>
      <c r="I144" s="54"/>
      <c r="J144" s="236"/>
      <c r="K144" s="55"/>
    </row>
    <row r="145" spans="1:11" x14ac:dyDescent="0.25">
      <c r="A145" s="39" t="s">
        <v>162</v>
      </c>
      <c r="B145" s="236"/>
      <c r="C145" s="54"/>
      <c r="D145" s="236"/>
      <c r="E145" s="236"/>
      <c r="F145" s="236"/>
      <c r="G145" s="236"/>
      <c r="H145" s="236"/>
      <c r="I145" s="101"/>
      <c r="J145" s="102"/>
      <c r="K145" s="103"/>
    </row>
    <row r="146" spans="1:11" x14ac:dyDescent="0.25">
      <c r="A146" s="39" t="str">
        <f>IF(E146="ja","O",IF(E144="ja","B","G"))</f>
        <v>O</v>
      </c>
      <c r="B146" s="236"/>
      <c r="C146" s="551" t="s">
        <v>116</v>
      </c>
      <c r="D146" s="552"/>
      <c r="E146" s="104" t="s">
        <v>234</v>
      </c>
      <c r="F146" s="105"/>
      <c r="G146" s="544" t="s">
        <v>117</v>
      </c>
      <c r="H146" s="545"/>
      <c r="I146" s="506">
        <f>C142*F142</f>
        <v>0</v>
      </c>
      <c r="J146" s="507"/>
      <c r="K146" s="508"/>
    </row>
    <row r="147" spans="1:11" x14ac:dyDescent="0.25">
      <c r="A147" s="61"/>
      <c r="B147" s="62"/>
      <c r="C147" s="61"/>
      <c r="D147" s="62"/>
      <c r="E147" s="62"/>
      <c r="F147" s="62"/>
      <c r="G147" s="62"/>
      <c r="H147" s="62"/>
      <c r="I147" s="61"/>
      <c r="J147" s="62"/>
      <c r="K147" s="63"/>
    </row>
    <row r="148" spans="1:11" x14ac:dyDescent="0.25">
      <c r="A148" s="236"/>
      <c r="B148" s="236"/>
      <c r="C148" s="236"/>
      <c r="D148" s="236"/>
      <c r="E148" s="236"/>
      <c r="F148" s="236"/>
      <c r="G148" s="236"/>
      <c r="H148" s="236"/>
      <c r="I148" s="236"/>
      <c r="J148" s="236"/>
      <c r="K148" s="236"/>
    </row>
    <row r="149" spans="1:11" x14ac:dyDescent="0.25">
      <c r="A149" s="93"/>
      <c r="B149" s="94"/>
      <c r="C149" s="50"/>
      <c r="D149" s="51"/>
      <c r="E149" s="51"/>
      <c r="F149" s="51"/>
      <c r="G149" s="51"/>
      <c r="H149" s="51"/>
      <c r="I149" s="50"/>
      <c r="J149" s="51"/>
      <c r="K149" s="52"/>
    </row>
    <row r="150" spans="1:11" ht="15" customHeight="1" x14ac:dyDescent="0.25">
      <c r="A150" s="546" t="s">
        <v>252</v>
      </c>
      <c r="B150" s="547"/>
      <c r="C150" s="523" t="s">
        <v>247</v>
      </c>
      <c r="D150" s="524"/>
      <c r="E150" s="524"/>
      <c r="F150" s="524"/>
      <c r="G150" s="524"/>
      <c r="H150" s="525"/>
      <c r="I150" s="54"/>
      <c r="J150" s="236"/>
      <c r="K150" s="55"/>
    </row>
    <row r="151" spans="1:11" x14ac:dyDescent="0.25">
      <c r="A151" s="546"/>
      <c r="B151" s="547"/>
      <c r="C151" s="54"/>
      <c r="D151" s="95"/>
      <c r="E151" s="95"/>
      <c r="F151" s="95"/>
      <c r="G151" s="95"/>
      <c r="H151" s="236"/>
      <c r="I151" s="54"/>
      <c r="J151" s="236"/>
      <c r="K151" s="55"/>
    </row>
    <row r="152" spans="1:11" ht="15" customHeight="1" x14ac:dyDescent="0.25">
      <c r="A152" s="54"/>
      <c r="B152" s="236"/>
      <c r="C152" s="548" t="s">
        <v>255</v>
      </c>
      <c r="D152" s="549"/>
      <c r="E152" s="549"/>
      <c r="F152" s="549"/>
      <c r="G152" s="549"/>
      <c r="H152" s="550"/>
      <c r="I152" s="54"/>
      <c r="J152" s="236"/>
      <c r="K152" s="55"/>
    </row>
    <row r="153" spans="1:11" ht="63" customHeight="1" x14ac:dyDescent="0.25">
      <c r="A153" s="54"/>
      <c r="B153" s="236"/>
      <c r="C153" s="548"/>
      <c r="D153" s="549"/>
      <c r="E153" s="549"/>
      <c r="F153" s="549"/>
      <c r="G153" s="549"/>
      <c r="H153" s="550"/>
      <c r="I153" s="54"/>
      <c r="J153" s="236"/>
      <c r="K153" s="55"/>
    </row>
    <row r="154" spans="1:11" x14ac:dyDescent="0.25">
      <c r="A154" s="54"/>
      <c r="B154" s="212"/>
      <c r="C154" s="54"/>
      <c r="D154" s="212"/>
      <c r="E154" s="212"/>
      <c r="F154" s="212"/>
      <c r="G154" s="212"/>
      <c r="H154" s="212"/>
      <c r="I154" s="54"/>
      <c r="J154" s="212"/>
      <c r="K154" s="55"/>
    </row>
    <row r="155" spans="1:11" x14ac:dyDescent="0.25">
      <c r="A155" s="54"/>
      <c r="B155" s="212"/>
      <c r="C155" s="551" t="s">
        <v>119</v>
      </c>
      <c r="D155" s="552"/>
      <c r="E155" s="96"/>
      <c r="F155" s="553" t="s">
        <v>153</v>
      </c>
      <c r="G155" s="553"/>
      <c r="H155" s="97"/>
      <c r="I155" s="54"/>
      <c r="J155" s="212"/>
      <c r="K155" s="55"/>
    </row>
    <row r="156" spans="1:11" x14ac:dyDescent="0.25">
      <c r="A156" s="54"/>
      <c r="B156" s="212"/>
      <c r="C156" s="554"/>
      <c r="D156" s="555"/>
      <c r="E156" s="98" t="s">
        <v>120</v>
      </c>
      <c r="F156" s="555"/>
      <c r="G156" s="555"/>
      <c r="H156" s="212" t="s">
        <v>152</v>
      </c>
      <c r="I156" s="54"/>
      <c r="J156" s="212"/>
      <c r="K156" s="55"/>
    </row>
    <row r="157" spans="1:11" x14ac:dyDescent="0.25">
      <c r="A157" s="54"/>
      <c r="B157" s="212"/>
      <c r="C157" s="54"/>
      <c r="D157" s="212"/>
      <c r="E157" s="212"/>
      <c r="F157" s="212"/>
      <c r="G157" s="99"/>
      <c r="H157" s="212"/>
      <c r="I157" s="54"/>
      <c r="J157" s="212"/>
      <c r="K157" s="55"/>
    </row>
    <row r="158" spans="1:11" x14ac:dyDescent="0.25">
      <c r="A158" s="38" t="s">
        <v>161</v>
      </c>
      <c r="B158" s="212"/>
      <c r="C158" s="551" t="s">
        <v>133</v>
      </c>
      <c r="D158" s="552"/>
      <c r="E158" s="100" t="s">
        <v>234</v>
      </c>
      <c r="F158" s="99"/>
      <c r="G158" s="99"/>
      <c r="H158" s="99"/>
      <c r="I158" s="54"/>
      <c r="J158" s="212"/>
      <c r="K158" s="55"/>
    </row>
    <row r="159" spans="1:11" x14ac:dyDescent="0.25">
      <c r="A159" s="39" t="s">
        <v>162</v>
      </c>
      <c r="B159" s="212"/>
      <c r="C159" s="54"/>
      <c r="D159" s="212"/>
      <c r="E159" s="212"/>
      <c r="F159" s="212"/>
      <c r="G159" s="212"/>
      <c r="H159" s="212"/>
      <c r="I159" s="101"/>
      <c r="J159" s="102"/>
      <c r="K159" s="103"/>
    </row>
    <row r="160" spans="1:11" x14ac:dyDescent="0.25">
      <c r="A160" s="39" t="str">
        <f>IF(E160="ja","O",IF(E158="ja","B","G"))</f>
        <v>O</v>
      </c>
      <c r="B160" s="212"/>
      <c r="C160" s="551" t="s">
        <v>116</v>
      </c>
      <c r="D160" s="552"/>
      <c r="E160" s="104" t="s">
        <v>234</v>
      </c>
      <c r="F160" s="105"/>
      <c r="G160" s="544" t="s">
        <v>117</v>
      </c>
      <c r="H160" s="545"/>
      <c r="I160" s="506">
        <f>C156*F156</f>
        <v>0</v>
      </c>
      <c r="J160" s="507"/>
      <c r="K160" s="508"/>
    </row>
    <row r="161" spans="1:11" x14ac:dyDescent="0.25">
      <c r="A161" s="61"/>
      <c r="B161" s="62"/>
      <c r="C161" s="61"/>
      <c r="D161" s="62"/>
      <c r="E161" s="62"/>
      <c r="F161" s="62"/>
      <c r="G161" s="62"/>
      <c r="H161" s="62"/>
      <c r="I161" s="61"/>
      <c r="J161" s="62"/>
      <c r="K161" s="63"/>
    </row>
    <row r="162" spans="1:11" x14ac:dyDescent="0.25">
      <c r="A162" s="236"/>
      <c r="B162" s="236"/>
      <c r="C162" s="236"/>
      <c r="D162" s="236"/>
      <c r="E162" s="236"/>
      <c r="F162" s="236"/>
      <c r="G162" s="236"/>
      <c r="H162" s="236"/>
      <c r="I162" s="236"/>
      <c r="J162" s="236"/>
      <c r="K162" s="236"/>
    </row>
    <row r="163" spans="1:11" x14ac:dyDescent="0.25">
      <c r="A163" s="236"/>
      <c r="B163" s="236"/>
      <c r="C163" s="236"/>
      <c r="D163" s="236"/>
      <c r="E163" s="236"/>
      <c r="F163" s="236"/>
      <c r="G163" s="236"/>
      <c r="H163" s="236"/>
      <c r="I163" s="236"/>
      <c r="J163" s="236"/>
      <c r="K163" s="236"/>
    </row>
    <row r="164" spans="1:11" x14ac:dyDescent="0.25">
      <c r="A164" s="236"/>
      <c r="B164" s="236"/>
      <c r="C164" s="236"/>
      <c r="D164" s="236"/>
      <c r="E164" s="236"/>
      <c r="F164" s="236"/>
      <c r="G164" s="236"/>
      <c r="H164" s="236"/>
      <c r="I164" s="236"/>
      <c r="J164" s="236"/>
      <c r="K164" s="236"/>
    </row>
    <row r="165" spans="1:11" x14ac:dyDescent="0.25">
      <c r="A165" s="236"/>
      <c r="B165" s="236"/>
      <c r="C165" s="236"/>
      <c r="D165" s="236"/>
      <c r="E165" s="236"/>
      <c r="F165" s="236"/>
      <c r="G165" s="236"/>
      <c r="H165" s="236"/>
      <c r="I165" s="236"/>
      <c r="J165" s="236"/>
      <c r="K165" s="236"/>
    </row>
    <row r="166" spans="1:11" x14ac:dyDescent="0.25">
      <c r="A166" s="93"/>
      <c r="B166" s="94"/>
      <c r="C166" s="50"/>
      <c r="D166" s="51"/>
      <c r="E166" s="51"/>
      <c r="F166" s="51"/>
      <c r="G166" s="51"/>
      <c r="H166" s="51"/>
      <c r="I166" s="50"/>
      <c r="J166" s="51"/>
      <c r="K166" s="52"/>
    </row>
    <row r="167" spans="1:11" x14ac:dyDescent="0.25">
      <c r="A167" s="546" t="s">
        <v>256</v>
      </c>
      <c r="B167" s="547"/>
      <c r="C167" s="523" t="s">
        <v>258</v>
      </c>
      <c r="D167" s="524"/>
      <c r="E167" s="524"/>
      <c r="F167" s="524"/>
      <c r="G167" s="524"/>
      <c r="H167" s="525"/>
      <c r="I167" s="54"/>
      <c r="J167" s="236"/>
      <c r="K167" s="55"/>
    </row>
    <row r="168" spans="1:11" x14ac:dyDescent="0.25">
      <c r="A168" s="546"/>
      <c r="B168" s="547"/>
      <c r="C168" s="54"/>
      <c r="D168" s="95"/>
      <c r="E168" s="95"/>
      <c r="F168" s="95"/>
      <c r="G168" s="95"/>
      <c r="H168" s="236"/>
      <c r="I168" s="54"/>
      <c r="J168" s="236"/>
      <c r="K168" s="55"/>
    </row>
    <row r="169" spans="1:11" x14ac:dyDescent="0.25">
      <c r="A169" s="54"/>
      <c r="B169" s="236"/>
      <c r="C169" s="548" t="s">
        <v>259</v>
      </c>
      <c r="D169" s="549"/>
      <c r="E169" s="549"/>
      <c r="F169" s="549"/>
      <c r="G169" s="549"/>
      <c r="H169" s="550"/>
      <c r="I169" s="54"/>
      <c r="J169" s="236"/>
      <c r="K169" s="55"/>
    </row>
    <row r="170" spans="1:11" ht="27" customHeight="1" x14ac:dyDescent="0.25">
      <c r="A170" s="54"/>
      <c r="B170" s="236"/>
      <c r="C170" s="548"/>
      <c r="D170" s="549"/>
      <c r="E170" s="549"/>
      <c r="F170" s="549"/>
      <c r="G170" s="549"/>
      <c r="H170" s="550"/>
      <c r="I170" s="54"/>
      <c r="J170" s="236"/>
      <c r="K170" s="55"/>
    </row>
    <row r="171" spans="1:11" x14ac:dyDescent="0.25">
      <c r="A171" s="54"/>
      <c r="B171" s="236"/>
      <c r="C171" s="54"/>
      <c r="D171" s="236"/>
      <c r="E171" s="236"/>
      <c r="F171" s="236"/>
      <c r="G171" s="236"/>
      <c r="H171" s="236"/>
      <c r="I171" s="54"/>
      <c r="J171" s="236"/>
      <c r="K171" s="55"/>
    </row>
    <row r="172" spans="1:11" x14ac:dyDescent="0.25">
      <c r="A172" s="54"/>
      <c r="B172" s="236"/>
      <c r="C172" s="551" t="s">
        <v>119</v>
      </c>
      <c r="D172" s="552"/>
      <c r="E172" s="96"/>
      <c r="F172" s="553" t="s">
        <v>153</v>
      </c>
      <c r="G172" s="553"/>
      <c r="H172" s="97"/>
      <c r="I172" s="54"/>
      <c r="J172" s="236"/>
      <c r="K172" s="55"/>
    </row>
    <row r="173" spans="1:11" x14ac:dyDescent="0.25">
      <c r="A173" s="54"/>
      <c r="B173" s="236"/>
      <c r="C173" s="554"/>
      <c r="D173" s="555"/>
      <c r="E173" s="98" t="s">
        <v>120</v>
      </c>
      <c r="F173" s="555"/>
      <c r="G173" s="555"/>
      <c r="H173" s="236" t="s">
        <v>152</v>
      </c>
      <c r="I173" s="54"/>
      <c r="J173" s="236"/>
      <c r="K173" s="55"/>
    </row>
    <row r="174" spans="1:11" x14ac:dyDescent="0.25">
      <c r="A174" s="54"/>
      <c r="B174" s="236"/>
      <c r="C174" s="54"/>
      <c r="D174" s="236"/>
      <c r="E174" s="236"/>
      <c r="F174" s="236"/>
      <c r="G174" s="99"/>
      <c r="H174" s="236"/>
      <c r="I174" s="54"/>
      <c r="J174" s="236"/>
      <c r="K174" s="55"/>
    </row>
    <row r="175" spans="1:11" x14ac:dyDescent="0.25">
      <c r="A175" s="38" t="s">
        <v>161</v>
      </c>
      <c r="B175" s="236"/>
      <c r="C175" s="551" t="s">
        <v>133</v>
      </c>
      <c r="D175" s="552"/>
      <c r="E175" s="100" t="s">
        <v>234</v>
      </c>
      <c r="F175" s="99"/>
      <c r="G175" s="99"/>
      <c r="H175" s="99"/>
      <c r="I175" s="54"/>
      <c r="J175" s="236"/>
      <c r="K175" s="55"/>
    </row>
    <row r="176" spans="1:11" x14ac:dyDescent="0.25">
      <c r="A176" s="39" t="s">
        <v>162</v>
      </c>
      <c r="B176" s="236"/>
      <c r="C176" s="54"/>
      <c r="D176" s="236"/>
      <c r="E176" s="236"/>
      <c r="F176" s="236"/>
      <c r="G176" s="236"/>
      <c r="H176" s="236"/>
      <c r="I176" s="101"/>
      <c r="J176" s="102"/>
      <c r="K176" s="103"/>
    </row>
    <row r="177" spans="1:11" x14ac:dyDescent="0.25">
      <c r="A177" s="39" t="str">
        <f>IF(E177="ja","O",IF(E175="ja","B","G"))</f>
        <v>O</v>
      </c>
      <c r="B177" s="236"/>
      <c r="C177" s="551" t="s">
        <v>116</v>
      </c>
      <c r="D177" s="552"/>
      <c r="E177" s="104" t="s">
        <v>234</v>
      </c>
      <c r="F177" s="105"/>
      <c r="G177" s="544" t="s">
        <v>117</v>
      </c>
      <c r="H177" s="545"/>
      <c r="I177" s="506">
        <f>C173*F173</f>
        <v>0</v>
      </c>
      <c r="J177" s="507"/>
      <c r="K177" s="508"/>
    </row>
    <row r="178" spans="1:11" x14ac:dyDescent="0.25">
      <c r="A178" s="61"/>
      <c r="B178" s="62"/>
      <c r="C178" s="61"/>
      <c r="D178" s="62"/>
      <c r="E178" s="62"/>
      <c r="F178" s="62"/>
      <c r="G178" s="62"/>
      <c r="H178" s="62"/>
      <c r="I178" s="61"/>
      <c r="J178" s="62"/>
      <c r="K178" s="63"/>
    </row>
    <row r="179" spans="1:11" x14ac:dyDescent="0.25">
      <c r="A179" s="236"/>
      <c r="B179" s="236"/>
      <c r="C179" s="236"/>
      <c r="D179" s="236"/>
      <c r="E179" s="236"/>
      <c r="F179" s="236"/>
      <c r="G179" s="236"/>
      <c r="H179" s="236"/>
      <c r="I179" s="236"/>
      <c r="J179" s="236"/>
      <c r="K179" s="236"/>
    </row>
    <row r="180" spans="1:11" x14ac:dyDescent="0.25">
      <c r="A180" s="93"/>
      <c r="B180" s="94"/>
      <c r="C180" s="50"/>
      <c r="D180" s="51"/>
      <c r="E180" s="51"/>
      <c r="F180" s="51"/>
      <c r="G180" s="51"/>
      <c r="H180" s="51"/>
      <c r="I180" s="50"/>
      <c r="J180" s="51"/>
      <c r="K180" s="52"/>
    </row>
    <row r="181" spans="1:11" x14ac:dyDescent="0.25">
      <c r="A181" s="546" t="s">
        <v>260</v>
      </c>
      <c r="B181" s="547"/>
      <c r="C181" s="523" t="s">
        <v>251</v>
      </c>
      <c r="D181" s="524"/>
      <c r="E181" s="524"/>
      <c r="F181" s="524"/>
      <c r="G181" s="524"/>
      <c r="H181" s="525"/>
      <c r="I181" s="54"/>
      <c r="J181" s="236"/>
      <c r="K181" s="55"/>
    </row>
    <row r="182" spans="1:11" x14ac:dyDescent="0.25">
      <c r="A182" s="546"/>
      <c r="B182" s="547"/>
      <c r="C182" s="54"/>
      <c r="D182" s="95"/>
      <c r="E182" s="95"/>
      <c r="F182" s="95"/>
      <c r="G182" s="95"/>
      <c r="H182" s="236"/>
      <c r="I182" s="54"/>
      <c r="J182" s="236"/>
      <c r="K182" s="55"/>
    </row>
    <row r="183" spans="1:11" x14ac:dyDescent="0.25">
      <c r="A183" s="54"/>
      <c r="B183" s="236"/>
      <c r="C183" s="548" t="s">
        <v>257</v>
      </c>
      <c r="D183" s="549"/>
      <c r="E183" s="549"/>
      <c r="F183" s="549"/>
      <c r="G183" s="549"/>
      <c r="H183" s="550"/>
      <c r="I183" s="54"/>
      <c r="J183" s="236"/>
      <c r="K183" s="55"/>
    </row>
    <row r="184" spans="1:11" ht="66" customHeight="1" x14ac:dyDescent="0.25">
      <c r="A184" s="54"/>
      <c r="B184" s="236"/>
      <c r="C184" s="548"/>
      <c r="D184" s="549"/>
      <c r="E184" s="549"/>
      <c r="F184" s="549"/>
      <c r="G184" s="549"/>
      <c r="H184" s="550"/>
      <c r="I184" s="54"/>
      <c r="J184" s="236"/>
      <c r="K184" s="55"/>
    </row>
    <row r="185" spans="1:11" x14ac:dyDescent="0.25">
      <c r="A185" s="54"/>
      <c r="B185" s="236"/>
      <c r="C185" s="54"/>
      <c r="D185" s="236"/>
      <c r="E185" s="236"/>
      <c r="F185" s="236"/>
      <c r="G185" s="236"/>
      <c r="H185" s="236"/>
      <c r="I185" s="54"/>
      <c r="J185" s="236"/>
      <c r="K185" s="55"/>
    </row>
    <row r="186" spans="1:11" x14ac:dyDescent="0.25">
      <c r="A186" s="54"/>
      <c r="B186" s="236"/>
      <c r="C186" s="551" t="s">
        <v>119</v>
      </c>
      <c r="D186" s="552"/>
      <c r="E186" s="96"/>
      <c r="F186" s="553" t="s">
        <v>153</v>
      </c>
      <c r="G186" s="553"/>
      <c r="H186" s="97"/>
      <c r="I186" s="54"/>
      <c r="J186" s="236"/>
      <c r="K186" s="55"/>
    </row>
    <row r="187" spans="1:11" x14ac:dyDescent="0.25">
      <c r="A187" s="54"/>
      <c r="B187" s="236"/>
      <c r="C187" s="554"/>
      <c r="D187" s="555"/>
      <c r="E187" s="98" t="s">
        <v>120</v>
      </c>
      <c r="F187" s="555"/>
      <c r="G187" s="555"/>
      <c r="H187" s="236" t="s">
        <v>152</v>
      </c>
      <c r="I187" s="54"/>
      <c r="J187" s="236"/>
      <c r="K187" s="55"/>
    </row>
    <row r="188" spans="1:11" x14ac:dyDescent="0.25">
      <c r="A188" s="54"/>
      <c r="B188" s="236"/>
      <c r="C188" s="54"/>
      <c r="D188" s="236"/>
      <c r="E188" s="236"/>
      <c r="F188" s="236"/>
      <c r="G188" s="99"/>
      <c r="H188" s="236"/>
      <c r="I188" s="54"/>
      <c r="J188" s="236"/>
      <c r="K188" s="55"/>
    </row>
    <row r="189" spans="1:11" x14ac:dyDescent="0.25">
      <c r="A189" s="38" t="s">
        <v>161</v>
      </c>
      <c r="B189" s="236"/>
      <c r="C189" s="551" t="s">
        <v>133</v>
      </c>
      <c r="D189" s="552"/>
      <c r="E189" s="100" t="s">
        <v>234</v>
      </c>
      <c r="F189" s="99"/>
      <c r="G189" s="99"/>
      <c r="H189" s="99"/>
      <c r="I189" s="54"/>
      <c r="J189" s="236"/>
      <c r="K189" s="55"/>
    </row>
    <row r="190" spans="1:11" x14ac:dyDescent="0.25">
      <c r="A190" s="39" t="s">
        <v>162</v>
      </c>
      <c r="B190" s="236"/>
      <c r="C190" s="54"/>
      <c r="D190" s="236"/>
      <c r="E190" s="236"/>
      <c r="F190" s="236"/>
      <c r="G190" s="236"/>
      <c r="H190" s="236"/>
      <c r="I190" s="101"/>
      <c r="J190" s="102"/>
      <c r="K190" s="103"/>
    </row>
    <row r="191" spans="1:11" x14ac:dyDescent="0.25">
      <c r="A191" s="39" t="str">
        <f>IF(E191="ja","O",IF(E189="ja","B","G"))</f>
        <v>O</v>
      </c>
      <c r="B191" s="236"/>
      <c r="C191" s="551" t="s">
        <v>116</v>
      </c>
      <c r="D191" s="552"/>
      <c r="E191" s="104" t="s">
        <v>234</v>
      </c>
      <c r="F191" s="105"/>
      <c r="G191" s="544" t="s">
        <v>117</v>
      </c>
      <c r="H191" s="545"/>
      <c r="I191" s="506">
        <f>C187*F187</f>
        <v>0</v>
      </c>
      <c r="J191" s="507"/>
      <c r="K191" s="508"/>
    </row>
    <row r="192" spans="1:11" x14ac:dyDescent="0.25">
      <c r="A192" s="61"/>
      <c r="B192" s="62"/>
      <c r="C192" s="61"/>
      <c r="D192" s="62"/>
      <c r="E192" s="62"/>
      <c r="F192" s="62"/>
      <c r="G192" s="62"/>
      <c r="H192" s="62"/>
      <c r="I192" s="61"/>
      <c r="J192" s="62"/>
      <c r="K192" s="63"/>
    </row>
    <row r="193" spans="1:11" x14ac:dyDescent="0.25">
      <c r="A193" s="236"/>
      <c r="B193" s="236"/>
      <c r="C193" s="236"/>
      <c r="D193" s="236"/>
      <c r="E193" s="236"/>
      <c r="F193" s="236"/>
      <c r="G193" s="236"/>
      <c r="H193" s="236"/>
      <c r="I193" s="236"/>
      <c r="J193" s="236"/>
      <c r="K193" s="236"/>
    </row>
    <row r="194" spans="1:11" x14ac:dyDescent="0.25">
      <c r="A194" s="50"/>
      <c r="B194" s="52"/>
      <c r="C194" s="51"/>
      <c r="D194" s="51"/>
      <c r="E194" s="51"/>
      <c r="F194" s="51"/>
      <c r="G194" s="51"/>
      <c r="H194" s="51"/>
      <c r="I194" s="50"/>
      <c r="J194" s="51"/>
      <c r="K194" s="52"/>
    </row>
    <row r="195" spans="1:11" x14ac:dyDescent="0.25">
      <c r="A195" s="213" t="s">
        <v>118</v>
      </c>
      <c r="B195" s="214"/>
      <c r="C195" s="214"/>
      <c r="D195" s="549" t="s">
        <v>261</v>
      </c>
      <c r="E195" s="549"/>
      <c r="F195" s="549"/>
      <c r="G195" s="549"/>
      <c r="H195" s="212"/>
      <c r="I195" s="556">
        <f>SUM(I132,I160,I191,I177,I146)</f>
        <v>0</v>
      </c>
      <c r="J195" s="557"/>
      <c r="K195" s="558"/>
    </row>
    <row r="196" spans="1:11" x14ac:dyDescent="0.25">
      <c r="A196" s="61"/>
      <c r="B196" s="63"/>
      <c r="C196" s="62"/>
      <c r="D196" s="62"/>
      <c r="E196" s="62"/>
      <c r="F196" s="62"/>
      <c r="G196" s="62"/>
      <c r="H196" s="62"/>
      <c r="I196" s="61"/>
      <c r="J196" s="62"/>
      <c r="K196" s="63"/>
    </row>
    <row r="197" spans="1:11" x14ac:dyDescent="0.25">
      <c r="A197" s="37"/>
      <c r="B197" s="37"/>
      <c r="C197" s="37"/>
      <c r="D197" s="37"/>
      <c r="E197" s="37"/>
      <c r="F197" s="37"/>
      <c r="G197" s="37"/>
      <c r="H197" s="37"/>
      <c r="I197" s="37"/>
      <c r="J197" s="37"/>
      <c r="K197" s="37"/>
    </row>
    <row r="198" spans="1:11" x14ac:dyDescent="0.25">
      <c r="A198" s="37"/>
      <c r="B198" s="37"/>
      <c r="C198" s="37"/>
      <c r="D198" s="37"/>
      <c r="E198" s="37"/>
      <c r="F198" s="37"/>
      <c r="G198" s="37"/>
      <c r="H198" s="37"/>
      <c r="I198" s="37"/>
      <c r="J198" s="37"/>
      <c r="K198" s="37"/>
    </row>
    <row r="199" spans="1:11" x14ac:dyDescent="0.25">
      <c r="A199" s="37"/>
      <c r="B199" s="37"/>
      <c r="C199" s="37"/>
      <c r="D199" s="37"/>
      <c r="E199" s="37"/>
      <c r="F199" s="37"/>
      <c r="G199" s="37"/>
      <c r="H199" s="37"/>
      <c r="I199" s="37"/>
      <c r="J199" s="37"/>
      <c r="K199" s="37"/>
    </row>
    <row r="200" spans="1:11" x14ac:dyDescent="0.25">
      <c r="A200" s="37"/>
      <c r="B200" s="37"/>
      <c r="C200" s="37"/>
      <c r="D200" s="37"/>
      <c r="E200" s="37"/>
      <c r="F200" s="37"/>
      <c r="G200" s="37"/>
      <c r="H200" s="37"/>
      <c r="I200" s="37"/>
      <c r="J200" s="37"/>
      <c r="K200" s="37"/>
    </row>
    <row r="201" spans="1:11" x14ac:dyDescent="0.25">
      <c r="A201" s="37"/>
      <c r="B201" s="37"/>
      <c r="C201" s="37"/>
      <c r="D201" s="37"/>
      <c r="E201" s="37"/>
      <c r="F201" s="37"/>
      <c r="G201" s="37"/>
      <c r="H201" s="37"/>
      <c r="I201" s="37"/>
      <c r="J201" s="37"/>
      <c r="K201" s="37"/>
    </row>
    <row r="202" spans="1:11" x14ac:dyDescent="0.25">
      <c r="A202" s="37"/>
      <c r="B202" s="37"/>
      <c r="C202" s="37"/>
      <c r="D202" s="37"/>
      <c r="E202" s="37"/>
      <c r="F202" s="37"/>
      <c r="G202" s="37"/>
      <c r="H202" s="37"/>
      <c r="I202" s="37"/>
      <c r="J202" s="37"/>
      <c r="K202" s="37"/>
    </row>
    <row r="203" spans="1:11" x14ac:dyDescent="0.25">
      <c r="A203" s="37"/>
      <c r="B203" s="37"/>
      <c r="C203" s="37"/>
      <c r="D203" s="37"/>
      <c r="E203" s="37"/>
      <c r="F203" s="37"/>
      <c r="G203" s="37"/>
      <c r="H203" s="37"/>
      <c r="I203" s="37"/>
      <c r="J203" s="37"/>
      <c r="K203" s="37"/>
    </row>
    <row r="204" spans="1:11" x14ac:dyDescent="0.25">
      <c r="A204" s="37"/>
      <c r="B204" s="37"/>
      <c r="C204" s="37"/>
      <c r="D204" s="37"/>
      <c r="E204" s="37"/>
      <c r="F204" s="37"/>
      <c r="G204" s="37"/>
      <c r="H204" s="37"/>
      <c r="I204" s="37"/>
      <c r="J204" s="37"/>
      <c r="K204" s="37"/>
    </row>
    <row r="205" spans="1:11" x14ac:dyDescent="0.25">
      <c r="A205" s="37"/>
      <c r="B205" s="37"/>
      <c r="C205" s="37"/>
      <c r="D205" s="37"/>
      <c r="E205" s="37"/>
      <c r="F205" s="37"/>
      <c r="G205" s="37"/>
      <c r="H205" s="37"/>
      <c r="I205" s="37"/>
      <c r="J205" s="37"/>
      <c r="K205" s="37"/>
    </row>
    <row r="206" spans="1:11" x14ac:dyDescent="0.25">
      <c r="A206" s="37"/>
      <c r="B206" s="37"/>
      <c r="C206" s="37"/>
      <c r="D206" s="37"/>
      <c r="E206" s="37"/>
      <c r="F206" s="37"/>
      <c r="G206" s="37"/>
      <c r="H206" s="37"/>
      <c r="I206" s="37"/>
      <c r="J206" s="37"/>
      <c r="K206" s="37"/>
    </row>
    <row r="207" spans="1:11" x14ac:dyDescent="0.25">
      <c r="A207" s="37"/>
      <c r="B207" s="37"/>
      <c r="C207" s="37"/>
      <c r="D207" s="37"/>
      <c r="E207" s="37"/>
      <c r="F207" s="37"/>
      <c r="G207" s="37"/>
      <c r="H207" s="37"/>
      <c r="I207" s="37"/>
      <c r="J207" s="37"/>
      <c r="K207" s="37"/>
    </row>
    <row r="208" spans="1:11" x14ac:dyDescent="0.25">
      <c r="A208" s="37"/>
      <c r="B208" s="37"/>
      <c r="C208" s="37"/>
      <c r="D208" s="37"/>
      <c r="E208" s="37"/>
      <c r="F208" s="37"/>
      <c r="G208" s="37"/>
      <c r="H208" s="37"/>
      <c r="I208" s="37"/>
      <c r="J208" s="37"/>
      <c r="K208" s="37"/>
    </row>
    <row r="209" spans="1:11" x14ac:dyDescent="0.25">
      <c r="A209" s="37"/>
      <c r="B209" s="37"/>
      <c r="C209" s="37"/>
      <c r="D209" s="37"/>
      <c r="E209" s="37"/>
      <c r="F209" s="37"/>
      <c r="G209" s="37"/>
      <c r="H209" s="37"/>
      <c r="I209" s="37"/>
      <c r="J209" s="37"/>
      <c r="K209" s="37"/>
    </row>
    <row r="210" spans="1:11" x14ac:dyDescent="0.25">
      <c r="A210" s="37"/>
      <c r="B210" s="37"/>
      <c r="C210" s="37"/>
      <c r="D210" s="37"/>
      <c r="E210" s="37"/>
      <c r="F210" s="37"/>
      <c r="G210" s="37"/>
      <c r="H210" s="37"/>
      <c r="I210" s="37"/>
      <c r="J210" s="37"/>
      <c r="K210" s="37"/>
    </row>
    <row r="211" spans="1:11" x14ac:dyDescent="0.25">
      <c r="A211" s="37"/>
      <c r="B211" s="37"/>
      <c r="C211" s="37"/>
      <c r="D211" s="37"/>
      <c r="E211" s="37"/>
      <c r="F211" s="37"/>
      <c r="G211" s="37"/>
      <c r="H211" s="37"/>
      <c r="I211" s="37"/>
      <c r="J211" s="37"/>
      <c r="K211" s="37"/>
    </row>
    <row r="212" spans="1:11" x14ac:dyDescent="0.25">
      <c r="A212" s="37"/>
      <c r="B212" s="37"/>
      <c r="C212" s="37"/>
      <c r="D212" s="37"/>
      <c r="E212" s="37"/>
      <c r="F212" s="37"/>
      <c r="G212" s="37"/>
      <c r="H212" s="37"/>
      <c r="I212" s="37"/>
      <c r="J212" s="37"/>
      <c r="K212" s="37"/>
    </row>
    <row r="213" spans="1:11" x14ac:dyDescent="0.25">
      <c r="A213" s="37"/>
      <c r="B213" s="37"/>
      <c r="C213" s="37"/>
      <c r="D213" s="37"/>
      <c r="E213" s="37"/>
      <c r="F213" s="37"/>
      <c r="G213" s="37"/>
      <c r="H213" s="37"/>
      <c r="I213" s="37"/>
      <c r="J213" s="37"/>
      <c r="K213" s="37"/>
    </row>
    <row r="214" spans="1:11" x14ac:dyDescent="0.25">
      <c r="A214" s="37"/>
      <c r="B214" s="37"/>
      <c r="C214" s="37"/>
      <c r="D214" s="37"/>
      <c r="E214" s="37"/>
      <c r="F214" s="37"/>
      <c r="G214" s="37"/>
      <c r="H214" s="37"/>
      <c r="I214" s="37"/>
      <c r="J214" s="37"/>
      <c r="K214" s="37"/>
    </row>
    <row r="215" spans="1:11" x14ac:dyDescent="0.25">
      <c r="A215" s="37"/>
      <c r="B215" s="37"/>
      <c r="C215" s="37"/>
      <c r="D215" s="37"/>
      <c r="E215" s="37"/>
      <c r="F215" s="37"/>
      <c r="G215" s="37"/>
      <c r="H215" s="37"/>
      <c r="I215" s="37"/>
      <c r="J215" s="37"/>
      <c r="K215" s="37"/>
    </row>
    <row r="216" spans="1:11" x14ac:dyDescent="0.25">
      <c r="A216" s="37"/>
      <c r="B216" s="37"/>
      <c r="C216" s="37"/>
      <c r="D216" s="37"/>
      <c r="E216" s="37"/>
      <c r="F216" s="37"/>
      <c r="G216" s="37"/>
      <c r="H216" s="37"/>
      <c r="I216" s="37"/>
      <c r="J216" s="37"/>
      <c r="K216" s="37"/>
    </row>
    <row r="217" spans="1:11" x14ac:dyDescent="0.25">
      <c r="A217" s="37"/>
      <c r="B217" s="37"/>
      <c r="C217" s="37"/>
      <c r="D217" s="37"/>
      <c r="E217" s="37"/>
      <c r="F217" s="37"/>
      <c r="G217" s="37"/>
      <c r="H217" s="37"/>
      <c r="I217" s="37"/>
      <c r="J217" s="37"/>
      <c r="K217" s="37"/>
    </row>
    <row r="218" spans="1:11" x14ac:dyDescent="0.25">
      <c r="A218" s="37"/>
      <c r="B218" s="37"/>
      <c r="C218" s="37"/>
      <c r="D218" s="37"/>
      <c r="E218" s="37"/>
      <c r="F218" s="37"/>
      <c r="G218" s="37"/>
      <c r="H218" s="37"/>
      <c r="I218" s="37"/>
      <c r="J218" s="37"/>
      <c r="K218" s="37"/>
    </row>
    <row r="219" spans="1:11" x14ac:dyDescent="0.25">
      <c r="A219" s="37"/>
      <c r="B219" s="37"/>
      <c r="C219" s="37"/>
      <c r="D219" s="37"/>
      <c r="E219" s="37"/>
      <c r="F219" s="37"/>
      <c r="G219" s="37"/>
      <c r="H219" s="37"/>
      <c r="I219" s="37"/>
      <c r="J219" s="37"/>
      <c r="K219" s="37"/>
    </row>
    <row r="220" spans="1:11" x14ac:dyDescent="0.25">
      <c r="A220" s="37"/>
      <c r="B220" s="37"/>
      <c r="C220" s="37"/>
      <c r="D220" s="37"/>
      <c r="E220" s="37"/>
      <c r="F220" s="37"/>
      <c r="G220" s="37"/>
      <c r="H220" s="37"/>
      <c r="I220" s="37"/>
      <c r="J220" s="37"/>
      <c r="K220" s="37"/>
    </row>
    <row r="221" spans="1:11" x14ac:dyDescent="0.25">
      <c r="A221" s="37"/>
      <c r="B221" s="37"/>
      <c r="C221" s="37"/>
      <c r="D221" s="37"/>
      <c r="E221" s="37"/>
      <c r="F221" s="37"/>
      <c r="G221" s="37"/>
      <c r="H221" s="37"/>
      <c r="I221" s="37"/>
      <c r="J221" s="37"/>
      <c r="K221" s="37"/>
    </row>
    <row r="222" spans="1:11" x14ac:dyDescent="0.25">
      <c r="A222" s="37"/>
      <c r="B222" s="37"/>
      <c r="C222" s="37"/>
      <c r="D222" s="37"/>
      <c r="E222" s="37"/>
      <c r="F222" s="37"/>
      <c r="G222" s="37"/>
      <c r="H222" s="37"/>
      <c r="I222" s="37"/>
      <c r="J222" s="37"/>
      <c r="K222" s="37"/>
    </row>
    <row r="223" spans="1:11" x14ac:dyDescent="0.25">
      <c r="A223" s="37"/>
      <c r="B223" s="37"/>
      <c r="C223" s="37"/>
      <c r="D223" s="37"/>
      <c r="E223" s="37"/>
      <c r="F223" s="37"/>
      <c r="G223" s="37"/>
      <c r="H223" s="37"/>
      <c r="I223" s="37"/>
      <c r="J223" s="37"/>
      <c r="K223" s="37"/>
    </row>
    <row r="224" spans="1:11" x14ac:dyDescent="0.25">
      <c r="A224" s="37"/>
      <c r="B224" s="37"/>
      <c r="C224" s="37"/>
      <c r="D224" s="37"/>
      <c r="E224" s="37"/>
      <c r="F224" s="37"/>
      <c r="G224" s="37"/>
      <c r="H224" s="37"/>
      <c r="I224" s="37"/>
      <c r="J224" s="37"/>
      <c r="K224" s="37"/>
    </row>
    <row r="225" spans="1:11" x14ac:dyDescent="0.25">
      <c r="A225" s="37"/>
      <c r="B225" s="37"/>
      <c r="C225" s="37"/>
      <c r="D225" s="37"/>
      <c r="E225" s="37"/>
      <c r="F225" s="37"/>
      <c r="G225" s="37"/>
      <c r="H225" s="37"/>
      <c r="I225" s="37"/>
      <c r="J225" s="37"/>
      <c r="K225" s="37"/>
    </row>
    <row r="226" spans="1:11" x14ac:dyDescent="0.25">
      <c r="A226" s="37"/>
      <c r="B226" s="37"/>
      <c r="C226" s="37"/>
      <c r="D226" s="37"/>
      <c r="E226" s="37"/>
      <c r="F226" s="37"/>
      <c r="G226" s="37"/>
      <c r="H226" s="37"/>
      <c r="I226" s="37"/>
      <c r="J226" s="37"/>
      <c r="K226" s="37"/>
    </row>
    <row r="227" spans="1:11" x14ac:dyDescent="0.25">
      <c r="A227" s="37"/>
      <c r="B227" s="37"/>
      <c r="C227" s="37"/>
      <c r="D227" s="37"/>
      <c r="E227" s="37"/>
      <c r="F227" s="37"/>
      <c r="G227" s="37"/>
      <c r="H227" s="37"/>
      <c r="I227" s="37"/>
      <c r="J227" s="37"/>
      <c r="K227" s="37"/>
    </row>
    <row r="228" spans="1:11" x14ac:dyDescent="0.25">
      <c r="A228" s="37"/>
      <c r="B228" s="37"/>
      <c r="C228" s="37"/>
      <c r="D228" s="37"/>
      <c r="E228" s="37"/>
      <c r="F228" s="37"/>
      <c r="G228" s="37"/>
      <c r="H228" s="37"/>
      <c r="I228" s="37"/>
      <c r="J228" s="37"/>
      <c r="K228" s="37"/>
    </row>
    <row r="229" spans="1:11" x14ac:dyDescent="0.25">
      <c r="A229" s="37"/>
      <c r="B229" s="37"/>
      <c r="C229" s="37"/>
      <c r="D229" s="37"/>
      <c r="E229" s="37"/>
      <c r="F229" s="37"/>
      <c r="G229" s="37"/>
      <c r="H229" s="37"/>
      <c r="I229" s="37"/>
      <c r="J229" s="37"/>
      <c r="K229" s="37"/>
    </row>
    <row r="230" spans="1:11" x14ac:dyDescent="0.25">
      <c r="A230" s="37"/>
      <c r="B230" s="37"/>
      <c r="C230" s="37"/>
      <c r="D230" s="37"/>
      <c r="E230" s="37"/>
      <c r="F230" s="37"/>
      <c r="G230" s="37"/>
      <c r="H230" s="37"/>
      <c r="I230" s="37"/>
      <c r="J230" s="37"/>
      <c r="K230" s="37"/>
    </row>
    <row r="231" spans="1:11" x14ac:dyDescent="0.25">
      <c r="A231" s="37"/>
      <c r="B231" s="37"/>
      <c r="C231" s="37"/>
      <c r="D231" s="37"/>
      <c r="E231" s="37"/>
      <c r="F231" s="37"/>
      <c r="G231" s="37"/>
      <c r="H231" s="37"/>
      <c r="I231" s="37"/>
      <c r="J231" s="37"/>
      <c r="K231" s="37"/>
    </row>
    <row r="232" spans="1:11" x14ac:dyDescent="0.25">
      <c r="A232" s="37"/>
      <c r="B232" s="37"/>
      <c r="C232" s="37"/>
      <c r="D232" s="37"/>
      <c r="E232" s="37"/>
      <c r="F232" s="37"/>
      <c r="G232" s="37"/>
      <c r="H232" s="37"/>
      <c r="I232" s="37"/>
      <c r="J232" s="37"/>
      <c r="K232" s="37"/>
    </row>
    <row r="233" spans="1:11" x14ac:dyDescent="0.25">
      <c r="A233" s="37"/>
      <c r="B233" s="37"/>
      <c r="C233" s="37"/>
      <c r="D233" s="37"/>
      <c r="E233" s="37"/>
      <c r="F233" s="37"/>
      <c r="G233" s="37"/>
      <c r="H233" s="37"/>
      <c r="I233" s="37"/>
      <c r="J233" s="37"/>
      <c r="K233" s="37"/>
    </row>
    <row r="234" spans="1:11" x14ac:dyDescent="0.25">
      <c r="A234" s="37"/>
      <c r="B234" s="37"/>
      <c r="C234" s="37"/>
      <c r="D234" s="37"/>
      <c r="E234" s="37"/>
      <c r="F234" s="37"/>
      <c r="G234" s="37"/>
      <c r="H234" s="37"/>
      <c r="I234" s="37"/>
      <c r="J234" s="37"/>
      <c r="K234" s="37"/>
    </row>
    <row r="235" spans="1:11" x14ac:dyDescent="0.25">
      <c r="A235" s="37"/>
      <c r="B235" s="37"/>
      <c r="C235" s="37"/>
      <c r="D235" s="37"/>
      <c r="E235" s="37"/>
      <c r="F235" s="37"/>
      <c r="G235" s="37"/>
      <c r="H235" s="37"/>
      <c r="I235" s="37"/>
      <c r="J235" s="37"/>
      <c r="K235" s="37"/>
    </row>
    <row r="236" spans="1:11" x14ac:dyDescent="0.25">
      <c r="A236" s="37"/>
      <c r="B236" s="37"/>
      <c r="C236" s="37"/>
      <c r="D236" s="37"/>
      <c r="E236" s="37"/>
      <c r="F236" s="37"/>
      <c r="G236" s="37"/>
      <c r="H236" s="37"/>
      <c r="I236" s="37"/>
      <c r="J236" s="37"/>
      <c r="K236" s="37"/>
    </row>
    <row r="237" spans="1:11" x14ac:dyDescent="0.25">
      <c r="A237" s="37"/>
      <c r="B237" s="37"/>
      <c r="C237" s="37"/>
      <c r="D237" s="37"/>
      <c r="E237" s="37"/>
      <c r="F237" s="37"/>
      <c r="G237" s="37"/>
      <c r="H237" s="37"/>
      <c r="I237" s="37"/>
      <c r="J237" s="37"/>
      <c r="K237" s="37"/>
    </row>
    <row r="238" spans="1:11" x14ac:dyDescent="0.25">
      <c r="A238" s="37"/>
      <c r="B238" s="37"/>
      <c r="C238" s="37"/>
      <c r="D238" s="37"/>
      <c r="E238" s="37"/>
      <c r="F238" s="37"/>
      <c r="G238" s="37"/>
      <c r="H238" s="37"/>
      <c r="I238" s="37"/>
      <c r="J238" s="37"/>
      <c r="K238" s="37"/>
    </row>
    <row r="239" spans="1:11" x14ac:dyDescent="0.25">
      <c r="A239" s="37"/>
      <c r="B239" s="37"/>
      <c r="C239" s="37"/>
      <c r="D239" s="37"/>
      <c r="E239" s="37"/>
      <c r="F239" s="37"/>
      <c r="G239" s="37"/>
      <c r="H239" s="37"/>
      <c r="I239" s="37"/>
      <c r="J239" s="37"/>
      <c r="K239" s="37"/>
    </row>
    <row r="240" spans="1:11" x14ac:dyDescent="0.25">
      <c r="A240" s="37"/>
      <c r="B240" s="37"/>
      <c r="C240" s="37"/>
      <c r="D240" s="37"/>
      <c r="E240" s="37"/>
      <c r="F240" s="37"/>
      <c r="G240" s="37"/>
      <c r="H240" s="37"/>
      <c r="I240" s="37"/>
      <c r="J240" s="37"/>
      <c r="K240" s="37"/>
    </row>
    <row r="241" spans="1:11" x14ac:dyDescent="0.25">
      <c r="A241" s="37"/>
      <c r="B241" s="37"/>
      <c r="C241" s="37"/>
      <c r="D241" s="37"/>
      <c r="E241" s="37"/>
      <c r="F241" s="37"/>
      <c r="G241" s="37"/>
      <c r="H241" s="37"/>
      <c r="I241" s="37"/>
      <c r="J241" s="37"/>
      <c r="K241" s="37"/>
    </row>
    <row r="242" spans="1:11" x14ac:dyDescent="0.25">
      <c r="A242" s="37"/>
      <c r="B242" s="37"/>
      <c r="C242" s="37"/>
      <c r="D242" s="37"/>
      <c r="E242" s="37"/>
      <c r="F242" s="37"/>
      <c r="G242" s="37"/>
      <c r="H242" s="37"/>
      <c r="I242" s="37"/>
      <c r="J242" s="37"/>
      <c r="K242" s="37"/>
    </row>
    <row r="243" spans="1:11" x14ac:dyDescent="0.25">
      <c r="A243" s="37"/>
      <c r="B243" s="37"/>
      <c r="C243" s="37"/>
      <c r="D243" s="37"/>
      <c r="E243" s="37"/>
      <c r="F243" s="37"/>
      <c r="G243" s="37"/>
      <c r="H243" s="37"/>
      <c r="I243" s="37"/>
      <c r="J243" s="37"/>
      <c r="K243" s="37"/>
    </row>
    <row r="244" spans="1:11" x14ac:dyDescent="0.25">
      <c r="A244" s="37"/>
      <c r="B244" s="37"/>
      <c r="C244" s="37"/>
      <c r="D244" s="37"/>
      <c r="E244" s="37"/>
      <c r="F244" s="37"/>
      <c r="G244" s="37"/>
      <c r="H244" s="37"/>
      <c r="I244" s="37"/>
      <c r="J244" s="37"/>
      <c r="K244" s="37"/>
    </row>
    <row r="245" spans="1:11" x14ac:dyDescent="0.25">
      <c r="A245" s="37"/>
      <c r="B245" s="37"/>
      <c r="C245" s="37"/>
      <c r="D245" s="37"/>
      <c r="E245" s="37"/>
      <c r="F245" s="37"/>
      <c r="G245" s="37"/>
      <c r="H245" s="37"/>
      <c r="I245" s="37"/>
      <c r="J245" s="37"/>
      <c r="K245" s="37"/>
    </row>
    <row r="246" spans="1:11" x14ac:dyDescent="0.25">
      <c r="A246" s="37"/>
      <c r="B246" s="37"/>
      <c r="C246" s="37"/>
      <c r="D246" s="37"/>
      <c r="E246" s="37"/>
      <c r="F246" s="37"/>
      <c r="G246" s="37"/>
      <c r="H246" s="37"/>
      <c r="I246" s="37"/>
      <c r="J246" s="37"/>
      <c r="K246" s="37"/>
    </row>
    <row r="247" spans="1:11" x14ac:dyDescent="0.25">
      <c r="A247" s="37"/>
      <c r="B247" s="37"/>
      <c r="C247" s="37"/>
      <c r="D247" s="37"/>
      <c r="E247" s="37"/>
      <c r="F247" s="37"/>
      <c r="G247" s="37"/>
      <c r="H247" s="37"/>
      <c r="I247" s="37"/>
      <c r="J247" s="37"/>
      <c r="K247" s="37"/>
    </row>
    <row r="248" spans="1:11" x14ac:dyDescent="0.25">
      <c r="A248" s="37"/>
      <c r="B248" s="37"/>
      <c r="C248" s="37"/>
      <c r="D248" s="37"/>
      <c r="E248" s="37"/>
      <c r="F248" s="37"/>
      <c r="G248" s="37"/>
      <c r="H248" s="37"/>
      <c r="I248" s="37"/>
      <c r="J248" s="37"/>
      <c r="K248" s="37"/>
    </row>
    <row r="249" spans="1:11" x14ac:dyDescent="0.25">
      <c r="A249" s="37"/>
      <c r="B249" s="37"/>
      <c r="C249" s="37"/>
      <c r="D249" s="37"/>
      <c r="E249" s="37"/>
      <c r="F249" s="37"/>
      <c r="G249" s="37"/>
      <c r="H249" s="37"/>
      <c r="I249" s="37"/>
      <c r="J249" s="37"/>
      <c r="K249" s="37"/>
    </row>
    <row r="250" spans="1:11" x14ac:dyDescent="0.25">
      <c r="A250" s="37"/>
      <c r="B250" s="37"/>
      <c r="C250" s="37"/>
      <c r="D250" s="37"/>
      <c r="E250" s="37"/>
      <c r="F250" s="37"/>
      <c r="G250" s="37"/>
      <c r="H250" s="37"/>
      <c r="I250" s="37"/>
      <c r="J250" s="37"/>
      <c r="K250" s="37"/>
    </row>
    <row r="251" spans="1:11" x14ac:dyDescent="0.25">
      <c r="A251" s="37"/>
      <c r="B251" s="37"/>
      <c r="C251" s="37"/>
      <c r="D251" s="37"/>
      <c r="E251" s="37"/>
      <c r="F251" s="37"/>
      <c r="G251" s="37"/>
      <c r="H251" s="37"/>
      <c r="I251" s="37"/>
      <c r="J251" s="37"/>
      <c r="K251" s="37"/>
    </row>
    <row r="252" spans="1:11" x14ac:dyDescent="0.25">
      <c r="A252" s="37"/>
      <c r="B252" s="37"/>
      <c r="C252" s="37"/>
      <c r="D252" s="37"/>
      <c r="E252" s="37"/>
      <c r="F252" s="37"/>
      <c r="G252" s="37"/>
      <c r="H252" s="37"/>
      <c r="I252" s="37"/>
      <c r="J252" s="37"/>
      <c r="K252" s="37"/>
    </row>
    <row r="253" spans="1:11" x14ac:dyDescent="0.25">
      <c r="A253" s="37"/>
      <c r="B253" s="37"/>
      <c r="C253" s="37"/>
      <c r="D253" s="37"/>
      <c r="E253" s="37"/>
      <c r="F253" s="37"/>
      <c r="G253" s="37"/>
      <c r="H253" s="37"/>
      <c r="I253" s="37"/>
      <c r="J253" s="37"/>
      <c r="K253" s="37"/>
    </row>
    <row r="254" spans="1:11" x14ac:dyDescent="0.25">
      <c r="A254" s="37"/>
      <c r="B254" s="37"/>
      <c r="C254" s="37"/>
      <c r="D254" s="37"/>
      <c r="E254" s="37"/>
      <c r="F254" s="37"/>
      <c r="G254" s="37"/>
      <c r="H254" s="37"/>
      <c r="I254" s="37"/>
      <c r="J254" s="37"/>
      <c r="K254" s="37"/>
    </row>
    <row r="255" spans="1:11" x14ac:dyDescent="0.25">
      <c r="A255" s="37"/>
      <c r="B255" s="37"/>
      <c r="C255" s="37"/>
      <c r="D255" s="37"/>
      <c r="E255" s="37"/>
      <c r="F255" s="37"/>
      <c r="G255" s="37"/>
      <c r="H255" s="37"/>
      <c r="I255" s="37"/>
      <c r="J255" s="37"/>
      <c r="K255" s="37"/>
    </row>
    <row r="256" spans="1:11" x14ac:dyDescent="0.25">
      <c r="A256" s="37"/>
      <c r="B256" s="37"/>
      <c r="C256" s="37"/>
      <c r="D256" s="37"/>
      <c r="E256" s="37"/>
      <c r="F256" s="37"/>
      <c r="G256" s="37"/>
      <c r="H256" s="37"/>
      <c r="I256" s="37"/>
      <c r="J256" s="37"/>
      <c r="K256" s="37"/>
    </row>
    <row r="257" spans="1:11" x14ac:dyDescent="0.25">
      <c r="A257" s="37"/>
      <c r="B257" s="37"/>
      <c r="C257" s="37"/>
      <c r="D257" s="37"/>
      <c r="E257" s="37"/>
      <c r="F257" s="37"/>
      <c r="G257" s="37"/>
      <c r="H257" s="37"/>
      <c r="I257" s="37"/>
      <c r="J257" s="37"/>
      <c r="K257" s="37"/>
    </row>
    <row r="258" spans="1:11" x14ac:dyDescent="0.25">
      <c r="A258" s="37"/>
      <c r="B258" s="37"/>
      <c r="C258" s="37"/>
      <c r="D258" s="37"/>
      <c r="E258" s="37"/>
      <c r="F258" s="37"/>
      <c r="G258" s="37"/>
      <c r="H258" s="37"/>
      <c r="I258" s="37"/>
      <c r="J258" s="37"/>
      <c r="K258" s="37"/>
    </row>
    <row r="259" spans="1:11" x14ac:dyDescent="0.25">
      <c r="A259" s="37"/>
      <c r="B259" s="37"/>
      <c r="C259" s="37"/>
      <c r="D259" s="37"/>
      <c r="E259" s="37"/>
      <c r="F259" s="37"/>
      <c r="G259" s="37"/>
      <c r="H259" s="37"/>
      <c r="I259" s="37"/>
      <c r="J259" s="37"/>
      <c r="K259" s="37"/>
    </row>
    <row r="260" spans="1:11" x14ac:dyDescent="0.25">
      <c r="A260" s="37"/>
      <c r="B260" s="37"/>
      <c r="C260" s="37"/>
      <c r="D260" s="37"/>
      <c r="E260" s="37"/>
      <c r="F260" s="37"/>
      <c r="G260" s="37"/>
      <c r="H260" s="37"/>
      <c r="I260" s="37"/>
      <c r="J260" s="37"/>
      <c r="K260" s="37"/>
    </row>
    <row r="261" spans="1:11" x14ac:dyDescent="0.25">
      <c r="A261" s="37"/>
      <c r="B261" s="37"/>
      <c r="C261" s="37"/>
      <c r="D261" s="37"/>
      <c r="E261" s="37"/>
      <c r="F261" s="37"/>
      <c r="G261" s="37"/>
      <c r="H261" s="37"/>
      <c r="I261" s="37"/>
      <c r="J261" s="37"/>
      <c r="K261" s="37"/>
    </row>
    <row r="262" spans="1:11" x14ac:dyDescent="0.25">
      <c r="A262" s="37"/>
      <c r="B262" s="37"/>
      <c r="C262" s="37"/>
      <c r="D262" s="37"/>
      <c r="E262" s="37"/>
      <c r="F262" s="37"/>
      <c r="G262" s="37"/>
      <c r="H262" s="37"/>
      <c r="I262" s="37"/>
      <c r="J262" s="37"/>
      <c r="K262" s="37"/>
    </row>
    <row r="263" spans="1:11" x14ac:dyDescent="0.25">
      <c r="A263" s="37"/>
      <c r="B263" s="37"/>
      <c r="C263" s="37"/>
      <c r="D263" s="37"/>
      <c r="E263" s="37"/>
      <c r="F263" s="37"/>
      <c r="G263" s="37"/>
      <c r="H263" s="37"/>
      <c r="I263" s="37"/>
      <c r="J263" s="37"/>
      <c r="K263" s="37"/>
    </row>
    <row r="264" spans="1:11" x14ac:dyDescent="0.25">
      <c r="A264" s="37"/>
      <c r="B264" s="37"/>
      <c r="C264" s="37"/>
      <c r="D264" s="37"/>
      <c r="E264" s="37"/>
      <c r="F264" s="37"/>
      <c r="G264" s="37"/>
      <c r="H264" s="37"/>
      <c r="I264" s="37"/>
      <c r="J264" s="37"/>
      <c r="K264" s="37"/>
    </row>
    <row r="265" spans="1:11" x14ac:dyDescent="0.25">
      <c r="A265" s="37"/>
      <c r="B265" s="37"/>
      <c r="C265" s="37"/>
      <c r="D265" s="37"/>
      <c r="E265" s="37"/>
      <c r="F265" s="37"/>
      <c r="G265" s="37"/>
      <c r="H265" s="37"/>
      <c r="I265" s="37"/>
      <c r="J265" s="37"/>
      <c r="K265" s="37"/>
    </row>
    <row r="266" spans="1:11" x14ac:dyDescent="0.25">
      <c r="A266" s="37"/>
      <c r="B266" s="37"/>
      <c r="C266" s="37"/>
      <c r="D266" s="37"/>
      <c r="E266" s="37"/>
      <c r="F266" s="37"/>
      <c r="G266" s="37"/>
      <c r="H266" s="37"/>
      <c r="I266" s="37"/>
      <c r="J266" s="37"/>
      <c r="K266" s="37"/>
    </row>
    <row r="267" spans="1:11" x14ac:dyDescent="0.25">
      <c r="A267" s="37"/>
      <c r="B267" s="37"/>
      <c r="C267" s="37"/>
      <c r="D267" s="37"/>
      <c r="E267" s="37"/>
      <c r="F267" s="37"/>
      <c r="G267" s="37"/>
      <c r="H267" s="37"/>
      <c r="I267" s="37"/>
      <c r="J267" s="37"/>
      <c r="K267" s="37"/>
    </row>
    <row r="268" spans="1:11" x14ac:dyDescent="0.25">
      <c r="A268" s="37"/>
      <c r="B268" s="37"/>
      <c r="C268" s="37"/>
      <c r="D268" s="37"/>
      <c r="E268" s="37"/>
      <c r="F268" s="37"/>
      <c r="G268" s="37"/>
      <c r="H268" s="37"/>
      <c r="I268" s="37"/>
      <c r="J268" s="37"/>
      <c r="K268" s="37"/>
    </row>
    <row r="269" spans="1:11" x14ac:dyDescent="0.25">
      <c r="A269" s="37"/>
      <c r="B269" s="37"/>
      <c r="C269" s="37"/>
      <c r="D269" s="37"/>
      <c r="E269" s="37"/>
      <c r="F269" s="37"/>
      <c r="G269" s="37"/>
      <c r="H269" s="37"/>
      <c r="I269" s="37"/>
      <c r="J269" s="37"/>
      <c r="K269" s="37"/>
    </row>
    <row r="270" spans="1:11" x14ac:dyDescent="0.25">
      <c r="A270" s="37"/>
      <c r="B270" s="37"/>
      <c r="C270" s="37"/>
      <c r="D270" s="37"/>
      <c r="E270" s="37"/>
      <c r="F270" s="37"/>
      <c r="G270" s="37"/>
      <c r="H270" s="37"/>
      <c r="I270" s="37"/>
      <c r="J270" s="37"/>
      <c r="K270" s="37"/>
    </row>
    <row r="271" spans="1:11" x14ac:dyDescent="0.25">
      <c r="A271" s="37"/>
      <c r="B271" s="37"/>
      <c r="C271" s="37"/>
      <c r="D271" s="37"/>
      <c r="E271" s="37"/>
      <c r="F271" s="37"/>
      <c r="G271" s="37"/>
      <c r="H271" s="37"/>
      <c r="I271" s="37"/>
      <c r="J271" s="37"/>
      <c r="K271" s="37"/>
    </row>
    <row r="272" spans="1:11" x14ac:dyDescent="0.25">
      <c r="A272" s="37"/>
      <c r="B272" s="37"/>
      <c r="C272" s="37"/>
      <c r="D272" s="37"/>
      <c r="E272" s="37"/>
      <c r="F272" s="37"/>
      <c r="G272" s="37"/>
      <c r="H272" s="37"/>
      <c r="I272" s="37"/>
      <c r="J272" s="37"/>
      <c r="K272" s="37"/>
    </row>
    <row r="273" spans="1:11" x14ac:dyDescent="0.25">
      <c r="A273" s="37"/>
      <c r="B273" s="37"/>
      <c r="C273" s="37"/>
      <c r="D273" s="37"/>
      <c r="E273" s="37"/>
      <c r="F273" s="37"/>
      <c r="G273" s="37"/>
      <c r="H273" s="37"/>
      <c r="I273" s="37"/>
      <c r="J273" s="37"/>
      <c r="K273" s="37"/>
    </row>
    <row r="274" spans="1:11" x14ac:dyDescent="0.25">
      <c r="A274" s="37"/>
      <c r="B274" s="37"/>
      <c r="C274" s="37"/>
      <c r="D274" s="37"/>
      <c r="E274" s="37"/>
      <c r="F274" s="37"/>
      <c r="G274" s="37"/>
      <c r="H274" s="37"/>
      <c r="I274" s="37"/>
      <c r="J274" s="37"/>
      <c r="K274" s="37"/>
    </row>
    <row r="275" spans="1:11" x14ac:dyDescent="0.25">
      <c r="A275" s="37"/>
      <c r="B275" s="37"/>
      <c r="C275" s="37"/>
      <c r="D275" s="37"/>
      <c r="E275" s="37"/>
      <c r="F275" s="37"/>
      <c r="G275" s="37"/>
      <c r="H275" s="37"/>
      <c r="I275" s="37"/>
      <c r="J275" s="37"/>
      <c r="K275" s="37"/>
    </row>
    <row r="276" spans="1:11" x14ac:dyDescent="0.25">
      <c r="A276" s="37"/>
      <c r="B276" s="37"/>
      <c r="C276" s="37"/>
      <c r="D276" s="37"/>
      <c r="E276" s="37"/>
      <c r="F276" s="37"/>
      <c r="G276" s="37"/>
      <c r="H276" s="37"/>
      <c r="I276" s="37"/>
      <c r="J276" s="37"/>
      <c r="K276" s="37"/>
    </row>
    <row r="277" spans="1:11" x14ac:dyDescent="0.25">
      <c r="A277" s="37"/>
      <c r="B277" s="37"/>
      <c r="C277" s="37"/>
      <c r="D277" s="37"/>
      <c r="E277" s="37"/>
      <c r="F277" s="37"/>
      <c r="G277" s="37"/>
      <c r="H277" s="37"/>
      <c r="I277" s="37"/>
      <c r="J277" s="37"/>
      <c r="K277" s="37"/>
    </row>
    <row r="278" spans="1:11" x14ac:dyDescent="0.25">
      <c r="A278" s="37"/>
      <c r="B278" s="37"/>
      <c r="C278" s="37"/>
      <c r="D278" s="37"/>
      <c r="E278" s="37"/>
      <c r="F278" s="37"/>
      <c r="G278" s="37"/>
      <c r="H278" s="37"/>
      <c r="I278" s="37"/>
      <c r="J278" s="37"/>
      <c r="K278" s="37"/>
    </row>
    <row r="279" spans="1:11" x14ac:dyDescent="0.25">
      <c r="A279" s="37"/>
      <c r="B279" s="37"/>
      <c r="C279" s="37"/>
      <c r="D279" s="37"/>
      <c r="E279" s="37"/>
      <c r="F279" s="37"/>
      <c r="G279" s="37"/>
      <c r="H279" s="37"/>
      <c r="I279" s="37"/>
      <c r="J279" s="37"/>
      <c r="K279" s="37"/>
    </row>
    <row r="280" spans="1:11" x14ac:dyDescent="0.25">
      <c r="A280" s="37"/>
      <c r="B280" s="37"/>
      <c r="C280" s="37"/>
      <c r="D280" s="37"/>
      <c r="E280" s="37"/>
      <c r="F280" s="37"/>
      <c r="G280" s="37"/>
      <c r="H280" s="37"/>
      <c r="I280" s="37"/>
      <c r="J280" s="37"/>
      <c r="K280" s="37"/>
    </row>
    <row r="281" spans="1:11" x14ac:dyDescent="0.25">
      <c r="A281" s="37"/>
      <c r="B281" s="37"/>
      <c r="C281" s="37"/>
      <c r="D281" s="37"/>
      <c r="E281" s="37"/>
      <c r="F281" s="37"/>
      <c r="G281" s="37"/>
      <c r="H281" s="37"/>
      <c r="I281" s="37"/>
      <c r="J281" s="37"/>
      <c r="K281" s="37"/>
    </row>
    <row r="282" spans="1:11" x14ac:dyDescent="0.25">
      <c r="A282" s="37"/>
      <c r="B282" s="37"/>
      <c r="C282" s="37"/>
      <c r="D282" s="37"/>
      <c r="E282" s="37"/>
      <c r="F282" s="37"/>
      <c r="G282" s="37"/>
      <c r="H282" s="37"/>
      <c r="I282" s="37"/>
      <c r="J282" s="37"/>
      <c r="K282" s="37"/>
    </row>
    <row r="283" spans="1:11" x14ac:dyDescent="0.25">
      <c r="A283" s="37"/>
      <c r="B283" s="37"/>
      <c r="C283" s="37"/>
      <c r="D283" s="37"/>
      <c r="E283" s="37"/>
      <c r="F283" s="37"/>
      <c r="G283" s="37"/>
      <c r="H283" s="37"/>
      <c r="I283" s="37"/>
      <c r="J283" s="37"/>
      <c r="K283" s="37"/>
    </row>
    <row r="284" spans="1:11" x14ac:dyDescent="0.25">
      <c r="A284" s="37"/>
      <c r="B284" s="37"/>
      <c r="C284" s="37"/>
      <c r="D284" s="37"/>
      <c r="E284" s="37"/>
      <c r="F284" s="37"/>
      <c r="G284" s="37"/>
      <c r="H284" s="37"/>
      <c r="I284" s="37"/>
      <c r="J284" s="37"/>
      <c r="K284" s="37"/>
    </row>
    <row r="285" spans="1:11" x14ac:dyDescent="0.25">
      <c r="A285" s="37"/>
      <c r="B285" s="37"/>
      <c r="C285" s="37"/>
      <c r="D285" s="37"/>
      <c r="E285" s="37"/>
      <c r="F285" s="37"/>
      <c r="G285" s="37"/>
      <c r="H285" s="37"/>
      <c r="I285" s="37"/>
      <c r="J285" s="37"/>
      <c r="K285" s="37"/>
    </row>
    <row r="286" spans="1:11" x14ac:dyDescent="0.25">
      <c r="A286" s="37"/>
      <c r="B286" s="37"/>
      <c r="C286" s="37"/>
      <c r="D286" s="37"/>
      <c r="E286" s="37"/>
      <c r="F286" s="37"/>
      <c r="G286" s="37"/>
      <c r="H286" s="37"/>
      <c r="I286" s="37"/>
      <c r="J286" s="37"/>
      <c r="K286" s="37"/>
    </row>
    <row r="287" spans="1:11" x14ac:dyDescent="0.25">
      <c r="A287" s="37"/>
      <c r="B287" s="37"/>
      <c r="C287" s="37"/>
      <c r="D287" s="37"/>
      <c r="E287" s="37"/>
      <c r="F287" s="37"/>
      <c r="G287" s="37"/>
      <c r="H287" s="37"/>
      <c r="I287" s="37"/>
      <c r="J287" s="37"/>
      <c r="K287" s="37"/>
    </row>
    <row r="288" spans="1:11" x14ac:dyDescent="0.25">
      <c r="A288" s="37"/>
      <c r="B288" s="37"/>
      <c r="C288" s="37"/>
      <c r="D288" s="37"/>
      <c r="E288" s="37"/>
      <c r="F288" s="37"/>
      <c r="G288" s="37"/>
      <c r="H288" s="37"/>
      <c r="I288" s="37"/>
      <c r="J288" s="37"/>
      <c r="K288" s="37"/>
    </row>
    <row r="289" spans="1:11" x14ac:dyDescent="0.25">
      <c r="A289" s="37"/>
      <c r="B289" s="37"/>
      <c r="C289" s="37"/>
      <c r="D289" s="37"/>
      <c r="E289" s="37"/>
      <c r="F289" s="37"/>
      <c r="G289" s="37"/>
      <c r="H289" s="37"/>
      <c r="I289" s="37"/>
      <c r="J289" s="37"/>
      <c r="K289" s="37"/>
    </row>
    <row r="290" spans="1:11" x14ac:dyDescent="0.25">
      <c r="A290" s="37"/>
      <c r="B290" s="37"/>
      <c r="C290" s="37"/>
      <c r="D290" s="37"/>
      <c r="E290" s="37"/>
      <c r="F290" s="37"/>
      <c r="G290" s="37"/>
      <c r="H290" s="37"/>
      <c r="I290" s="37"/>
      <c r="J290" s="37"/>
      <c r="K290" s="37"/>
    </row>
    <row r="291" spans="1:11" x14ac:dyDescent="0.25">
      <c r="A291" s="37"/>
      <c r="B291" s="37"/>
      <c r="C291" s="37"/>
      <c r="D291" s="37"/>
      <c r="E291" s="37"/>
      <c r="F291" s="37"/>
      <c r="G291" s="37"/>
      <c r="H291" s="37"/>
      <c r="I291" s="37"/>
      <c r="J291" s="37"/>
      <c r="K291" s="37"/>
    </row>
    <row r="292" spans="1:11" x14ac:dyDescent="0.25">
      <c r="A292" s="37"/>
      <c r="B292" s="37"/>
      <c r="C292" s="37"/>
      <c r="D292" s="37"/>
      <c r="E292" s="37"/>
      <c r="F292" s="37"/>
      <c r="G292" s="37"/>
      <c r="H292" s="37"/>
      <c r="I292" s="37"/>
      <c r="J292" s="37"/>
      <c r="K292" s="37"/>
    </row>
    <row r="293" spans="1:11" x14ac:dyDescent="0.25">
      <c r="A293" s="37"/>
      <c r="B293" s="37"/>
      <c r="C293" s="37"/>
      <c r="D293" s="37"/>
      <c r="E293" s="37"/>
      <c r="F293" s="37"/>
      <c r="G293" s="37"/>
      <c r="H293" s="37"/>
      <c r="I293" s="37"/>
      <c r="J293" s="37"/>
      <c r="K293" s="37"/>
    </row>
    <row r="294" spans="1:11" x14ac:dyDescent="0.25">
      <c r="A294" s="37"/>
      <c r="B294" s="37"/>
      <c r="C294" s="37"/>
      <c r="D294" s="37"/>
      <c r="E294" s="37"/>
      <c r="F294" s="37"/>
      <c r="G294" s="37"/>
      <c r="H294" s="37"/>
      <c r="I294" s="37"/>
      <c r="J294" s="37"/>
      <c r="K294" s="37"/>
    </row>
    <row r="295" spans="1:11" x14ac:dyDescent="0.25">
      <c r="A295" s="37"/>
      <c r="B295" s="37"/>
      <c r="C295" s="37"/>
      <c r="D295" s="37"/>
      <c r="E295" s="37"/>
      <c r="F295" s="37"/>
      <c r="G295" s="37"/>
      <c r="H295" s="37"/>
      <c r="I295" s="37"/>
      <c r="J295" s="37"/>
      <c r="K295" s="37"/>
    </row>
    <row r="296" spans="1:11" x14ac:dyDescent="0.25">
      <c r="A296" s="37"/>
      <c r="B296" s="37"/>
      <c r="C296" s="37"/>
      <c r="D296" s="37"/>
      <c r="E296" s="37"/>
      <c r="F296" s="37"/>
      <c r="G296" s="37"/>
      <c r="H296" s="37"/>
      <c r="I296" s="37"/>
      <c r="J296" s="37"/>
      <c r="K296" s="37"/>
    </row>
    <row r="297" spans="1:11" x14ac:dyDescent="0.25">
      <c r="A297" s="37"/>
      <c r="B297" s="37"/>
      <c r="C297" s="37"/>
      <c r="D297" s="37"/>
      <c r="E297" s="37"/>
      <c r="F297" s="37"/>
      <c r="G297" s="37"/>
      <c r="H297" s="37"/>
      <c r="I297" s="37"/>
      <c r="J297" s="37"/>
      <c r="K297" s="37"/>
    </row>
    <row r="298" spans="1:11" x14ac:dyDescent="0.25">
      <c r="A298" s="37"/>
      <c r="B298" s="37"/>
      <c r="C298" s="37"/>
      <c r="D298" s="37"/>
      <c r="E298" s="37"/>
      <c r="F298" s="37"/>
      <c r="G298" s="37"/>
      <c r="H298" s="37"/>
      <c r="I298" s="37"/>
      <c r="J298" s="37"/>
      <c r="K298" s="37"/>
    </row>
    <row r="299" spans="1:11" x14ac:dyDescent="0.25">
      <c r="A299" s="37"/>
      <c r="B299" s="37"/>
      <c r="C299" s="37"/>
      <c r="D299" s="37"/>
      <c r="E299" s="37"/>
      <c r="F299" s="37"/>
      <c r="G299" s="37"/>
      <c r="H299" s="37"/>
      <c r="I299" s="37"/>
      <c r="J299" s="37"/>
      <c r="K299" s="37"/>
    </row>
    <row r="300" spans="1:11" x14ac:dyDescent="0.25">
      <c r="A300" s="37"/>
      <c r="B300" s="37"/>
      <c r="C300" s="37"/>
      <c r="D300" s="37"/>
      <c r="E300" s="37"/>
      <c r="F300" s="37"/>
      <c r="G300" s="37"/>
      <c r="H300" s="37"/>
      <c r="I300" s="37"/>
      <c r="J300" s="37"/>
      <c r="K300" s="37"/>
    </row>
    <row r="301" spans="1:11" x14ac:dyDescent="0.25">
      <c r="A301" s="37"/>
      <c r="B301" s="37"/>
      <c r="C301" s="37"/>
      <c r="D301" s="37"/>
      <c r="E301" s="37"/>
      <c r="F301" s="37"/>
      <c r="G301" s="37"/>
      <c r="H301" s="37"/>
      <c r="I301" s="37"/>
      <c r="J301" s="37"/>
      <c r="K301" s="37"/>
    </row>
    <row r="302" spans="1:11" x14ac:dyDescent="0.25">
      <c r="A302" s="37"/>
      <c r="B302" s="37"/>
      <c r="C302" s="37"/>
      <c r="D302" s="37"/>
      <c r="E302" s="37"/>
      <c r="F302" s="37"/>
      <c r="G302" s="37"/>
      <c r="H302" s="37"/>
      <c r="I302" s="37"/>
      <c r="J302" s="37"/>
      <c r="K302" s="37"/>
    </row>
    <row r="303" spans="1:11" x14ac:dyDescent="0.25">
      <c r="A303" s="37"/>
      <c r="B303" s="37"/>
      <c r="C303" s="37"/>
      <c r="D303" s="37"/>
      <c r="E303" s="37"/>
      <c r="F303" s="37"/>
      <c r="G303" s="37"/>
      <c r="H303" s="37"/>
      <c r="I303" s="37"/>
      <c r="J303" s="37"/>
      <c r="K303" s="37"/>
    </row>
    <row r="304" spans="1:11" x14ac:dyDescent="0.25">
      <c r="A304" s="37"/>
      <c r="B304" s="37"/>
      <c r="C304" s="37"/>
      <c r="D304" s="37"/>
      <c r="E304" s="37"/>
      <c r="F304" s="37"/>
      <c r="G304" s="37"/>
      <c r="H304" s="37"/>
      <c r="I304" s="37"/>
      <c r="J304" s="37"/>
      <c r="K304" s="37"/>
    </row>
    <row r="305" spans="1:11" x14ac:dyDescent="0.25">
      <c r="A305" s="37"/>
      <c r="B305" s="37"/>
      <c r="C305" s="37"/>
      <c r="D305" s="37"/>
      <c r="E305" s="37"/>
      <c r="F305" s="37"/>
      <c r="G305" s="37"/>
      <c r="H305" s="37"/>
      <c r="I305" s="37"/>
      <c r="J305" s="37"/>
      <c r="K305" s="37"/>
    </row>
    <row r="306" spans="1:11" x14ac:dyDescent="0.25">
      <c r="A306" s="37"/>
      <c r="B306" s="37"/>
      <c r="C306" s="37"/>
      <c r="D306" s="37"/>
      <c r="E306" s="37"/>
      <c r="F306" s="37"/>
      <c r="G306" s="37"/>
      <c r="H306" s="37"/>
      <c r="I306" s="37"/>
      <c r="J306" s="37"/>
      <c r="K306" s="37"/>
    </row>
    <row r="307" spans="1:11" x14ac:dyDescent="0.25">
      <c r="A307" s="37"/>
      <c r="B307" s="37"/>
      <c r="C307" s="37"/>
      <c r="D307" s="37"/>
      <c r="E307" s="37"/>
      <c r="F307" s="37"/>
      <c r="G307" s="37"/>
      <c r="H307" s="37"/>
      <c r="I307" s="37"/>
      <c r="J307" s="37"/>
      <c r="K307" s="37"/>
    </row>
    <row r="308" spans="1:11" x14ac:dyDescent="0.25">
      <c r="A308" s="37"/>
      <c r="B308" s="37"/>
      <c r="C308" s="37"/>
      <c r="D308" s="37"/>
      <c r="E308" s="37"/>
      <c r="F308" s="37"/>
      <c r="G308" s="37"/>
      <c r="H308" s="37"/>
      <c r="I308" s="37"/>
      <c r="J308" s="37"/>
      <c r="K308" s="37"/>
    </row>
    <row r="309" spans="1:11" x14ac:dyDescent="0.25">
      <c r="A309" s="37"/>
      <c r="B309" s="37"/>
      <c r="C309" s="37"/>
      <c r="D309" s="37"/>
      <c r="E309" s="37"/>
      <c r="F309" s="37"/>
      <c r="G309" s="37"/>
      <c r="H309" s="37"/>
      <c r="I309" s="37"/>
      <c r="J309" s="37"/>
      <c r="K309" s="37"/>
    </row>
    <row r="310" spans="1:11" x14ac:dyDescent="0.25">
      <c r="A310" s="37"/>
      <c r="B310" s="37"/>
      <c r="C310" s="37"/>
      <c r="D310" s="37"/>
      <c r="E310" s="37"/>
      <c r="F310" s="37"/>
      <c r="G310" s="37"/>
      <c r="H310" s="37"/>
      <c r="I310" s="37"/>
      <c r="J310" s="37"/>
      <c r="K310" s="37"/>
    </row>
    <row r="311" spans="1:11" x14ac:dyDescent="0.25">
      <c r="A311" s="37"/>
      <c r="B311" s="37"/>
      <c r="C311" s="37"/>
      <c r="D311" s="37"/>
      <c r="E311" s="37"/>
      <c r="F311" s="37"/>
      <c r="G311" s="37"/>
      <c r="H311" s="37"/>
      <c r="I311" s="37"/>
      <c r="J311" s="37"/>
      <c r="K311" s="37"/>
    </row>
    <row r="312" spans="1:11" x14ac:dyDescent="0.25">
      <c r="A312" s="37"/>
      <c r="B312" s="37"/>
      <c r="C312" s="37"/>
      <c r="D312" s="37"/>
      <c r="E312" s="37"/>
      <c r="F312" s="37"/>
      <c r="G312" s="37"/>
      <c r="H312" s="37"/>
      <c r="I312" s="37"/>
      <c r="J312" s="37"/>
      <c r="K312" s="37"/>
    </row>
    <row r="313" spans="1:11" x14ac:dyDescent="0.25">
      <c r="A313" s="37"/>
      <c r="B313" s="37"/>
      <c r="C313" s="37"/>
      <c r="D313" s="37"/>
      <c r="E313" s="37"/>
      <c r="F313" s="37"/>
      <c r="G313" s="37"/>
      <c r="H313" s="37"/>
      <c r="I313" s="37"/>
      <c r="J313" s="37"/>
      <c r="K313" s="37"/>
    </row>
    <row r="314" spans="1:11" x14ac:dyDescent="0.25">
      <c r="A314" s="37"/>
      <c r="B314" s="37"/>
      <c r="C314" s="37"/>
      <c r="D314" s="37"/>
      <c r="E314" s="37"/>
      <c r="F314" s="37"/>
      <c r="G314" s="37"/>
      <c r="H314" s="37"/>
      <c r="I314" s="37"/>
      <c r="J314" s="37"/>
      <c r="K314" s="37"/>
    </row>
    <row r="315" spans="1:11" x14ac:dyDescent="0.25">
      <c r="A315" s="37"/>
      <c r="B315" s="37"/>
      <c r="C315" s="37"/>
      <c r="D315" s="37"/>
      <c r="E315" s="37"/>
      <c r="F315" s="37"/>
      <c r="G315" s="37"/>
      <c r="H315" s="37"/>
      <c r="I315" s="37"/>
      <c r="J315" s="37"/>
      <c r="K315" s="37"/>
    </row>
    <row r="316" spans="1:11" x14ac:dyDescent="0.25">
      <c r="A316" s="37"/>
      <c r="B316" s="37"/>
      <c r="C316" s="37"/>
      <c r="D316" s="37"/>
      <c r="E316" s="37"/>
      <c r="F316" s="37"/>
      <c r="G316" s="37"/>
      <c r="H316" s="37"/>
      <c r="I316" s="37"/>
      <c r="J316" s="37"/>
      <c r="K316" s="37"/>
    </row>
    <row r="317" spans="1:11" x14ac:dyDescent="0.25">
      <c r="A317" s="37"/>
      <c r="B317" s="37"/>
      <c r="C317" s="37"/>
      <c r="D317" s="37"/>
      <c r="E317" s="37"/>
      <c r="F317" s="37"/>
      <c r="G317" s="37"/>
      <c r="H317" s="37"/>
      <c r="I317" s="37"/>
      <c r="J317" s="37"/>
      <c r="K317" s="37"/>
    </row>
    <row r="318" spans="1:11" x14ac:dyDescent="0.25">
      <c r="A318" s="37"/>
      <c r="B318" s="37"/>
      <c r="C318" s="37"/>
      <c r="D318" s="37"/>
      <c r="E318" s="37"/>
      <c r="F318" s="37"/>
      <c r="G318" s="37"/>
      <c r="H318" s="37"/>
      <c r="I318" s="37"/>
      <c r="J318" s="37"/>
      <c r="K318" s="37"/>
    </row>
  </sheetData>
  <sheetProtection algorithmName="SHA-512" hashValue="9RUA7uUgnE5sk9jHH4tGRK6Bc0c3uWXe2BC9IbihIlrMJsYywWvILmMUKgvpHJZ1ecjFq3qGhECrrdyqUYTj2Q==" saltValue="OVkrEY9dIQ+3QPVr8D9gwQ==" spinCount="100000" sheet="1" objects="1" scenarios="1"/>
  <mergeCells count="139">
    <mergeCell ref="D195:G195"/>
    <mergeCell ref="I195:K195"/>
    <mergeCell ref="H113:K113"/>
    <mergeCell ref="I132:K132"/>
    <mergeCell ref="A114:F114"/>
    <mergeCell ref="H114:K114"/>
    <mergeCell ref="F113:G113"/>
    <mergeCell ref="A101:G101"/>
    <mergeCell ref="H101:K101"/>
    <mergeCell ref="A102:F102"/>
    <mergeCell ref="H102:K102"/>
    <mergeCell ref="A111:G111"/>
    <mergeCell ref="H111:K111"/>
    <mergeCell ref="A112:F112"/>
    <mergeCell ref="H112:K112"/>
    <mergeCell ref="A106:G106"/>
    <mergeCell ref="H106:I106"/>
    <mergeCell ref="J106:K106"/>
    <mergeCell ref="A110:F110"/>
    <mergeCell ref="H110:K110"/>
    <mergeCell ref="F127:G127"/>
    <mergeCell ref="C128:D128"/>
    <mergeCell ref="F128:G128"/>
    <mergeCell ref="C130:D130"/>
    <mergeCell ref="C132:D132"/>
    <mergeCell ref="G132:H132"/>
    <mergeCell ref="C127:D127"/>
    <mergeCell ref="A122:B123"/>
    <mergeCell ref="C122:H122"/>
    <mergeCell ref="C124:H125"/>
    <mergeCell ref="A94:F94"/>
    <mergeCell ref="H94:K94"/>
    <mergeCell ref="H103:K103"/>
    <mergeCell ref="F103:G103"/>
    <mergeCell ref="A104:F104"/>
    <mergeCell ref="H104:K104"/>
    <mergeCell ref="A109:F109"/>
    <mergeCell ref="H109:K109"/>
    <mergeCell ref="A107:E107"/>
    <mergeCell ref="F107:G107"/>
    <mergeCell ref="H107:I107"/>
    <mergeCell ref="J107:K107"/>
    <mergeCell ref="A96:G96"/>
    <mergeCell ref="H96:I96"/>
    <mergeCell ref="J96:K96"/>
    <mergeCell ref="A97:E97"/>
    <mergeCell ref="F97:G97"/>
    <mergeCell ref="H97:I97"/>
    <mergeCell ref="J97:K97"/>
    <mergeCell ref="A99:F99"/>
    <mergeCell ref="H99:K99"/>
    <mergeCell ref="A100:F100"/>
    <mergeCell ref="H100:K100"/>
    <mergeCell ref="A89:F89"/>
    <mergeCell ref="H89:K89"/>
    <mergeCell ref="A90:F90"/>
    <mergeCell ref="H90:K90"/>
    <mergeCell ref="H91:K91"/>
    <mergeCell ref="A91:G91"/>
    <mergeCell ref="A92:F92"/>
    <mergeCell ref="H92:K92"/>
    <mergeCell ref="F93:G93"/>
    <mergeCell ref="H93:K93"/>
    <mergeCell ref="A87:E87"/>
    <mergeCell ref="F87:G87"/>
    <mergeCell ref="H87:I87"/>
    <mergeCell ref="J87:K87"/>
    <mergeCell ref="A31:C31"/>
    <mergeCell ref="D31:J31"/>
    <mergeCell ref="A34:K34"/>
    <mergeCell ref="A86:G86"/>
    <mergeCell ref="H86:I86"/>
    <mergeCell ref="J86:K86"/>
    <mergeCell ref="A69:K69"/>
    <mergeCell ref="A2:K2"/>
    <mergeCell ref="B5:C5"/>
    <mergeCell ref="D5:J5"/>
    <mergeCell ref="D8:J8"/>
    <mergeCell ref="B9:C9"/>
    <mergeCell ref="D9:J9"/>
    <mergeCell ref="A28:C28"/>
    <mergeCell ref="D28:J28"/>
    <mergeCell ref="D10:J10"/>
    <mergeCell ref="B14:E14"/>
    <mergeCell ref="G14:J14"/>
    <mergeCell ref="B16:E16"/>
    <mergeCell ref="G16:J16"/>
    <mergeCell ref="B19:E19"/>
    <mergeCell ref="G19:J19"/>
    <mergeCell ref="B21:E21"/>
    <mergeCell ref="G21:J21"/>
    <mergeCell ref="B22:E22"/>
    <mergeCell ref="B24:C24"/>
    <mergeCell ref="B25:J25"/>
    <mergeCell ref="D11:J11"/>
    <mergeCell ref="C189:D189"/>
    <mergeCell ref="C191:D191"/>
    <mergeCell ref="G191:H191"/>
    <mergeCell ref="F155:G155"/>
    <mergeCell ref="C155:D155"/>
    <mergeCell ref="I160:K160"/>
    <mergeCell ref="G160:H160"/>
    <mergeCell ref="C160:D160"/>
    <mergeCell ref="C158:D158"/>
    <mergeCell ref="F156:G156"/>
    <mergeCell ref="C156:D156"/>
    <mergeCell ref="C175:D175"/>
    <mergeCell ref="C177:D177"/>
    <mergeCell ref="A181:B182"/>
    <mergeCell ref="C181:H181"/>
    <mergeCell ref="C183:H184"/>
    <mergeCell ref="C186:D186"/>
    <mergeCell ref="F186:G186"/>
    <mergeCell ref="C187:D187"/>
    <mergeCell ref="F187:G187"/>
    <mergeCell ref="G177:H177"/>
    <mergeCell ref="I177:K177"/>
    <mergeCell ref="I191:K191"/>
    <mergeCell ref="A136:B137"/>
    <mergeCell ref="C136:H136"/>
    <mergeCell ref="C138:H139"/>
    <mergeCell ref="C141:D141"/>
    <mergeCell ref="F141:G141"/>
    <mergeCell ref="C142:D142"/>
    <mergeCell ref="F142:G142"/>
    <mergeCell ref="C144:D144"/>
    <mergeCell ref="C146:D146"/>
    <mergeCell ref="G146:H146"/>
    <mergeCell ref="I146:K146"/>
    <mergeCell ref="A150:B151"/>
    <mergeCell ref="C150:H150"/>
    <mergeCell ref="C152:H153"/>
    <mergeCell ref="A167:B168"/>
    <mergeCell ref="C167:H167"/>
    <mergeCell ref="C169:H170"/>
    <mergeCell ref="C172:D172"/>
    <mergeCell ref="F172:G172"/>
    <mergeCell ref="C173:D173"/>
    <mergeCell ref="F173:G173"/>
  </mergeCells>
  <conditionalFormatting sqref="H87:I87">
    <cfRule type="expression" dxfId="2" priority="3">
      <formula>F87="Kein Ansatz"</formula>
    </cfRule>
  </conditionalFormatting>
  <conditionalFormatting sqref="H97:I97">
    <cfRule type="expression" dxfId="1" priority="2">
      <formula>F97="Kein Ansatz"</formula>
    </cfRule>
  </conditionalFormatting>
  <conditionalFormatting sqref="H107:I107">
    <cfRule type="expression" dxfId="0" priority="1">
      <formula>F107="Kein Ansatz"</formula>
    </cfRule>
  </conditionalFormatting>
  <dataValidations count="3">
    <dataValidation type="list" allowBlank="1" showInputMessage="1" showErrorMessage="1" sqref="E130 E132 E158 E160 E189 E191 E144 E146 E175 E177" xr:uid="{00000000-0002-0000-0900-000000000000}">
      <formula1>"ja, nein"</formula1>
    </dataValidation>
    <dataValidation type="list" allowBlank="1" showInputMessage="1" showErrorMessage="1" sqref="F87:G87 F97:G97" xr:uid="{00000000-0002-0000-0900-000001000000}">
      <formula1>"Pauschale, Prozent, Kein Ansatz"</formula1>
    </dataValidation>
    <dataValidation type="list" allowBlank="1" showInputMessage="1" showErrorMessage="1" sqref="F107:G107" xr:uid="{00000000-0002-0000-0900-000002000000}">
      <formula1>"Prozent, Kein Ansatz"</formula1>
    </dataValidation>
  </dataValidations>
  <pageMargins left="0.70866141732283472" right="0.70866141732283472" top="0.78740157480314965" bottom="0.78740157480314965" header="0.31496062992125984" footer="0.31496062992125984"/>
  <pageSetup paperSize="9" orientation="portrait" r:id="rId1"/>
  <headerFooter>
    <oddHeader xml:space="preserve">&amp;R&amp;"Arial,Standard"&amp;20IV 2131 F
&amp;8Honorarangebot HOAI </oddHeader>
    <oddFooter>&amp;C&amp;P von &amp;N</oddFooter>
  </headerFooter>
  <rowBreaks count="1" manualBreakCount="1">
    <brk id="12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61"/>
  <dimension ref="B1:AP228"/>
  <sheetViews>
    <sheetView showGridLines="0" topLeftCell="B76" zoomScale="85" zoomScaleNormal="85" workbookViewId="0">
      <selection activeCell="I121" sqref="I121:J122"/>
    </sheetView>
  </sheetViews>
  <sheetFormatPr baseColWidth="10" defaultRowHeight="15" x14ac:dyDescent="0.25"/>
  <cols>
    <col min="1" max="1" width="1.42578125" customWidth="1"/>
    <col min="2" max="2" width="14.28515625" customWidth="1"/>
  </cols>
  <sheetData>
    <row r="1" spans="2:42" ht="33.75" customHeight="1" x14ac:dyDescent="0.25">
      <c r="B1" s="17"/>
      <c r="C1" s="25" t="s">
        <v>10</v>
      </c>
      <c r="D1" s="12" t="s">
        <v>10</v>
      </c>
      <c r="E1" s="12" t="s">
        <v>10</v>
      </c>
      <c r="F1" s="12" t="s">
        <v>10</v>
      </c>
      <c r="G1" s="12" t="s">
        <v>10</v>
      </c>
      <c r="H1" s="12" t="s">
        <v>10</v>
      </c>
      <c r="I1" s="12" t="s">
        <v>10</v>
      </c>
      <c r="J1" s="12" t="s">
        <v>10</v>
      </c>
      <c r="K1" s="12" t="s">
        <v>10</v>
      </c>
      <c r="L1" s="26" t="s">
        <v>10</v>
      </c>
      <c r="M1" s="21" t="s">
        <v>9</v>
      </c>
      <c r="N1" s="12" t="s">
        <v>9</v>
      </c>
      <c r="O1" s="12" t="s">
        <v>9</v>
      </c>
      <c r="P1" s="12" t="s">
        <v>9</v>
      </c>
      <c r="Q1" s="12" t="s">
        <v>9</v>
      </c>
      <c r="R1" s="12" t="s">
        <v>9</v>
      </c>
      <c r="S1" s="12" t="s">
        <v>9</v>
      </c>
      <c r="T1" s="12" t="s">
        <v>9</v>
      </c>
      <c r="U1" s="12" t="s">
        <v>9</v>
      </c>
      <c r="V1" s="26" t="s">
        <v>9</v>
      </c>
      <c r="W1" s="21" t="s">
        <v>13</v>
      </c>
      <c r="X1" s="12" t="s">
        <v>13</v>
      </c>
      <c r="Y1" s="12" t="s">
        <v>13</v>
      </c>
      <c r="Z1" s="12" t="s">
        <v>13</v>
      </c>
      <c r="AA1" s="12" t="s">
        <v>13</v>
      </c>
      <c r="AB1" s="12" t="s">
        <v>13</v>
      </c>
      <c r="AC1" s="12" t="s">
        <v>13</v>
      </c>
      <c r="AD1" s="12" t="s">
        <v>13</v>
      </c>
      <c r="AE1" s="12" t="s">
        <v>13</v>
      </c>
      <c r="AF1" s="33" t="s">
        <v>13</v>
      </c>
      <c r="AG1" s="25" t="s">
        <v>12</v>
      </c>
      <c r="AH1" s="12" t="s">
        <v>12</v>
      </c>
      <c r="AI1" s="12" t="s">
        <v>12</v>
      </c>
      <c r="AJ1" s="12" t="s">
        <v>12</v>
      </c>
      <c r="AK1" s="12" t="s">
        <v>12</v>
      </c>
      <c r="AL1" s="12" t="s">
        <v>12</v>
      </c>
      <c r="AM1" s="12" t="s">
        <v>12</v>
      </c>
      <c r="AN1" s="12" t="s">
        <v>12</v>
      </c>
      <c r="AO1" s="12" t="s">
        <v>12</v>
      </c>
      <c r="AP1" s="12" t="s">
        <v>12</v>
      </c>
    </row>
    <row r="2" spans="2:42" ht="37.5" customHeight="1" x14ac:dyDescent="0.25">
      <c r="B2" s="9" t="s">
        <v>103</v>
      </c>
      <c r="C2" s="27" t="s">
        <v>97</v>
      </c>
      <c r="D2" s="10" t="s">
        <v>97</v>
      </c>
      <c r="E2" s="10" t="s">
        <v>97</v>
      </c>
      <c r="F2" s="10" t="s">
        <v>97</v>
      </c>
      <c r="G2" s="10" t="s">
        <v>97</v>
      </c>
      <c r="H2" s="10" t="s">
        <v>97</v>
      </c>
      <c r="I2" s="10" t="s">
        <v>97</v>
      </c>
      <c r="J2" s="10" t="s">
        <v>97</v>
      </c>
      <c r="K2" s="10" t="s">
        <v>97</v>
      </c>
      <c r="L2" s="28" t="s">
        <v>97</v>
      </c>
      <c r="M2" s="22" t="s">
        <v>97</v>
      </c>
      <c r="N2" s="10" t="s">
        <v>97</v>
      </c>
      <c r="O2" s="10" t="s">
        <v>97</v>
      </c>
      <c r="P2" s="10" t="s">
        <v>97</v>
      </c>
      <c r="Q2" s="10" t="s">
        <v>97</v>
      </c>
      <c r="R2" s="10" t="s">
        <v>97</v>
      </c>
      <c r="S2" s="10" t="s">
        <v>97</v>
      </c>
      <c r="T2" s="10" t="s">
        <v>97</v>
      </c>
      <c r="U2" s="10" t="s">
        <v>97</v>
      </c>
      <c r="V2" s="28" t="s">
        <v>97</v>
      </c>
      <c r="W2" s="22" t="s">
        <v>97</v>
      </c>
      <c r="X2" s="10" t="s">
        <v>97</v>
      </c>
      <c r="Y2" s="10" t="s">
        <v>97</v>
      </c>
      <c r="Z2" s="10" t="s">
        <v>97</v>
      </c>
      <c r="AA2" s="10" t="s">
        <v>97</v>
      </c>
      <c r="AB2" s="10" t="s">
        <v>97</v>
      </c>
      <c r="AC2" s="10" t="s">
        <v>97</v>
      </c>
      <c r="AD2" s="10" t="s">
        <v>97</v>
      </c>
      <c r="AE2" s="10" t="s">
        <v>97</v>
      </c>
      <c r="AF2" s="34" t="s">
        <v>97</v>
      </c>
      <c r="AG2" s="27" t="s">
        <v>105</v>
      </c>
      <c r="AH2" s="10" t="s">
        <v>105</v>
      </c>
      <c r="AI2" s="10" t="s">
        <v>105</v>
      </c>
      <c r="AJ2" s="10" t="s">
        <v>105</v>
      </c>
      <c r="AK2" s="10" t="s">
        <v>105</v>
      </c>
      <c r="AL2" s="10" t="s">
        <v>105</v>
      </c>
      <c r="AM2" s="10" t="s">
        <v>105</v>
      </c>
      <c r="AN2" s="10" t="s">
        <v>105</v>
      </c>
      <c r="AO2" s="10" t="s">
        <v>105</v>
      </c>
      <c r="AP2" s="10" t="s">
        <v>105</v>
      </c>
    </row>
    <row r="3" spans="2:42" s="6" customFormat="1" ht="38.25" customHeight="1" x14ac:dyDescent="0.25">
      <c r="B3" s="18" t="s">
        <v>102</v>
      </c>
      <c r="C3" s="29" t="s">
        <v>66</v>
      </c>
      <c r="D3" s="8" t="s">
        <v>66</v>
      </c>
      <c r="E3" s="8" t="s">
        <v>98</v>
      </c>
      <c r="F3" s="8" t="s">
        <v>98</v>
      </c>
      <c r="G3" s="8" t="s">
        <v>99</v>
      </c>
      <c r="H3" s="8" t="s">
        <v>99</v>
      </c>
      <c r="I3" s="8" t="s">
        <v>100</v>
      </c>
      <c r="J3" s="8" t="s">
        <v>100</v>
      </c>
      <c r="K3" s="8" t="s">
        <v>101</v>
      </c>
      <c r="L3" s="30" t="s">
        <v>101</v>
      </c>
      <c r="M3" s="23" t="s">
        <v>66</v>
      </c>
      <c r="N3" s="8" t="s">
        <v>66</v>
      </c>
      <c r="O3" s="8" t="s">
        <v>98</v>
      </c>
      <c r="P3" s="8" t="s">
        <v>98</v>
      </c>
      <c r="Q3" s="8" t="s">
        <v>99</v>
      </c>
      <c r="R3" s="8" t="s">
        <v>99</v>
      </c>
      <c r="S3" s="8" t="s">
        <v>100</v>
      </c>
      <c r="T3" s="8" t="s">
        <v>100</v>
      </c>
      <c r="U3" s="8" t="s">
        <v>101</v>
      </c>
      <c r="V3" s="30" t="s">
        <v>101</v>
      </c>
      <c r="W3" s="23" t="s">
        <v>66</v>
      </c>
      <c r="X3" s="8" t="s">
        <v>66</v>
      </c>
      <c r="Y3" s="8" t="s">
        <v>98</v>
      </c>
      <c r="Z3" s="8" t="s">
        <v>98</v>
      </c>
      <c r="AA3" s="8" t="s">
        <v>99</v>
      </c>
      <c r="AB3" s="8" t="s">
        <v>99</v>
      </c>
      <c r="AC3" s="8" t="s">
        <v>100</v>
      </c>
      <c r="AD3" s="8" t="s">
        <v>100</v>
      </c>
      <c r="AE3" s="8" t="s">
        <v>101</v>
      </c>
      <c r="AF3" s="9" t="s">
        <v>101</v>
      </c>
      <c r="AG3" s="29" t="s">
        <v>66</v>
      </c>
      <c r="AH3" s="8" t="s">
        <v>66</v>
      </c>
      <c r="AI3" s="8" t="s">
        <v>98</v>
      </c>
      <c r="AJ3" s="8" t="s">
        <v>98</v>
      </c>
      <c r="AK3" s="8" t="s">
        <v>99</v>
      </c>
      <c r="AL3" s="8" t="s">
        <v>99</v>
      </c>
      <c r="AM3" s="8" t="s">
        <v>100</v>
      </c>
      <c r="AN3" s="8" t="s">
        <v>100</v>
      </c>
      <c r="AO3" s="8" t="s">
        <v>101</v>
      </c>
      <c r="AP3" s="8" t="s">
        <v>101</v>
      </c>
    </row>
    <row r="4" spans="2:42" ht="15" customHeight="1" x14ac:dyDescent="0.25">
      <c r="B4" s="577" t="s">
        <v>94</v>
      </c>
      <c r="C4" s="570" t="s">
        <v>90</v>
      </c>
      <c r="D4" s="571"/>
      <c r="E4" s="572" t="s">
        <v>95</v>
      </c>
      <c r="F4" s="572"/>
      <c r="G4" s="572" t="s">
        <v>91</v>
      </c>
      <c r="H4" s="572"/>
      <c r="I4" s="572" t="s">
        <v>96</v>
      </c>
      <c r="J4" s="572"/>
      <c r="K4" s="572" t="s">
        <v>92</v>
      </c>
      <c r="L4" s="576"/>
      <c r="M4" s="574" t="s">
        <v>90</v>
      </c>
      <c r="N4" s="571"/>
      <c r="O4" s="572" t="s">
        <v>95</v>
      </c>
      <c r="P4" s="572"/>
      <c r="Q4" s="572" t="s">
        <v>91</v>
      </c>
      <c r="R4" s="572"/>
      <c r="S4" s="572" t="s">
        <v>96</v>
      </c>
      <c r="T4" s="572"/>
      <c r="U4" s="572" t="s">
        <v>92</v>
      </c>
      <c r="V4" s="576"/>
      <c r="W4" s="574" t="s">
        <v>90</v>
      </c>
      <c r="X4" s="571"/>
      <c r="Y4" s="572" t="s">
        <v>95</v>
      </c>
      <c r="Z4" s="572"/>
      <c r="AA4" s="572" t="s">
        <v>91</v>
      </c>
      <c r="AB4" s="572"/>
      <c r="AC4" s="572" t="s">
        <v>96</v>
      </c>
      <c r="AD4" s="572"/>
      <c r="AE4" s="572" t="s">
        <v>92</v>
      </c>
      <c r="AF4" s="575"/>
      <c r="AG4" s="570" t="s">
        <v>90</v>
      </c>
      <c r="AH4" s="571"/>
      <c r="AI4" s="572" t="s">
        <v>95</v>
      </c>
      <c r="AJ4" s="572"/>
      <c r="AK4" s="572" t="s">
        <v>91</v>
      </c>
      <c r="AL4" s="572"/>
      <c r="AM4" s="572" t="s">
        <v>96</v>
      </c>
      <c r="AN4" s="572"/>
      <c r="AO4" s="572" t="s">
        <v>92</v>
      </c>
      <c r="AP4" s="572"/>
    </row>
    <row r="5" spans="2:42" ht="26.25" customHeight="1" x14ac:dyDescent="0.25">
      <c r="B5" s="578"/>
      <c r="C5" s="570"/>
      <c r="D5" s="571"/>
      <c r="E5" s="572"/>
      <c r="F5" s="572"/>
      <c r="G5" s="572"/>
      <c r="H5" s="572"/>
      <c r="I5" s="572"/>
      <c r="J5" s="572"/>
      <c r="K5" s="572"/>
      <c r="L5" s="576"/>
      <c r="M5" s="574"/>
      <c r="N5" s="571"/>
      <c r="O5" s="572"/>
      <c r="P5" s="572"/>
      <c r="Q5" s="572"/>
      <c r="R5" s="572"/>
      <c r="S5" s="572"/>
      <c r="T5" s="572"/>
      <c r="U5" s="572"/>
      <c r="V5" s="576"/>
      <c r="W5" s="574"/>
      <c r="X5" s="571"/>
      <c r="Y5" s="572"/>
      <c r="Z5" s="572"/>
      <c r="AA5" s="572"/>
      <c r="AB5" s="572"/>
      <c r="AC5" s="572"/>
      <c r="AD5" s="572"/>
      <c r="AE5" s="572"/>
      <c r="AF5" s="575"/>
      <c r="AG5" s="570"/>
      <c r="AH5" s="571"/>
      <c r="AI5" s="572"/>
      <c r="AJ5" s="572"/>
      <c r="AK5" s="572"/>
      <c r="AL5" s="572"/>
      <c r="AM5" s="572"/>
      <c r="AN5" s="572"/>
      <c r="AO5" s="572"/>
      <c r="AP5" s="572"/>
    </row>
    <row r="6" spans="2:42" s="11" customFormat="1" x14ac:dyDescent="0.25">
      <c r="B6" s="19" t="s">
        <v>104</v>
      </c>
      <c r="C6" s="31" t="s">
        <v>59</v>
      </c>
      <c r="D6" s="4" t="s">
        <v>60</v>
      </c>
      <c r="E6" s="4" t="s">
        <v>59</v>
      </c>
      <c r="F6" s="4" t="s">
        <v>60</v>
      </c>
      <c r="G6" s="4" t="s">
        <v>59</v>
      </c>
      <c r="H6" s="4" t="s">
        <v>60</v>
      </c>
      <c r="I6" s="4" t="s">
        <v>59</v>
      </c>
      <c r="J6" s="4" t="s">
        <v>60</v>
      </c>
      <c r="K6" s="4" t="s">
        <v>59</v>
      </c>
      <c r="L6" s="32" t="s">
        <v>60</v>
      </c>
      <c r="M6" s="24" t="s">
        <v>59</v>
      </c>
      <c r="N6" s="4" t="s">
        <v>60</v>
      </c>
      <c r="O6" s="4" t="s">
        <v>59</v>
      </c>
      <c r="P6" s="4" t="s">
        <v>60</v>
      </c>
      <c r="Q6" s="4" t="s">
        <v>59</v>
      </c>
      <c r="R6" s="4" t="s">
        <v>60</v>
      </c>
      <c r="S6" s="4" t="s">
        <v>59</v>
      </c>
      <c r="T6" s="4" t="s">
        <v>60</v>
      </c>
      <c r="U6" s="4" t="s">
        <v>59</v>
      </c>
      <c r="V6" s="32" t="s">
        <v>60</v>
      </c>
      <c r="W6" s="24" t="s">
        <v>59</v>
      </c>
      <c r="X6" s="4" t="s">
        <v>60</v>
      </c>
      <c r="Y6" s="4" t="s">
        <v>59</v>
      </c>
      <c r="Z6" s="4" t="s">
        <v>60</v>
      </c>
      <c r="AA6" s="4" t="s">
        <v>59</v>
      </c>
      <c r="AB6" s="4" t="s">
        <v>60</v>
      </c>
      <c r="AC6" s="4" t="s">
        <v>59</v>
      </c>
      <c r="AD6" s="4" t="s">
        <v>60</v>
      </c>
      <c r="AE6" s="4" t="s">
        <v>59</v>
      </c>
      <c r="AF6" s="35" t="s">
        <v>60</v>
      </c>
      <c r="AG6" s="31" t="s">
        <v>59</v>
      </c>
      <c r="AH6" s="4" t="s">
        <v>60</v>
      </c>
      <c r="AI6" s="4" t="s">
        <v>59</v>
      </c>
      <c r="AJ6" s="4" t="s">
        <v>60</v>
      </c>
      <c r="AK6" s="4" t="s">
        <v>59</v>
      </c>
      <c r="AL6" s="4" t="s">
        <v>60</v>
      </c>
      <c r="AM6" s="4" t="s">
        <v>59</v>
      </c>
      <c r="AN6" s="4" t="s">
        <v>60</v>
      </c>
      <c r="AO6" s="4" t="s">
        <v>59</v>
      </c>
      <c r="AP6" s="4" t="s">
        <v>60</v>
      </c>
    </row>
    <row r="7" spans="2:42" x14ac:dyDescent="0.25">
      <c r="B7" s="20"/>
      <c r="C7" s="579" t="s">
        <v>93</v>
      </c>
      <c r="D7" s="559"/>
      <c r="E7" s="559" t="s">
        <v>93</v>
      </c>
      <c r="F7" s="559"/>
      <c r="G7" s="559" t="s">
        <v>93</v>
      </c>
      <c r="H7" s="559"/>
      <c r="I7" s="559" t="s">
        <v>93</v>
      </c>
      <c r="J7" s="559"/>
      <c r="K7" s="559" t="s">
        <v>93</v>
      </c>
      <c r="L7" s="581"/>
      <c r="M7" s="580" t="s">
        <v>93</v>
      </c>
      <c r="N7" s="559"/>
      <c r="O7" s="559" t="s">
        <v>93</v>
      </c>
      <c r="P7" s="559"/>
      <c r="Q7" s="559" t="s">
        <v>93</v>
      </c>
      <c r="R7" s="559"/>
      <c r="S7" s="559" t="s">
        <v>93</v>
      </c>
      <c r="T7" s="559"/>
      <c r="U7" s="559" t="s">
        <v>93</v>
      </c>
      <c r="V7" s="581"/>
      <c r="W7" s="580" t="s">
        <v>93</v>
      </c>
      <c r="X7" s="559"/>
      <c r="Y7" s="559" t="s">
        <v>93</v>
      </c>
      <c r="Z7" s="559"/>
      <c r="AA7" s="559" t="s">
        <v>93</v>
      </c>
      <c r="AB7" s="559"/>
      <c r="AC7" s="559" t="s">
        <v>93</v>
      </c>
      <c r="AD7" s="559"/>
      <c r="AE7" s="559" t="s">
        <v>93</v>
      </c>
      <c r="AF7" s="573"/>
      <c r="AG7" s="579" t="s">
        <v>93</v>
      </c>
      <c r="AH7" s="559"/>
      <c r="AI7" s="559" t="s">
        <v>93</v>
      </c>
      <c r="AJ7" s="559"/>
      <c r="AK7" s="559" t="s">
        <v>93</v>
      </c>
      <c r="AL7" s="559"/>
      <c r="AM7" s="559" t="s">
        <v>93</v>
      </c>
      <c r="AN7" s="559"/>
      <c r="AO7" s="559" t="s">
        <v>93</v>
      </c>
      <c r="AP7" s="559"/>
    </row>
    <row r="8" spans="2:42" x14ac:dyDescent="0.25">
      <c r="B8" s="207">
        <v>25000</v>
      </c>
      <c r="C8" s="208">
        <v>3120</v>
      </c>
      <c r="D8" s="206">
        <v>3657</v>
      </c>
      <c r="E8" s="206">
        <v>3657</v>
      </c>
      <c r="F8" s="206">
        <v>4339</v>
      </c>
      <c r="G8" s="206">
        <v>4339</v>
      </c>
      <c r="H8" s="206">
        <v>5412</v>
      </c>
      <c r="I8" s="206">
        <v>5412</v>
      </c>
      <c r="J8" s="206">
        <v>6094</v>
      </c>
      <c r="K8" s="206">
        <v>6094</v>
      </c>
      <c r="L8" s="209">
        <v>6631</v>
      </c>
      <c r="M8" s="210">
        <v>3120</v>
      </c>
      <c r="N8" s="206">
        <v>3657</v>
      </c>
      <c r="O8" s="206">
        <v>3657</v>
      </c>
      <c r="P8" s="206">
        <v>4339</v>
      </c>
      <c r="Q8" s="206">
        <v>4339</v>
      </c>
      <c r="R8" s="206">
        <v>5412</v>
      </c>
      <c r="S8" s="206">
        <v>5412</v>
      </c>
      <c r="T8" s="206">
        <v>6094</v>
      </c>
      <c r="U8" s="206">
        <v>6094</v>
      </c>
      <c r="V8" s="209">
        <v>6631</v>
      </c>
      <c r="W8" s="210">
        <v>3882</v>
      </c>
      <c r="X8" s="206">
        <v>4624</v>
      </c>
      <c r="Y8" s="206">
        <v>4624</v>
      </c>
      <c r="Z8" s="206">
        <v>5366</v>
      </c>
      <c r="AA8" s="206">
        <v>5366</v>
      </c>
      <c r="AB8" s="206">
        <v>6108</v>
      </c>
      <c r="AC8" s="206">
        <v>6108</v>
      </c>
      <c r="AD8" s="206">
        <v>6793</v>
      </c>
      <c r="AE8" s="206">
        <v>6793</v>
      </c>
      <c r="AF8" s="207">
        <v>7535</v>
      </c>
      <c r="AG8" s="208">
        <v>3449</v>
      </c>
      <c r="AH8" s="206">
        <v>4109</v>
      </c>
      <c r="AI8" s="206">
        <v>4109</v>
      </c>
      <c r="AJ8" s="206">
        <v>4768</v>
      </c>
      <c r="AK8" s="206">
        <v>4768</v>
      </c>
      <c r="AL8" s="206">
        <v>5428</v>
      </c>
      <c r="AM8" s="206">
        <v>5428</v>
      </c>
      <c r="AN8" s="206">
        <v>6036</v>
      </c>
      <c r="AO8" s="206">
        <v>6036</v>
      </c>
      <c r="AP8" s="206">
        <v>6696</v>
      </c>
    </row>
    <row r="9" spans="2:42" x14ac:dyDescent="0.25">
      <c r="B9" s="207">
        <v>35000</v>
      </c>
      <c r="C9" s="208">
        <v>4217</v>
      </c>
      <c r="D9" s="206">
        <v>4942</v>
      </c>
      <c r="E9" s="206">
        <v>4942</v>
      </c>
      <c r="F9" s="206">
        <v>5865</v>
      </c>
      <c r="G9" s="206">
        <v>5865</v>
      </c>
      <c r="H9" s="206">
        <v>7315</v>
      </c>
      <c r="I9" s="206">
        <v>7315</v>
      </c>
      <c r="J9" s="206">
        <v>8237</v>
      </c>
      <c r="K9" s="206">
        <v>8237</v>
      </c>
      <c r="L9" s="209">
        <v>8962</v>
      </c>
      <c r="M9" s="210">
        <v>4217</v>
      </c>
      <c r="N9" s="206">
        <v>4942</v>
      </c>
      <c r="O9" s="206">
        <v>4942</v>
      </c>
      <c r="P9" s="206">
        <v>5865</v>
      </c>
      <c r="Q9" s="206">
        <v>5865</v>
      </c>
      <c r="R9" s="206">
        <v>7315</v>
      </c>
      <c r="S9" s="206">
        <v>7315</v>
      </c>
      <c r="T9" s="206">
        <v>8237</v>
      </c>
      <c r="U9" s="206">
        <v>8237</v>
      </c>
      <c r="V9" s="209">
        <v>8962</v>
      </c>
      <c r="W9" s="210">
        <v>4981</v>
      </c>
      <c r="X9" s="206">
        <v>5933</v>
      </c>
      <c r="Y9" s="206">
        <v>5933</v>
      </c>
      <c r="Z9" s="206">
        <v>6885</v>
      </c>
      <c r="AA9" s="206">
        <v>6885</v>
      </c>
      <c r="AB9" s="206">
        <v>7837</v>
      </c>
      <c r="AC9" s="206">
        <v>7837</v>
      </c>
      <c r="AD9" s="206">
        <v>8716</v>
      </c>
      <c r="AE9" s="206">
        <v>8716</v>
      </c>
      <c r="AF9" s="207">
        <v>9668</v>
      </c>
      <c r="AG9" s="208">
        <v>4475</v>
      </c>
      <c r="AH9" s="206">
        <v>5331</v>
      </c>
      <c r="AI9" s="206">
        <v>5331</v>
      </c>
      <c r="AJ9" s="206">
        <v>6186</v>
      </c>
      <c r="AK9" s="206">
        <v>6186</v>
      </c>
      <c r="AL9" s="206">
        <v>7042</v>
      </c>
      <c r="AM9" s="206">
        <v>7042</v>
      </c>
      <c r="AN9" s="206">
        <v>7831</v>
      </c>
      <c r="AO9" s="206">
        <v>7831</v>
      </c>
      <c r="AP9" s="206">
        <v>8687</v>
      </c>
    </row>
    <row r="10" spans="2:42" x14ac:dyDescent="0.25">
      <c r="B10" s="207">
        <v>50000</v>
      </c>
      <c r="C10" s="208">
        <v>5804</v>
      </c>
      <c r="D10" s="206">
        <v>6801</v>
      </c>
      <c r="E10" s="206">
        <v>6801</v>
      </c>
      <c r="F10" s="206">
        <v>8071</v>
      </c>
      <c r="G10" s="206">
        <v>8071</v>
      </c>
      <c r="H10" s="206">
        <v>10066</v>
      </c>
      <c r="I10" s="206">
        <v>10066</v>
      </c>
      <c r="J10" s="206">
        <v>11336</v>
      </c>
      <c r="K10" s="206">
        <v>11336</v>
      </c>
      <c r="L10" s="209">
        <v>12333</v>
      </c>
      <c r="M10" s="210">
        <v>5804</v>
      </c>
      <c r="N10" s="206">
        <v>6801</v>
      </c>
      <c r="O10" s="206">
        <v>6801</v>
      </c>
      <c r="P10" s="206">
        <v>8071</v>
      </c>
      <c r="Q10" s="206">
        <v>8071</v>
      </c>
      <c r="R10" s="206">
        <v>10066</v>
      </c>
      <c r="S10" s="206">
        <v>10066</v>
      </c>
      <c r="T10" s="206">
        <v>11336</v>
      </c>
      <c r="U10" s="206">
        <v>11336</v>
      </c>
      <c r="V10" s="209">
        <v>12333</v>
      </c>
      <c r="W10" s="210">
        <v>6487</v>
      </c>
      <c r="X10" s="206">
        <v>7727</v>
      </c>
      <c r="Y10" s="206">
        <v>7727</v>
      </c>
      <c r="Z10" s="206">
        <v>8967</v>
      </c>
      <c r="AA10" s="206">
        <v>8967</v>
      </c>
      <c r="AB10" s="206">
        <v>10207</v>
      </c>
      <c r="AC10" s="206">
        <v>10207</v>
      </c>
      <c r="AD10" s="206">
        <v>11352</v>
      </c>
      <c r="AE10" s="206">
        <v>11352</v>
      </c>
      <c r="AF10" s="207">
        <v>12592</v>
      </c>
      <c r="AG10" s="208">
        <v>5897</v>
      </c>
      <c r="AH10" s="206">
        <v>7024</v>
      </c>
      <c r="AI10" s="206">
        <v>7024</v>
      </c>
      <c r="AJ10" s="206">
        <v>8152</v>
      </c>
      <c r="AK10" s="206">
        <v>8152</v>
      </c>
      <c r="AL10" s="206">
        <v>9279</v>
      </c>
      <c r="AM10" s="206">
        <v>9279</v>
      </c>
      <c r="AN10" s="206">
        <v>10320</v>
      </c>
      <c r="AO10" s="206">
        <v>10320</v>
      </c>
      <c r="AP10" s="206">
        <v>11447</v>
      </c>
    </row>
    <row r="11" spans="2:42" x14ac:dyDescent="0.25">
      <c r="B11" s="207">
        <v>75000</v>
      </c>
      <c r="C11" s="208">
        <v>8342</v>
      </c>
      <c r="D11" s="206">
        <v>9776</v>
      </c>
      <c r="E11" s="206">
        <v>9776</v>
      </c>
      <c r="F11" s="206">
        <v>11601</v>
      </c>
      <c r="G11" s="206">
        <v>11601</v>
      </c>
      <c r="H11" s="206">
        <v>14469</v>
      </c>
      <c r="I11" s="206">
        <v>14469</v>
      </c>
      <c r="J11" s="206">
        <v>16293</v>
      </c>
      <c r="K11" s="206">
        <v>16293</v>
      </c>
      <c r="L11" s="209">
        <v>17727</v>
      </c>
      <c r="M11" s="210">
        <v>8342</v>
      </c>
      <c r="N11" s="206">
        <v>9776</v>
      </c>
      <c r="O11" s="206">
        <v>9776</v>
      </c>
      <c r="P11" s="206">
        <v>11601</v>
      </c>
      <c r="Q11" s="206">
        <v>11601</v>
      </c>
      <c r="R11" s="206">
        <v>14469</v>
      </c>
      <c r="S11" s="206">
        <v>14469</v>
      </c>
      <c r="T11" s="206">
        <v>16293</v>
      </c>
      <c r="U11" s="206">
        <v>16293</v>
      </c>
      <c r="V11" s="209">
        <v>17727</v>
      </c>
      <c r="W11" s="210">
        <v>8759</v>
      </c>
      <c r="X11" s="206">
        <v>10434</v>
      </c>
      <c r="Y11" s="206">
        <v>10434</v>
      </c>
      <c r="Z11" s="206">
        <v>12108</v>
      </c>
      <c r="AA11" s="206">
        <v>12108</v>
      </c>
      <c r="AB11" s="206">
        <v>13783</v>
      </c>
      <c r="AC11" s="206">
        <v>13783</v>
      </c>
      <c r="AD11" s="206">
        <v>15328</v>
      </c>
      <c r="AE11" s="206">
        <v>15328</v>
      </c>
      <c r="AF11" s="207">
        <v>17003</v>
      </c>
      <c r="AG11" s="208">
        <v>8069</v>
      </c>
      <c r="AH11" s="206">
        <v>9611</v>
      </c>
      <c r="AI11" s="206">
        <v>9611</v>
      </c>
      <c r="AJ11" s="206">
        <v>11154</v>
      </c>
      <c r="AK11" s="206">
        <v>11154</v>
      </c>
      <c r="AL11" s="206">
        <v>12697</v>
      </c>
      <c r="AM11" s="206">
        <v>12697</v>
      </c>
      <c r="AN11" s="206">
        <v>14121</v>
      </c>
      <c r="AO11" s="206">
        <v>14121</v>
      </c>
      <c r="AP11" s="206">
        <v>15663</v>
      </c>
    </row>
    <row r="12" spans="2:42" x14ac:dyDescent="0.25">
      <c r="B12" s="207">
        <v>100000</v>
      </c>
      <c r="C12" s="208">
        <v>10790</v>
      </c>
      <c r="D12" s="206">
        <v>12644</v>
      </c>
      <c r="E12" s="206">
        <v>12644</v>
      </c>
      <c r="F12" s="206">
        <v>15005</v>
      </c>
      <c r="G12" s="206">
        <v>15005</v>
      </c>
      <c r="H12" s="206">
        <v>18713</v>
      </c>
      <c r="I12" s="206">
        <v>18713</v>
      </c>
      <c r="J12" s="206">
        <v>21074</v>
      </c>
      <c r="K12" s="206">
        <v>21074</v>
      </c>
      <c r="L12" s="209">
        <v>22928</v>
      </c>
      <c r="M12" s="210">
        <v>10790</v>
      </c>
      <c r="N12" s="206">
        <v>12644</v>
      </c>
      <c r="O12" s="206">
        <v>12644</v>
      </c>
      <c r="P12" s="206">
        <v>15005</v>
      </c>
      <c r="Q12" s="206">
        <v>15005</v>
      </c>
      <c r="R12" s="206">
        <v>18713</v>
      </c>
      <c r="S12" s="206">
        <v>18713</v>
      </c>
      <c r="T12" s="206">
        <v>21074</v>
      </c>
      <c r="U12" s="206">
        <v>21074</v>
      </c>
      <c r="V12" s="209">
        <v>22928</v>
      </c>
      <c r="W12" s="210">
        <v>10839</v>
      </c>
      <c r="X12" s="206">
        <v>12911</v>
      </c>
      <c r="Y12" s="206">
        <v>12911</v>
      </c>
      <c r="Z12" s="206">
        <v>14983</v>
      </c>
      <c r="AA12" s="206">
        <v>14983</v>
      </c>
      <c r="AB12" s="206">
        <v>17056</v>
      </c>
      <c r="AC12" s="206">
        <v>17056</v>
      </c>
      <c r="AD12" s="206">
        <v>18968</v>
      </c>
      <c r="AE12" s="206">
        <v>18968</v>
      </c>
      <c r="AF12" s="207">
        <v>21041</v>
      </c>
      <c r="AG12" s="208">
        <v>10079</v>
      </c>
      <c r="AH12" s="206">
        <v>12005</v>
      </c>
      <c r="AI12" s="206">
        <v>12005</v>
      </c>
      <c r="AJ12" s="206">
        <v>13932</v>
      </c>
      <c r="AK12" s="206">
        <v>13932</v>
      </c>
      <c r="AL12" s="206">
        <v>15859</v>
      </c>
      <c r="AM12" s="206">
        <v>15859</v>
      </c>
      <c r="AN12" s="206">
        <v>17637</v>
      </c>
      <c r="AO12" s="206">
        <v>17637</v>
      </c>
      <c r="AP12" s="206">
        <v>19564</v>
      </c>
    </row>
    <row r="13" spans="2:42" x14ac:dyDescent="0.25">
      <c r="B13" s="207">
        <v>150000</v>
      </c>
      <c r="C13" s="208">
        <v>15500</v>
      </c>
      <c r="D13" s="206">
        <v>18164</v>
      </c>
      <c r="E13" s="206">
        <v>18164</v>
      </c>
      <c r="F13" s="206">
        <v>21555</v>
      </c>
      <c r="G13" s="206">
        <v>21555</v>
      </c>
      <c r="H13" s="206">
        <v>26883</v>
      </c>
      <c r="I13" s="206">
        <v>26883</v>
      </c>
      <c r="J13" s="206">
        <v>30274</v>
      </c>
      <c r="K13" s="206">
        <v>30274</v>
      </c>
      <c r="L13" s="209">
        <v>32938</v>
      </c>
      <c r="M13" s="210">
        <v>15500</v>
      </c>
      <c r="N13" s="206">
        <v>18164</v>
      </c>
      <c r="O13" s="206">
        <v>18164</v>
      </c>
      <c r="P13" s="206">
        <v>21555</v>
      </c>
      <c r="Q13" s="206">
        <v>21555</v>
      </c>
      <c r="R13" s="206">
        <v>26883</v>
      </c>
      <c r="S13" s="206">
        <v>26883</v>
      </c>
      <c r="T13" s="206">
        <v>30274</v>
      </c>
      <c r="U13" s="206">
        <v>30274</v>
      </c>
      <c r="V13" s="209">
        <v>32938</v>
      </c>
      <c r="W13" s="210">
        <v>14634</v>
      </c>
      <c r="X13" s="206">
        <v>17432</v>
      </c>
      <c r="Y13" s="206">
        <v>17432</v>
      </c>
      <c r="Z13" s="206">
        <v>20229</v>
      </c>
      <c r="AA13" s="206">
        <v>20229</v>
      </c>
      <c r="AB13" s="206">
        <v>23027</v>
      </c>
      <c r="AC13" s="206">
        <v>23027</v>
      </c>
      <c r="AD13" s="206">
        <v>25610</v>
      </c>
      <c r="AE13" s="206">
        <v>25610</v>
      </c>
      <c r="AF13" s="207">
        <v>28407</v>
      </c>
      <c r="AG13" s="208">
        <v>13786</v>
      </c>
      <c r="AH13" s="206">
        <v>16422</v>
      </c>
      <c r="AI13" s="206">
        <v>16422</v>
      </c>
      <c r="AJ13" s="206">
        <v>19058</v>
      </c>
      <c r="AK13" s="206">
        <v>19058</v>
      </c>
      <c r="AL13" s="206">
        <v>21693</v>
      </c>
      <c r="AM13" s="206">
        <v>21693</v>
      </c>
      <c r="AN13" s="206">
        <v>24126</v>
      </c>
      <c r="AO13" s="206">
        <v>24126</v>
      </c>
      <c r="AP13" s="206">
        <v>26762</v>
      </c>
    </row>
    <row r="14" spans="2:42" x14ac:dyDescent="0.25">
      <c r="B14" s="207">
        <v>200000</v>
      </c>
      <c r="C14" s="208">
        <v>20037</v>
      </c>
      <c r="D14" s="206">
        <v>23480</v>
      </c>
      <c r="E14" s="206">
        <v>23480</v>
      </c>
      <c r="F14" s="206">
        <v>27863</v>
      </c>
      <c r="G14" s="206">
        <v>27863</v>
      </c>
      <c r="H14" s="206">
        <v>34751</v>
      </c>
      <c r="I14" s="206">
        <v>34751</v>
      </c>
      <c r="J14" s="206">
        <v>39134</v>
      </c>
      <c r="K14" s="206">
        <v>39134</v>
      </c>
      <c r="L14" s="209">
        <v>42578</v>
      </c>
      <c r="M14" s="210">
        <v>20037</v>
      </c>
      <c r="N14" s="206">
        <v>23480</v>
      </c>
      <c r="O14" s="206">
        <v>23480</v>
      </c>
      <c r="P14" s="206">
        <v>27863</v>
      </c>
      <c r="Q14" s="206">
        <v>27863</v>
      </c>
      <c r="R14" s="206">
        <v>34751</v>
      </c>
      <c r="S14" s="206">
        <v>34751</v>
      </c>
      <c r="T14" s="206">
        <v>39134</v>
      </c>
      <c r="U14" s="206">
        <v>39134</v>
      </c>
      <c r="V14" s="209">
        <v>42578</v>
      </c>
      <c r="W14" s="210">
        <v>18106</v>
      </c>
      <c r="X14" s="206">
        <v>21567</v>
      </c>
      <c r="Y14" s="206">
        <v>21567</v>
      </c>
      <c r="Z14" s="206">
        <v>25029</v>
      </c>
      <c r="AA14" s="206">
        <v>25029</v>
      </c>
      <c r="AB14" s="206">
        <v>28490</v>
      </c>
      <c r="AC14" s="206">
        <v>28490</v>
      </c>
      <c r="AD14" s="206">
        <v>31685</v>
      </c>
      <c r="AE14" s="206">
        <v>31685</v>
      </c>
      <c r="AF14" s="207">
        <v>35147</v>
      </c>
      <c r="AG14" s="208">
        <v>17215</v>
      </c>
      <c r="AH14" s="206">
        <v>20506</v>
      </c>
      <c r="AI14" s="206">
        <v>20506</v>
      </c>
      <c r="AJ14" s="206">
        <v>23797</v>
      </c>
      <c r="AK14" s="206">
        <v>23797</v>
      </c>
      <c r="AL14" s="206">
        <v>27088</v>
      </c>
      <c r="AM14" s="206">
        <v>27088</v>
      </c>
      <c r="AN14" s="206">
        <v>30126</v>
      </c>
      <c r="AO14" s="206">
        <v>30126</v>
      </c>
      <c r="AP14" s="206">
        <v>33417</v>
      </c>
    </row>
    <row r="15" spans="2:42" x14ac:dyDescent="0.25">
      <c r="B15" s="207">
        <v>300000</v>
      </c>
      <c r="C15" s="208">
        <v>28750</v>
      </c>
      <c r="D15" s="206">
        <v>33692</v>
      </c>
      <c r="E15" s="206">
        <v>33692</v>
      </c>
      <c r="F15" s="206">
        <v>39981</v>
      </c>
      <c r="G15" s="206">
        <v>39981</v>
      </c>
      <c r="H15" s="206">
        <v>49864</v>
      </c>
      <c r="I15" s="206">
        <v>49864</v>
      </c>
      <c r="J15" s="206">
        <v>56153</v>
      </c>
      <c r="K15" s="206">
        <v>56153</v>
      </c>
      <c r="L15" s="209">
        <v>61095</v>
      </c>
      <c r="M15" s="210">
        <v>28750</v>
      </c>
      <c r="N15" s="206">
        <v>33692</v>
      </c>
      <c r="O15" s="206">
        <v>33692</v>
      </c>
      <c r="P15" s="206">
        <v>39981</v>
      </c>
      <c r="Q15" s="206">
        <v>39981</v>
      </c>
      <c r="R15" s="206">
        <v>49864</v>
      </c>
      <c r="S15" s="206">
        <v>49864</v>
      </c>
      <c r="T15" s="206">
        <v>56153</v>
      </c>
      <c r="U15" s="206">
        <v>56153</v>
      </c>
      <c r="V15" s="209">
        <v>61095</v>
      </c>
      <c r="W15" s="210">
        <v>24435</v>
      </c>
      <c r="X15" s="206">
        <v>29106</v>
      </c>
      <c r="Y15" s="206">
        <v>29106</v>
      </c>
      <c r="Z15" s="206">
        <v>33778</v>
      </c>
      <c r="AA15" s="206">
        <v>33778</v>
      </c>
      <c r="AB15" s="206">
        <v>38449</v>
      </c>
      <c r="AC15" s="206">
        <v>38449</v>
      </c>
      <c r="AD15" s="206">
        <v>42761</v>
      </c>
      <c r="AE15" s="206">
        <v>42761</v>
      </c>
      <c r="AF15" s="207">
        <v>47433</v>
      </c>
      <c r="AG15" s="208">
        <v>23534</v>
      </c>
      <c r="AH15" s="206">
        <v>28033</v>
      </c>
      <c r="AI15" s="206">
        <v>28033</v>
      </c>
      <c r="AJ15" s="206">
        <v>32532</v>
      </c>
      <c r="AK15" s="206">
        <v>32532</v>
      </c>
      <c r="AL15" s="206">
        <v>37031</v>
      </c>
      <c r="AM15" s="206">
        <v>37031</v>
      </c>
      <c r="AN15" s="206">
        <v>41185</v>
      </c>
      <c r="AO15" s="206">
        <v>41185</v>
      </c>
      <c r="AP15" s="206">
        <v>45684</v>
      </c>
    </row>
    <row r="16" spans="2:42" x14ac:dyDescent="0.25">
      <c r="B16" s="207">
        <v>500000</v>
      </c>
      <c r="C16" s="208">
        <v>45232</v>
      </c>
      <c r="D16" s="206">
        <v>53006</v>
      </c>
      <c r="E16" s="206">
        <v>53006</v>
      </c>
      <c r="F16" s="206">
        <v>62900</v>
      </c>
      <c r="G16" s="206">
        <v>62900</v>
      </c>
      <c r="H16" s="206">
        <v>78449</v>
      </c>
      <c r="I16" s="206">
        <v>78449</v>
      </c>
      <c r="J16" s="206">
        <v>88343</v>
      </c>
      <c r="K16" s="206">
        <v>88343</v>
      </c>
      <c r="L16" s="209">
        <v>96118</v>
      </c>
      <c r="M16" s="210">
        <v>45232</v>
      </c>
      <c r="N16" s="206">
        <v>53006</v>
      </c>
      <c r="O16" s="206">
        <v>53006</v>
      </c>
      <c r="P16" s="206">
        <v>62900</v>
      </c>
      <c r="Q16" s="206">
        <v>62900</v>
      </c>
      <c r="R16" s="206">
        <v>78449</v>
      </c>
      <c r="S16" s="206">
        <v>78449</v>
      </c>
      <c r="T16" s="206">
        <v>88343</v>
      </c>
      <c r="U16" s="206">
        <v>88343</v>
      </c>
      <c r="V16" s="209">
        <v>96118</v>
      </c>
      <c r="W16" s="210">
        <v>35622</v>
      </c>
      <c r="X16" s="206">
        <v>42433</v>
      </c>
      <c r="Y16" s="206">
        <v>42433</v>
      </c>
      <c r="Z16" s="206">
        <v>49243</v>
      </c>
      <c r="AA16" s="206">
        <v>49243</v>
      </c>
      <c r="AB16" s="206">
        <v>56053</v>
      </c>
      <c r="AC16" s="206">
        <v>56053</v>
      </c>
      <c r="AD16" s="206">
        <v>62339</v>
      </c>
      <c r="AE16" s="206">
        <v>62339</v>
      </c>
      <c r="AF16" s="207">
        <v>69149</v>
      </c>
      <c r="AG16" s="208">
        <v>34865</v>
      </c>
      <c r="AH16" s="206">
        <v>41530</v>
      </c>
      <c r="AI16" s="206">
        <v>41530</v>
      </c>
      <c r="AJ16" s="206">
        <v>48195</v>
      </c>
      <c r="AK16" s="206">
        <v>48195</v>
      </c>
      <c r="AL16" s="206">
        <v>54861</v>
      </c>
      <c r="AM16" s="206">
        <v>54861</v>
      </c>
      <c r="AN16" s="206">
        <v>61013</v>
      </c>
      <c r="AO16" s="206">
        <v>61013</v>
      </c>
      <c r="AP16" s="206">
        <v>67679</v>
      </c>
    </row>
    <row r="17" spans="2:42" x14ac:dyDescent="0.25">
      <c r="B17" s="207">
        <v>750000</v>
      </c>
      <c r="C17" s="208">
        <v>64666</v>
      </c>
      <c r="D17" s="206">
        <v>75781</v>
      </c>
      <c r="E17" s="206">
        <v>75781</v>
      </c>
      <c r="F17" s="206">
        <v>89927</v>
      </c>
      <c r="G17" s="206">
        <v>89927</v>
      </c>
      <c r="H17" s="206">
        <v>112156</v>
      </c>
      <c r="I17" s="206">
        <v>112156</v>
      </c>
      <c r="J17" s="206">
        <v>126301</v>
      </c>
      <c r="K17" s="206">
        <v>126301</v>
      </c>
      <c r="L17" s="209">
        <v>137416</v>
      </c>
      <c r="M17" s="210">
        <v>64666</v>
      </c>
      <c r="N17" s="206">
        <v>75781</v>
      </c>
      <c r="O17" s="206">
        <v>75781</v>
      </c>
      <c r="P17" s="206">
        <v>89927</v>
      </c>
      <c r="Q17" s="206">
        <v>89927</v>
      </c>
      <c r="R17" s="206">
        <v>112156</v>
      </c>
      <c r="S17" s="206">
        <v>112156</v>
      </c>
      <c r="T17" s="206">
        <v>126301</v>
      </c>
      <c r="U17" s="206">
        <v>126301</v>
      </c>
      <c r="V17" s="209">
        <v>137416</v>
      </c>
      <c r="W17" s="210">
        <v>48001</v>
      </c>
      <c r="X17" s="206">
        <v>57178</v>
      </c>
      <c r="Y17" s="206">
        <v>57178</v>
      </c>
      <c r="Z17" s="206">
        <v>66355</v>
      </c>
      <c r="AA17" s="206">
        <v>66355</v>
      </c>
      <c r="AB17" s="206">
        <v>75532</v>
      </c>
      <c r="AC17" s="206">
        <v>75532</v>
      </c>
      <c r="AD17" s="206">
        <v>84002</v>
      </c>
      <c r="AE17" s="206">
        <v>84002</v>
      </c>
      <c r="AF17" s="207">
        <v>93179</v>
      </c>
      <c r="AG17" s="208">
        <v>47576</v>
      </c>
      <c r="AH17" s="206">
        <v>56672</v>
      </c>
      <c r="AI17" s="206">
        <v>56672</v>
      </c>
      <c r="AJ17" s="206">
        <v>65767</v>
      </c>
      <c r="AK17" s="206">
        <v>65767</v>
      </c>
      <c r="AL17" s="206">
        <v>74863</v>
      </c>
      <c r="AM17" s="206">
        <v>74863</v>
      </c>
      <c r="AN17" s="206">
        <v>83258</v>
      </c>
      <c r="AO17" s="206">
        <v>83258</v>
      </c>
      <c r="AP17" s="206">
        <v>92354</v>
      </c>
    </row>
    <row r="18" spans="2:42" x14ac:dyDescent="0.25">
      <c r="B18" s="207">
        <v>1000000</v>
      </c>
      <c r="C18" s="208">
        <v>83182</v>
      </c>
      <c r="D18" s="206">
        <v>97479</v>
      </c>
      <c r="E18" s="206">
        <v>97479</v>
      </c>
      <c r="F18" s="206">
        <v>115675</v>
      </c>
      <c r="G18" s="206">
        <v>115675</v>
      </c>
      <c r="H18" s="206">
        <v>144268</v>
      </c>
      <c r="I18" s="206">
        <v>144268</v>
      </c>
      <c r="J18" s="206">
        <v>162464</v>
      </c>
      <c r="K18" s="206">
        <v>162464</v>
      </c>
      <c r="L18" s="209">
        <v>176761</v>
      </c>
      <c r="M18" s="210">
        <v>83182</v>
      </c>
      <c r="N18" s="206">
        <v>97479</v>
      </c>
      <c r="O18" s="206">
        <v>97479</v>
      </c>
      <c r="P18" s="206">
        <v>115675</v>
      </c>
      <c r="Q18" s="206">
        <v>115675</v>
      </c>
      <c r="R18" s="206">
        <v>144268</v>
      </c>
      <c r="S18" s="206">
        <v>144268</v>
      </c>
      <c r="T18" s="206">
        <v>162464</v>
      </c>
      <c r="U18" s="206">
        <v>162464</v>
      </c>
      <c r="V18" s="209">
        <v>176761</v>
      </c>
      <c r="W18" s="210">
        <v>59267</v>
      </c>
      <c r="X18" s="206">
        <v>70597</v>
      </c>
      <c r="Y18" s="206">
        <v>70597</v>
      </c>
      <c r="Z18" s="206">
        <v>81928</v>
      </c>
      <c r="AA18" s="206">
        <v>81928</v>
      </c>
      <c r="AB18" s="206">
        <v>93258</v>
      </c>
      <c r="AC18" s="206">
        <v>93258</v>
      </c>
      <c r="AD18" s="206">
        <v>103717</v>
      </c>
      <c r="AE18" s="206">
        <v>103717</v>
      </c>
      <c r="AF18" s="207">
        <v>115047</v>
      </c>
      <c r="AG18" s="208">
        <v>59264</v>
      </c>
      <c r="AH18" s="206">
        <v>70594</v>
      </c>
      <c r="AI18" s="206">
        <v>70594</v>
      </c>
      <c r="AJ18" s="206">
        <v>81924</v>
      </c>
      <c r="AK18" s="206">
        <v>81924</v>
      </c>
      <c r="AL18" s="206">
        <v>93254</v>
      </c>
      <c r="AM18" s="206">
        <v>93254</v>
      </c>
      <c r="AN18" s="206">
        <v>103712</v>
      </c>
      <c r="AO18" s="206">
        <v>103712</v>
      </c>
      <c r="AP18" s="206">
        <v>115042</v>
      </c>
    </row>
    <row r="19" spans="2:42" x14ac:dyDescent="0.25">
      <c r="B19" s="207">
        <v>1500000</v>
      </c>
      <c r="C19" s="208">
        <v>119307</v>
      </c>
      <c r="D19" s="206">
        <v>139813</v>
      </c>
      <c r="E19" s="206">
        <v>139813</v>
      </c>
      <c r="F19" s="206">
        <v>165911</v>
      </c>
      <c r="G19" s="206">
        <v>165911</v>
      </c>
      <c r="H19" s="206">
        <v>206923</v>
      </c>
      <c r="I19" s="206">
        <v>206923</v>
      </c>
      <c r="J19" s="206">
        <v>233022</v>
      </c>
      <c r="K19" s="206">
        <v>233022</v>
      </c>
      <c r="L19" s="209">
        <v>253527</v>
      </c>
      <c r="M19" s="210">
        <v>119307</v>
      </c>
      <c r="N19" s="206">
        <v>139813</v>
      </c>
      <c r="O19" s="206">
        <v>139813</v>
      </c>
      <c r="P19" s="206">
        <v>165911</v>
      </c>
      <c r="Q19" s="206">
        <v>165911</v>
      </c>
      <c r="R19" s="206">
        <v>206923</v>
      </c>
      <c r="S19" s="206">
        <v>206923</v>
      </c>
      <c r="T19" s="206">
        <v>233022</v>
      </c>
      <c r="U19" s="206">
        <v>233022</v>
      </c>
      <c r="V19" s="209">
        <v>253527</v>
      </c>
      <c r="W19" s="210">
        <v>80009</v>
      </c>
      <c r="X19" s="206">
        <v>95305</v>
      </c>
      <c r="Y19" s="206">
        <v>95305</v>
      </c>
      <c r="Z19" s="206">
        <v>110600</v>
      </c>
      <c r="AA19" s="206">
        <v>110600</v>
      </c>
      <c r="AB19" s="206">
        <v>125896</v>
      </c>
      <c r="AC19" s="206">
        <v>125896</v>
      </c>
      <c r="AD19" s="206">
        <v>140015</v>
      </c>
      <c r="AE19" s="206">
        <v>140015</v>
      </c>
      <c r="AF19" s="207">
        <v>155311</v>
      </c>
      <c r="AG19" s="208">
        <v>80998</v>
      </c>
      <c r="AH19" s="206">
        <v>96482</v>
      </c>
      <c r="AI19" s="206">
        <v>96482</v>
      </c>
      <c r="AJ19" s="206">
        <v>111967</v>
      </c>
      <c r="AK19" s="206">
        <v>111967</v>
      </c>
      <c r="AL19" s="206">
        <v>127452</v>
      </c>
      <c r="AM19" s="206">
        <v>127452</v>
      </c>
      <c r="AN19" s="206">
        <v>141746</v>
      </c>
      <c r="AO19" s="206">
        <v>141746</v>
      </c>
      <c r="AP19" s="206">
        <v>157230</v>
      </c>
    </row>
    <row r="20" spans="2:42" x14ac:dyDescent="0.25">
      <c r="B20" s="207">
        <v>2000000</v>
      </c>
      <c r="C20" s="208">
        <v>153965</v>
      </c>
      <c r="D20" s="206">
        <v>180428</v>
      </c>
      <c r="E20" s="206">
        <v>180428</v>
      </c>
      <c r="F20" s="206">
        <v>214108</v>
      </c>
      <c r="G20" s="206">
        <v>214108</v>
      </c>
      <c r="H20" s="206">
        <v>267034</v>
      </c>
      <c r="I20" s="206">
        <v>267034</v>
      </c>
      <c r="J20" s="206">
        <v>300714</v>
      </c>
      <c r="K20" s="206">
        <v>300714</v>
      </c>
      <c r="L20" s="209">
        <v>327177</v>
      </c>
      <c r="M20" s="210">
        <v>153965</v>
      </c>
      <c r="N20" s="206">
        <v>180428</v>
      </c>
      <c r="O20" s="206">
        <v>180428</v>
      </c>
      <c r="P20" s="206">
        <v>214108</v>
      </c>
      <c r="Q20" s="206">
        <v>214108</v>
      </c>
      <c r="R20" s="206">
        <v>267034</v>
      </c>
      <c r="S20" s="206">
        <v>267034</v>
      </c>
      <c r="T20" s="206">
        <v>300714</v>
      </c>
      <c r="U20" s="206">
        <v>300714</v>
      </c>
      <c r="V20" s="209">
        <v>327177</v>
      </c>
      <c r="W20" s="210">
        <v>98962</v>
      </c>
      <c r="X20" s="206">
        <v>117881</v>
      </c>
      <c r="Y20" s="206">
        <v>117881</v>
      </c>
      <c r="Z20" s="206">
        <v>136800</v>
      </c>
      <c r="AA20" s="206">
        <v>136800</v>
      </c>
      <c r="AB20" s="206">
        <v>155719</v>
      </c>
      <c r="AC20" s="206">
        <v>155719</v>
      </c>
      <c r="AD20" s="206">
        <v>173183</v>
      </c>
      <c r="AE20" s="206">
        <v>173183</v>
      </c>
      <c r="AF20" s="207">
        <v>192102</v>
      </c>
      <c r="AG20" s="208">
        <v>101054</v>
      </c>
      <c r="AH20" s="206">
        <v>120373</v>
      </c>
      <c r="AI20" s="206">
        <v>120373</v>
      </c>
      <c r="AJ20" s="206">
        <v>139692</v>
      </c>
      <c r="AK20" s="206">
        <v>139692</v>
      </c>
      <c r="AL20" s="206">
        <v>159011</v>
      </c>
      <c r="AM20" s="206">
        <v>159011</v>
      </c>
      <c r="AN20" s="206">
        <v>176844</v>
      </c>
      <c r="AO20" s="206">
        <v>176844</v>
      </c>
      <c r="AP20" s="206">
        <v>196163</v>
      </c>
    </row>
    <row r="21" spans="2:42" x14ac:dyDescent="0.25">
      <c r="B21" s="207">
        <v>3000000</v>
      </c>
      <c r="C21" s="208">
        <v>220161</v>
      </c>
      <c r="D21" s="206">
        <v>258002</v>
      </c>
      <c r="E21" s="206">
        <v>258002</v>
      </c>
      <c r="F21" s="206">
        <v>306162</v>
      </c>
      <c r="G21" s="206">
        <v>306162</v>
      </c>
      <c r="H21" s="206">
        <v>381843</v>
      </c>
      <c r="I21" s="206">
        <v>381843</v>
      </c>
      <c r="J21" s="206">
        <v>430003</v>
      </c>
      <c r="K21" s="206">
        <v>430003</v>
      </c>
      <c r="L21" s="209">
        <v>467843</v>
      </c>
      <c r="M21" s="210">
        <v>220161</v>
      </c>
      <c r="N21" s="206">
        <v>258002</v>
      </c>
      <c r="O21" s="206">
        <v>258002</v>
      </c>
      <c r="P21" s="206">
        <v>306162</v>
      </c>
      <c r="Q21" s="206">
        <v>306162</v>
      </c>
      <c r="R21" s="206">
        <v>381843</v>
      </c>
      <c r="S21" s="206">
        <v>381843</v>
      </c>
      <c r="T21" s="206">
        <v>430003</v>
      </c>
      <c r="U21" s="206">
        <v>430003</v>
      </c>
      <c r="V21" s="209">
        <v>467843</v>
      </c>
      <c r="W21" s="210">
        <v>133441</v>
      </c>
      <c r="X21" s="206">
        <v>158951</v>
      </c>
      <c r="Y21" s="206">
        <v>158951</v>
      </c>
      <c r="Z21" s="206">
        <v>184462</v>
      </c>
      <c r="AA21" s="206">
        <v>184462</v>
      </c>
      <c r="AB21" s="206">
        <v>209973</v>
      </c>
      <c r="AC21" s="206">
        <v>209973</v>
      </c>
      <c r="AD21" s="206">
        <v>233521</v>
      </c>
      <c r="AE21" s="206">
        <v>233521</v>
      </c>
      <c r="AF21" s="207">
        <v>259032</v>
      </c>
      <c r="AG21" s="208">
        <v>137907</v>
      </c>
      <c r="AH21" s="206">
        <v>164272</v>
      </c>
      <c r="AI21" s="206">
        <v>164272</v>
      </c>
      <c r="AJ21" s="206">
        <v>190636</v>
      </c>
      <c r="AK21" s="206">
        <v>190636</v>
      </c>
      <c r="AL21" s="206">
        <v>217001</v>
      </c>
      <c r="AM21" s="206">
        <v>217001</v>
      </c>
      <c r="AN21" s="206">
        <v>241338</v>
      </c>
      <c r="AO21" s="206">
        <v>241338</v>
      </c>
      <c r="AP21" s="206">
        <v>267702</v>
      </c>
    </row>
    <row r="22" spans="2:42" x14ac:dyDescent="0.25">
      <c r="B22" s="207">
        <v>5000000</v>
      </c>
      <c r="C22" s="208">
        <v>343879</v>
      </c>
      <c r="D22" s="206">
        <v>402984</v>
      </c>
      <c r="E22" s="206">
        <v>402984</v>
      </c>
      <c r="F22" s="206">
        <v>478207</v>
      </c>
      <c r="G22" s="206">
        <v>478207</v>
      </c>
      <c r="H22" s="206">
        <v>596416</v>
      </c>
      <c r="I22" s="206">
        <v>596416</v>
      </c>
      <c r="J22" s="206">
        <v>671640</v>
      </c>
      <c r="K22" s="206">
        <v>671640</v>
      </c>
      <c r="L22" s="209">
        <v>730744</v>
      </c>
      <c r="M22" s="210">
        <v>343879</v>
      </c>
      <c r="N22" s="206">
        <v>402984</v>
      </c>
      <c r="O22" s="206">
        <v>402984</v>
      </c>
      <c r="P22" s="206">
        <v>478207</v>
      </c>
      <c r="Q22" s="206">
        <v>478207</v>
      </c>
      <c r="R22" s="206">
        <v>596416</v>
      </c>
      <c r="S22" s="206">
        <v>596416</v>
      </c>
      <c r="T22" s="206">
        <v>671640</v>
      </c>
      <c r="U22" s="206">
        <v>671640</v>
      </c>
      <c r="V22" s="209">
        <v>730744</v>
      </c>
      <c r="W22" s="210">
        <v>194094</v>
      </c>
      <c r="X22" s="206">
        <v>231200</v>
      </c>
      <c r="Y22" s="206">
        <v>231200</v>
      </c>
      <c r="Z22" s="206">
        <v>268306</v>
      </c>
      <c r="AA22" s="206">
        <v>268306</v>
      </c>
      <c r="AB22" s="206">
        <v>305412</v>
      </c>
      <c r="AC22" s="206">
        <v>305412</v>
      </c>
      <c r="AD22" s="206">
        <v>339664</v>
      </c>
      <c r="AE22" s="206">
        <v>339664</v>
      </c>
      <c r="AF22" s="207">
        <v>376770</v>
      </c>
      <c r="AG22" s="208">
        <v>203584</v>
      </c>
      <c r="AH22" s="206">
        <v>242504</v>
      </c>
      <c r="AI22" s="206">
        <v>242504</v>
      </c>
      <c r="AJ22" s="206">
        <v>281425</v>
      </c>
      <c r="AK22" s="206">
        <v>281425</v>
      </c>
      <c r="AL22" s="206">
        <v>320345</v>
      </c>
      <c r="AM22" s="206">
        <v>320345</v>
      </c>
      <c r="AN22" s="206">
        <v>356272</v>
      </c>
      <c r="AO22" s="206">
        <v>356272</v>
      </c>
      <c r="AP22" s="206">
        <v>395192</v>
      </c>
    </row>
    <row r="23" spans="2:42" x14ac:dyDescent="0.25">
      <c r="B23" s="207">
        <v>7500000</v>
      </c>
      <c r="C23" s="208">
        <v>493923</v>
      </c>
      <c r="D23" s="206">
        <v>578816</v>
      </c>
      <c r="E23" s="206">
        <v>578816</v>
      </c>
      <c r="F23" s="206">
        <v>686862</v>
      </c>
      <c r="G23" s="206">
        <v>686862</v>
      </c>
      <c r="H23" s="206">
        <v>856648</v>
      </c>
      <c r="I23" s="206">
        <v>856648</v>
      </c>
      <c r="J23" s="206">
        <v>964694</v>
      </c>
      <c r="K23" s="206">
        <v>964694</v>
      </c>
      <c r="L23" s="209">
        <v>1049587</v>
      </c>
      <c r="M23" s="210">
        <v>493923</v>
      </c>
      <c r="N23" s="206">
        <v>578816</v>
      </c>
      <c r="O23" s="206">
        <v>578816</v>
      </c>
      <c r="P23" s="206">
        <v>686862</v>
      </c>
      <c r="Q23" s="206">
        <v>686862</v>
      </c>
      <c r="R23" s="206">
        <v>856648</v>
      </c>
      <c r="S23" s="206">
        <v>856648</v>
      </c>
      <c r="T23" s="206">
        <v>964694</v>
      </c>
      <c r="U23" s="206">
        <v>964694</v>
      </c>
      <c r="V23" s="209">
        <v>1049587</v>
      </c>
      <c r="W23" s="210">
        <v>262407</v>
      </c>
      <c r="X23" s="206">
        <v>312573</v>
      </c>
      <c r="Y23" s="206">
        <v>312573</v>
      </c>
      <c r="Z23" s="206">
        <v>362739</v>
      </c>
      <c r="AA23" s="206">
        <v>362739</v>
      </c>
      <c r="AB23" s="206">
        <v>412905</v>
      </c>
      <c r="AC23" s="206">
        <v>412905</v>
      </c>
      <c r="AD23" s="206">
        <v>459212</v>
      </c>
      <c r="AE23" s="206">
        <v>459212</v>
      </c>
      <c r="AF23" s="207">
        <v>509378</v>
      </c>
      <c r="AG23" s="208">
        <v>278415</v>
      </c>
      <c r="AH23" s="206">
        <v>331642</v>
      </c>
      <c r="AI23" s="206">
        <v>331642</v>
      </c>
      <c r="AJ23" s="206">
        <v>384868</v>
      </c>
      <c r="AK23" s="206">
        <v>384868</v>
      </c>
      <c r="AL23" s="206">
        <v>438095</v>
      </c>
      <c r="AM23" s="206">
        <v>438095</v>
      </c>
      <c r="AN23" s="206">
        <v>487227</v>
      </c>
      <c r="AO23" s="206">
        <v>487227</v>
      </c>
      <c r="AP23" s="206">
        <v>540453</v>
      </c>
    </row>
    <row r="24" spans="2:42" x14ac:dyDescent="0.25">
      <c r="B24" s="207">
        <v>10000000</v>
      </c>
      <c r="C24" s="208">
        <v>638277</v>
      </c>
      <c r="D24" s="206">
        <v>747981</v>
      </c>
      <c r="E24" s="206">
        <v>747981</v>
      </c>
      <c r="F24" s="206">
        <v>887604</v>
      </c>
      <c r="G24" s="206">
        <v>887604</v>
      </c>
      <c r="H24" s="206">
        <v>1107012</v>
      </c>
      <c r="I24" s="206">
        <v>1107012</v>
      </c>
      <c r="J24" s="206">
        <v>1246635</v>
      </c>
      <c r="K24" s="206">
        <v>1246635</v>
      </c>
      <c r="L24" s="209">
        <v>1356339</v>
      </c>
      <c r="M24" s="210">
        <v>638277</v>
      </c>
      <c r="N24" s="206">
        <v>747981</v>
      </c>
      <c r="O24" s="206">
        <v>747981</v>
      </c>
      <c r="P24" s="206">
        <v>887604</v>
      </c>
      <c r="Q24" s="206">
        <v>887604</v>
      </c>
      <c r="R24" s="206">
        <v>1107012</v>
      </c>
      <c r="S24" s="206">
        <v>1107012</v>
      </c>
      <c r="T24" s="206">
        <v>1246635</v>
      </c>
      <c r="U24" s="206">
        <v>1246635</v>
      </c>
      <c r="V24" s="209">
        <v>1356339</v>
      </c>
      <c r="W24" s="210">
        <v>324978</v>
      </c>
      <c r="X24" s="206">
        <v>387107</v>
      </c>
      <c r="Y24" s="206">
        <v>387107</v>
      </c>
      <c r="Z24" s="206">
        <v>449235</v>
      </c>
      <c r="AA24" s="206">
        <v>449235</v>
      </c>
      <c r="AB24" s="206">
        <v>511363</v>
      </c>
      <c r="AC24" s="206">
        <v>511363</v>
      </c>
      <c r="AD24" s="206">
        <v>568712</v>
      </c>
      <c r="AE24" s="206">
        <v>568712</v>
      </c>
      <c r="AF24" s="207">
        <v>630840</v>
      </c>
      <c r="AG24" s="208">
        <v>347568</v>
      </c>
      <c r="AH24" s="206">
        <v>414014</v>
      </c>
      <c r="AI24" s="206">
        <v>414014</v>
      </c>
      <c r="AJ24" s="206">
        <v>480461</v>
      </c>
      <c r="AK24" s="206">
        <v>480461</v>
      </c>
      <c r="AL24" s="206">
        <v>546908</v>
      </c>
      <c r="AM24" s="206">
        <v>546908</v>
      </c>
      <c r="AN24" s="206">
        <v>608244</v>
      </c>
      <c r="AO24" s="206">
        <v>608244</v>
      </c>
      <c r="AP24" s="206">
        <v>674690</v>
      </c>
    </row>
    <row r="25" spans="2:42" x14ac:dyDescent="0.25">
      <c r="B25" s="207">
        <v>15000000</v>
      </c>
      <c r="C25" s="208">
        <v>915129</v>
      </c>
      <c r="D25" s="206">
        <v>1072416</v>
      </c>
      <c r="E25" s="206">
        <v>1072416</v>
      </c>
      <c r="F25" s="206">
        <v>1272601</v>
      </c>
      <c r="G25" s="206">
        <v>1272601</v>
      </c>
      <c r="H25" s="206">
        <v>1587176</v>
      </c>
      <c r="I25" s="206">
        <v>1587176</v>
      </c>
      <c r="J25" s="206">
        <v>1787360</v>
      </c>
      <c r="K25" s="206">
        <v>1787360</v>
      </c>
      <c r="L25" s="209">
        <v>1944648</v>
      </c>
      <c r="M25" s="210">
        <v>915129</v>
      </c>
      <c r="N25" s="206">
        <v>1072416</v>
      </c>
      <c r="O25" s="206">
        <v>1072416</v>
      </c>
      <c r="P25" s="206">
        <v>1272601</v>
      </c>
      <c r="Q25" s="206">
        <v>1272601</v>
      </c>
      <c r="R25" s="206">
        <v>1587176</v>
      </c>
      <c r="S25" s="206">
        <v>1587176</v>
      </c>
      <c r="T25" s="206">
        <v>1787360</v>
      </c>
      <c r="U25" s="206">
        <v>1787360</v>
      </c>
      <c r="V25" s="209">
        <v>1944648</v>
      </c>
      <c r="W25" s="210">
        <v>439179</v>
      </c>
      <c r="X25" s="206">
        <v>523140</v>
      </c>
      <c r="Y25" s="206">
        <v>523140</v>
      </c>
      <c r="Z25" s="206">
        <v>607101</v>
      </c>
      <c r="AA25" s="206">
        <v>607101</v>
      </c>
      <c r="AB25" s="206">
        <v>691062</v>
      </c>
      <c r="AC25" s="206">
        <v>691062</v>
      </c>
      <c r="AD25" s="206">
        <v>768564</v>
      </c>
      <c r="AE25" s="206">
        <v>768564</v>
      </c>
      <c r="AF25" s="207">
        <v>852525</v>
      </c>
      <c r="AG25" s="208">
        <v>474901</v>
      </c>
      <c r="AH25" s="206">
        <v>565691</v>
      </c>
      <c r="AI25" s="206">
        <v>565691</v>
      </c>
      <c r="AJ25" s="206">
        <v>656480</v>
      </c>
      <c r="AK25" s="206">
        <v>656480</v>
      </c>
      <c r="AL25" s="206">
        <v>747270</v>
      </c>
      <c r="AM25" s="206">
        <v>747270</v>
      </c>
      <c r="AN25" s="206">
        <v>831076</v>
      </c>
      <c r="AO25" s="206">
        <v>831076</v>
      </c>
      <c r="AP25" s="206">
        <v>921866</v>
      </c>
    </row>
    <row r="26" spans="2:42" x14ac:dyDescent="0.25">
      <c r="B26" s="207">
        <v>20000000</v>
      </c>
      <c r="C26" s="208">
        <v>1180414</v>
      </c>
      <c r="D26" s="206">
        <v>1383298</v>
      </c>
      <c r="E26" s="206">
        <v>1383298</v>
      </c>
      <c r="F26" s="206">
        <v>1641513</v>
      </c>
      <c r="G26" s="206">
        <v>1641513</v>
      </c>
      <c r="H26" s="206">
        <v>2047281</v>
      </c>
      <c r="I26" s="206">
        <v>2047281</v>
      </c>
      <c r="J26" s="206">
        <v>2305496</v>
      </c>
      <c r="K26" s="206">
        <v>2305496</v>
      </c>
      <c r="L26" s="209">
        <v>2508380</v>
      </c>
      <c r="M26" s="210">
        <v>1180414</v>
      </c>
      <c r="N26" s="206">
        <v>1383298</v>
      </c>
      <c r="O26" s="206">
        <v>1383298</v>
      </c>
      <c r="P26" s="206">
        <v>1641513</v>
      </c>
      <c r="Q26" s="206">
        <v>1641513</v>
      </c>
      <c r="R26" s="206">
        <v>2047281</v>
      </c>
      <c r="S26" s="206">
        <v>2047281</v>
      </c>
      <c r="T26" s="206">
        <v>2305496</v>
      </c>
      <c r="U26" s="206">
        <v>2305496</v>
      </c>
      <c r="V26" s="209">
        <v>2508380</v>
      </c>
      <c r="W26" s="210">
        <v>543619</v>
      </c>
      <c r="X26" s="206">
        <v>647546</v>
      </c>
      <c r="Y26" s="206">
        <v>647546</v>
      </c>
      <c r="Z26" s="206">
        <v>751473</v>
      </c>
      <c r="AA26" s="206">
        <v>751473</v>
      </c>
      <c r="AB26" s="206">
        <v>855401</v>
      </c>
      <c r="AC26" s="206">
        <v>855401</v>
      </c>
      <c r="AD26" s="206">
        <v>951333</v>
      </c>
      <c r="AE26" s="206">
        <v>951333</v>
      </c>
      <c r="AF26" s="207">
        <v>1055260</v>
      </c>
      <c r="AG26" s="208">
        <v>592324</v>
      </c>
      <c r="AH26" s="206">
        <v>705563</v>
      </c>
      <c r="AI26" s="206">
        <v>705563</v>
      </c>
      <c r="AJ26" s="206">
        <v>818801</v>
      </c>
      <c r="AK26" s="206">
        <v>818801</v>
      </c>
      <c r="AL26" s="206">
        <v>932040</v>
      </c>
      <c r="AM26" s="206">
        <v>932040</v>
      </c>
      <c r="AN26" s="206">
        <v>1036568</v>
      </c>
      <c r="AO26" s="206">
        <v>1036568</v>
      </c>
      <c r="AP26" s="206">
        <v>1149806</v>
      </c>
    </row>
    <row r="27" spans="2:42" x14ac:dyDescent="0.25">
      <c r="B27" s="207">
        <v>25000000</v>
      </c>
      <c r="C27" s="208">
        <v>1436874</v>
      </c>
      <c r="D27" s="206">
        <v>1683837</v>
      </c>
      <c r="E27" s="206">
        <v>1683837</v>
      </c>
      <c r="F27" s="206">
        <v>1998153</v>
      </c>
      <c r="G27" s="206">
        <v>1998153</v>
      </c>
      <c r="H27" s="206">
        <v>2492079</v>
      </c>
      <c r="I27" s="206">
        <v>2492079</v>
      </c>
      <c r="J27" s="206">
        <v>2806395</v>
      </c>
      <c r="K27" s="206">
        <v>2806395</v>
      </c>
      <c r="L27" s="209">
        <v>3053358</v>
      </c>
      <c r="M27" s="210">
        <v>1436874</v>
      </c>
      <c r="N27" s="206">
        <v>1683837</v>
      </c>
      <c r="O27" s="206">
        <v>1683837</v>
      </c>
      <c r="P27" s="206">
        <v>1998153</v>
      </c>
      <c r="Q27" s="206">
        <v>1998153</v>
      </c>
      <c r="R27" s="206">
        <v>2492079</v>
      </c>
      <c r="S27" s="206">
        <v>2492079</v>
      </c>
      <c r="T27" s="206">
        <v>2806395</v>
      </c>
      <c r="U27" s="206">
        <v>2806395</v>
      </c>
      <c r="V27" s="209">
        <v>3053358</v>
      </c>
      <c r="W27" s="210">
        <v>641265</v>
      </c>
      <c r="X27" s="206">
        <v>763860</v>
      </c>
      <c r="Y27" s="206">
        <v>763860</v>
      </c>
      <c r="Z27" s="206">
        <v>886454</v>
      </c>
      <c r="AA27" s="206">
        <v>886454</v>
      </c>
      <c r="AB27" s="206">
        <v>1009049</v>
      </c>
      <c r="AC27" s="206">
        <v>1009049</v>
      </c>
      <c r="AD27" s="206">
        <v>1122213</v>
      </c>
      <c r="AE27" s="206">
        <v>1122213</v>
      </c>
      <c r="AF27" s="207">
        <v>1244808</v>
      </c>
      <c r="AG27" s="208">
        <v>702770</v>
      </c>
      <c r="AH27" s="206">
        <v>837123</v>
      </c>
      <c r="AI27" s="206">
        <v>837123</v>
      </c>
      <c r="AJ27" s="206">
        <v>971476</v>
      </c>
      <c r="AK27" s="206">
        <v>971476</v>
      </c>
      <c r="AL27" s="206">
        <v>1105829</v>
      </c>
      <c r="AM27" s="206">
        <v>1105829</v>
      </c>
      <c r="AN27" s="206">
        <v>1229848</v>
      </c>
      <c r="AO27" s="206">
        <v>1229848</v>
      </c>
      <c r="AP27" s="206">
        <v>1364201</v>
      </c>
    </row>
    <row r="28" spans="2:42" hidden="1" x14ac:dyDescent="0.25">
      <c r="B28" s="2"/>
      <c r="C28" s="2"/>
      <c r="D28" s="2"/>
      <c r="E28" s="2"/>
      <c r="F28" s="2"/>
      <c r="G28" s="2"/>
      <c r="H28" s="2"/>
      <c r="I28" s="2"/>
      <c r="J28" s="2"/>
      <c r="K28" s="2"/>
      <c r="L28" s="2"/>
    </row>
    <row r="29" spans="2:42" hidden="1" x14ac:dyDescent="0.25">
      <c r="B29" s="2"/>
      <c r="C29" s="2"/>
      <c r="D29" s="2"/>
      <c r="E29" s="2"/>
      <c r="F29" s="2"/>
      <c r="G29" s="2"/>
      <c r="H29" s="2"/>
      <c r="I29" s="2"/>
      <c r="J29" s="2"/>
      <c r="K29" s="2"/>
      <c r="L29" s="2"/>
    </row>
    <row r="30" spans="2:42" hidden="1" x14ac:dyDescent="0.25">
      <c r="B30" s="2"/>
      <c r="C30" s="2"/>
      <c r="D30" s="2"/>
      <c r="E30" s="2"/>
      <c r="F30" s="2"/>
      <c r="G30" s="2"/>
      <c r="H30" s="2"/>
      <c r="I30" s="2"/>
      <c r="J30" s="2"/>
      <c r="K30" s="2"/>
      <c r="L30" s="2"/>
    </row>
    <row r="31" spans="2:42" hidden="1" x14ac:dyDescent="0.25">
      <c r="B31" s="2"/>
      <c r="C31" s="2"/>
      <c r="D31" s="2"/>
      <c r="E31" s="2"/>
      <c r="F31" s="2"/>
      <c r="G31" s="2"/>
      <c r="H31" s="2"/>
      <c r="I31" s="2"/>
      <c r="J31" s="2"/>
      <c r="K31" s="2"/>
      <c r="L31" s="2"/>
    </row>
    <row r="32" spans="2:42" x14ac:dyDescent="0.25">
      <c r="B32" s="2"/>
      <c r="C32" s="2"/>
      <c r="D32" s="2"/>
      <c r="E32" s="2"/>
      <c r="F32" s="2"/>
      <c r="G32" s="2"/>
      <c r="H32" s="2"/>
      <c r="I32" s="2"/>
      <c r="J32" s="2"/>
      <c r="K32" s="2"/>
      <c r="L32" s="2"/>
    </row>
    <row r="33" spans="2:18" ht="22.5" x14ac:dyDescent="0.25">
      <c r="B33" s="12"/>
      <c r="C33" s="12" t="s">
        <v>11</v>
      </c>
      <c r="D33" s="12" t="s">
        <v>11</v>
      </c>
      <c r="E33" s="12" t="s">
        <v>11</v>
      </c>
      <c r="F33" s="12" t="s">
        <v>11</v>
      </c>
      <c r="G33" s="12" t="s">
        <v>11</v>
      </c>
      <c r="H33" s="12" t="s">
        <v>11</v>
      </c>
      <c r="I33" s="12" t="s">
        <v>11</v>
      </c>
      <c r="J33" s="12" t="s">
        <v>11</v>
      </c>
      <c r="K33" s="12" t="s">
        <v>11</v>
      </c>
      <c r="L33" s="12" t="s">
        <v>11</v>
      </c>
    </row>
    <row r="34" spans="2:18" ht="36" x14ac:dyDescent="0.25">
      <c r="B34" s="9" t="s">
        <v>103</v>
      </c>
      <c r="C34" s="10" t="s">
        <v>108</v>
      </c>
      <c r="D34" s="10" t="s">
        <v>108</v>
      </c>
      <c r="E34" s="10" t="s">
        <v>108</v>
      </c>
      <c r="F34" s="10" t="s">
        <v>108</v>
      </c>
      <c r="G34" s="10" t="s">
        <v>108</v>
      </c>
      <c r="H34" s="10" t="s">
        <v>108</v>
      </c>
      <c r="I34" s="10" t="s">
        <v>108</v>
      </c>
      <c r="J34" s="10" t="s">
        <v>108</v>
      </c>
      <c r="K34" s="10" t="s">
        <v>108</v>
      </c>
      <c r="L34" s="10" t="s">
        <v>108</v>
      </c>
    </row>
    <row r="35" spans="2:18" x14ac:dyDescent="0.25">
      <c r="B35" s="7" t="s">
        <v>102</v>
      </c>
      <c r="C35" s="8" t="s">
        <v>66</v>
      </c>
      <c r="D35" s="8" t="s">
        <v>66</v>
      </c>
      <c r="E35" s="8" t="s">
        <v>98</v>
      </c>
      <c r="F35" s="8" t="s">
        <v>98</v>
      </c>
      <c r="G35" s="8" t="s">
        <v>99</v>
      </c>
      <c r="H35" s="8" t="s">
        <v>99</v>
      </c>
      <c r="I35" s="8" t="s">
        <v>100</v>
      </c>
      <c r="J35" s="8" t="s">
        <v>100</v>
      </c>
      <c r="K35" s="8" t="s">
        <v>101</v>
      </c>
      <c r="L35" s="8" t="s">
        <v>101</v>
      </c>
    </row>
    <row r="36" spans="2:18" ht="30" customHeight="1" x14ac:dyDescent="0.25">
      <c r="B36" s="564" t="s">
        <v>94</v>
      </c>
      <c r="C36" s="566" t="s">
        <v>90</v>
      </c>
      <c r="D36" s="567"/>
      <c r="E36" s="560" t="s">
        <v>95</v>
      </c>
      <c r="F36" s="561"/>
      <c r="G36" s="560" t="s">
        <v>91</v>
      </c>
      <c r="H36" s="561"/>
      <c r="I36" s="560" t="s">
        <v>96</v>
      </c>
      <c r="J36" s="561"/>
      <c r="K36" s="560" t="s">
        <v>92</v>
      </c>
      <c r="L36" s="561"/>
    </row>
    <row r="37" spans="2:18" ht="15" customHeight="1" x14ac:dyDescent="0.25">
      <c r="B37" s="565"/>
      <c r="C37" s="568"/>
      <c r="D37" s="569"/>
      <c r="E37" s="562"/>
      <c r="F37" s="563"/>
      <c r="G37" s="562"/>
      <c r="H37" s="563"/>
      <c r="I37" s="562"/>
      <c r="J37" s="563"/>
      <c r="K37" s="562"/>
      <c r="L37" s="563"/>
    </row>
    <row r="38" spans="2:18" x14ac:dyDescent="0.25">
      <c r="B38" s="5"/>
      <c r="C38" s="4" t="s">
        <v>59</v>
      </c>
      <c r="D38" s="4" t="s">
        <v>60</v>
      </c>
      <c r="E38" s="4" t="s">
        <v>59</v>
      </c>
      <c r="F38" s="4" t="s">
        <v>60</v>
      </c>
      <c r="G38" s="4" t="s">
        <v>59</v>
      </c>
      <c r="H38" s="4" t="s">
        <v>60</v>
      </c>
      <c r="I38" s="4" t="s">
        <v>59</v>
      </c>
      <c r="J38" s="4" t="s">
        <v>60</v>
      </c>
      <c r="K38" s="4" t="s">
        <v>59</v>
      </c>
      <c r="L38" s="4" t="s">
        <v>60</v>
      </c>
    </row>
    <row r="39" spans="2:18" x14ac:dyDescent="0.25">
      <c r="B39" s="3"/>
      <c r="C39" s="559" t="s">
        <v>93</v>
      </c>
      <c r="D39" s="559"/>
      <c r="E39" s="559" t="s">
        <v>93</v>
      </c>
      <c r="F39" s="559"/>
      <c r="G39" s="559" t="s">
        <v>93</v>
      </c>
      <c r="H39" s="559"/>
      <c r="I39" s="559" t="s">
        <v>93</v>
      </c>
      <c r="J39" s="559"/>
      <c r="K39" s="559" t="s">
        <v>93</v>
      </c>
      <c r="L39" s="559"/>
      <c r="O39" s="48" t="s">
        <v>9</v>
      </c>
      <c r="R39" t="s">
        <v>97</v>
      </c>
    </row>
    <row r="40" spans="2:18" x14ac:dyDescent="0.25">
      <c r="B40" s="206">
        <v>20000</v>
      </c>
      <c r="C40" s="206">
        <v>3643</v>
      </c>
      <c r="D40" s="206">
        <v>4348</v>
      </c>
      <c r="E40" s="206">
        <v>4348</v>
      </c>
      <c r="F40" s="206">
        <v>5229</v>
      </c>
      <c r="G40" s="206">
        <v>5229</v>
      </c>
      <c r="H40" s="206">
        <v>6521</v>
      </c>
      <c r="I40" s="206">
        <v>6521</v>
      </c>
      <c r="J40" s="206">
        <v>7403</v>
      </c>
      <c r="K40" s="206">
        <v>7403</v>
      </c>
      <c r="L40" s="206">
        <v>8108</v>
      </c>
      <c r="O40" s="48" t="s">
        <v>10</v>
      </c>
      <c r="R40" t="s">
        <v>97</v>
      </c>
    </row>
    <row r="41" spans="2:18" x14ac:dyDescent="0.25">
      <c r="B41" s="206">
        <v>25000</v>
      </c>
      <c r="C41" s="206">
        <v>4406</v>
      </c>
      <c r="D41" s="206">
        <v>5259</v>
      </c>
      <c r="E41" s="206">
        <v>5259</v>
      </c>
      <c r="F41" s="206">
        <v>6325</v>
      </c>
      <c r="G41" s="206">
        <v>6325</v>
      </c>
      <c r="H41" s="206">
        <v>7888</v>
      </c>
      <c r="I41" s="206">
        <v>7888</v>
      </c>
      <c r="J41" s="206">
        <v>8954</v>
      </c>
      <c r="K41" s="206">
        <v>8954</v>
      </c>
      <c r="L41" s="206">
        <v>9807</v>
      </c>
      <c r="O41" s="48" t="s">
        <v>11</v>
      </c>
      <c r="R41" t="s">
        <v>108</v>
      </c>
    </row>
    <row r="42" spans="2:18" x14ac:dyDescent="0.25">
      <c r="B42" s="206">
        <v>30000</v>
      </c>
      <c r="C42" s="206">
        <v>5147</v>
      </c>
      <c r="D42" s="206">
        <v>6143</v>
      </c>
      <c r="E42" s="206">
        <v>6143</v>
      </c>
      <c r="F42" s="206">
        <v>7388</v>
      </c>
      <c r="G42" s="206">
        <v>7388</v>
      </c>
      <c r="H42" s="206">
        <v>9215</v>
      </c>
      <c r="I42" s="206">
        <v>9215</v>
      </c>
      <c r="J42" s="206">
        <v>10460</v>
      </c>
      <c r="K42" s="206">
        <v>10460</v>
      </c>
      <c r="L42" s="206">
        <v>11456</v>
      </c>
      <c r="O42" s="48" t="s">
        <v>12</v>
      </c>
      <c r="R42" t="s">
        <v>105</v>
      </c>
    </row>
    <row r="43" spans="2:18" x14ac:dyDescent="0.25">
      <c r="B43" s="206">
        <v>35000</v>
      </c>
      <c r="C43" s="206">
        <v>5870</v>
      </c>
      <c r="D43" s="206">
        <v>7006</v>
      </c>
      <c r="E43" s="206">
        <v>7006</v>
      </c>
      <c r="F43" s="206">
        <v>8426</v>
      </c>
      <c r="G43" s="206">
        <v>8426</v>
      </c>
      <c r="H43" s="206">
        <v>10508</v>
      </c>
      <c r="I43" s="206">
        <v>10508</v>
      </c>
      <c r="J43" s="206">
        <v>11928</v>
      </c>
      <c r="K43" s="206">
        <v>11928</v>
      </c>
      <c r="L43" s="206">
        <v>13064</v>
      </c>
      <c r="O43" s="48" t="s">
        <v>13</v>
      </c>
      <c r="R43" t="s">
        <v>114</v>
      </c>
    </row>
    <row r="44" spans="2:18" x14ac:dyDescent="0.25">
      <c r="B44" s="206">
        <v>40000</v>
      </c>
      <c r="C44" s="206">
        <v>6577</v>
      </c>
      <c r="D44" s="206">
        <v>7850</v>
      </c>
      <c r="E44" s="206">
        <v>7850</v>
      </c>
      <c r="F44" s="206">
        <v>9441</v>
      </c>
      <c r="G44" s="206">
        <v>9441</v>
      </c>
      <c r="H44" s="206">
        <v>11774</v>
      </c>
      <c r="I44" s="206">
        <v>11774</v>
      </c>
      <c r="J44" s="206">
        <v>13365</v>
      </c>
      <c r="K44" s="206">
        <v>13365</v>
      </c>
      <c r="L44" s="206">
        <v>14638</v>
      </c>
      <c r="O44" s="48" t="s">
        <v>14</v>
      </c>
      <c r="R44" t="s">
        <v>109</v>
      </c>
    </row>
    <row r="45" spans="2:18" x14ac:dyDescent="0.25">
      <c r="B45" s="206">
        <v>50000</v>
      </c>
      <c r="C45" s="206">
        <v>7953</v>
      </c>
      <c r="D45" s="206">
        <v>9492</v>
      </c>
      <c r="E45" s="206">
        <v>9492</v>
      </c>
      <c r="F45" s="206">
        <v>11416</v>
      </c>
      <c r="G45" s="206">
        <v>11416</v>
      </c>
      <c r="H45" s="206">
        <v>14238</v>
      </c>
      <c r="I45" s="206">
        <v>14238</v>
      </c>
      <c r="J45" s="206">
        <v>16162</v>
      </c>
      <c r="K45" s="206">
        <v>16162</v>
      </c>
      <c r="L45" s="206">
        <v>17701</v>
      </c>
      <c r="O45" s="48" t="s">
        <v>15</v>
      </c>
      <c r="R45" t="s">
        <v>110</v>
      </c>
    </row>
    <row r="46" spans="2:18" x14ac:dyDescent="0.25">
      <c r="B46" s="206">
        <v>60000</v>
      </c>
      <c r="C46" s="206">
        <v>9287</v>
      </c>
      <c r="D46" s="206">
        <v>11085</v>
      </c>
      <c r="E46" s="206">
        <v>11085</v>
      </c>
      <c r="F46" s="206">
        <v>13332</v>
      </c>
      <c r="G46" s="206">
        <v>13332</v>
      </c>
      <c r="H46" s="206">
        <v>16627</v>
      </c>
      <c r="I46" s="206">
        <v>16627</v>
      </c>
      <c r="J46" s="206">
        <v>18874</v>
      </c>
      <c r="K46" s="206">
        <v>18874</v>
      </c>
      <c r="L46" s="206">
        <v>20672</v>
      </c>
      <c r="O46" s="48" t="s">
        <v>112</v>
      </c>
      <c r="R46" t="s">
        <v>111</v>
      </c>
    </row>
    <row r="47" spans="2:18" x14ac:dyDescent="0.25">
      <c r="B47" s="206">
        <v>75000</v>
      </c>
      <c r="C47" s="206">
        <v>11227</v>
      </c>
      <c r="D47" s="206">
        <v>13400</v>
      </c>
      <c r="E47" s="206">
        <v>13400</v>
      </c>
      <c r="F47" s="206">
        <v>16116</v>
      </c>
      <c r="G47" s="206">
        <v>16116</v>
      </c>
      <c r="H47" s="206">
        <v>20100</v>
      </c>
      <c r="I47" s="206">
        <v>20100</v>
      </c>
      <c r="J47" s="206">
        <v>22816</v>
      </c>
      <c r="K47" s="206">
        <v>22816</v>
      </c>
      <c r="L47" s="206">
        <v>24989</v>
      </c>
      <c r="O47" s="48" t="s">
        <v>121</v>
      </c>
      <c r="R47" t="s">
        <v>111</v>
      </c>
    </row>
    <row r="48" spans="2:18" x14ac:dyDescent="0.25">
      <c r="B48" s="206">
        <v>100000</v>
      </c>
      <c r="C48" s="206">
        <v>14332</v>
      </c>
      <c r="D48" s="206">
        <v>17106</v>
      </c>
      <c r="E48" s="206">
        <v>17106</v>
      </c>
      <c r="F48" s="206">
        <v>20574</v>
      </c>
      <c r="G48" s="206">
        <v>20574</v>
      </c>
      <c r="H48" s="206">
        <v>25659</v>
      </c>
      <c r="I48" s="206">
        <v>25659</v>
      </c>
      <c r="J48" s="206">
        <v>29127</v>
      </c>
      <c r="K48" s="206">
        <v>29127</v>
      </c>
      <c r="L48" s="206">
        <v>31901</v>
      </c>
      <c r="O48" s="48" t="s">
        <v>122</v>
      </c>
      <c r="R48" t="s">
        <v>123</v>
      </c>
    </row>
    <row r="49" spans="2:18" x14ac:dyDescent="0.25">
      <c r="B49" s="206">
        <v>125000</v>
      </c>
      <c r="C49" s="206">
        <v>17315</v>
      </c>
      <c r="D49" s="206">
        <v>20666</v>
      </c>
      <c r="E49" s="206">
        <v>20666</v>
      </c>
      <c r="F49" s="206">
        <v>24855</v>
      </c>
      <c r="G49" s="206">
        <v>24855</v>
      </c>
      <c r="H49" s="206">
        <v>30999</v>
      </c>
      <c r="I49" s="206">
        <v>30999</v>
      </c>
      <c r="J49" s="206">
        <v>35188</v>
      </c>
      <c r="K49" s="206">
        <v>35188</v>
      </c>
      <c r="L49" s="206">
        <v>38539</v>
      </c>
      <c r="R49" t="s">
        <v>203</v>
      </c>
    </row>
    <row r="50" spans="2:18" x14ac:dyDescent="0.25">
      <c r="B50" s="206">
        <v>150000</v>
      </c>
      <c r="C50" s="206">
        <v>20201</v>
      </c>
      <c r="D50" s="206">
        <v>24111</v>
      </c>
      <c r="E50" s="206">
        <v>24111</v>
      </c>
      <c r="F50" s="206">
        <v>28998</v>
      </c>
      <c r="G50" s="206">
        <v>28998</v>
      </c>
      <c r="H50" s="206">
        <v>36166</v>
      </c>
      <c r="I50" s="206">
        <v>36166</v>
      </c>
      <c r="J50" s="206">
        <v>41053</v>
      </c>
      <c r="K50" s="206">
        <v>41053</v>
      </c>
      <c r="L50" s="206">
        <v>44963</v>
      </c>
      <c r="R50" t="s">
        <v>200</v>
      </c>
    </row>
    <row r="51" spans="2:18" x14ac:dyDescent="0.25">
      <c r="B51" s="206">
        <v>200000</v>
      </c>
      <c r="C51" s="206">
        <v>25746</v>
      </c>
      <c r="D51" s="206">
        <v>30729</v>
      </c>
      <c r="E51" s="206">
        <v>30729</v>
      </c>
      <c r="F51" s="206">
        <v>36958</v>
      </c>
      <c r="G51" s="206">
        <v>36958</v>
      </c>
      <c r="H51" s="206">
        <v>46094</v>
      </c>
      <c r="I51" s="206">
        <v>46094</v>
      </c>
      <c r="J51" s="206">
        <v>52323</v>
      </c>
      <c r="K51" s="206">
        <v>52323</v>
      </c>
      <c r="L51" s="206">
        <v>57306</v>
      </c>
      <c r="R51" t="s">
        <v>202</v>
      </c>
    </row>
    <row r="52" spans="2:18" x14ac:dyDescent="0.25">
      <c r="B52" s="206">
        <v>250000</v>
      </c>
      <c r="C52" s="206">
        <v>31053</v>
      </c>
      <c r="D52" s="206">
        <v>37063</v>
      </c>
      <c r="E52" s="206">
        <v>37063</v>
      </c>
      <c r="F52" s="206">
        <v>44576</v>
      </c>
      <c r="G52" s="206">
        <v>44576</v>
      </c>
      <c r="H52" s="206">
        <v>55594</v>
      </c>
      <c r="I52" s="206">
        <v>55594</v>
      </c>
      <c r="J52" s="206">
        <v>63107</v>
      </c>
      <c r="K52" s="206">
        <v>63107</v>
      </c>
      <c r="L52" s="206">
        <v>69117</v>
      </c>
    </row>
    <row r="53" spans="2:18" x14ac:dyDescent="0.25">
      <c r="B53" s="206">
        <v>350000</v>
      </c>
      <c r="C53" s="206">
        <v>41147</v>
      </c>
      <c r="D53" s="206">
        <v>49111</v>
      </c>
      <c r="E53" s="206">
        <v>49111</v>
      </c>
      <c r="F53" s="206">
        <v>59066</v>
      </c>
      <c r="G53" s="206">
        <v>59066</v>
      </c>
      <c r="H53" s="206">
        <v>73667</v>
      </c>
      <c r="I53" s="206">
        <v>73667</v>
      </c>
      <c r="J53" s="206">
        <v>83622</v>
      </c>
      <c r="K53" s="206">
        <v>83622</v>
      </c>
      <c r="L53" s="206">
        <v>91586</v>
      </c>
    </row>
    <row r="54" spans="2:18" x14ac:dyDescent="0.25">
      <c r="B54" s="206">
        <v>500000</v>
      </c>
      <c r="C54" s="206">
        <v>55300</v>
      </c>
      <c r="D54" s="206">
        <v>66004</v>
      </c>
      <c r="E54" s="206">
        <v>66004</v>
      </c>
      <c r="F54" s="206">
        <v>79383</v>
      </c>
      <c r="G54" s="206">
        <v>79383</v>
      </c>
      <c r="H54" s="206">
        <v>99006</v>
      </c>
      <c r="I54" s="206">
        <v>99006</v>
      </c>
      <c r="J54" s="206">
        <v>112385</v>
      </c>
      <c r="K54" s="206">
        <v>112385</v>
      </c>
      <c r="L54" s="206">
        <v>123088</v>
      </c>
    </row>
    <row r="55" spans="2:18" x14ac:dyDescent="0.25">
      <c r="B55" s="206">
        <v>650000</v>
      </c>
      <c r="C55" s="206">
        <v>69114</v>
      </c>
      <c r="D55" s="206">
        <v>82491</v>
      </c>
      <c r="E55" s="206">
        <v>82491</v>
      </c>
      <c r="F55" s="206">
        <v>99212</v>
      </c>
      <c r="G55" s="206">
        <v>99212</v>
      </c>
      <c r="H55" s="206">
        <v>123736</v>
      </c>
      <c r="I55" s="206">
        <v>123736</v>
      </c>
      <c r="J55" s="206">
        <v>140457</v>
      </c>
      <c r="K55" s="206">
        <v>140457</v>
      </c>
      <c r="L55" s="206">
        <v>153834</v>
      </c>
    </row>
    <row r="56" spans="2:18" x14ac:dyDescent="0.25">
      <c r="B56" s="206">
        <v>800000</v>
      </c>
      <c r="C56" s="206">
        <v>82430</v>
      </c>
      <c r="D56" s="206">
        <v>98384</v>
      </c>
      <c r="E56" s="206">
        <v>98384</v>
      </c>
      <c r="F56" s="206">
        <v>118326</v>
      </c>
      <c r="G56" s="206">
        <v>118326</v>
      </c>
      <c r="H56" s="206">
        <v>147576</v>
      </c>
      <c r="I56" s="206">
        <v>147576</v>
      </c>
      <c r="J56" s="206">
        <v>167518</v>
      </c>
      <c r="K56" s="206">
        <v>167518</v>
      </c>
      <c r="L56" s="206">
        <v>183472</v>
      </c>
    </row>
    <row r="57" spans="2:18" x14ac:dyDescent="0.25">
      <c r="B57" s="206">
        <v>1000000</v>
      </c>
      <c r="C57" s="206">
        <v>99578</v>
      </c>
      <c r="D57" s="206">
        <v>118851</v>
      </c>
      <c r="E57" s="206">
        <v>118851</v>
      </c>
      <c r="F57" s="206">
        <v>142942</v>
      </c>
      <c r="G57" s="206">
        <v>142942</v>
      </c>
      <c r="H57" s="206">
        <v>178276</v>
      </c>
      <c r="I57" s="206">
        <v>178276</v>
      </c>
      <c r="J57" s="206">
        <v>202368</v>
      </c>
      <c r="K57" s="206">
        <v>202368</v>
      </c>
      <c r="L57" s="206">
        <v>221641</v>
      </c>
    </row>
    <row r="58" spans="2:18" x14ac:dyDescent="0.25">
      <c r="B58" s="206">
        <v>1250000</v>
      </c>
      <c r="C58" s="206">
        <v>120238</v>
      </c>
      <c r="D58" s="206">
        <v>143510</v>
      </c>
      <c r="E58" s="206">
        <v>143510</v>
      </c>
      <c r="F58" s="206">
        <v>172600</v>
      </c>
      <c r="G58" s="206">
        <v>172600</v>
      </c>
      <c r="H58" s="206">
        <v>215265</v>
      </c>
      <c r="I58" s="206">
        <v>215265</v>
      </c>
      <c r="J58" s="206">
        <v>244355</v>
      </c>
      <c r="K58" s="206">
        <v>244355</v>
      </c>
      <c r="L58" s="206">
        <v>267627</v>
      </c>
    </row>
    <row r="59" spans="2:18" x14ac:dyDescent="0.25">
      <c r="B59" s="206">
        <v>1500000</v>
      </c>
      <c r="C59" s="206">
        <v>140204</v>
      </c>
      <c r="D59" s="206">
        <v>167340</v>
      </c>
      <c r="E59" s="206">
        <v>167340</v>
      </c>
      <c r="F59" s="206">
        <v>201261</v>
      </c>
      <c r="G59" s="206">
        <v>201261</v>
      </c>
      <c r="H59" s="206">
        <v>251011</v>
      </c>
      <c r="I59" s="206">
        <v>251011</v>
      </c>
      <c r="J59" s="206">
        <v>284931</v>
      </c>
      <c r="K59" s="206">
        <v>284931</v>
      </c>
      <c r="L59" s="206">
        <v>312067</v>
      </c>
    </row>
    <row r="62" spans="2:18" ht="33.75" x14ac:dyDescent="0.25">
      <c r="B62" s="13"/>
      <c r="C62" s="12" t="s">
        <v>14</v>
      </c>
      <c r="D62" s="12" t="s">
        <v>14</v>
      </c>
      <c r="E62" s="12" t="s">
        <v>14</v>
      </c>
      <c r="F62" s="12" t="s">
        <v>14</v>
      </c>
      <c r="G62" s="12" t="s">
        <v>14</v>
      </c>
      <c r="H62" s="12" t="s">
        <v>14</v>
      </c>
      <c r="I62" s="12" t="s">
        <v>14</v>
      </c>
      <c r="J62" s="12" t="s">
        <v>14</v>
      </c>
      <c r="K62" s="12" t="s">
        <v>14</v>
      </c>
      <c r="L62" s="12" t="s">
        <v>14</v>
      </c>
    </row>
    <row r="63" spans="2:18" ht="36" x14ac:dyDescent="0.25">
      <c r="B63" s="9" t="s">
        <v>103</v>
      </c>
      <c r="C63" s="10" t="s">
        <v>109</v>
      </c>
      <c r="D63" s="10" t="s">
        <v>109</v>
      </c>
      <c r="E63" s="10" t="s">
        <v>109</v>
      </c>
      <c r="F63" s="10" t="s">
        <v>109</v>
      </c>
      <c r="G63" s="10" t="s">
        <v>109</v>
      </c>
      <c r="H63" s="10" t="s">
        <v>109</v>
      </c>
      <c r="I63" s="10" t="s">
        <v>109</v>
      </c>
      <c r="J63" s="10" t="s">
        <v>109</v>
      </c>
      <c r="K63" s="10" t="s">
        <v>109</v>
      </c>
      <c r="L63" s="10" t="s">
        <v>109</v>
      </c>
    </row>
    <row r="64" spans="2:18" x14ac:dyDescent="0.25">
      <c r="B64" s="7" t="s">
        <v>102</v>
      </c>
      <c r="C64" s="8" t="s">
        <v>66</v>
      </c>
      <c r="D64" s="8" t="s">
        <v>66</v>
      </c>
      <c r="E64" s="8" t="s">
        <v>98</v>
      </c>
      <c r="F64" s="8" t="s">
        <v>98</v>
      </c>
      <c r="G64" s="8" t="s">
        <v>99</v>
      </c>
      <c r="H64" s="8" t="s">
        <v>99</v>
      </c>
      <c r="I64" s="8" t="s">
        <v>100</v>
      </c>
      <c r="J64" s="8" t="s">
        <v>100</v>
      </c>
      <c r="K64" s="8" t="s">
        <v>101</v>
      </c>
      <c r="L64" s="8" t="s">
        <v>101</v>
      </c>
    </row>
    <row r="65" spans="2:12" ht="29.25" customHeight="1" x14ac:dyDescent="0.25">
      <c r="B65" s="564" t="s">
        <v>94</v>
      </c>
      <c r="C65" s="566" t="s">
        <v>90</v>
      </c>
      <c r="D65" s="567"/>
      <c r="E65" s="560" t="s">
        <v>95</v>
      </c>
      <c r="F65" s="561"/>
      <c r="G65" s="560" t="s">
        <v>91</v>
      </c>
      <c r="H65" s="561"/>
      <c r="I65" s="560" t="s">
        <v>96</v>
      </c>
      <c r="J65" s="561"/>
      <c r="K65" s="560" t="s">
        <v>92</v>
      </c>
      <c r="L65" s="561"/>
    </row>
    <row r="66" spans="2:12" ht="15.75" customHeight="1" x14ac:dyDescent="0.25">
      <c r="B66" s="565"/>
      <c r="C66" s="568"/>
      <c r="D66" s="569"/>
      <c r="E66" s="562"/>
      <c r="F66" s="563"/>
      <c r="G66" s="562"/>
      <c r="H66" s="563"/>
      <c r="I66" s="562"/>
      <c r="J66" s="563"/>
      <c r="K66" s="562"/>
      <c r="L66" s="563"/>
    </row>
    <row r="67" spans="2:12" x14ac:dyDescent="0.25">
      <c r="B67" s="5"/>
      <c r="C67" s="4" t="s">
        <v>59</v>
      </c>
      <c r="D67" s="4" t="s">
        <v>60</v>
      </c>
      <c r="E67" s="4" t="s">
        <v>59</v>
      </c>
      <c r="F67" s="4" t="s">
        <v>60</v>
      </c>
      <c r="G67" s="4" t="s">
        <v>59</v>
      </c>
      <c r="H67" s="4" t="s">
        <v>60</v>
      </c>
      <c r="I67" s="4" t="s">
        <v>59</v>
      </c>
      <c r="J67" s="4" t="s">
        <v>60</v>
      </c>
      <c r="K67" s="4" t="s">
        <v>59</v>
      </c>
      <c r="L67" s="4" t="s">
        <v>60</v>
      </c>
    </row>
    <row r="68" spans="2:12" x14ac:dyDescent="0.25">
      <c r="B68" s="3"/>
      <c r="C68" s="559" t="s">
        <v>93</v>
      </c>
      <c r="D68" s="559"/>
      <c r="E68" s="559" t="s">
        <v>93</v>
      </c>
      <c r="F68" s="559"/>
      <c r="G68" s="559" t="s">
        <v>93</v>
      </c>
      <c r="H68" s="559"/>
      <c r="I68" s="559" t="s">
        <v>93</v>
      </c>
      <c r="J68" s="559"/>
      <c r="K68" s="559" t="s">
        <v>93</v>
      </c>
      <c r="L68" s="559"/>
    </row>
    <row r="69" spans="2:12" x14ac:dyDescent="0.25">
      <c r="B69" s="206">
        <v>10000</v>
      </c>
      <c r="C69" s="206">
        <v>1461</v>
      </c>
      <c r="D69" s="206">
        <v>1624</v>
      </c>
      <c r="E69" s="206">
        <v>1624</v>
      </c>
      <c r="F69" s="206">
        <v>2064</v>
      </c>
      <c r="G69" s="206">
        <v>2064</v>
      </c>
      <c r="H69" s="206">
        <v>2575</v>
      </c>
      <c r="I69" s="206">
        <v>2575</v>
      </c>
      <c r="J69" s="206">
        <v>3015</v>
      </c>
      <c r="K69" s="206">
        <v>3015</v>
      </c>
      <c r="L69" s="206">
        <v>3178</v>
      </c>
    </row>
    <row r="70" spans="2:12" x14ac:dyDescent="0.25">
      <c r="B70" s="206">
        <v>15000</v>
      </c>
      <c r="C70" s="206">
        <v>2011</v>
      </c>
      <c r="D70" s="206">
        <v>2234</v>
      </c>
      <c r="E70" s="206">
        <v>2234</v>
      </c>
      <c r="F70" s="206">
        <v>2841</v>
      </c>
      <c r="G70" s="206">
        <v>2841</v>
      </c>
      <c r="H70" s="206">
        <v>3543</v>
      </c>
      <c r="I70" s="206">
        <v>3543</v>
      </c>
      <c r="J70" s="206">
        <v>4149</v>
      </c>
      <c r="K70" s="206">
        <v>4149</v>
      </c>
      <c r="L70" s="206">
        <v>4373</v>
      </c>
    </row>
    <row r="71" spans="2:12" x14ac:dyDescent="0.25">
      <c r="B71" s="206">
        <v>25000</v>
      </c>
      <c r="C71" s="206">
        <v>3006</v>
      </c>
      <c r="D71" s="206">
        <v>3340</v>
      </c>
      <c r="E71" s="206">
        <v>3340</v>
      </c>
      <c r="F71" s="206">
        <v>4247</v>
      </c>
      <c r="G71" s="206">
        <v>4247</v>
      </c>
      <c r="H71" s="206">
        <v>5296</v>
      </c>
      <c r="I71" s="206">
        <v>5296</v>
      </c>
      <c r="J71" s="206">
        <v>6203</v>
      </c>
      <c r="K71" s="206">
        <v>6203</v>
      </c>
      <c r="L71" s="206">
        <v>6537</v>
      </c>
    </row>
    <row r="72" spans="2:12" x14ac:dyDescent="0.25">
      <c r="B72" s="206">
        <v>50000</v>
      </c>
      <c r="C72" s="206">
        <v>5187</v>
      </c>
      <c r="D72" s="206">
        <v>5763</v>
      </c>
      <c r="E72" s="206">
        <v>5763</v>
      </c>
      <c r="F72" s="206">
        <v>7327</v>
      </c>
      <c r="G72" s="206">
        <v>7327</v>
      </c>
      <c r="H72" s="206">
        <v>9139</v>
      </c>
      <c r="I72" s="206">
        <v>9139</v>
      </c>
      <c r="J72" s="206">
        <v>10703</v>
      </c>
      <c r="K72" s="206">
        <v>10703</v>
      </c>
      <c r="L72" s="206">
        <v>11279</v>
      </c>
    </row>
    <row r="73" spans="2:12" x14ac:dyDescent="0.25">
      <c r="B73" s="206">
        <v>75000</v>
      </c>
      <c r="C73" s="206">
        <v>7135</v>
      </c>
      <c r="D73" s="206">
        <v>7928</v>
      </c>
      <c r="E73" s="206">
        <v>7928</v>
      </c>
      <c r="F73" s="206">
        <v>10080</v>
      </c>
      <c r="G73" s="206">
        <v>10080</v>
      </c>
      <c r="H73" s="206">
        <v>12572</v>
      </c>
      <c r="I73" s="206">
        <v>12572</v>
      </c>
      <c r="J73" s="206">
        <v>14724</v>
      </c>
      <c r="K73" s="206">
        <v>14724</v>
      </c>
      <c r="L73" s="206">
        <v>15517</v>
      </c>
    </row>
    <row r="74" spans="2:12" x14ac:dyDescent="0.25">
      <c r="B74" s="206">
        <v>100000</v>
      </c>
      <c r="C74" s="206">
        <v>8946</v>
      </c>
      <c r="D74" s="206">
        <v>9940</v>
      </c>
      <c r="E74" s="206">
        <v>9940</v>
      </c>
      <c r="F74" s="206">
        <v>12639</v>
      </c>
      <c r="G74" s="206">
        <v>12639</v>
      </c>
      <c r="H74" s="206">
        <v>15763</v>
      </c>
      <c r="I74" s="206">
        <v>15763</v>
      </c>
      <c r="J74" s="206">
        <v>18461</v>
      </c>
      <c r="K74" s="206">
        <v>18461</v>
      </c>
      <c r="L74" s="206">
        <v>19455</v>
      </c>
    </row>
    <row r="75" spans="2:12" x14ac:dyDescent="0.25">
      <c r="B75" s="206">
        <v>150000</v>
      </c>
      <c r="C75" s="206">
        <v>12303</v>
      </c>
      <c r="D75" s="206">
        <v>13670</v>
      </c>
      <c r="E75" s="206">
        <v>13670</v>
      </c>
      <c r="F75" s="206">
        <v>17380</v>
      </c>
      <c r="G75" s="206">
        <v>17380</v>
      </c>
      <c r="H75" s="206">
        <v>21677</v>
      </c>
      <c r="I75" s="206">
        <v>21677</v>
      </c>
      <c r="J75" s="206">
        <v>25387</v>
      </c>
      <c r="K75" s="206">
        <v>25387</v>
      </c>
      <c r="L75" s="206">
        <v>26754</v>
      </c>
    </row>
    <row r="76" spans="2:12" x14ac:dyDescent="0.25">
      <c r="B76" s="206">
        <v>250000</v>
      </c>
      <c r="C76" s="206">
        <v>18370</v>
      </c>
      <c r="D76" s="206">
        <v>20411</v>
      </c>
      <c r="E76" s="206">
        <v>20411</v>
      </c>
      <c r="F76" s="206">
        <v>25951</v>
      </c>
      <c r="G76" s="206">
        <v>25951</v>
      </c>
      <c r="H76" s="206">
        <v>32365</v>
      </c>
      <c r="I76" s="206">
        <v>32365</v>
      </c>
      <c r="J76" s="206">
        <v>37906</v>
      </c>
      <c r="K76" s="206">
        <v>37906</v>
      </c>
      <c r="L76" s="206">
        <v>39947</v>
      </c>
    </row>
    <row r="77" spans="2:12" x14ac:dyDescent="0.25">
      <c r="B77" s="206">
        <v>350000</v>
      </c>
      <c r="C77" s="206">
        <v>23909</v>
      </c>
      <c r="D77" s="206">
        <v>26565</v>
      </c>
      <c r="E77" s="206">
        <v>26565</v>
      </c>
      <c r="F77" s="206">
        <v>33776</v>
      </c>
      <c r="G77" s="206">
        <v>33776</v>
      </c>
      <c r="H77" s="206">
        <v>42125</v>
      </c>
      <c r="I77" s="206">
        <v>42125</v>
      </c>
      <c r="J77" s="206">
        <v>49335</v>
      </c>
      <c r="K77" s="206">
        <v>49335</v>
      </c>
      <c r="L77" s="206">
        <v>51992</v>
      </c>
    </row>
    <row r="78" spans="2:12" x14ac:dyDescent="0.25">
      <c r="B78" s="206">
        <v>500000</v>
      </c>
      <c r="C78" s="206">
        <v>31594</v>
      </c>
      <c r="D78" s="206">
        <v>35105</v>
      </c>
      <c r="E78" s="206">
        <v>35105</v>
      </c>
      <c r="F78" s="206">
        <v>44633</v>
      </c>
      <c r="G78" s="206">
        <v>44633</v>
      </c>
      <c r="H78" s="206">
        <v>55666</v>
      </c>
      <c r="I78" s="206">
        <v>55666</v>
      </c>
      <c r="J78" s="206">
        <v>65194</v>
      </c>
      <c r="K78" s="206">
        <v>65194</v>
      </c>
      <c r="L78" s="206">
        <v>68705</v>
      </c>
    </row>
    <row r="79" spans="2:12" x14ac:dyDescent="0.25">
      <c r="B79" s="206">
        <v>750000</v>
      </c>
      <c r="C79" s="206">
        <v>43463</v>
      </c>
      <c r="D79" s="206">
        <v>48293</v>
      </c>
      <c r="E79" s="206">
        <v>48293</v>
      </c>
      <c r="F79" s="206">
        <v>61401</v>
      </c>
      <c r="G79" s="206">
        <v>61401</v>
      </c>
      <c r="H79" s="206">
        <v>76578</v>
      </c>
      <c r="I79" s="206">
        <v>76578</v>
      </c>
      <c r="J79" s="206">
        <v>89686</v>
      </c>
      <c r="K79" s="206">
        <v>89686</v>
      </c>
      <c r="L79" s="206">
        <v>94515</v>
      </c>
    </row>
    <row r="80" spans="2:12" x14ac:dyDescent="0.25">
      <c r="B80" s="206">
        <v>1000000</v>
      </c>
      <c r="C80" s="206">
        <v>54495</v>
      </c>
      <c r="D80" s="206">
        <v>60550</v>
      </c>
      <c r="E80" s="206">
        <v>60550</v>
      </c>
      <c r="F80" s="206">
        <v>76984</v>
      </c>
      <c r="G80" s="206">
        <v>76984</v>
      </c>
      <c r="H80" s="206">
        <v>96014</v>
      </c>
      <c r="I80" s="206">
        <v>96014</v>
      </c>
      <c r="J80" s="206">
        <v>112449</v>
      </c>
      <c r="K80" s="206">
        <v>112449</v>
      </c>
      <c r="L80" s="206">
        <v>118504</v>
      </c>
    </row>
    <row r="81" spans="2:12" x14ac:dyDescent="0.25">
      <c r="B81" s="206">
        <v>1250000</v>
      </c>
      <c r="C81" s="206">
        <v>64940</v>
      </c>
      <c r="D81" s="206">
        <v>72155</v>
      </c>
      <c r="E81" s="206">
        <v>72155</v>
      </c>
      <c r="F81" s="206">
        <v>91740</v>
      </c>
      <c r="G81" s="206">
        <v>91740</v>
      </c>
      <c r="H81" s="206">
        <v>114418</v>
      </c>
      <c r="I81" s="206">
        <v>114418</v>
      </c>
      <c r="J81" s="206">
        <v>134003</v>
      </c>
      <c r="K81" s="206">
        <v>134003</v>
      </c>
      <c r="L81" s="206">
        <v>141218</v>
      </c>
    </row>
    <row r="82" spans="2:12" x14ac:dyDescent="0.25">
      <c r="B82" s="206">
        <v>1500000</v>
      </c>
      <c r="C82" s="206">
        <v>74938</v>
      </c>
      <c r="D82" s="206">
        <v>83265</v>
      </c>
      <c r="E82" s="206">
        <v>83265</v>
      </c>
      <c r="F82" s="206">
        <v>105865</v>
      </c>
      <c r="G82" s="206">
        <v>105865</v>
      </c>
      <c r="H82" s="206">
        <v>132034</v>
      </c>
      <c r="I82" s="206">
        <v>132034</v>
      </c>
      <c r="J82" s="206">
        <v>154635</v>
      </c>
      <c r="K82" s="206">
        <v>154635</v>
      </c>
      <c r="L82" s="206">
        <v>162961</v>
      </c>
    </row>
    <row r="83" spans="2:12" x14ac:dyDescent="0.25">
      <c r="B83" s="206">
        <v>2000000</v>
      </c>
      <c r="C83" s="206">
        <v>93923</v>
      </c>
      <c r="D83" s="206">
        <v>104358</v>
      </c>
      <c r="E83" s="206">
        <v>104358</v>
      </c>
      <c r="F83" s="206">
        <v>132684</v>
      </c>
      <c r="G83" s="206">
        <v>132684</v>
      </c>
      <c r="H83" s="206">
        <v>165483</v>
      </c>
      <c r="I83" s="206">
        <v>165483</v>
      </c>
      <c r="J83" s="206">
        <v>193808</v>
      </c>
      <c r="K83" s="206">
        <v>193808</v>
      </c>
      <c r="L83" s="206">
        <v>204244</v>
      </c>
    </row>
    <row r="84" spans="2:12" x14ac:dyDescent="0.25">
      <c r="B84" s="206">
        <v>3000000</v>
      </c>
      <c r="C84" s="206">
        <v>129059</v>
      </c>
      <c r="D84" s="206">
        <v>143398</v>
      </c>
      <c r="E84" s="206">
        <v>143398</v>
      </c>
      <c r="F84" s="206">
        <v>182321</v>
      </c>
      <c r="G84" s="206">
        <v>182321</v>
      </c>
      <c r="H84" s="206">
        <v>227389</v>
      </c>
      <c r="I84" s="206">
        <v>227389</v>
      </c>
      <c r="J84" s="206">
        <v>266311</v>
      </c>
      <c r="K84" s="206">
        <v>266311</v>
      </c>
      <c r="L84" s="206">
        <v>280651</v>
      </c>
    </row>
    <row r="85" spans="2:12" x14ac:dyDescent="0.25">
      <c r="B85" s="206">
        <v>5000000</v>
      </c>
      <c r="C85" s="206">
        <v>192384</v>
      </c>
      <c r="D85" s="206">
        <v>213760</v>
      </c>
      <c r="E85" s="206">
        <v>213760</v>
      </c>
      <c r="F85" s="206">
        <v>271781</v>
      </c>
      <c r="G85" s="206">
        <v>271781</v>
      </c>
      <c r="H85" s="206">
        <v>338962</v>
      </c>
      <c r="I85" s="206">
        <v>338962</v>
      </c>
      <c r="J85" s="206">
        <v>396983</v>
      </c>
      <c r="K85" s="206">
        <v>396983</v>
      </c>
      <c r="L85" s="206">
        <v>418359</v>
      </c>
    </row>
    <row r="86" spans="2:12" x14ac:dyDescent="0.25">
      <c r="B86" s="206">
        <v>7500000</v>
      </c>
      <c r="C86" s="206">
        <v>264487</v>
      </c>
      <c r="D86" s="206">
        <v>293874</v>
      </c>
      <c r="E86" s="206">
        <v>293874</v>
      </c>
      <c r="F86" s="206">
        <v>373640</v>
      </c>
      <c r="G86" s="206">
        <v>373640</v>
      </c>
      <c r="H86" s="206">
        <v>466001</v>
      </c>
      <c r="I86" s="206">
        <v>466001</v>
      </c>
      <c r="J86" s="206">
        <v>545767</v>
      </c>
      <c r="K86" s="206">
        <v>545767</v>
      </c>
      <c r="L86" s="206">
        <v>575154</v>
      </c>
    </row>
    <row r="87" spans="2:12" x14ac:dyDescent="0.25">
      <c r="B87" s="206">
        <v>10000000</v>
      </c>
      <c r="C87" s="206">
        <v>331398</v>
      </c>
      <c r="D87" s="206">
        <v>368220</v>
      </c>
      <c r="E87" s="206">
        <v>368220</v>
      </c>
      <c r="F87" s="206">
        <v>468166</v>
      </c>
      <c r="G87" s="206">
        <v>468166</v>
      </c>
      <c r="H87" s="206">
        <v>583892</v>
      </c>
      <c r="I87" s="206">
        <v>583892</v>
      </c>
      <c r="J87" s="206">
        <v>683838</v>
      </c>
      <c r="K87" s="206">
        <v>683838</v>
      </c>
      <c r="L87" s="206">
        <v>720660</v>
      </c>
    </row>
    <row r="88" spans="2:12" x14ac:dyDescent="0.25">
      <c r="B88" s="206">
        <v>15000000</v>
      </c>
      <c r="C88" s="206">
        <v>455117</v>
      </c>
      <c r="D88" s="206">
        <v>505686</v>
      </c>
      <c r="E88" s="206">
        <v>505686</v>
      </c>
      <c r="F88" s="206">
        <v>642943</v>
      </c>
      <c r="G88" s="206">
        <v>642943</v>
      </c>
      <c r="H88" s="206">
        <v>801873</v>
      </c>
      <c r="I88" s="206">
        <v>801873</v>
      </c>
      <c r="J88" s="206">
        <v>939131</v>
      </c>
      <c r="K88" s="206">
        <v>939131</v>
      </c>
      <c r="L88" s="206">
        <v>989699</v>
      </c>
    </row>
    <row r="90" spans="2:12" ht="33.75" x14ac:dyDescent="0.25">
      <c r="B90" s="13"/>
      <c r="C90" s="12" t="s">
        <v>15</v>
      </c>
      <c r="D90" s="12" t="s">
        <v>15</v>
      </c>
      <c r="E90" s="12" t="s">
        <v>15</v>
      </c>
      <c r="F90" s="12" t="s">
        <v>15</v>
      </c>
      <c r="G90" s="12" t="s">
        <v>15</v>
      </c>
      <c r="H90" s="12" t="s">
        <v>15</v>
      </c>
    </row>
    <row r="91" spans="2:12" ht="36" x14ac:dyDescent="0.25">
      <c r="B91" s="9" t="s">
        <v>103</v>
      </c>
      <c r="C91" s="10" t="s">
        <v>110</v>
      </c>
      <c r="D91" s="10" t="s">
        <v>110</v>
      </c>
      <c r="E91" s="10" t="s">
        <v>110</v>
      </c>
      <c r="F91" s="10" t="s">
        <v>110</v>
      </c>
      <c r="G91" s="10" t="s">
        <v>110</v>
      </c>
      <c r="H91" s="10" t="s">
        <v>110</v>
      </c>
    </row>
    <row r="92" spans="2:12" x14ac:dyDescent="0.25">
      <c r="B92" s="7" t="s">
        <v>102</v>
      </c>
      <c r="C92" s="8" t="s">
        <v>66</v>
      </c>
      <c r="D92" s="8" t="s">
        <v>66</v>
      </c>
      <c r="E92" s="8" t="s">
        <v>98</v>
      </c>
      <c r="F92" s="8" t="s">
        <v>98</v>
      </c>
      <c r="G92" s="8" t="s">
        <v>99</v>
      </c>
      <c r="H92" s="8" t="s">
        <v>99</v>
      </c>
    </row>
    <row r="93" spans="2:12" ht="30" customHeight="1" x14ac:dyDescent="0.25">
      <c r="B93" s="564" t="s">
        <v>94</v>
      </c>
      <c r="C93" s="566" t="s">
        <v>90</v>
      </c>
      <c r="D93" s="567"/>
      <c r="E93" s="560" t="s">
        <v>95</v>
      </c>
      <c r="F93" s="561"/>
      <c r="G93" s="560" t="s">
        <v>91</v>
      </c>
      <c r="H93" s="561"/>
    </row>
    <row r="94" spans="2:12" x14ac:dyDescent="0.25">
      <c r="B94" s="565"/>
      <c r="C94" s="568"/>
      <c r="D94" s="569"/>
      <c r="E94" s="562"/>
      <c r="F94" s="563"/>
      <c r="G94" s="562"/>
      <c r="H94" s="563"/>
    </row>
    <row r="95" spans="2:12" x14ac:dyDescent="0.25">
      <c r="B95" s="5"/>
      <c r="C95" s="4" t="s">
        <v>59</v>
      </c>
      <c r="D95" s="4" t="s">
        <v>60</v>
      </c>
      <c r="E95" s="4" t="s">
        <v>59</v>
      </c>
      <c r="F95" s="4" t="s">
        <v>60</v>
      </c>
      <c r="G95" s="4" t="s">
        <v>59</v>
      </c>
      <c r="H95" s="4" t="s">
        <v>60</v>
      </c>
    </row>
    <row r="96" spans="2:12" x14ac:dyDescent="0.25">
      <c r="B96" s="3"/>
      <c r="C96" s="559" t="s">
        <v>93</v>
      </c>
      <c r="D96" s="559"/>
      <c r="E96" s="559" t="s">
        <v>93</v>
      </c>
      <c r="F96" s="559"/>
      <c r="G96" s="559" t="s">
        <v>93</v>
      </c>
      <c r="H96" s="559"/>
    </row>
    <row r="97" spans="2:8" x14ac:dyDescent="0.25">
      <c r="B97" s="206">
        <v>5000</v>
      </c>
      <c r="C97" s="206">
        <v>2132</v>
      </c>
      <c r="D97" s="206">
        <v>2547</v>
      </c>
      <c r="E97" s="206">
        <v>2547</v>
      </c>
      <c r="F97" s="206">
        <v>2990</v>
      </c>
      <c r="G97" s="206">
        <v>2990</v>
      </c>
      <c r="H97" s="206">
        <v>3405</v>
      </c>
    </row>
    <row r="98" spans="2:8" x14ac:dyDescent="0.25">
      <c r="B98" s="206">
        <v>10000</v>
      </c>
      <c r="C98" s="206">
        <v>3689</v>
      </c>
      <c r="D98" s="206">
        <v>4408</v>
      </c>
      <c r="E98" s="206">
        <v>4408</v>
      </c>
      <c r="F98" s="206">
        <v>5174</v>
      </c>
      <c r="G98" s="206">
        <v>5174</v>
      </c>
      <c r="H98" s="206">
        <v>5893</v>
      </c>
    </row>
    <row r="99" spans="2:8" x14ac:dyDescent="0.25">
      <c r="B99" s="206">
        <v>15000</v>
      </c>
      <c r="C99" s="206">
        <v>5084</v>
      </c>
      <c r="D99" s="206">
        <v>6075</v>
      </c>
      <c r="E99" s="206">
        <v>6075</v>
      </c>
      <c r="F99" s="206">
        <v>7131</v>
      </c>
      <c r="G99" s="206">
        <v>7131</v>
      </c>
      <c r="H99" s="206">
        <v>8122</v>
      </c>
    </row>
    <row r="100" spans="2:8" x14ac:dyDescent="0.25">
      <c r="B100" s="206">
        <v>25000</v>
      </c>
      <c r="C100" s="206">
        <v>7615</v>
      </c>
      <c r="D100" s="206">
        <v>9098</v>
      </c>
      <c r="E100" s="206">
        <v>9098</v>
      </c>
      <c r="F100" s="206">
        <v>10681</v>
      </c>
      <c r="G100" s="206">
        <v>10681</v>
      </c>
      <c r="H100" s="206">
        <v>12164</v>
      </c>
    </row>
    <row r="101" spans="2:8" x14ac:dyDescent="0.25">
      <c r="B101" s="206">
        <v>35000</v>
      </c>
      <c r="C101" s="206">
        <v>9934</v>
      </c>
      <c r="D101" s="206">
        <v>11869</v>
      </c>
      <c r="E101" s="206">
        <v>11869</v>
      </c>
      <c r="F101" s="206">
        <v>13934</v>
      </c>
      <c r="G101" s="206">
        <v>13934</v>
      </c>
      <c r="H101" s="206">
        <v>15869</v>
      </c>
    </row>
    <row r="102" spans="2:8" x14ac:dyDescent="0.25">
      <c r="B102" s="206">
        <v>50000</v>
      </c>
      <c r="C102" s="206">
        <v>13165</v>
      </c>
      <c r="D102" s="206">
        <v>15729</v>
      </c>
      <c r="E102" s="206">
        <v>15729</v>
      </c>
      <c r="F102" s="206">
        <v>18465</v>
      </c>
      <c r="G102" s="206">
        <v>18465</v>
      </c>
      <c r="H102" s="206">
        <v>21029</v>
      </c>
    </row>
    <row r="103" spans="2:8" x14ac:dyDescent="0.25">
      <c r="B103" s="206">
        <v>75000</v>
      </c>
      <c r="C103" s="206">
        <v>18122</v>
      </c>
      <c r="D103" s="206">
        <v>21652</v>
      </c>
      <c r="E103" s="206">
        <v>21652</v>
      </c>
      <c r="F103" s="206">
        <v>25418</v>
      </c>
      <c r="G103" s="206">
        <v>25418</v>
      </c>
      <c r="H103" s="206">
        <v>28948</v>
      </c>
    </row>
    <row r="104" spans="2:8" x14ac:dyDescent="0.25">
      <c r="B104" s="206">
        <v>100000</v>
      </c>
      <c r="C104" s="206">
        <v>22723</v>
      </c>
      <c r="D104" s="206">
        <v>27150</v>
      </c>
      <c r="E104" s="206">
        <v>27150</v>
      </c>
      <c r="F104" s="206">
        <v>31872</v>
      </c>
      <c r="G104" s="206">
        <v>31872</v>
      </c>
      <c r="H104" s="206">
        <v>36299</v>
      </c>
    </row>
    <row r="105" spans="2:8" x14ac:dyDescent="0.25">
      <c r="B105" s="206">
        <v>150000</v>
      </c>
      <c r="C105" s="206">
        <v>31228</v>
      </c>
      <c r="D105" s="206">
        <v>37311</v>
      </c>
      <c r="E105" s="206">
        <v>37311</v>
      </c>
      <c r="F105" s="206">
        <v>43800</v>
      </c>
      <c r="G105" s="206">
        <v>43800</v>
      </c>
      <c r="H105" s="206">
        <v>49883</v>
      </c>
    </row>
    <row r="106" spans="2:8" x14ac:dyDescent="0.25">
      <c r="B106" s="206">
        <v>250000</v>
      </c>
      <c r="C106" s="206">
        <v>46640</v>
      </c>
      <c r="D106" s="206">
        <v>55726</v>
      </c>
      <c r="E106" s="206">
        <v>55726</v>
      </c>
      <c r="F106" s="206">
        <v>65418</v>
      </c>
      <c r="G106" s="206">
        <v>65418</v>
      </c>
      <c r="H106" s="206">
        <v>74504</v>
      </c>
    </row>
    <row r="107" spans="2:8" x14ac:dyDescent="0.25">
      <c r="B107" s="206">
        <v>500000</v>
      </c>
      <c r="C107" s="206">
        <v>80684</v>
      </c>
      <c r="D107" s="206">
        <v>96402</v>
      </c>
      <c r="E107" s="206">
        <v>96402</v>
      </c>
      <c r="F107" s="206">
        <v>113168</v>
      </c>
      <c r="G107" s="206">
        <v>113168</v>
      </c>
      <c r="H107" s="206">
        <v>128886</v>
      </c>
    </row>
    <row r="108" spans="2:8" x14ac:dyDescent="0.25">
      <c r="B108" s="206">
        <v>750000</v>
      </c>
      <c r="C108" s="206">
        <v>111105</v>
      </c>
      <c r="D108" s="206">
        <v>132749</v>
      </c>
      <c r="E108" s="206">
        <v>132749</v>
      </c>
      <c r="F108" s="206">
        <v>155836</v>
      </c>
      <c r="G108" s="206">
        <v>155836</v>
      </c>
      <c r="H108" s="206">
        <v>177480</v>
      </c>
    </row>
    <row r="109" spans="2:8" x14ac:dyDescent="0.25">
      <c r="B109" s="206">
        <v>1000000</v>
      </c>
      <c r="C109" s="206">
        <v>139347</v>
      </c>
      <c r="D109" s="206">
        <v>166493</v>
      </c>
      <c r="E109" s="206">
        <v>166493</v>
      </c>
      <c r="F109" s="206">
        <v>195448</v>
      </c>
      <c r="G109" s="206">
        <v>195448</v>
      </c>
      <c r="H109" s="206">
        <v>222594</v>
      </c>
    </row>
    <row r="110" spans="2:8" x14ac:dyDescent="0.25">
      <c r="B110" s="206">
        <v>1250000</v>
      </c>
      <c r="C110" s="206">
        <v>166043</v>
      </c>
      <c r="D110" s="206">
        <v>198389</v>
      </c>
      <c r="E110" s="206">
        <v>198389</v>
      </c>
      <c r="F110" s="206">
        <v>232891</v>
      </c>
      <c r="G110" s="206">
        <v>232891</v>
      </c>
      <c r="H110" s="206">
        <v>265237</v>
      </c>
    </row>
    <row r="111" spans="2:8" x14ac:dyDescent="0.25">
      <c r="B111" s="206">
        <v>1500000</v>
      </c>
      <c r="C111" s="206">
        <v>191545</v>
      </c>
      <c r="D111" s="206">
        <v>228859</v>
      </c>
      <c r="E111" s="206">
        <v>228859</v>
      </c>
      <c r="F111" s="206">
        <v>268660</v>
      </c>
      <c r="G111" s="206">
        <v>268660</v>
      </c>
      <c r="H111" s="206">
        <v>305974</v>
      </c>
    </row>
    <row r="112" spans="2:8" x14ac:dyDescent="0.25">
      <c r="B112" s="206">
        <v>2000000</v>
      </c>
      <c r="C112" s="206">
        <v>239792</v>
      </c>
      <c r="D112" s="206">
        <v>286504</v>
      </c>
      <c r="E112" s="206">
        <v>286504</v>
      </c>
      <c r="F112" s="206">
        <v>336331</v>
      </c>
      <c r="G112" s="206">
        <v>336331</v>
      </c>
      <c r="H112" s="206">
        <v>383044</v>
      </c>
    </row>
    <row r="113" spans="2:12" x14ac:dyDescent="0.25">
      <c r="B113" s="206">
        <v>2500000</v>
      </c>
      <c r="C113" s="206">
        <v>285649</v>
      </c>
      <c r="D113" s="206">
        <v>341295</v>
      </c>
      <c r="E113" s="206">
        <v>341295</v>
      </c>
      <c r="F113" s="206">
        <v>400650</v>
      </c>
      <c r="G113" s="206">
        <v>400650</v>
      </c>
      <c r="H113" s="206">
        <v>456296</v>
      </c>
    </row>
    <row r="114" spans="2:12" x14ac:dyDescent="0.25">
      <c r="B114" s="206">
        <v>3000000</v>
      </c>
      <c r="C114" s="206">
        <v>329420</v>
      </c>
      <c r="D114" s="206">
        <v>393593</v>
      </c>
      <c r="E114" s="206">
        <v>393593</v>
      </c>
      <c r="F114" s="206">
        <v>462044</v>
      </c>
      <c r="G114" s="206">
        <v>462044</v>
      </c>
      <c r="H114" s="206">
        <v>526217</v>
      </c>
    </row>
    <row r="115" spans="2:12" x14ac:dyDescent="0.25">
      <c r="B115" s="206">
        <v>3500000</v>
      </c>
      <c r="C115" s="206">
        <v>371491</v>
      </c>
      <c r="D115" s="206">
        <v>443859</v>
      </c>
      <c r="E115" s="206">
        <v>443859</v>
      </c>
      <c r="F115" s="206">
        <v>521052</v>
      </c>
      <c r="G115" s="206">
        <v>521052</v>
      </c>
      <c r="H115" s="206">
        <v>593420</v>
      </c>
    </row>
    <row r="116" spans="2:12" x14ac:dyDescent="0.25">
      <c r="B116" s="206">
        <v>4000000</v>
      </c>
      <c r="C116" s="206">
        <v>412126</v>
      </c>
      <c r="D116" s="206">
        <v>492410</v>
      </c>
      <c r="E116" s="206">
        <v>492410</v>
      </c>
      <c r="F116" s="206">
        <v>578046</v>
      </c>
      <c r="G116" s="206">
        <v>578046</v>
      </c>
      <c r="H116" s="206">
        <v>658331</v>
      </c>
    </row>
    <row r="118" spans="2:12" ht="22.5" x14ac:dyDescent="0.25">
      <c r="C118" s="12" t="s">
        <v>112</v>
      </c>
      <c r="D118" s="12" t="s">
        <v>112</v>
      </c>
      <c r="E118" s="12" t="s">
        <v>112</v>
      </c>
      <c r="F118" s="12" t="s">
        <v>112</v>
      </c>
      <c r="G118" s="12" t="s">
        <v>112</v>
      </c>
      <c r="H118" s="12" t="s">
        <v>112</v>
      </c>
      <c r="I118" s="12" t="s">
        <v>112</v>
      </c>
      <c r="J118" s="12" t="s">
        <v>112</v>
      </c>
      <c r="K118" s="12" t="s">
        <v>112</v>
      </c>
      <c r="L118" s="12" t="s">
        <v>112</v>
      </c>
    </row>
    <row r="119" spans="2:12" s="14" customFormat="1" ht="56.25" x14ac:dyDescent="0.2">
      <c r="B119" s="15" t="s">
        <v>103</v>
      </c>
      <c r="C119" s="16" t="s">
        <v>111</v>
      </c>
      <c r="D119" s="16" t="s">
        <v>111</v>
      </c>
      <c r="E119" s="16" t="s">
        <v>111</v>
      </c>
      <c r="F119" s="16" t="s">
        <v>111</v>
      </c>
      <c r="G119" s="16" t="s">
        <v>111</v>
      </c>
      <c r="H119" s="16" t="s">
        <v>111</v>
      </c>
      <c r="I119" s="16" t="s">
        <v>111</v>
      </c>
      <c r="J119" s="16" t="s">
        <v>111</v>
      </c>
      <c r="K119" s="16" t="s">
        <v>111</v>
      </c>
      <c r="L119" s="16" t="s">
        <v>111</v>
      </c>
    </row>
    <row r="120" spans="2:12" x14ac:dyDescent="0.25">
      <c r="B120" s="7" t="s">
        <v>102</v>
      </c>
      <c r="C120" s="8" t="s">
        <v>66</v>
      </c>
      <c r="D120" s="8" t="s">
        <v>66</v>
      </c>
      <c r="E120" s="8" t="s">
        <v>98</v>
      </c>
      <c r="F120" s="8" t="s">
        <v>98</v>
      </c>
      <c r="G120" s="8" t="s">
        <v>99</v>
      </c>
      <c r="H120" s="8" t="s">
        <v>99</v>
      </c>
      <c r="I120" s="8" t="s">
        <v>100</v>
      </c>
      <c r="J120" s="8" t="s">
        <v>100</v>
      </c>
      <c r="K120" s="8" t="s">
        <v>101</v>
      </c>
      <c r="L120" s="8" t="s">
        <v>101</v>
      </c>
    </row>
    <row r="121" spans="2:12" ht="15" customHeight="1" x14ac:dyDescent="0.25">
      <c r="B121" s="564" t="s">
        <v>94</v>
      </c>
      <c r="C121" s="566" t="s">
        <v>90</v>
      </c>
      <c r="D121" s="567"/>
      <c r="E121" s="560" t="s">
        <v>95</v>
      </c>
      <c r="F121" s="561"/>
      <c r="G121" s="560" t="s">
        <v>91</v>
      </c>
      <c r="H121" s="561"/>
      <c r="I121" s="560" t="s">
        <v>96</v>
      </c>
      <c r="J121" s="561"/>
      <c r="K121" s="560" t="s">
        <v>92</v>
      </c>
      <c r="L121" s="561"/>
    </row>
    <row r="122" spans="2:12" x14ac:dyDescent="0.25">
      <c r="B122" s="565"/>
      <c r="C122" s="568"/>
      <c r="D122" s="569"/>
      <c r="E122" s="562"/>
      <c r="F122" s="563"/>
      <c r="G122" s="562"/>
      <c r="H122" s="563"/>
      <c r="I122" s="562"/>
      <c r="J122" s="563"/>
      <c r="K122" s="562"/>
      <c r="L122" s="563"/>
    </row>
    <row r="123" spans="2:12" x14ac:dyDescent="0.25">
      <c r="B123" s="5"/>
      <c r="C123" s="4" t="s">
        <v>59</v>
      </c>
      <c r="D123" s="4" t="s">
        <v>60</v>
      </c>
      <c r="E123" s="4" t="s">
        <v>59</v>
      </c>
      <c r="F123" s="4" t="s">
        <v>60</v>
      </c>
      <c r="G123" s="4" t="s">
        <v>59</v>
      </c>
      <c r="H123" s="4" t="s">
        <v>60</v>
      </c>
      <c r="I123" s="4" t="s">
        <v>59</v>
      </c>
      <c r="J123" s="4" t="s">
        <v>60</v>
      </c>
      <c r="K123" s="4" t="s">
        <v>59</v>
      </c>
      <c r="L123" s="4" t="s">
        <v>60</v>
      </c>
    </row>
    <row r="124" spans="2:12" x14ac:dyDescent="0.25">
      <c r="B124" s="3"/>
      <c r="C124" s="559" t="s">
        <v>93</v>
      </c>
      <c r="D124" s="559"/>
      <c r="E124" s="559" t="s">
        <v>93</v>
      </c>
      <c r="F124" s="559"/>
      <c r="G124" s="559" t="s">
        <v>93</v>
      </c>
      <c r="H124" s="559"/>
      <c r="I124" s="559" t="s">
        <v>93</v>
      </c>
      <c r="J124" s="559"/>
      <c r="K124" s="559" t="s">
        <v>93</v>
      </c>
      <c r="L124" s="559"/>
    </row>
    <row r="125" spans="2:12" x14ac:dyDescent="0.25">
      <c r="B125" s="206">
        <v>50000</v>
      </c>
      <c r="C125" s="206">
        <v>1714</v>
      </c>
      <c r="D125" s="206">
        <v>2226</v>
      </c>
      <c r="E125" s="206">
        <v>2226</v>
      </c>
      <c r="F125" s="206">
        <v>2737</v>
      </c>
      <c r="G125" s="206">
        <v>2737</v>
      </c>
      <c r="H125" s="206">
        <v>3279</v>
      </c>
      <c r="I125" s="206">
        <v>3279</v>
      </c>
      <c r="J125" s="206">
        <v>3790</v>
      </c>
      <c r="K125" s="206">
        <v>3790</v>
      </c>
      <c r="L125" s="206">
        <v>4301</v>
      </c>
    </row>
    <row r="126" spans="2:12" x14ac:dyDescent="0.25">
      <c r="B126" s="206">
        <v>75000</v>
      </c>
      <c r="C126" s="206">
        <v>1805</v>
      </c>
      <c r="D126" s="206">
        <v>2343</v>
      </c>
      <c r="E126" s="206">
        <v>2343</v>
      </c>
      <c r="F126" s="206">
        <v>2882</v>
      </c>
      <c r="G126" s="206">
        <v>2882</v>
      </c>
      <c r="H126" s="206">
        <v>3452</v>
      </c>
      <c r="I126" s="206">
        <v>3452</v>
      </c>
      <c r="J126" s="206">
        <v>3990</v>
      </c>
      <c r="K126" s="206">
        <v>3990</v>
      </c>
      <c r="L126" s="206">
        <v>4528</v>
      </c>
    </row>
    <row r="127" spans="2:12" x14ac:dyDescent="0.25">
      <c r="B127" s="206">
        <v>100000</v>
      </c>
      <c r="C127" s="206">
        <v>1892</v>
      </c>
      <c r="D127" s="206">
        <v>2457</v>
      </c>
      <c r="E127" s="206">
        <v>2457</v>
      </c>
      <c r="F127" s="206">
        <v>3021</v>
      </c>
      <c r="G127" s="206">
        <v>3021</v>
      </c>
      <c r="H127" s="206">
        <v>3619</v>
      </c>
      <c r="I127" s="206">
        <v>3619</v>
      </c>
      <c r="J127" s="206">
        <v>4183</v>
      </c>
      <c r="K127" s="206">
        <v>4183</v>
      </c>
      <c r="L127" s="206">
        <v>4748</v>
      </c>
    </row>
    <row r="128" spans="2:12" x14ac:dyDescent="0.25">
      <c r="B128" s="206">
        <v>150000</v>
      </c>
      <c r="C128" s="206">
        <v>2061</v>
      </c>
      <c r="D128" s="206">
        <v>2676</v>
      </c>
      <c r="E128" s="206">
        <v>2676</v>
      </c>
      <c r="F128" s="206">
        <v>3291</v>
      </c>
      <c r="G128" s="206">
        <v>3291</v>
      </c>
      <c r="H128" s="206">
        <v>3942</v>
      </c>
      <c r="I128" s="206">
        <v>3942</v>
      </c>
      <c r="J128" s="206">
        <v>4557</v>
      </c>
      <c r="K128" s="206">
        <v>4557</v>
      </c>
      <c r="L128" s="206">
        <v>5171</v>
      </c>
    </row>
    <row r="129" spans="2:12" x14ac:dyDescent="0.25">
      <c r="B129" s="206">
        <v>200000</v>
      </c>
      <c r="C129" s="206">
        <v>2225</v>
      </c>
      <c r="D129" s="206">
        <v>2888</v>
      </c>
      <c r="E129" s="206">
        <v>2888</v>
      </c>
      <c r="F129" s="206">
        <v>3551</v>
      </c>
      <c r="G129" s="206">
        <v>3551</v>
      </c>
      <c r="H129" s="206">
        <v>4254</v>
      </c>
      <c r="I129" s="206">
        <v>4254</v>
      </c>
      <c r="J129" s="206">
        <v>4917</v>
      </c>
      <c r="K129" s="206">
        <v>4917</v>
      </c>
      <c r="L129" s="206">
        <v>5581</v>
      </c>
    </row>
    <row r="130" spans="2:12" x14ac:dyDescent="0.25">
      <c r="B130" s="206">
        <v>250000</v>
      </c>
      <c r="C130" s="206">
        <v>2384</v>
      </c>
      <c r="D130" s="206">
        <v>3095</v>
      </c>
      <c r="E130" s="206">
        <v>3095</v>
      </c>
      <c r="F130" s="206">
        <v>3806</v>
      </c>
      <c r="G130" s="206">
        <v>3806</v>
      </c>
      <c r="H130" s="206">
        <v>4558</v>
      </c>
      <c r="I130" s="206">
        <v>4558</v>
      </c>
      <c r="J130" s="206">
        <v>5269</v>
      </c>
      <c r="K130" s="206">
        <v>5269</v>
      </c>
      <c r="L130" s="206">
        <v>5980</v>
      </c>
    </row>
    <row r="131" spans="2:12" x14ac:dyDescent="0.25">
      <c r="B131" s="206">
        <v>300000</v>
      </c>
      <c r="C131" s="206">
        <v>2540</v>
      </c>
      <c r="D131" s="206">
        <v>3297</v>
      </c>
      <c r="E131" s="206">
        <v>3297</v>
      </c>
      <c r="F131" s="206">
        <v>4055</v>
      </c>
      <c r="G131" s="206">
        <v>4055</v>
      </c>
      <c r="H131" s="206">
        <v>4857</v>
      </c>
      <c r="I131" s="206">
        <v>4857</v>
      </c>
      <c r="J131" s="206">
        <v>5614</v>
      </c>
      <c r="K131" s="206">
        <v>5614</v>
      </c>
      <c r="L131" s="206">
        <v>6371</v>
      </c>
    </row>
    <row r="132" spans="2:12" x14ac:dyDescent="0.25">
      <c r="B132" s="206">
        <v>400000</v>
      </c>
      <c r="C132" s="206">
        <v>2844</v>
      </c>
      <c r="D132" s="206">
        <v>3693</v>
      </c>
      <c r="E132" s="206">
        <v>3693</v>
      </c>
      <c r="F132" s="206">
        <v>4541</v>
      </c>
      <c r="G132" s="206">
        <v>4541</v>
      </c>
      <c r="H132" s="206">
        <v>5439</v>
      </c>
      <c r="I132" s="206">
        <v>5439</v>
      </c>
      <c r="J132" s="206">
        <v>6287</v>
      </c>
      <c r="K132" s="206">
        <v>6287</v>
      </c>
      <c r="L132" s="206">
        <v>7136</v>
      </c>
    </row>
    <row r="133" spans="2:12" x14ac:dyDescent="0.25">
      <c r="B133" s="206">
        <v>500000</v>
      </c>
      <c r="C133" s="206">
        <v>3141</v>
      </c>
      <c r="D133" s="206">
        <v>4078</v>
      </c>
      <c r="E133" s="206">
        <v>4078</v>
      </c>
      <c r="F133" s="206">
        <v>5015</v>
      </c>
      <c r="G133" s="206">
        <v>5015</v>
      </c>
      <c r="H133" s="206">
        <v>6007</v>
      </c>
      <c r="I133" s="206">
        <v>6007</v>
      </c>
      <c r="J133" s="206">
        <v>6944</v>
      </c>
      <c r="K133" s="206">
        <v>6944</v>
      </c>
      <c r="L133" s="206">
        <v>7881</v>
      </c>
    </row>
    <row r="134" spans="2:12" x14ac:dyDescent="0.25">
      <c r="B134" s="206">
        <v>750000</v>
      </c>
      <c r="C134" s="206">
        <v>3860</v>
      </c>
      <c r="D134" s="206">
        <v>5011</v>
      </c>
      <c r="E134" s="206">
        <v>5011</v>
      </c>
      <c r="F134" s="206">
        <v>6163</v>
      </c>
      <c r="G134" s="206">
        <v>6163</v>
      </c>
      <c r="H134" s="206">
        <v>7382</v>
      </c>
      <c r="I134" s="206">
        <v>7382</v>
      </c>
      <c r="J134" s="206">
        <v>8533</v>
      </c>
      <c r="K134" s="206">
        <v>8533</v>
      </c>
      <c r="L134" s="206">
        <v>9684</v>
      </c>
    </row>
    <row r="135" spans="2:12" x14ac:dyDescent="0.25">
      <c r="B135" s="206">
        <v>1000000</v>
      </c>
      <c r="C135" s="206">
        <v>4555</v>
      </c>
      <c r="D135" s="206">
        <v>5913</v>
      </c>
      <c r="E135" s="206">
        <v>5913</v>
      </c>
      <c r="F135" s="206">
        <v>7272</v>
      </c>
      <c r="G135" s="206">
        <v>7272</v>
      </c>
      <c r="H135" s="206">
        <v>8710</v>
      </c>
      <c r="I135" s="206">
        <v>8710</v>
      </c>
      <c r="J135" s="206">
        <v>10069</v>
      </c>
      <c r="K135" s="206">
        <v>10069</v>
      </c>
      <c r="L135" s="206">
        <v>11427</v>
      </c>
    </row>
    <row r="136" spans="2:12" x14ac:dyDescent="0.25">
      <c r="B136" s="206">
        <v>1500000</v>
      </c>
      <c r="C136" s="206">
        <v>5896</v>
      </c>
      <c r="D136" s="206">
        <v>7655</v>
      </c>
      <c r="E136" s="206">
        <v>7655</v>
      </c>
      <c r="F136" s="206">
        <v>9413</v>
      </c>
      <c r="G136" s="206">
        <v>9413</v>
      </c>
      <c r="H136" s="206">
        <v>11275</v>
      </c>
      <c r="I136" s="206">
        <v>11275</v>
      </c>
      <c r="J136" s="206">
        <v>13034</v>
      </c>
      <c r="K136" s="206">
        <v>13034</v>
      </c>
      <c r="L136" s="206">
        <v>14792</v>
      </c>
    </row>
    <row r="137" spans="2:12" x14ac:dyDescent="0.25">
      <c r="B137" s="206">
        <v>2000000</v>
      </c>
      <c r="C137" s="206">
        <v>7193</v>
      </c>
      <c r="D137" s="206">
        <v>9338</v>
      </c>
      <c r="E137" s="206">
        <v>9338</v>
      </c>
      <c r="F137" s="206">
        <v>11483</v>
      </c>
      <c r="G137" s="206">
        <v>11483</v>
      </c>
      <c r="H137" s="206">
        <v>13755</v>
      </c>
      <c r="I137" s="206">
        <v>13755</v>
      </c>
      <c r="J137" s="206">
        <v>15900</v>
      </c>
      <c r="K137" s="206">
        <v>15900</v>
      </c>
      <c r="L137" s="206">
        <v>18045</v>
      </c>
    </row>
    <row r="138" spans="2:12" x14ac:dyDescent="0.25">
      <c r="B138" s="206">
        <v>2500000</v>
      </c>
      <c r="C138" s="206">
        <v>8457</v>
      </c>
      <c r="D138" s="206">
        <v>10979</v>
      </c>
      <c r="E138" s="206">
        <v>10979</v>
      </c>
      <c r="F138" s="206">
        <v>13501</v>
      </c>
      <c r="G138" s="206">
        <v>13501</v>
      </c>
      <c r="H138" s="206">
        <v>16172</v>
      </c>
      <c r="I138" s="206">
        <v>16172</v>
      </c>
      <c r="J138" s="206">
        <v>18694</v>
      </c>
      <c r="K138" s="206">
        <v>18694</v>
      </c>
      <c r="L138" s="206">
        <v>21217</v>
      </c>
    </row>
    <row r="139" spans="2:12" x14ac:dyDescent="0.25">
      <c r="B139" s="206">
        <v>3000000</v>
      </c>
      <c r="C139" s="206">
        <v>9696</v>
      </c>
      <c r="D139" s="206">
        <v>12588</v>
      </c>
      <c r="E139" s="206">
        <v>12588</v>
      </c>
      <c r="F139" s="206">
        <v>15479</v>
      </c>
      <c r="G139" s="206">
        <v>15479</v>
      </c>
      <c r="H139" s="206">
        <v>18541</v>
      </c>
      <c r="I139" s="206">
        <v>18541</v>
      </c>
      <c r="J139" s="206">
        <v>21433</v>
      </c>
      <c r="K139" s="206">
        <v>21433</v>
      </c>
      <c r="L139" s="206">
        <v>24325</v>
      </c>
    </row>
    <row r="140" spans="2:12" x14ac:dyDescent="0.25">
      <c r="B140" s="206">
        <v>4000000</v>
      </c>
      <c r="C140" s="206">
        <v>12115</v>
      </c>
      <c r="D140" s="206">
        <v>15729</v>
      </c>
      <c r="E140" s="206">
        <v>15729</v>
      </c>
      <c r="F140" s="206">
        <v>19342</v>
      </c>
      <c r="G140" s="206">
        <v>19342</v>
      </c>
      <c r="H140" s="206">
        <v>23168</v>
      </c>
      <c r="I140" s="206">
        <v>23168</v>
      </c>
      <c r="J140" s="206">
        <v>26781</v>
      </c>
      <c r="K140" s="206">
        <v>26781</v>
      </c>
      <c r="L140" s="206">
        <v>30395</v>
      </c>
    </row>
    <row r="141" spans="2:12" x14ac:dyDescent="0.25">
      <c r="B141" s="206">
        <v>5000000</v>
      </c>
      <c r="C141" s="206">
        <v>14474</v>
      </c>
      <c r="D141" s="206">
        <v>18791</v>
      </c>
      <c r="E141" s="206">
        <v>18791</v>
      </c>
      <c r="F141" s="206">
        <v>23108</v>
      </c>
      <c r="G141" s="206">
        <v>23108</v>
      </c>
      <c r="H141" s="206">
        <v>27679</v>
      </c>
      <c r="I141" s="206">
        <v>27679</v>
      </c>
      <c r="J141" s="206">
        <v>31996</v>
      </c>
      <c r="K141" s="206">
        <v>31996</v>
      </c>
      <c r="L141" s="206">
        <v>36313</v>
      </c>
    </row>
    <row r="142" spans="2:12" x14ac:dyDescent="0.25">
      <c r="B142" s="206">
        <v>6000000</v>
      </c>
      <c r="C142" s="206">
        <v>16786</v>
      </c>
      <c r="D142" s="206">
        <v>21793</v>
      </c>
      <c r="E142" s="206">
        <v>21793</v>
      </c>
      <c r="F142" s="206">
        <v>26799</v>
      </c>
      <c r="G142" s="206">
        <v>26799</v>
      </c>
      <c r="H142" s="206">
        <v>32100</v>
      </c>
      <c r="I142" s="206">
        <v>32100</v>
      </c>
      <c r="J142" s="206">
        <v>37107</v>
      </c>
      <c r="K142" s="206">
        <v>37107</v>
      </c>
      <c r="L142" s="206">
        <v>42113</v>
      </c>
    </row>
    <row r="143" spans="2:12" x14ac:dyDescent="0.25">
      <c r="B143" s="206">
        <v>7000000</v>
      </c>
      <c r="C143" s="206">
        <v>19060</v>
      </c>
      <c r="D143" s="206">
        <v>24744</v>
      </c>
      <c r="E143" s="206">
        <v>24744</v>
      </c>
      <c r="F143" s="206">
        <v>30429</v>
      </c>
      <c r="G143" s="206">
        <v>30429</v>
      </c>
      <c r="H143" s="206">
        <v>36448</v>
      </c>
      <c r="I143" s="206">
        <v>36448</v>
      </c>
      <c r="J143" s="206">
        <v>42133</v>
      </c>
      <c r="K143" s="206">
        <v>42133</v>
      </c>
      <c r="L143" s="206">
        <v>47817</v>
      </c>
    </row>
    <row r="144" spans="2:12" x14ac:dyDescent="0.25">
      <c r="B144" s="206">
        <v>7500000</v>
      </c>
      <c r="C144" s="206">
        <v>20184</v>
      </c>
      <c r="D144" s="206">
        <v>26204</v>
      </c>
      <c r="E144" s="206">
        <v>26204</v>
      </c>
      <c r="F144" s="206">
        <v>32224</v>
      </c>
      <c r="G144" s="206">
        <v>32224</v>
      </c>
      <c r="H144" s="206">
        <v>38598</v>
      </c>
      <c r="I144" s="206">
        <v>38598</v>
      </c>
      <c r="J144" s="206">
        <v>44618</v>
      </c>
      <c r="K144" s="206">
        <v>44618</v>
      </c>
      <c r="L144" s="206">
        <v>50638</v>
      </c>
    </row>
    <row r="146" spans="2:18" ht="56.25" x14ac:dyDescent="0.25">
      <c r="C146" s="12" t="s">
        <v>121</v>
      </c>
      <c r="D146" s="12" t="s">
        <v>121</v>
      </c>
      <c r="E146" s="12" t="s">
        <v>121</v>
      </c>
      <c r="F146" s="12" t="s">
        <v>121</v>
      </c>
      <c r="G146" s="12" t="s">
        <v>121</v>
      </c>
      <c r="H146" s="12" t="s">
        <v>121</v>
      </c>
      <c r="I146" s="12" t="s">
        <v>122</v>
      </c>
      <c r="J146" s="12" t="s">
        <v>122</v>
      </c>
      <c r="K146" s="12" t="s">
        <v>122</v>
      </c>
      <c r="L146" s="12" t="s">
        <v>122</v>
      </c>
      <c r="M146" s="12" t="s">
        <v>122</v>
      </c>
      <c r="N146" s="12" t="s">
        <v>122</v>
      </c>
      <c r="O146" s="12" t="s">
        <v>122</v>
      </c>
      <c r="P146" s="12" t="s">
        <v>122</v>
      </c>
      <c r="Q146" s="12" t="s">
        <v>122</v>
      </c>
      <c r="R146" s="12" t="s">
        <v>122</v>
      </c>
    </row>
    <row r="147" spans="2:18" ht="56.25" x14ac:dyDescent="0.25">
      <c r="B147" s="15" t="s">
        <v>103</v>
      </c>
      <c r="C147" s="16" t="s">
        <v>107</v>
      </c>
      <c r="D147" s="16" t="s">
        <v>111</v>
      </c>
      <c r="E147" s="16" t="s">
        <v>111</v>
      </c>
      <c r="F147" s="16" t="s">
        <v>111</v>
      </c>
      <c r="G147" s="16" t="s">
        <v>111</v>
      </c>
      <c r="H147" s="16" t="s">
        <v>111</v>
      </c>
      <c r="I147" s="16" t="s">
        <v>123</v>
      </c>
      <c r="J147" s="16" t="s">
        <v>123</v>
      </c>
      <c r="K147" s="16" t="s">
        <v>123</v>
      </c>
      <c r="L147" s="16" t="s">
        <v>123</v>
      </c>
      <c r="M147" s="16" t="s">
        <v>123</v>
      </c>
      <c r="N147" s="16" t="s">
        <v>123</v>
      </c>
      <c r="O147" s="16" t="s">
        <v>123</v>
      </c>
      <c r="P147" s="16" t="s">
        <v>123</v>
      </c>
      <c r="Q147" s="16" t="s">
        <v>123</v>
      </c>
      <c r="R147" s="16" t="s">
        <v>123</v>
      </c>
    </row>
    <row r="148" spans="2:18" x14ac:dyDescent="0.25">
      <c r="B148" s="7" t="s">
        <v>102</v>
      </c>
      <c r="C148" s="8" t="s">
        <v>66</v>
      </c>
      <c r="D148" s="8" t="s">
        <v>66</v>
      </c>
      <c r="E148" s="8" t="s">
        <v>98</v>
      </c>
      <c r="F148" s="8" t="s">
        <v>98</v>
      </c>
      <c r="G148" s="8" t="s">
        <v>99</v>
      </c>
      <c r="H148" s="8" t="s">
        <v>99</v>
      </c>
      <c r="I148" s="8" t="s">
        <v>66</v>
      </c>
      <c r="J148" s="8" t="s">
        <v>66</v>
      </c>
      <c r="K148" s="8" t="s">
        <v>98</v>
      </c>
      <c r="L148" s="8" t="s">
        <v>98</v>
      </c>
      <c r="M148" s="8" t="s">
        <v>99</v>
      </c>
      <c r="N148" s="8" t="s">
        <v>99</v>
      </c>
      <c r="O148" s="8" t="s">
        <v>100</v>
      </c>
      <c r="P148" s="8" t="s">
        <v>100</v>
      </c>
      <c r="Q148" s="8" t="s">
        <v>101</v>
      </c>
      <c r="R148" s="8" t="s">
        <v>101</v>
      </c>
    </row>
    <row r="149" spans="2:18" x14ac:dyDescent="0.25">
      <c r="B149" s="564" t="s">
        <v>94</v>
      </c>
      <c r="C149" s="566" t="s">
        <v>90</v>
      </c>
      <c r="D149" s="567"/>
      <c r="E149" s="560" t="s">
        <v>95</v>
      </c>
      <c r="F149" s="561"/>
      <c r="G149" s="560" t="s">
        <v>91</v>
      </c>
      <c r="H149" s="561"/>
      <c r="I149" s="566" t="s">
        <v>90</v>
      </c>
      <c r="J149" s="567"/>
      <c r="K149" s="560" t="s">
        <v>95</v>
      </c>
      <c r="L149" s="561"/>
      <c r="M149" s="560" t="s">
        <v>91</v>
      </c>
      <c r="N149" s="561"/>
      <c r="O149" s="560" t="s">
        <v>96</v>
      </c>
      <c r="P149" s="561"/>
      <c r="Q149" s="560" t="s">
        <v>92</v>
      </c>
      <c r="R149" s="561"/>
    </row>
    <row r="150" spans="2:18" x14ac:dyDescent="0.25">
      <c r="B150" s="565"/>
      <c r="C150" s="568"/>
      <c r="D150" s="569"/>
      <c r="E150" s="562"/>
      <c r="F150" s="563"/>
      <c r="G150" s="562"/>
      <c r="H150" s="563"/>
      <c r="I150" s="568"/>
      <c r="J150" s="569"/>
      <c r="K150" s="562"/>
      <c r="L150" s="563"/>
      <c r="M150" s="562"/>
      <c r="N150" s="563"/>
      <c r="O150" s="562"/>
      <c r="P150" s="563"/>
      <c r="Q150" s="562"/>
      <c r="R150" s="563"/>
    </row>
    <row r="151" spans="2:18" x14ac:dyDescent="0.25">
      <c r="B151" s="5"/>
      <c r="C151" s="4" t="s">
        <v>59</v>
      </c>
      <c r="D151" s="4" t="s">
        <v>60</v>
      </c>
      <c r="E151" s="4" t="s">
        <v>59</v>
      </c>
      <c r="F151" s="4" t="s">
        <v>60</v>
      </c>
      <c r="G151" s="4" t="s">
        <v>59</v>
      </c>
      <c r="H151" s="4" t="s">
        <v>60</v>
      </c>
      <c r="I151" s="4" t="s">
        <v>59</v>
      </c>
      <c r="J151" s="4" t="s">
        <v>60</v>
      </c>
      <c r="K151" s="4" t="s">
        <v>59</v>
      </c>
      <c r="L151" s="4" t="s">
        <v>60</v>
      </c>
      <c r="M151" s="4" t="s">
        <v>59</v>
      </c>
      <c r="N151" s="4" t="s">
        <v>60</v>
      </c>
      <c r="O151" s="4" t="s">
        <v>59</v>
      </c>
      <c r="P151" s="4" t="s">
        <v>60</v>
      </c>
      <c r="Q151" s="4" t="s">
        <v>59</v>
      </c>
      <c r="R151" s="4" t="s">
        <v>60</v>
      </c>
    </row>
    <row r="152" spans="2:18" x14ac:dyDescent="0.25">
      <c r="B152" s="3"/>
      <c r="C152" s="559" t="s">
        <v>93</v>
      </c>
      <c r="D152" s="559"/>
      <c r="E152" s="559" t="s">
        <v>93</v>
      </c>
      <c r="F152" s="559"/>
      <c r="G152" s="559" t="s">
        <v>93</v>
      </c>
      <c r="H152" s="559"/>
      <c r="I152" s="559" t="s">
        <v>93</v>
      </c>
      <c r="J152" s="559"/>
      <c r="K152" s="559" t="s">
        <v>93</v>
      </c>
      <c r="L152" s="559"/>
      <c r="M152" s="559" t="s">
        <v>93</v>
      </c>
      <c r="N152" s="559"/>
      <c r="O152" s="559" t="s">
        <v>93</v>
      </c>
      <c r="P152" s="559"/>
      <c r="Q152" s="559" t="s">
        <v>93</v>
      </c>
      <c r="R152" s="559"/>
    </row>
    <row r="153" spans="2:18" x14ac:dyDescent="0.25">
      <c r="B153" s="206">
        <v>250000</v>
      </c>
      <c r="C153" s="206">
        <v>1729</v>
      </c>
      <c r="D153" s="206">
        <v>1985</v>
      </c>
      <c r="E153" s="206">
        <v>1985</v>
      </c>
      <c r="F153" s="206">
        <v>2284</v>
      </c>
      <c r="G153" s="206">
        <v>2284</v>
      </c>
      <c r="H153" s="206">
        <v>2625</v>
      </c>
      <c r="I153" s="206">
        <v>1757</v>
      </c>
      <c r="J153" s="206">
        <v>2023</v>
      </c>
      <c r="K153" s="206">
        <v>2023</v>
      </c>
      <c r="L153" s="206">
        <v>2395</v>
      </c>
      <c r="M153" s="206">
        <v>2395</v>
      </c>
      <c r="N153" s="206">
        <v>2928</v>
      </c>
      <c r="O153" s="206">
        <v>2928</v>
      </c>
      <c r="P153" s="206">
        <v>3300</v>
      </c>
      <c r="Q153" s="206">
        <v>3300</v>
      </c>
      <c r="R153" s="206">
        <v>3566</v>
      </c>
    </row>
    <row r="154" spans="2:18" x14ac:dyDescent="0.25">
      <c r="B154" s="206">
        <v>275000</v>
      </c>
      <c r="C154" s="206">
        <v>1840</v>
      </c>
      <c r="D154" s="206">
        <v>2113</v>
      </c>
      <c r="E154" s="206">
        <v>2113</v>
      </c>
      <c r="F154" s="206">
        <v>2431</v>
      </c>
      <c r="G154" s="206">
        <v>2431</v>
      </c>
      <c r="H154" s="206">
        <v>2794</v>
      </c>
      <c r="I154" s="206">
        <v>1789</v>
      </c>
      <c r="J154" s="206">
        <v>2061</v>
      </c>
      <c r="K154" s="206">
        <v>2061</v>
      </c>
      <c r="L154" s="206">
        <v>2440</v>
      </c>
      <c r="M154" s="206">
        <v>2440</v>
      </c>
      <c r="N154" s="206">
        <v>2982</v>
      </c>
      <c r="O154" s="206">
        <v>2982</v>
      </c>
      <c r="P154" s="206">
        <v>3362</v>
      </c>
      <c r="Q154" s="206">
        <v>3362</v>
      </c>
      <c r="R154" s="206">
        <v>3633</v>
      </c>
    </row>
    <row r="155" spans="2:18" x14ac:dyDescent="0.25">
      <c r="B155" s="206">
        <v>300000</v>
      </c>
      <c r="C155" s="206">
        <v>1948</v>
      </c>
      <c r="D155" s="206">
        <v>2237</v>
      </c>
      <c r="E155" s="206">
        <v>2237</v>
      </c>
      <c r="F155" s="206">
        <v>2574</v>
      </c>
      <c r="G155" s="206">
        <v>2574</v>
      </c>
      <c r="H155" s="206">
        <v>2959</v>
      </c>
      <c r="I155" s="206">
        <v>1821</v>
      </c>
      <c r="J155" s="206">
        <v>2097</v>
      </c>
      <c r="K155" s="206">
        <v>2097</v>
      </c>
      <c r="L155" s="206">
        <v>2484</v>
      </c>
      <c r="M155" s="206">
        <v>2484</v>
      </c>
      <c r="N155" s="206">
        <v>3036</v>
      </c>
      <c r="O155" s="206">
        <v>3036</v>
      </c>
      <c r="P155" s="206">
        <v>3422</v>
      </c>
      <c r="Q155" s="206">
        <v>3422</v>
      </c>
      <c r="R155" s="206">
        <v>3698</v>
      </c>
    </row>
    <row r="156" spans="2:18" x14ac:dyDescent="0.25">
      <c r="B156" s="206">
        <v>350000</v>
      </c>
      <c r="C156" s="206">
        <v>2156</v>
      </c>
      <c r="D156" s="206">
        <v>2475</v>
      </c>
      <c r="E156" s="206">
        <v>2475</v>
      </c>
      <c r="F156" s="206">
        <v>2847</v>
      </c>
      <c r="G156" s="206">
        <v>2847</v>
      </c>
      <c r="H156" s="206">
        <v>3273</v>
      </c>
      <c r="I156" s="206">
        <v>1883</v>
      </c>
      <c r="J156" s="206">
        <v>2168</v>
      </c>
      <c r="K156" s="206">
        <v>2168</v>
      </c>
      <c r="L156" s="206">
        <v>2567</v>
      </c>
      <c r="M156" s="206">
        <v>2567</v>
      </c>
      <c r="N156" s="206">
        <v>3138</v>
      </c>
      <c r="O156" s="206">
        <v>3138</v>
      </c>
      <c r="P156" s="206">
        <v>3537</v>
      </c>
      <c r="Q156" s="206">
        <v>3537</v>
      </c>
      <c r="R156" s="206">
        <v>3822</v>
      </c>
    </row>
    <row r="157" spans="2:18" x14ac:dyDescent="0.25">
      <c r="B157" s="206">
        <v>400000</v>
      </c>
      <c r="C157" s="206">
        <v>2353</v>
      </c>
      <c r="D157" s="206">
        <v>2701</v>
      </c>
      <c r="E157" s="206">
        <v>2701</v>
      </c>
      <c r="F157" s="206">
        <v>3108</v>
      </c>
      <c r="G157" s="206">
        <v>3108</v>
      </c>
      <c r="H157" s="206">
        <v>3573</v>
      </c>
      <c r="I157" s="206">
        <v>1941</v>
      </c>
      <c r="J157" s="206">
        <v>2235</v>
      </c>
      <c r="K157" s="206">
        <v>2235</v>
      </c>
      <c r="L157" s="206">
        <v>2647</v>
      </c>
      <c r="M157" s="206">
        <v>2647</v>
      </c>
      <c r="N157" s="206">
        <v>3235</v>
      </c>
      <c r="O157" s="206">
        <v>3235</v>
      </c>
      <c r="P157" s="206">
        <v>3646</v>
      </c>
      <c r="Q157" s="206">
        <v>3646</v>
      </c>
      <c r="R157" s="206">
        <v>3941</v>
      </c>
    </row>
    <row r="158" spans="2:18" x14ac:dyDescent="0.25">
      <c r="B158" s="206">
        <v>500000</v>
      </c>
      <c r="C158" s="206">
        <v>2724</v>
      </c>
      <c r="D158" s="206">
        <v>3127</v>
      </c>
      <c r="E158" s="206">
        <v>3127</v>
      </c>
      <c r="F158" s="206">
        <v>3598</v>
      </c>
      <c r="G158" s="206">
        <v>3598</v>
      </c>
      <c r="H158" s="206">
        <v>4136</v>
      </c>
      <c r="I158" s="206">
        <v>2049</v>
      </c>
      <c r="J158" s="206">
        <v>2359</v>
      </c>
      <c r="K158" s="206">
        <v>2359</v>
      </c>
      <c r="L158" s="206">
        <v>2793</v>
      </c>
      <c r="M158" s="206">
        <v>2793</v>
      </c>
      <c r="N158" s="206">
        <v>3414</v>
      </c>
      <c r="O158" s="206">
        <v>3414</v>
      </c>
      <c r="P158" s="206">
        <v>3849</v>
      </c>
      <c r="Q158" s="206">
        <v>3849</v>
      </c>
      <c r="R158" s="206">
        <v>4159</v>
      </c>
    </row>
    <row r="159" spans="2:18" x14ac:dyDescent="0.25">
      <c r="B159" s="206">
        <v>600000</v>
      </c>
      <c r="C159" s="206">
        <v>3069</v>
      </c>
      <c r="D159" s="206">
        <v>3524</v>
      </c>
      <c r="E159" s="206">
        <v>3524</v>
      </c>
      <c r="F159" s="206">
        <v>4055</v>
      </c>
      <c r="G159" s="206">
        <v>4055</v>
      </c>
      <c r="H159" s="206">
        <v>4661</v>
      </c>
      <c r="I159" s="206">
        <v>2146</v>
      </c>
      <c r="J159" s="206">
        <v>2471</v>
      </c>
      <c r="K159" s="206">
        <v>2471</v>
      </c>
      <c r="L159" s="206">
        <v>2926</v>
      </c>
      <c r="M159" s="206">
        <v>2926</v>
      </c>
      <c r="N159" s="206">
        <v>3576</v>
      </c>
      <c r="O159" s="206">
        <v>3576</v>
      </c>
      <c r="P159" s="206">
        <v>4031</v>
      </c>
      <c r="Q159" s="206">
        <v>4031</v>
      </c>
      <c r="R159" s="206">
        <v>4356</v>
      </c>
    </row>
    <row r="160" spans="2:18" x14ac:dyDescent="0.25">
      <c r="B160" s="206">
        <v>750000</v>
      </c>
      <c r="C160" s="206">
        <v>3553</v>
      </c>
      <c r="D160" s="206">
        <v>4080</v>
      </c>
      <c r="E160" s="206">
        <v>4080</v>
      </c>
      <c r="F160" s="206">
        <v>4694</v>
      </c>
      <c r="G160" s="206">
        <v>4694</v>
      </c>
      <c r="H160" s="206">
        <v>5396</v>
      </c>
      <c r="I160" s="206">
        <v>2273</v>
      </c>
      <c r="J160" s="206">
        <v>2617</v>
      </c>
      <c r="K160" s="206">
        <v>2617</v>
      </c>
      <c r="L160" s="206">
        <v>3099</v>
      </c>
      <c r="M160" s="206">
        <v>3099</v>
      </c>
      <c r="N160" s="206">
        <v>3788</v>
      </c>
      <c r="O160" s="206">
        <v>3788</v>
      </c>
      <c r="P160" s="206">
        <v>4270</v>
      </c>
      <c r="Q160" s="206">
        <v>4270</v>
      </c>
      <c r="R160" s="206">
        <v>4614</v>
      </c>
    </row>
    <row r="161" spans="2:18" x14ac:dyDescent="0.25">
      <c r="B161" s="206">
        <v>1000000</v>
      </c>
      <c r="C161" s="206">
        <v>4291</v>
      </c>
      <c r="D161" s="206">
        <v>4927</v>
      </c>
      <c r="E161" s="206">
        <v>4927</v>
      </c>
      <c r="F161" s="206">
        <v>5669</v>
      </c>
      <c r="G161" s="206">
        <v>5669</v>
      </c>
      <c r="H161" s="206">
        <v>6516</v>
      </c>
      <c r="I161" s="206">
        <v>2440</v>
      </c>
      <c r="J161" s="206">
        <v>2809</v>
      </c>
      <c r="K161" s="206">
        <v>2809</v>
      </c>
      <c r="L161" s="206">
        <v>3327</v>
      </c>
      <c r="M161" s="206">
        <v>3327</v>
      </c>
      <c r="N161" s="206">
        <v>4066</v>
      </c>
      <c r="O161" s="206">
        <v>4066</v>
      </c>
      <c r="P161" s="206">
        <v>4583</v>
      </c>
      <c r="Q161" s="206">
        <v>4583</v>
      </c>
      <c r="R161" s="206">
        <v>4953</v>
      </c>
    </row>
    <row r="162" spans="2:18" x14ac:dyDescent="0.25">
      <c r="B162" s="206">
        <v>1250000</v>
      </c>
      <c r="C162" s="206">
        <v>4968</v>
      </c>
      <c r="D162" s="206">
        <v>5704</v>
      </c>
      <c r="E162" s="206">
        <v>5704</v>
      </c>
      <c r="F162" s="206">
        <v>6563</v>
      </c>
      <c r="G162" s="206">
        <v>6563</v>
      </c>
      <c r="H162" s="206">
        <v>7544</v>
      </c>
      <c r="I162" s="206">
        <v>2748</v>
      </c>
      <c r="J162" s="206">
        <v>3164</v>
      </c>
      <c r="K162" s="206">
        <v>3164</v>
      </c>
      <c r="L162" s="206">
        <v>3747</v>
      </c>
      <c r="M162" s="206">
        <v>3747</v>
      </c>
      <c r="N162" s="206">
        <v>4579</v>
      </c>
      <c r="O162" s="206">
        <v>4579</v>
      </c>
      <c r="P162" s="206">
        <v>5162</v>
      </c>
      <c r="Q162" s="206">
        <v>5162</v>
      </c>
      <c r="R162" s="206">
        <v>5579</v>
      </c>
    </row>
    <row r="163" spans="2:18" x14ac:dyDescent="0.25">
      <c r="B163" s="206">
        <v>1500000</v>
      </c>
      <c r="C163" s="206">
        <v>5599</v>
      </c>
      <c r="D163" s="206">
        <v>6429</v>
      </c>
      <c r="E163" s="206">
        <v>6429</v>
      </c>
      <c r="F163" s="206">
        <v>7397</v>
      </c>
      <c r="G163" s="206">
        <v>7397</v>
      </c>
      <c r="H163" s="206">
        <v>8503</v>
      </c>
      <c r="I163" s="206">
        <v>3050</v>
      </c>
      <c r="J163" s="206">
        <v>3512</v>
      </c>
      <c r="K163" s="206">
        <v>3512</v>
      </c>
      <c r="L163" s="206">
        <v>4159</v>
      </c>
      <c r="M163" s="206">
        <v>4159</v>
      </c>
      <c r="N163" s="206">
        <v>5083</v>
      </c>
      <c r="O163" s="206">
        <v>5083</v>
      </c>
      <c r="P163" s="206">
        <v>5730</v>
      </c>
      <c r="Q163" s="206">
        <v>5730</v>
      </c>
      <c r="R163" s="206">
        <v>6192</v>
      </c>
    </row>
    <row r="164" spans="2:18" x14ac:dyDescent="0.25">
      <c r="B164" s="206">
        <v>2000000</v>
      </c>
      <c r="C164" s="206">
        <v>6763</v>
      </c>
      <c r="D164" s="206">
        <v>7765</v>
      </c>
      <c r="E164" s="206">
        <v>7765</v>
      </c>
      <c r="F164" s="206">
        <v>8934</v>
      </c>
      <c r="G164" s="206">
        <v>8934</v>
      </c>
      <c r="H164" s="206">
        <v>10270</v>
      </c>
      <c r="I164" s="206">
        <v>3639</v>
      </c>
      <c r="J164" s="206">
        <v>4190</v>
      </c>
      <c r="K164" s="206">
        <v>4190</v>
      </c>
      <c r="L164" s="206">
        <v>4962</v>
      </c>
      <c r="M164" s="206">
        <v>4962</v>
      </c>
      <c r="N164" s="206">
        <v>6065</v>
      </c>
      <c r="O164" s="206">
        <v>6065</v>
      </c>
      <c r="P164" s="206">
        <v>6837</v>
      </c>
      <c r="Q164" s="206">
        <v>6837</v>
      </c>
      <c r="R164" s="206">
        <v>7388</v>
      </c>
    </row>
    <row r="165" spans="2:18" x14ac:dyDescent="0.25">
      <c r="B165" s="206">
        <v>2500000</v>
      </c>
      <c r="C165" s="206">
        <v>7830</v>
      </c>
      <c r="D165" s="206">
        <v>8990</v>
      </c>
      <c r="E165" s="206">
        <v>8990</v>
      </c>
      <c r="F165" s="206">
        <v>10343</v>
      </c>
      <c r="G165" s="206">
        <v>10343</v>
      </c>
      <c r="H165" s="206">
        <v>11890</v>
      </c>
      <c r="I165" s="206">
        <v>4213</v>
      </c>
      <c r="J165" s="206">
        <v>4851</v>
      </c>
      <c r="K165" s="206">
        <v>4851</v>
      </c>
      <c r="L165" s="206">
        <v>5745</v>
      </c>
      <c r="M165" s="206">
        <v>5745</v>
      </c>
      <c r="N165" s="206">
        <v>7022</v>
      </c>
      <c r="O165" s="206">
        <v>7022</v>
      </c>
      <c r="P165" s="206">
        <v>7916</v>
      </c>
      <c r="Q165" s="206">
        <v>7916</v>
      </c>
      <c r="R165" s="206">
        <v>8554</v>
      </c>
    </row>
    <row r="166" spans="2:18" x14ac:dyDescent="0.25">
      <c r="B166" s="206">
        <v>3500000</v>
      </c>
      <c r="C166" s="206">
        <v>9766</v>
      </c>
      <c r="D166" s="206">
        <v>11213</v>
      </c>
      <c r="E166" s="206">
        <v>11213</v>
      </c>
      <c r="F166" s="206">
        <v>12901</v>
      </c>
      <c r="G166" s="206">
        <v>12901</v>
      </c>
      <c r="H166" s="206">
        <v>14830</v>
      </c>
      <c r="I166" s="206">
        <v>5329</v>
      </c>
      <c r="J166" s="206">
        <v>6136</v>
      </c>
      <c r="K166" s="206">
        <v>6136</v>
      </c>
      <c r="L166" s="206">
        <v>7266</v>
      </c>
      <c r="M166" s="206">
        <v>7266</v>
      </c>
      <c r="N166" s="206">
        <v>8881</v>
      </c>
      <c r="O166" s="206">
        <v>8881</v>
      </c>
      <c r="P166" s="206">
        <v>10012</v>
      </c>
      <c r="Q166" s="206">
        <v>10012</v>
      </c>
      <c r="R166" s="206">
        <v>10819</v>
      </c>
    </row>
    <row r="167" spans="2:18" x14ac:dyDescent="0.25">
      <c r="B167" s="206">
        <v>5000000</v>
      </c>
      <c r="C167" s="206">
        <v>12345</v>
      </c>
      <c r="D167" s="206">
        <v>14174</v>
      </c>
      <c r="E167" s="206">
        <v>14174</v>
      </c>
      <c r="F167" s="206">
        <v>16307</v>
      </c>
      <c r="G167" s="206">
        <v>16307</v>
      </c>
      <c r="H167" s="206">
        <v>18746</v>
      </c>
      <c r="I167" s="206">
        <v>6944</v>
      </c>
      <c r="J167" s="206">
        <v>7996</v>
      </c>
      <c r="K167" s="206">
        <v>7996</v>
      </c>
      <c r="L167" s="206">
        <v>9469</v>
      </c>
      <c r="M167" s="206">
        <v>9469</v>
      </c>
      <c r="N167" s="206">
        <v>11573</v>
      </c>
      <c r="O167" s="206">
        <v>11573</v>
      </c>
      <c r="P167" s="206">
        <v>13046</v>
      </c>
      <c r="Q167" s="206">
        <v>13046</v>
      </c>
      <c r="R167" s="206">
        <v>14098</v>
      </c>
    </row>
    <row r="168" spans="2:18" x14ac:dyDescent="0.25">
      <c r="B168" s="206">
        <v>7500000</v>
      </c>
      <c r="C168" s="206">
        <v>16114</v>
      </c>
      <c r="D168" s="206">
        <v>18502</v>
      </c>
      <c r="E168" s="206">
        <v>18502</v>
      </c>
      <c r="F168" s="206">
        <v>21287</v>
      </c>
      <c r="G168" s="206">
        <v>21287</v>
      </c>
      <c r="H168" s="206">
        <v>24470</v>
      </c>
      <c r="I168" s="206">
        <v>9532</v>
      </c>
      <c r="J168" s="206">
        <v>10977</v>
      </c>
      <c r="K168" s="206">
        <v>10977</v>
      </c>
      <c r="L168" s="206">
        <v>12999</v>
      </c>
      <c r="M168" s="206">
        <v>12999</v>
      </c>
      <c r="N168" s="206">
        <v>15887</v>
      </c>
      <c r="O168" s="206">
        <v>15887</v>
      </c>
      <c r="P168" s="206">
        <v>17909</v>
      </c>
      <c r="Q168" s="206">
        <v>17909</v>
      </c>
      <c r="R168" s="206">
        <v>19354</v>
      </c>
    </row>
    <row r="169" spans="2:18" x14ac:dyDescent="0.25">
      <c r="B169" s="206">
        <v>10000000</v>
      </c>
      <c r="C169" s="206">
        <v>19470</v>
      </c>
      <c r="D169" s="206">
        <v>22354</v>
      </c>
      <c r="E169" s="206">
        <v>22354</v>
      </c>
      <c r="F169" s="206">
        <v>25719</v>
      </c>
      <c r="G169" s="206">
        <v>25719</v>
      </c>
      <c r="H169" s="206">
        <v>29565</v>
      </c>
      <c r="I169" s="206">
        <v>12033</v>
      </c>
      <c r="J169" s="206">
        <v>13856</v>
      </c>
      <c r="K169" s="206">
        <v>13856</v>
      </c>
      <c r="L169" s="206">
        <v>16408</v>
      </c>
      <c r="M169" s="206">
        <v>16408</v>
      </c>
      <c r="N169" s="206">
        <v>20055</v>
      </c>
      <c r="O169" s="206">
        <v>20055</v>
      </c>
      <c r="P169" s="206">
        <v>22607</v>
      </c>
      <c r="Q169" s="206">
        <v>22607</v>
      </c>
      <c r="R169" s="206">
        <v>24430</v>
      </c>
    </row>
    <row r="170" spans="2:18" x14ac:dyDescent="0.25">
      <c r="B170" s="206">
        <v>15000000</v>
      </c>
      <c r="C170" s="206">
        <v>25422</v>
      </c>
      <c r="D170" s="206">
        <v>29188</v>
      </c>
      <c r="E170" s="206">
        <v>29188</v>
      </c>
      <c r="F170" s="206">
        <v>33582</v>
      </c>
      <c r="G170" s="206">
        <v>33582</v>
      </c>
      <c r="H170" s="206">
        <v>38604</v>
      </c>
      <c r="I170" s="206">
        <v>16856</v>
      </c>
      <c r="J170" s="206">
        <v>19410</v>
      </c>
      <c r="K170" s="206">
        <v>19410</v>
      </c>
      <c r="L170" s="206">
        <v>22986</v>
      </c>
      <c r="M170" s="206">
        <v>22986</v>
      </c>
      <c r="N170" s="206">
        <v>28094</v>
      </c>
      <c r="O170" s="206">
        <v>28094</v>
      </c>
      <c r="P170" s="206">
        <v>31670</v>
      </c>
      <c r="Q170" s="206">
        <v>31670</v>
      </c>
      <c r="R170" s="206">
        <v>34224</v>
      </c>
    </row>
    <row r="171" spans="2:18" x14ac:dyDescent="0.25">
      <c r="B171" s="206">
        <v>20000000</v>
      </c>
      <c r="C171" s="206">
        <v>30722</v>
      </c>
      <c r="D171" s="206">
        <v>35273</v>
      </c>
      <c r="E171" s="206">
        <v>35273</v>
      </c>
      <c r="F171" s="206">
        <v>40583</v>
      </c>
      <c r="G171" s="206">
        <v>40583</v>
      </c>
      <c r="H171" s="206">
        <v>46652</v>
      </c>
      <c r="I171" s="206">
        <v>21516</v>
      </c>
      <c r="J171" s="206">
        <v>24776</v>
      </c>
      <c r="K171" s="206">
        <v>24776</v>
      </c>
      <c r="L171" s="206">
        <v>29339</v>
      </c>
      <c r="M171" s="206">
        <v>29339</v>
      </c>
      <c r="N171" s="206">
        <v>35859</v>
      </c>
      <c r="O171" s="206">
        <v>35859</v>
      </c>
      <c r="P171" s="206">
        <v>40423</v>
      </c>
      <c r="Q171" s="206">
        <v>40423</v>
      </c>
      <c r="R171" s="206">
        <v>43683</v>
      </c>
    </row>
    <row r="172" spans="2:18" x14ac:dyDescent="0.25">
      <c r="B172" s="206">
        <v>25000000</v>
      </c>
      <c r="C172" s="206">
        <v>35585</v>
      </c>
      <c r="D172" s="206">
        <v>40857</v>
      </c>
      <c r="E172" s="206">
        <v>40857</v>
      </c>
      <c r="F172" s="206">
        <v>47008</v>
      </c>
      <c r="G172" s="206">
        <v>47008</v>
      </c>
      <c r="H172" s="206">
        <v>54037</v>
      </c>
      <c r="I172" s="206">
        <v>26056</v>
      </c>
      <c r="J172" s="206">
        <v>30004</v>
      </c>
      <c r="K172" s="206">
        <v>30004</v>
      </c>
      <c r="L172" s="206">
        <v>35531</v>
      </c>
      <c r="M172" s="206">
        <v>35531</v>
      </c>
      <c r="N172" s="206">
        <v>43427</v>
      </c>
      <c r="O172" s="206">
        <v>43427</v>
      </c>
      <c r="P172" s="206">
        <v>48954</v>
      </c>
      <c r="Q172" s="206">
        <v>48954</v>
      </c>
      <c r="R172" s="206">
        <v>52902</v>
      </c>
    </row>
    <row r="174" spans="2:18" x14ac:dyDescent="0.25">
      <c r="C174" s="12" t="s">
        <v>199</v>
      </c>
      <c r="D174" s="12" t="s">
        <v>199</v>
      </c>
      <c r="E174" s="12" t="s">
        <v>199</v>
      </c>
      <c r="F174" s="12" t="s">
        <v>199</v>
      </c>
      <c r="G174" s="12" t="s">
        <v>199</v>
      </c>
      <c r="H174" s="12" t="s">
        <v>199</v>
      </c>
      <c r="I174" s="12" t="s">
        <v>199</v>
      </c>
      <c r="J174" s="12" t="s">
        <v>199</v>
      </c>
      <c r="K174" s="12" t="s">
        <v>199</v>
      </c>
      <c r="L174" s="12" t="s">
        <v>199</v>
      </c>
    </row>
    <row r="175" spans="2:18" ht="45" x14ac:dyDescent="0.25">
      <c r="B175" s="15" t="s">
        <v>103</v>
      </c>
      <c r="C175" s="16" t="s">
        <v>200</v>
      </c>
      <c r="D175" s="16" t="s">
        <v>200</v>
      </c>
      <c r="E175" s="16" t="s">
        <v>200</v>
      </c>
      <c r="F175" s="16" t="s">
        <v>200</v>
      </c>
      <c r="G175" s="16" t="s">
        <v>200</v>
      </c>
      <c r="H175" s="16" t="s">
        <v>200</v>
      </c>
      <c r="I175" s="16" t="s">
        <v>200</v>
      </c>
      <c r="J175" s="16" t="s">
        <v>200</v>
      </c>
      <c r="K175" s="16" t="s">
        <v>200</v>
      </c>
      <c r="L175" s="16" t="s">
        <v>200</v>
      </c>
    </row>
    <row r="176" spans="2:18" x14ac:dyDescent="0.25">
      <c r="B176" s="7" t="s">
        <v>102</v>
      </c>
      <c r="C176" s="8" t="s">
        <v>66</v>
      </c>
      <c r="D176" s="8" t="s">
        <v>66</v>
      </c>
      <c r="E176" s="8" t="s">
        <v>98</v>
      </c>
      <c r="F176" s="8" t="s">
        <v>98</v>
      </c>
      <c r="G176" s="8" t="s">
        <v>99</v>
      </c>
      <c r="H176" s="8" t="s">
        <v>99</v>
      </c>
      <c r="I176" s="8" t="s">
        <v>100</v>
      </c>
      <c r="J176" s="8" t="s">
        <v>100</v>
      </c>
      <c r="K176" s="8" t="s">
        <v>101</v>
      </c>
      <c r="L176" s="8" t="s">
        <v>101</v>
      </c>
    </row>
    <row r="177" spans="2:12" ht="15" customHeight="1" x14ac:dyDescent="0.25">
      <c r="B177" s="564" t="s">
        <v>94</v>
      </c>
      <c r="C177" s="566" t="s">
        <v>90</v>
      </c>
      <c r="D177" s="567"/>
      <c r="E177" s="560" t="s">
        <v>95</v>
      </c>
      <c r="F177" s="561"/>
      <c r="G177" s="560" t="s">
        <v>91</v>
      </c>
      <c r="H177" s="561"/>
      <c r="I177" s="560" t="s">
        <v>96</v>
      </c>
      <c r="J177" s="561"/>
      <c r="K177" s="560" t="s">
        <v>92</v>
      </c>
      <c r="L177" s="561"/>
    </row>
    <row r="178" spans="2:12" x14ac:dyDescent="0.25">
      <c r="B178" s="565"/>
      <c r="C178" s="568"/>
      <c r="D178" s="569"/>
      <c r="E178" s="562"/>
      <c r="F178" s="563"/>
      <c r="G178" s="562"/>
      <c r="H178" s="563"/>
      <c r="I178" s="562"/>
      <c r="J178" s="563"/>
      <c r="K178" s="562"/>
      <c r="L178" s="563"/>
    </row>
    <row r="179" spans="2:12" x14ac:dyDescent="0.25">
      <c r="B179" s="5"/>
      <c r="C179" s="4" t="s">
        <v>59</v>
      </c>
      <c r="D179" s="4" t="s">
        <v>60</v>
      </c>
      <c r="E179" s="4" t="s">
        <v>59</v>
      </c>
      <c r="F179" s="4" t="s">
        <v>60</v>
      </c>
      <c r="G179" s="4" t="s">
        <v>59</v>
      </c>
      <c r="H179" s="4" t="s">
        <v>60</v>
      </c>
      <c r="I179" s="4" t="s">
        <v>59</v>
      </c>
      <c r="J179" s="4" t="s">
        <v>60</v>
      </c>
      <c r="K179" s="4" t="s">
        <v>59</v>
      </c>
      <c r="L179" s="4" t="s">
        <v>60</v>
      </c>
    </row>
    <row r="180" spans="2:12" x14ac:dyDescent="0.25">
      <c r="B180" s="3"/>
      <c r="C180" s="559" t="s">
        <v>93</v>
      </c>
      <c r="D180" s="559"/>
      <c r="E180" s="559" t="s">
        <v>93</v>
      </c>
      <c r="F180" s="559"/>
      <c r="G180" s="559" t="s">
        <v>93</v>
      </c>
      <c r="H180" s="559"/>
      <c r="I180" s="559" t="s">
        <v>93</v>
      </c>
      <c r="J180" s="559"/>
      <c r="K180" s="559" t="s">
        <v>93</v>
      </c>
      <c r="L180" s="559"/>
    </row>
    <row r="181" spans="2:12" x14ac:dyDescent="0.25">
      <c r="B181" s="206">
        <v>50000</v>
      </c>
      <c r="C181" s="206">
        <v>789</v>
      </c>
      <c r="D181" s="206">
        <v>1222</v>
      </c>
      <c r="E181" s="206">
        <v>1222</v>
      </c>
      <c r="F181" s="206">
        <v>1654</v>
      </c>
      <c r="G181" s="206">
        <v>1654</v>
      </c>
      <c r="H181" s="206">
        <v>2105</v>
      </c>
      <c r="I181" s="206">
        <v>2105</v>
      </c>
      <c r="J181" s="206">
        <v>2537</v>
      </c>
      <c r="K181" s="206">
        <v>2537</v>
      </c>
      <c r="L181" s="206">
        <v>2970</v>
      </c>
    </row>
    <row r="182" spans="2:12" x14ac:dyDescent="0.25">
      <c r="B182" s="206">
        <v>75000</v>
      </c>
      <c r="C182" s="206">
        <v>951</v>
      </c>
      <c r="D182" s="206">
        <v>1472</v>
      </c>
      <c r="E182" s="206">
        <v>1472</v>
      </c>
      <c r="F182" s="206">
        <v>1993</v>
      </c>
      <c r="G182" s="206">
        <v>1993</v>
      </c>
      <c r="H182" s="206">
        <v>2537</v>
      </c>
      <c r="I182" s="206">
        <v>2537</v>
      </c>
      <c r="J182" s="206">
        <v>3058</v>
      </c>
      <c r="K182" s="206">
        <v>3058</v>
      </c>
      <c r="L182" s="206">
        <v>3579</v>
      </c>
    </row>
    <row r="183" spans="2:12" x14ac:dyDescent="0.25">
      <c r="B183" s="206">
        <v>100000</v>
      </c>
      <c r="C183" s="206">
        <v>1086</v>
      </c>
      <c r="D183" s="206">
        <v>1681</v>
      </c>
      <c r="E183" s="206">
        <v>1681</v>
      </c>
      <c r="F183" s="206">
        <v>2276</v>
      </c>
      <c r="G183" s="206">
        <v>2276</v>
      </c>
      <c r="H183" s="206">
        <v>2896</v>
      </c>
      <c r="I183" s="206">
        <v>2896</v>
      </c>
      <c r="J183" s="206">
        <v>3491</v>
      </c>
      <c r="K183" s="206">
        <v>3491</v>
      </c>
      <c r="L183" s="206">
        <v>4086</v>
      </c>
    </row>
    <row r="184" spans="2:12" x14ac:dyDescent="0.25">
      <c r="B184" s="206">
        <v>125000</v>
      </c>
      <c r="C184" s="206">
        <v>1204</v>
      </c>
      <c r="D184" s="206">
        <v>1863</v>
      </c>
      <c r="E184" s="206">
        <v>1863</v>
      </c>
      <c r="F184" s="206">
        <v>2522</v>
      </c>
      <c r="G184" s="206">
        <v>2522</v>
      </c>
      <c r="H184" s="206">
        <v>3210</v>
      </c>
      <c r="I184" s="206">
        <v>3210</v>
      </c>
      <c r="J184" s="206">
        <v>3869</v>
      </c>
      <c r="K184" s="206">
        <v>3869</v>
      </c>
      <c r="L184" s="206">
        <v>4528</v>
      </c>
    </row>
    <row r="185" spans="2:12" x14ac:dyDescent="0.25">
      <c r="B185" s="206">
        <v>150000</v>
      </c>
      <c r="C185" s="206">
        <v>1309</v>
      </c>
      <c r="D185" s="206">
        <v>2026</v>
      </c>
      <c r="E185" s="206">
        <v>2026</v>
      </c>
      <c r="F185" s="206">
        <v>2742</v>
      </c>
      <c r="G185" s="206">
        <v>2742</v>
      </c>
      <c r="H185" s="206">
        <v>3490</v>
      </c>
      <c r="I185" s="206">
        <v>3490</v>
      </c>
      <c r="J185" s="206">
        <v>4207</v>
      </c>
      <c r="K185" s="206">
        <v>4207</v>
      </c>
      <c r="L185" s="206">
        <v>4924</v>
      </c>
    </row>
    <row r="186" spans="2:12" x14ac:dyDescent="0.25">
      <c r="B186" s="206">
        <v>200000</v>
      </c>
      <c r="C186" s="206">
        <v>1494</v>
      </c>
      <c r="D186" s="206">
        <v>2312</v>
      </c>
      <c r="E186" s="206">
        <v>2312</v>
      </c>
      <c r="F186" s="206">
        <v>3130</v>
      </c>
      <c r="G186" s="206">
        <v>3130</v>
      </c>
      <c r="H186" s="206">
        <v>3984</v>
      </c>
      <c r="I186" s="206">
        <v>3984</v>
      </c>
      <c r="J186" s="206">
        <v>4802</v>
      </c>
      <c r="K186" s="206">
        <v>4802</v>
      </c>
      <c r="L186" s="206">
        <v>5621</v>
      </c>
    </row>
    <row r="187" spans="2:12" x14ac:dyDescent="0.25">
      <c r="B187" s="206">
        <v>300000</v>
      </c>
      <c r="C187" s="206">
        <v>1800</v>
      </c>
      <c r="D187" s="206">
        <v>2786</v>
      </c>
      <c r="E187" s="206">
        <v>2786</v>
      </c>
      <c r="F187" s="206">
        <v>3772</v>
      </c>
      <c r="G187" s="206">
        <v>3772</v>
      </c>
      <c r="H187" s="206">
        <v>4800</v>
      </c>
      <c r="I187" s="206">
        <v>4800</v>
      </c>
      <c r="J187" s="206">
        <v>5786</v>
      </c>
      <c r="K187" s="206">
        <v>5786</v>
      </c>
      <c r="L187" s="206">
        <v>6772</v>
      </c>
    </row>
    <row r="188" spans="2:12" x14ac:dyDescent="0.25">
      <c r="B188" s="206">
        <v>400000</v>
      </c>
      <c r="C188" s="206">
        <v>2054</v>
      </c>
      <c r="D188" s="206">
        <v>3179</v>
      </c>
      <c r="E188" s="206">
        <v>3179</v>
      </c>
      <c r="F188" s="206">
        <v>4304</v>
      </c>
      <c r="G188" s="206">
        <v>4304</v>
      </c>
      <c r="H188" s="206">
        <v>5478</v>
      </c>
      <c r="I188" s="206">
        <v>5478</v>
      </c>
      <c r="J188" s="206">
        <v>6603</v>
      </c>
      <c r="K188" s="206">
        <v>6603</v>
      </c>
      <c r="L188" s="206">
        <v>7728</v>
      </c>
    </row>
    <row r="189" spans="2:12" x14ac:dyDescent="0.25">
      <c r="B189" s="206">
        <v>500000</v>
      </c>
      <c r="C189" s="206">
        <v>2276</v>
      </c>
      <c r="D189" s="206">
        <v>3522</v>
      </c>
      <c r="E189" s="206">
        <v>3522</v>
      </c>
      <c r="F189" s="206">
        <v>4768</v>
      </c>
      <c r="G189" s="206">
        <v>4768</v>
      </c>
      <c r="H189" s="206">
        <v>6069</v>
      </c>
      <c r="I189" s="206">
        <v>6069</v>
      </c>
      <c r="J189" s="206">
        <v>7315</v>
      </c>
      <c r="K189" s="206">
        <v>7315</v>
      </c>
      <c r="L189" s="206">
        <v>8561</v>
      </c>
    </row>
    <row r="190" spans="2:12" x14ac:dyDescent="0.25">
      <c r="B190" s="206">
        <v>750000</v>
      </c>
      <c r="C190" s="206">
        <v>2740</v>
      </c>
      <c r="D190" s="206">
        <v>4241</v>
      </c>
      <c r="E190" s="206">
        <v>4241</v>
      </c>
      <c r="F190" s="206">
        <v>5741</v>
      </c>
      <c r="G190" s="206">
        <v>5741</v>
      </c>
      <c r="H190" s="206">
        <v>7307</v>
      </c>
      <c r="I190" s="206">
        <v>7307</v>
      </c>
      <c r="J190" s="206">
        <v>8808</v>
      </c>
      <c r="K190" s="206">
        <v>8808</v>
      </c>
      <c r="L190" s="206">
        <v>10308</v>
      </c>
    </row>
    <row r="191" spans="2:12" x14ac:dyDescent="0.25">
      <c r="B191" s="206">
        <v>1000000</v>
      </c>
      <c r="C191" s="206">
        <v>3125</v>
      </c>
      <c r="D191" s="206">
        <v>4836</v>
      </c>
      <c r="E191" s="206">
        <v>4836</v>
      </c>
      <c r="F191" s="206">
        <v>6548</v>
      </c>
      <c r="G191" s="206">
        <v>6548</v>
      </c>
      <c r="H191" s="206">
        <v>8334</v>
      </c>
      <c r="I191" s="206">
        <v>8334</v>
      </c>
      <c r="J191" s="206">
        <v>10045</v>
      </c>
      <c r="K191" s="206">
        <v>10045</v>
      </c>
      <c r="L191" s="206">
        <v>11756</v>
      </c>
    </row>
    <row r="192" spans="2:12" x14ac:dyDescent="0.25">
      <c r="B192" s="206">
        <v>1500000</v>
      </c>
      <c r="C192" s="206">
        <v>3765</v>
      </c>
      <c r="D192" s="206">
        <v>5827</v>
      </c>
      <c r="E192" s="206">
        <v>5827</v>
      </c>
      <c r="F192" s="206">
        <v>7889</v>
      </c>
      <c r="G192" s="206">
        <v>7889</v>
      </c>
      <c r="H192" s="206">
        <v>10041</v>
      </c>
      <c r="I192" s="206">
        <v>10041</v>
      </c>
      <c r="J192" s="206">
        <v>12103</v>
      </c>
      <c r="K192" s="206">
        <v>12103</v>
      </c>
      <c r="L192" s="206">
        <v>14165</v>
      </c>
    </row>
    <row r="193" spans="2:12" x14ac:dyDescent="0.25">
      <c r="B193" s="206">
        <v>2000000</v>
      </c>
      <c r="C193" s="206">
        <v>4297</v>
      </c>
      <c r="D193" s="206">
        <v>6650</v>
      </c>
      <c r="E193" s="206">
        <v>6650</v>
      </c>
      <c r="F193" s="206">
        <v>9003</v>
      </c>
      <c r="G193" s="206">
        <v>9003</v>
      </c>
      <c r="H193" s="206">
        <v>11459</v>
      </c>
      <c r="I193" s="206">
        <v>11459</v>
      </c>
      <c r="J193" s="206">
        <v>13812</v>
      </c>
      <c r="K193" s="206">
        <v>13812</v>
      </c>
      <c r="L193" s="206">
        <v>16165</v>
      </c>
    </row>
    <row r="194" spans="2:12" x14ac:dyDescent="0.25">
      <c r="B194" s="206">
        <v>3000000</v>
      </c>
      <c r="C194" s="206">
        <v>5175</v>
      </c>
      <c r="D194" s="206">
        <v>8009</v>
      </c>
      <c r="E194" s="206">
        <v>8009</v>
      </c>
      <c r="F194" s="206">
        <v>10842</v>
      </c>
      <c r="G194" s="206">
        <v>10842</v>
      </c>
      <c r="H194" s="206">
        <v>13799</v>
      </c>
      <c r="I194" s="206">
        <v>13799</v>
      </c>
      <c r="J194" s="206">
        <v>16633</v>
      </c>
      <c r="K194" s="206">
        <v>16633</v>
      </c>
      <c r="L194" s="206">
        <v>19467</v>
      </c>
    </row>
    <row r="195" spans="2:12" x14ac:dyDescent="0.25">
      <c r="B195" s="206">
        <v>5000000</v>
      </c>
      <c r="C195" s="206">
        <v>6535</v>
      </c>
      <c r="D195" s="206">
        <v>10114</v>
      </c>
      <c r="E195" s="206">
        <v>10114</v>
      </c>
      <c r="F195" s="206">
        <v>13693</v>
      </c>
      <c r="G195" s="206">
        <v>13693</v>
      </c>
      <c r="H195" s="206">
        <v>17428</v>
      </c>
      <c r="I195" s="206">
        <v>17428</v>
      </c>
      <c r="J195" s="206">
        <v>21007</v>
      </c>
      <c r="K195" s="206">
        <v>21007</v>
      </c>
      <c r="L195" s="206">
        <v>24586</v>
      </c>
    </row>
    <row r="196" spans="2:12" x14ac:dyDescent="0.25">
      <c r="B196" s="206">
        <v>7500000</v>
      </c>
      <c r="C196" s="206">
        <v>7878</v>
      </c>
      <c r="D196" s="206">
        <v>12192</v>
      </c>
      <c r="E196" s="206">
        <v>12192</v>
      </c>
      <c r="F196" s="206">
        <v>16506</v>
      </c>
      <c r="G196" s="206">
        <v>16506</v>
      </c>
      <c r="H196" s="206">
        <v>21007</v>
      </c>
      <c r="I196" s="206">
        <v>21007</v>
      </c>
      <c r="J196" s="206">
        <v>25321</v>
      </c>
      <c r="K196" s="206">
        <v>25321</v>
      </c>
      <c r="L196" s="206">
        <v>29635</v>
      </c>
    </row>
    <row r="197" spans="2:12" x14ac:dyDescent="0.25">
      <c r="B197" s="206">
        <v>10000000</v>
      </c>
      <c r="C197" s="206">
        <v>8994</v>
      </c>
      <c r="D197" s="206">
        <v>13919</v>
      </c>
      <c r="E197" s="206">
        <v>13919</v>
      </c>
      <c r="F197" s="206">
        <v>18844</v>
      </c>
      <c r="G197" s="206">
        <v>18844</v>
      </c>
      <c r="H197" s="206">
        <v>23983</v>
      </c>
      <c r="I197" s="206">
        <v>23983</v>
      </c>
      <c r="J197" s="206">
        <v>28909</v>
      </c>
      <c r="K197" s="206">
        <v>28909</v>
      </c>
      <c r="L197" s="206">
        <v>33834</v>
      </c>
    </row>
    <row r="198" spans="2:12" x14ac:dyDescent="0.25">
      <c r="B198" s="206">
        <v>15000000</v>
      </c>
      <c r="C198" s="206">
        <v>10839</v>
      </c>
      <c r="D198" s="206">
        <v>16775</v>
      </c>
      <c r="E198" s="206">
        <v>16775</v>
      </c>
      <c r="F198" s="206">
        <v>22711</v>
      </c>
      <c r="G198" s="206">
        <v>22711</v>
      </c>
      <c r="H198" s="206">
        <v>28905</v>
      </c>
      <c r="I198" s="206">
        <v>28905</v>
      </c>
      <c r="J198" s="206">
        <v>34840</v>
      </c>
      <c r="K198" s="206">
        <v>34840</v>
      </c>
      <c r="L198" s="206">
        <v>40776</v>
      </c>
    </row>
    <row r="199" spans="2:12" x14ac:dyDescent="0.25">
      <c r="B199" s="206">
        <v>20000000</v>
      </c>
      <c r="C199" s="206">
        <v>12373</v>
      </c>
      <c r="D199" s="206">
        <v>19148</v>
      </c>
      <c r="E199" s="206">
        <v>19148</v>
      </c>
      <c r="F199" s="206">
        <v>25923</v>
      </c>
      <c r="G199" s="206">
        <v>25923</v>
      </c>
      <c r="H199" s="206">
        <v>32993</v>
      </c>
      <c r="I199" s="206">
        <v>32993</v>
      </c>
      <c r="J199" s="206">
        <v>39769</v>
      </c>
      <c r="K199" s="206">
        <v>39769</v>
      </c>
      <c r="L199" s="206">
        <v>46544</v>
      </c>
    </row>
    <row r="200" spans="2:12" x14ac:dyDescent="0.25">
      <c r="B200" s="206">
        <v>25000000</v>
      </c>
      <c r="C200" s="206">
        <v>13708</v>
      </c>
      <c r="D200" s="206">
        <v>21215</v>
      </c>
      <c r="E200" s="206">
        <v>21215</v>
      </c>
      <c r="F200" s="206">
        <v>28722</v>
      </c>
      <c r="G200" s="206">
        <v>28722</v>
      </c>
      <c r="H200" s="206">
        <v>36556</v>
      </c>
      <c r="I200" s="206">
        <v>36556</v>
      </c>
      <c r="J200" s="206">
        <v>44063</v>
      </c>
      <c r="K200" s="206">
        <v>44063</v>
      </c>
      <c r="L200" s="206">
        <v>51570</v>
      </c>
    </row>
    <row r="202" spans="2:12" ht="22.5" x14ac:dyDescent="0.25">
      <c r="C202" s="12" t="s">
        <v>201</v>
      </c>
      <c r="D202" s="12" t="s">
        <v>201</v>
      </c>
      <c r="E202" s="12" t="s">
        <v>201</v>
      </c>
      <c r="F202" s="12" t="s">
        <v>201</v>
      </c>
      <c r="G202" s="12" t="s">
        <v>201</v>
      </c>
      <c r="H202" s="12" t="s">
        <v>201</v>
      </c>
      <c r="I202" s="12" t="s">
        <v>201</v>
      </c>
      <c r="J202" s="12" t="s">
        <v>201</v>
      </c>
      <c r="K202" s="12" t="s">
        <v>201</v>
      </c>
      <c r="L202" s="12" t="s">
        <v>201</v>
      </c>
    </row>
    <row r="203" spans="2:12" ht="45" x14ac:dyDescent="0.25">
      <c r="B203" s="15" t="s">
        <v>103</v>
      </c>
      <c r="C203" s="16" t="s">
        <v>202</v>
      </c>
      <c r="D203" s="16" t="s">
        <v>202</v>
      </c>
      <c r="E203" s="16" t="s">
        <v>202</v>
      </c>
      <c r="F203" s="16" t="s">
        <v>202</v>
      </c>
      <c r="G203" s="16" t="s">
        <v>202</v>
      </c>
      <c r="H203" s="16" t="s">
        <v>202</v>
      </c>
      <c r="I203" s="16" t="s">
        <v>202</v>
      </c>
      <c r="J203" s="16" t="s">
        <v>202</v>
      </c>
      <c r="K203" s="16" t="s">
        <v>202</v>
      </c>
      <c r="L203" s="16" t="s">
        <v>202</v>
      </c>
    </row>
    <row r="204" spans="2:12" x14ac:dyDescent="0.25">
      <c r="B204" s="7" t="s">
        <v>102</v>
      </c>
      <c r="C204" s="8" t="s">
        <v>66</v>
      </c>
      <c r="D204" s="8" t="s">
        <v>66</v>
      </c>
      <c r="E204" s="8" t="s">
        <v>98</v>
      </c>
      <c r="F204" s="8" t="s">
        <v>98</v>
      </c>
      <c r="G204" s="8" t="s">
        <v>99</v>
      </c>
      <c r="H204" s="8" t="s">
        <v>99</v>
      </c>
      <c r="I204" s="8" t="s">
        <v>100</v>
      </c>
      <c r="J204" s="8" t="s">
        <v>100</v>
      </c>
      <c r="K204" s="8" t="s">
        <v>101</v>
      </c>
      <c r="L204" s="8" t="s">
        <v>101</v>
      </c>
    </row>
    <row r="205" spans="2:12" x14ac:dyDescent="0.25">
      <c r="B205" s="564" t="s">
        <v>94</v>
      </c>
      <c r="C205" s="566" t="s">
        <v>90</v>
      </c>
      <c r="D205" s="567"/>
      <c r="E205" s="560" t="s">
        <v>95</v>
      </c>
      <c r="F205" s="561"/>
      <c r="G205" s="560" t="s">
        <v>91</v>
      </c>
      <c r="H205" s="561"/>
      <c r="I205" s="560" t="s">
        <v>96</v>
      </c>
      <c r="J205" s="561"/>
      <c r="K205" s="560" t="s">
        <v>92</v>
      </c>
      <c r="L205" s="561"/>
    </row>
    <row r="206" spans="2:12" x14ac:dyDescent="0.25">
      <c r="B206" s="565"/>
      <c r="C206" s="568"/>
      <c r="D206" s="569"/>
      <c r="E206" s="562"/>
      <c r="F206" s="563"/>
      <c r="G206" s="562"/>
      <c r="H206" s="563"/>
      <c r="I206" s="562"/>
      <c r="J206" s="563"/>
      <c r="K206" s="562"/>
      <c r="L206" s="563"/>
    </row>
    <row r="207" spans="2:12" x14ac:dyDescent="0.25">
      <c r="B207" s="5"/>
      <c r="C207" s="4" t="s">
        <v>59</v>
      </c>
      <c r="D207" s="4" t="s">
        <v>60</v>
      </c>
      <c r="E207" s="4" t="s">
        <v>59</v>
      </c>
      <c r="F207" s="4" t="s">
        <v>60</v>
      </c>
      <c r="G207" s="4" t="s">
        <v>59</v>
      </c>
      <c r="H207" s="4" t="s">
        <v>60</v>
      </c>
      <c r="I207" s="4" t="s">
        <v>59</v>
      </c>
      <c r="J207" s="4" t="s">
        <v>60</v>
      </c>
      <c r="K207" s="4" t="s">
        <v>59</v>
      </c>
      <c r="L207" s="4" t="s">
        <v>60</v>
      </c>
    </row>
    <row r="208" spans="2:12" x14ac:dyDescent="0.25">
      <c r="B208" s="3"/>
      <c r="C208" s="559" t="s">
        <v>93</v>
      </c>
      <c r="D208" s="559"/>
      <c r="E208" s="559" t="s">
        <v>93</v>
      </c>
      <c r="F208" s="559"/>
      <c r="G208" s="559" t="s">
        <v>93</v>
      </c>
      <c r="H208" s="559"/>
      <c r="I208" s="559" t="s">
        <v>93</v>
      </c>
      <c r="J208" s="559"/>
      <c r="K208" s="559" t="s">
        <v>93</v>
      </c>
      <c r="L208" s="559"/>
    </row>
    <row r="209" spans="2:12" x14ac:dyDescent="0.25">
      <c r="B209" s="206">
        <v>50000</v>
      </c>
      <c r="C209" s="206">
        <v>4282</v>
      </c>
      <c r="D209" s="206">
        <v>4782</v>
      </c>
      <c r="E209" s="206">
        <v>4782</v>
      </c>
      <c r="F209" s="206">
        <v>5283</v>
      </c>
      <c r="G209" s="206">
        <v>5283</v>
      </c>
      <c r="H209" s="206">
        <v>5839</v>
      </c>
      <c r="I209" s="206">
        <v>5839</v>
      </c>
      <c r="J209" s="206">
        <v>6339</v>
      </c>
      <c r="K209" s="206">
        <v>6339</v>
      </c>
      <c r="L209" s="206">
        <v>6840</v>
      </c>
    </row>
    <row r="210" spans="2:12" x14ac:dyDescent="0.25">
      <c r="B210" s="206">
        <v>75000</v>
      </c>
      <c r="C210" s="206">
        <v>4648</v>
      </c>
      <c r="D210" s="206">
        <v>5191</v>
      </c>
      <c r="E210" s="206">
        <v>5191</v>
      </c>
      <c r="F210" s="206">
        <v>5734</v>
      </c>
      <c r="G210" s="206">
        <v>5734</v>
      </c>
      <c r="H210" s="206">
        <v>6338</v>
      </c>
      <c r="I210" s="206">
        <v>6338</v>
      </c>
      <c r="J210" s="206">
        <v>6881</v>
      </c>
      <c r="K210" s="206">
        <v>6881</v>
      </c>
      <c r="L210" s="206">
        <v>7424</v>
      </c>
    </row>
    <row r="211" spans="2:12" x14ac:dyDescent="0.25">
      <c r="B211" s="206">
        <v>100000</v>
      </c>
      <c r="C211" s="206">
        <v>5002</v>
      </c>
      <c r="D211" s="206">
        <v>5586</v>
      </c>
      <c r="E211" s="206">
        <v>5586</v>
      </c>
      <c r="F211" s="206">
        <v>6171</v>
      </c>
      <c r="G211" s="206">
        <v>6171</v>
      </c>
      <c r="H211" s="206">
        <v>6820</v>
      </c>
      <c r="I211" s="206">
        <v>6820</v>
      </c>
      <c r="J211" s="206">
        <v>7405</v>
      </c>
      <c r="K211" s="206">
        <v>7405</v>
      </c>
      <c r="L211" s="206">
        <v>7989</v>
      </c>
    </row>
    <row r="212" spans="2:12" x14ac:dyDescent="0.25">
      <c r="B212" s="206">
        <v>150000</v>
      </c>
      <c r="C212" s="206">
        <v>5684</v>
      </c>
      <c r="D212" s="206">
        <v>6349</v>
      </c>
      <c r="E212" s="206">
        <v>6349</v>
      </c>
      <c r="F212" s="206">
        <v>7013</v>
      </c>
      <c r="G212" s="206">
        <v>7013</v>
      </c>
      <c r="H212" s="206">
        <v>7751</v>
      </c>
      <c r="I212" s="206">
        <v>7751</v>
      </c>
      <c r="J212" s="206">
        <v>8416</v>
      </c>
      <c r="K212" s="206">
        <v>8416</v>
      </c>
      <c r="L212" s="206">
        <v>9080</v>
      </c>
    </row>
    <row r="213" spans="2:12" x14ac:dyDescent="0.25">
      <c r="B213" s="206">
        <v>200000</v>
      </c>
      <c r="C213" s="206">
        <v>6344</v>
      </c>
      <c r="D213" s="206">
        <v>7086</v>
      </c>
      <c r="E213" s="206">
        <v>7086</v>
      </c>
      <c r="F213" s="206">
        <v>7827</v>
      </c>
      <c r="G213" s="206">
        <v>7827</v>
      </c>
      <c r="H213" s="206">
        <v>8651</v>
      </c>
      <c r="I213" s="206">
        <v>8651</v>
      </c>
      <c r="J213" s="206">
        <v>9393</v>
      </c>
      <c r="K213" s="206">
        <v>9393</v>
      </c>
      <c r="L213" s="206">
        <v>10134</v>
      </c>
    </row>
    <row r="214" spans="2:12" x14ac:dyDescent="0.25">
      <c r="B214" s="206">
        <v>250000</v>
      </c>
      <c r="C214" s="206">
        <v>6987</v>
      </c>
      <c r="D214" s="206">
        <v>7804</v>
      </c>
      <c r="E214" s="206">
        <v>7804</v>
      </c>
      <c r="F214" s="206">
        <v>8621</v>
      </c>
      <c r="G214" s="206">
        <v>8621</v>
      </c>
      <c r="H214" s="206">
        <v>9528</v>
      </c>
      <c r="I214" s="206">
        <v>9528</v>
      </c>
      <c r="J214" s="206">
        <v>10345</v>
      </c>
      <c r="K214" s="206">
        <v>10345</v>
      </c>
      <c r="L214" s="206">
        <v>11162</v>
      </c>
    </row>
    <row r="215" spans="2:12" x14ac:dyDescent="0.25">
      <c r="B215" s="206">
        <v>300000</v>
      </c>
      <c r="C215" s="206">
        <v>7618</v>
      </c>
      <c r="D215" s="206">
        <v>8508</v>
      </c>
      <c r="E215" s="206">
        <v>8508</v>
      </c>
      <c r="F215" s="206">
        <v>9399</v>
      </c>
      <c r="G215" s="206">
        <v>9399</v>
      </c>
      <c r="H215" s="206">
        <v>10388</v>
      </c>
      <c r="I215" s="206">
        <v>10388</v>
      </c>
      <c r="J215" s="206">
        <v>11278</v>
      </c>
      <c r="K215" s="206">
        <v>11278</v>
      </c>
      <c r="L215" s="206">
        <v>12169</v>
      </c>
    </row>
    <row r="216" spans="2:12" x14ac:dyDescent="0.25">
      <c r="B216" s="206">
        <v>400000</v>
      </c>
      <c r="C216" s="206">
        <v>8848</v>
      </c>
      <c r="D216" s="206">
        <v>9883</v>
      </c>
      <c r="E216" s="206">
        <v>9883</v>
      </c>
      <c r="F216" s="206">
        <v>10917</v>
      </c>
      <c r="G216" s="206">
        <v>10917</v>
      </c>
      <c r="H216" s="206">
        <v>12066</v>
      </c>
      <c r="I216" s="206">
        <v>12066</v>
      </c>
      <c r="J216" s="206">
        <v>13100</v>
      </c>
      <c r="K216" s="206">
        <v>13100</v>
      </c>
      <c r="L216" s="206">
        <v>14134</v>
      </c>
    </row>
    <row r="217" spans="2:12" x14ac:dyDescent="0.25">
      <c r="B217" s="206">
        <v>500000</v>
      </c>
      <c r="C217" s="206">
        <v>10048</v>
      </c>
      <c r="D217" s="206">
        <v>11222</v>
      </c>
      <c r="E217" s="206">
        <v>11222</v>
      </c>
      <c r="F217" s="206">
        <v>12397</v>
      </c>
      <c r="G217" s="206">
        <v>12397</v>
      </c>
      <c r="H217" s="206">
        <v>13702</v>
      </c>
      <c r="I217" s="206">
        <v>13702</v>
      </c>
      <c r="J217" s="206">
        <v>14876</v>
      </c>
      <c r="K217" s="206">
        <v>14876</v>
      </c>
      <c r="L217" s="206">
        <v>16051</v>
      </c>
    </row>
    <row r="218" spans="2:12" x14ac:dyDescent="0.25">
      <c r="B218" s="206">
        <v>600000</v>
      </c>
      <c r="C218" s="206">
        <v>11223</v>
      </c>
      <c r="D218" s="206">
        <v>12535</v>
      </c>
      <c r="E218" s="206">
        <v>12535</v>
      </c>
      <c r="F218" s="206">
        <v>13847</v>
      </c>
      <c r="G218" s="206">
        <v>13847</v>
      </c>
      <c r="H218" s="206">
        <v>15304</v>
      </c>
      <c r="I218" s="206">
        <v>15304</v>
      </c>
      <c r="J218" s="206">
        <v>16616</v>
      </c>
      <c r="K218" s="206">
        <v>16616</v>
      </c>
      <c r="L218" s="206">
        <v>17928</v>
      </c>
    </row>
    <row r="219" spans="2:12" x14ac:dyDescent="0.25">
      <c r="B219" s="206">
        <v>750000</v>
      </c>
      <c r="C219" s="206">
        <v>12950</v>
      </c>
      <c r="D219" s="206">
        <v>14464</v>
      </c>
      <c r="E219" s="206">
        <v>14464</v>
      </c>
      <c r="F219" s="206">
        <v>15978</v>
      </c>
      <c r="G219" s="206">
        <v>15978</v>
      </c>
      <c r="H219" s="206">
        <v>17659</v>
      </c>
      <c r="I219" s="206">
        <v>17659</v>
      </c>
      <c r="J219" s="206">
        <v>19173</v>
      </c>
      <c r="K219" s="206">
        <v>19173</v>
      </c>
      <c r="L219" s="206">
        <v>20687</v>
      </c>
    </row>
    <row r="220" spans="2:12" x14ac:dyDescent="0.25">
      <c r="B220" s="206">
        <v>1000000</v>
      </c>
      <c r="C220" s="206">
        <v>15754</v>
      </c>
      <c r="D220" s="206">
        <v>17596</v>
      </c>
      <c r="E220" s="206">
        <v>17596</v>
      </c>
      <c r="F220" s="206">
        <v>19437</v>
      </c>
      <c r="G220" s="206">
        <v>19437</v>
      </c>
      <c r="H220" s="206">
        <v>21483</v>
      </c>
      <c r="I220" s="206">
        <v>21483</v>
      </c>
      <c r="J220" s="206">
        <v>23325</v>
      </c>
      <c r="K220" s="206">
        <v>23325</v>
      </c>
      <c r="L220" s="206">
        <v>25166</v>
      </c>
    </row>
    <row r="221" spans="2:12" x14ac:dyDescent="0.25">
      <c r="B221" s="206">
        <v>1500000</v>
      </c>
      <c r="C221" s="206">
        <v>21165</v>
      </c>
      <c r="D221" s="206">
        <v>23639</v>
      </c>
      <c r="E221" s="206">
        <v>23639</v>
      </c>
      <c r="F221" s="206">
        <v>26113</v>
      </c>
      <c r="G221" s="206">
        <v>26113</v>
      </c>
      <c r="H221" s="206">
        <v>28862</v>
      </c>
      <c r="I221" s="206">
        <v>28862</v>
      </c>
      <c r="J221" s="206">
        <v>31336</v>
      </c>
      <c r="K221" s="206">
        <v>31336</v>
      </c>
      <c r="L221" s="206">
        <v>33810</v>
      </c>
    </row>
    <row r="222" spans="2:12" x14ac:dyDescent="0.25">
      <c r="B222" s="206">
        <v>2000000</v>
      </c>
      <c r="C222" s="206">
        <v>26393</v>
      </c>
      <c r="D222" s="206">
        <v>29478</v>
      </c>
      <c r="E222" s="206">
        <v>29478</v>
      </c>
      <c r="F222" s="206">
        <v>32563</v>
      </c>
      <c r="G222" s="206">
        <v>32563</v>
      </c>
      <c r="H222" s="206">
        <v>35990</v>
      </c>
      <c r="I222" s="206">
        <v>35990</v>
      </c>
      <c r="J222" s="206">
        <v>39075</v>
      </c>
      <c r="K222" s="206">
        <v>39075</v>
      </c>
      <c r="L222" s="206">
        <v>42160</v>
      </c>
    </row>
    <row r="223" spans="2:12" x14ac:dyDescent="0.25">
      <c r="B223" s="206">
        <v>2500000</v>
      </c>
      <c r="C223" s="206">
        <v>31488</v>
      </c>
      <c r="D223" s="206">
        <v>35168</v>
      </c>
      <c r="E223" s="206">
        <v>35168</v>
      </c>
      <c r="F223" s="206">
        <v>38849</v>
      </c>
      <c r="G223" s="206">
        <v>38849</v>
      </c>
      <c r="H223" s="206">
        <v>42938</v>
      </c>
      <c r="I223" s="206">
        <v>42938</v>
      </c>
      <c r="J223" s="206">
        <v>46619</v>
      </c>
      <c r="K223" s="206">
        <v>46619</v>
      </c>
      <c r="L223" s="206">
        <v>50299</v>
      </c>
    </row>
    <row r="224" spans="2:12" x14ac:dyDescent="0.25">
      <c r="B224" s="206">
        <v>3000000</v>
      </c>
      <c r="C224" s="206">
        <v>36480</v>
      </c>
      <c r="D224" s="206">
        <v>40744</v>
      </c>
      <c r="E224" s="206">
        <v>40744</v>
      </c>
      <c r="F224" s="206">
        <v>45008</v>
      </c>
      <c r="G224" s="206">
        <v>45008</v>
      </c>
      <c r="H224" s="206">
        <v>49745</v>
      </c>
      <c r="I224" s="206">
        <v>49745</v>
      </c>
      <c r="J224" s="206">
        <v>54009</v>
      </c>
      <c r="K224" s="206">
        <v>54009</v>
      </c>
      <c r="L224" s="206">
        <v>58273</v>
      </c>
    </row>
    <row r="225" spans="2:12" x14ac:dyDescent="0.25">
      <c r="B225" s="206">
        <v>4000000</v>
      </c>
      <c r="C225" s="206">
        <v>46224</v>
      </c>
      <c r="D225" s="206">
        <v>51626</v>
      </c>
      <c r="E225" s="206">
        <v>51626</v>
      </c>
      <c r="F225" s="206">
        <v>57029</v>
      </c>
      <c r="G225" s="206">
        <v>57029</v>
      </c>
      <c r="H225" s="206">
        <v>63032</v>
      </c>
      <c r="I225" s="206">
        <v>63032</v>
      </c>
      <c r="J225" s="206">
        <v>68435</v>
      </c>
      <c r="K225" s="206">
        <v>68435</v>
      </c>
      <c r="L225" s="206">
        <v>73838</v>
      </c>
    </row>
    <row r="226" spans="2:12" x14ac:dyDescent="0.25">
      <c r="B226" s="206">
        <v>5000000</v>
      </c>
      <c r="C226" s="206">
        <v>55720</v>
      </c>
      <c r="D226" s="206">
        <v>62232</v>
      </c>
      <c r="E226" s="206">
        <v>62232</v>
      </c>
      <c r="F226" s="206">
        <v>68745</v>
      </c>
      <c r="G226" s="206">
        <v>68745</v>
      </c>
      <c r="H226" s="206">
        <v>75981</v>
      </c>
      <c r="I226" s="206">
        <v>75981</v>
      </c>
      <c r="J226" s="206">
        <v>82494</v>
      </c>
      <c r="K226" s="206">
        <v>82494</v>
      </c>
      <c r="L226" s="206">
        <v>89007</v>
      </c>
    </row>
    <row r="227" spans="2:12" x14ac:dyDescent="0.25">
      <c r="B227" s="206">
        <v>7500000</v>
      </c>
      <c r="C227" s="206">
        <v>78690</v>
      </c>
      <c r="D227" s="206">
        <v>87888</v>
      </c>
      <c r="E227" s="206">
        <v>87888</v>
      </c>
      <c r="F227" s="206">
        <v>97085</v>
      </c>
      <c r="G227" s="206">
        <v>97085</v>
      </c>
      <c r="H227" s="206">
        <v>107305</v>
      </c>
      <c r="I227" s="206">
        <v>107305</v>
      </c>
      <c r="J227" s="206">
        <v>116502</v>
      </c>
      <c r="K227" s="206">
        <v>116502</v>
      </c>
      <c r="L227" s="206">
        <v>125700</v>
      </c>
    </row>
    <row r="228" spans="2:12" x14ac:dyDescent="0.25">
      <c r="B228" s="206">
        <v>10000000</v>
      </c>
      <c r="C228" s="206">
        <v>100876</v>
      </c>
      <c r="D228" s="206">
        <v>112667</v>
      </c>
      <c r="E228" s="206">
        <v>112667</v>
      </c>
      <c r="F228" s="206">
        <v>124458</v>
      </c>
      <c r="G228" s="206">
        <v>124458</v>
      </c>
      <c r="H228" s="206">
        <v>137559</v>
      </c>
      <c r="I228" s="206">
        <v>137559</v>
      </c>
      <c r="J228" s="206">
        <v>149350</v>
      </c>
      <c r="K228" s="206">
        <v>149350</v>
      </c>
      <c r="L228" s="206">
        <v>161140</v>
      </c>
    </row>
  </sheetData>
  <sheetProtection algorithmName="SHA-512" hashValue="J88ntvB8dej9JH73UQGEN5LVY5yWS56vTfWYTp/AafNt+nWshJQ4pDtdxo4mI7K0595BHcWb8OsUjWLl86PARQ==" saltValue="Zp0q8Q4vFm5Atm0EjgVByA==" spinCount="100000" sheet="1" objects="1" scenarios="1"/>
  <mergeCells count="120">
    <mergeCell ref="K205:L206"/>
    <mergeCell ref="C208:D208"/>
    <mergeCell ref="E208:F208"/>
    <mergeCell ref="G208:H208"/>
    <mergeCell ref="I208:J208"/>
    <mergeCell ref="K208:L208"/>
    <mergeCell ref="B205:B206"/>
    <mergeCell ref="C205:D206"/>
    <mergeCell ref="E205:F206"/>
    <mergeCell ref="G205:H206"/>
    <mergeCell ref="I205:J206"/>
    <mergeCell ref="K177:L178"/>
    <mergeCell ref="C180:D180"/>
    <mergeCell ref="E180:F180"/>
    <mergeCell ref="G180:H180"/>
    <mergeCell ref="I180:J180"/>
    <mergeCell ref="K180:L180"/>
    <mergeCell ref="B177:B178"/>
    <mergeCell ref="C177:D178"/>
    <mergeCell ref="E177:F178"/>
    <mergeCell ref="G177:H178"/>
    <mergeCell ref="I177:J178"/>
    <mergeCell ref="M149:N150"/>
    <mergeCell ref="M152:N152"/>
    <mergeCell ref="O149:P150"/>
    <mergeCell ref="Q149:R150"/>
    <mergeCell ref="O152:P152"/>
    <mergeCell ref="Q152:R152"/>
    <mergeCell ref="K149:L150"/>
    <mergeCell ref="C152:D152"/>
    <mergeCell ref="E152:F152"/>
    <mergeCell ref="G152:H152"/>
    <mergeCell ref="I152:J152"/>
    <mergeCell ref="K152:L152"/>
    <mergeCell ref="I149:J150"/>
    <mergeCell ref="B149:B150"/>
    <mergeCell ref="C149:D150"/>
    <mergeCell ref="E149:F150"/>
    <mergeCell ref="G149:H150"/>
    <mergeCell ref="Y7:Z7"/>
    <mergeCell ref="B36:B37"/>
    <mergeCell ref="C36:D37"/>
    <mergeCell ref="E36:F37"/>
    <mergeCell ref="G36:H37"/>
    <mergeCell ref="I36:J37"/>
    <mergeCell ref="G96:H96"/>
    <mergeCell ref="K68:L68"/>
    <mergeCell ref="K65:L66"/>
    <mergeCell ref="K36:L37"/>
    <mergeCell ref="C39:D39"/>
    <mergeCell ref="E39:F39"/>
    <mergeCell ref="I65:J66"/>
    <mergeCell ref="C68:D68"/>
    <mergeCell ref="E68:F68"/>
    <mergeCell ref="G68:H68"/>
    <mergeCell ref="I68:J68"/>
    <mergeCell ref="B65:B66"/>
    <mergeCell ref="C65:D66"/>
    <mergeCell ref="E65:F66"/>
    <mergeCell ref="B4:B5"/>
    <mergeCell ref="C7:D7"/>
    <mergeCell ref="E7:F7"/>
    <mergeCell ref="G7:H7"/>
    <mergeCell ref="I7:J7"/>
    <mergeCell ref="I4:J5"/>
    <mergeCell ref="AG7:AH7"/>
    <mergeCell ref="AI7:AJ7"/>
    <mergeCell ref="AK7:AL7"/>
    <mergeCell ref="C4:D5"/>
    <mergeCell ref="E4:F5"/>
    <mergeCell ref="G4:H5"/>
    <mergeCell ref="W7:X7"/>
    <mergeCell ref="K7:L7"/>
    <mergeCell ref="M7:N7"/>
    <mergeCell ref="O7:P7"/>
    <mergeCell ref="Q7:R7"/>
    <mergeCell ref="S7:T7"/>
    <mergeCell ref="U7:V7"/>
    <mergeCell ref="M4:N5"/>
    <mergeCell ref="O4:P5"/>
    <mergeCell ref="Q4:R5"/>
    <mergeCell ref="S4:T5"/>
    <mergeCell ref="U4:V5"/>
    <mergeCell ref="AM7:AN7"/>
    <mergeCell ref="AO7:AP7"/>
    <mergeCell ref="AG4:AH5"/>
    <mergeCell ref="AI4:AJ5"/>
    <mergeCell ref="AK4:AL5"/>
    <mergeCell ref="AM4:AN5"/>
    <mergeCell ref="AO4:AP5"/>
    <mergeCell ref="G39:H39"/>
    <mergeCell ref="I39:J39"/>
    <mergeCell ref="K39:L39"/>
    <mergeCell ref="AA7:AB7"/>
    <mergeCell ref="AC7:AD7"/>
    <mergeCell ref="AE7:AF7"/>
    <mergeCell ref="W4:X5"/>
    <mergeCell ref="Y4:Z5"/>
    <mergeCell ref="AA4:AB5"/>
    <mergeCell ref="AC4:AD5"/>
    <mergeCell ref="AE4:AF5"/>
    <mergeCell ref="K4:L5"/>
    <mergeCell ref="C124:D124"/>
    <mergeCell ref="E124:F124"/>
    <mergeCell ref="G124:H124"/>
    <mergeCell ref="I124:J124"/>
    <mergeCell ref="K124:L124"/>
    <mergeCell ref="G65:H66"/>
    <mergeCell ref="K121:L122"/>
    <mergeCell ref="B121:B122"/>
    <mergeCell ref="C121:D122"/>
    <mergeCell ref="E121:F122"/>
    <mergeCell ref="G121:H122"/>
    <mergeCell ref="I121:J122"/>
    <mergeCell ref="B93:B94"/>
    <mergeCell ref="C93:D94"/>
    <mergeCell ref="E93:F94"/>
    <mergeCell ref="G93:H94"/>
    <mergeCell ref="C96:D96"/>
    <mergeCell ref="E96:F96"/>
  </mergeCells>
  <pageMargins left="0.70866141732283472" right="0.70866141732283472" top="0.78740157480314965" bottom="0.78740157480314965"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e der ABau" ma:contentTypeID="0x010100E4BFA61790409C46A7AB88276ABAA81300837B01AAC751E149A781BEC58931FBA2" ma:contentTypeVersion="19" ma:contentTypeDescription="" ma:contentTypeScope="" ma:versionID="80a0f43e32e0953a265f74f1f8c61e50">
  <xsd:schema xmlns:xsd="http://www.w3.org/2001/XMLSchema" xmlns:xs="http://www.w3.org/2001/XMLSchema" xmlns:p="http://schemas.microsoft.com/office/2006/metadata/properties" xmlns:ns2="ff19330b-dcf2-4186-8289-7c2517dde445" targetNamespace="http://schemas.microsoft.com/office/2006/metadata/properties" ma:root="true" ma:fieldsID="d39c28d4411fed84ff11d2413fdc6ac6" ns2:_="">
    <xsd:import namespace="ff19330b-dcf2-4186-8289-7c2517dde445"/>
    <xsd:element name="properties">
      <xsd:complexType>
        <xsd:sequence>
          <xsd:element name="documentManagement">
            <xsd:complexType>
              <xsd:all>
                <xsd:element ref="ns2:Teil" minOccurs="0"/>
                <xsd:element ref="ns2:Bereich" minOccurs="0"/>
                <xsd:element ref="ns2:Dokumententyp" minOccurs="0"/>
                <xsd:element ref="ns2:Ordnungszahl" minOccurs="0"/>
                <xsd:element ref="ns2:Dokumentenstatus" minOccurs="0"/>
                <xsd:element ref="ns2:zurBearbeitungbei"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19330b-dcf2-4186-8289-7c2517dde445" elementFormDefault="qualified">
    <xsd:import namespace="http://schemas.microsoft.com/office/2006/documentManagement/types"/>
    <xsd:import namespace="http://schemas.microsoft.com/office/infopath/2007/PartnerControls"/>
    <xsd:element name="Teil" ma:index="8" nillable="true" ma:displayName="Teil" ma:format="Dropdown" ma:internalName="Teil">
      <xsd:simpleType>
        <xsd:restriction base="dms:Choice">
          <xsd:enumeration value="0 übergeordnete Dokumente"/>
          <xsd:enumeration value="00 Verträge SenStadtWohn"/>
          <xsd:enumeration value="01 einheitliche Formulare Vergabeplattform"/>
          <xsd:enumeration value="I Allgemeines"/>
          <xsd:enumeration value="II Generelle Vorgaben"/>
          <xsd:enumeration value="III Vorbereitung Planung von Bauaufgaben"/>
          <xsd:enumeration value="IV Vergabe- und Vertragshandbuch für freiberufliche Leistungen"/>
          <xsd:enumeration value="V Vergabe- und Vertragshandbuch für Bauleistungen"/>
          <xsd:enumeration value="VI Abschlussarbeiten"/>
          <xsd:enumeration value="VII Schlussbestimmungen"/>
          <xsd:enumeration value="Anhang"/>
          <xsd:enumeration value="Wirt-Formulare"/>
        </xsd:restriction>
      </xsd:simpleType>
    </xsd:element>
    <xsd:element name="Bereich" ma:index="9" nillable="true" ma:displayName="Bereich" ma:format="Dropdown" ma:internalName="Bereich">
      <xsd:simpleType>
        <xsd:restriction base="dms:Choice">
          <xsd:enumeration value="Hochbau"/>
          <xsd:enumeration value="Verkehrsanlagen- und Ingenieurbau"/>
          <xsd:enumeration value="Garten- und Landschaftsbau"/>
          <xsd:enumeration value="Allgemein"/>
        </xsd:restriction>
      </xsd:simpleType>
    </xsd:element>
    <xsd:element name="Dokumententyp" ma:index="10" nillable="true" ma:displayName="Dokumententyp" ma:format="Dropdown" ma:internalName="Dokumententyp">
      <xsd:simpleType>
        <xsd:restriction base="dms:Choice">
          <xsd:enumeration value="Richtlinie"/>
          <xsd:enumeration value="Formular"/>
          <xsd:enumeration value="Assistent"/>
          <xsd:enumeration value="Feldnamen"/>
          <xsd:enumeration value="Allgemeines Dokument"/>
        </xsd:restriction>
      </xsd:simpleType>
    </xsd:element>
    <xsd:element name="Ordnungszahl" ma:index="11" nillable="true" ma:displayName="Ordnungszahl" ma:internalName="Ordnungszahl">
      <xsd:simpleType>
        <xsd:restriction base="dms:Text">
          <xsd:maxLength value="255"/>
        </xsd:restriction>
      </xsd:simpleType>
    </xsd:element>
    <xsd:element name="Dokumentenstatus" ma:index="12" nillable="true" ma:displayName="Dokumentenstatus" ma:description="Status des Dokuments" ma:format="Dropdown" ma:internalName="Dokumentenstatus">
      <xsd:simpleType>
        <xsd:restriction base="dms:Choice">
          <xsd:enumeration value="1 Entwurf"/>
          <xsd:enumeration value="2 in Abstimmung"/>
          <xsd:enumeration value="3 in Bearbeitung"/>
          <xsd:enumeration value="4 veröffentlicht"/>
        </xsd:restriction>
      </xsd:simpleType>
    </xsd:element>
    <xsd:element name="zurBearbeitungbei" ma:index="13" nillable="true" ma:displayName="zur Bearbeitung bei" ma:format="Dropdown" ma:internalName="zurBearbeitungbei">
      <xsd:simpleType>
        <xsd:restriction base="dms:Choice">
          <xsd:enumeration value="nicht in Bearbeitung"/>
          <xsd:enumeration value="KBV"/>
          <xsd:enumeration value="ZF IT"/>
          <xsd:enumeration value="eVergabe"/>
          <xsd:enumeration value="Redaktionsteam"/>
          <xsd:enumeration value="SenWiEB"/>
          <xsd:enumeration value="VI M"/>
        </xsd:restriction>
      </xsd:simpleType>
    </xsd:element>
    <xsd:element name="SharedWithUsers" ma:index="16"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Bereich xmlns="ff19330b-dcf2-4186-8289-7c2517dde445">Allgemein</Bereich>
    <Ordnungszahl xmlns="ff19330b-dcf2-4186-8289-7c2517dde445">IV 2131 F</Ordnungszahl>
    <zurBearbeitungbei xmlns="ff19330b-dcf2-4186-8289-7c2517dde445">Redaktionsteam</zurBearbeitungbei>
    <Dokumentenstatus xmlns="ff19330b-dcf2-4186-8289-7c2517dde445">3 in Bearbeitung</Dokumentenstatus>
    <Teil xmlns="ff19330b-dcf2-4186-8289-7c2517dde445">IV Vergabe- und Vertragshandbuch für freiberufliche Leistungen</Teil>
    <Dokumententyp xmlns="ff19330b-dcf2-4186-8289-7c2517dde445">Formular</Dokumententyp>
  </documentManagement>
</p:properties>
</file>

<file path=customXml/itemProps1.xml><?xml version="1.0" encoding="utf-8"?>
<ds:datastoreItem xmlns:ds="http://schemas.openxmlformats.org/officeDocument/2006/customXml" ds:itemID="{4CEAFF66-6FE0-48B4-BCF2-A68D34831614}">
  <ds:schemaRefs>
    <ds:schemaRef ds:uri="http://schemas.microsoft.com/sharepoint/v3/contenttype/forms"/>
  </ds:schemaRefs>
</ds:datastoreItem>
</file>

<file path=customXml/itemProps2.xml><?xml version="1.0" encoding="utf-8"?>
<ds:datastoreItem xmlns:ds="http://schemas.openxmlformats.org/officeDocument/2006/customXml" ds:itemID="{B73E3C16-C4CB-4521-B73B-471F2CE1B1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19330b-dcf2-4186-8289-7c2517dde4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E91EA6-F2D9-425D-8E01-9EA7AE798FA7}">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ff19330b-dcf2-4186-8289-7c2517dde445"/>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2</vt:i4>
      </vt:variant>
    </vt:vector>
  </HeadingPairs>
  <TitlesOfParts>
    <vt:vector size="9" baseType="lpstr">
      <vt:lpstr>Angebotsschreiben</vt:lpstr>
      <vt:lpstr>I Zusammenfassung</vt:lpstr>
      <vt:lpstr>Vortext zum Angebot</vt:lpstr>
      <vt:lpstr>II Leistungen nach der HOAI</vt:lpstr>
      <vt:lpstr>III Stundensatz</vt:lpstr>
      <vt:lpstr>III Stundensatz, Stundenanzahl</vt:lpstr>
      <vt:lpstr>Honorartafeln HOAI</vt:lpstr>
      <vt:lpstr>an_summe_angebot</vt:lpstr>
      <vt:lpstr>Angebotsschreiben!Druckbereich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Angebotsschreiben mit Honorarangebot HOAI</dc:title>
  <dc:creator/>
  <cp:lastModifiedBy/>
  <dcterms:created xsi:type="dcterms:W3CDTF">2020-06-23T11:41:04Z</dcterms:created>
  <dcterms:modified xsi:type="dcterms:W3CDTF">2026-02-19T14:22:44Z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0x010100E4BFA61790409C46A7AB88276ABAA81300837B01AAC751E149A781BEC58931FBA2</vt:lpwstr>
  </property>
</Properties>
</file>