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desislava_dimitrova_giz_de/Documents/Dokumente/0. Vorgänge/2. In Vorbereitung/Kaffeevollautomaten/BANF/"/>
    </mc:Choice>
  </mc:AlternateContent>
  <xr:revisionPtr revIDLastSave="0" documentId="8_{14A22492-F5E3-4FE5-A0DA-73B0B14AE83D}" xr6:coauthVersionLast="47" xr6:coauthVersionMax="47" xr10:uidLastSave="{00000000-0000-0000-0000-000000000000}"/>
  <bookViews>
    <workbookView xWindow="28680" yWindow="-120" windowWidth="29040" windowHeight="15720" xr2:uid="{F97CF866-D58A-4653-845E-20564AA27995}"/>
  </bookViews>
  <sheets>
    <sheet name="Leistungsverzeichnis" sheetId="13" r:id="rId1"/>
  </sheets>
  <definedNames>
    <definedName name="_xlnm._FilterDatabase" localSheetId="0" hidden="1">Leistungsverzeichnis!$H$1:$H$43</definedName>
    <definedName name="_xlnm.Print_Area" localSheetId="0">Leistungsverzeichnis!$B$1:$M$43</definedName>
    <definedName name="_xlnm.Print_Titles" localSheetId="0">Leistungsverzeichnis!$8:$11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3" l="1"/>
  <c r="M29" i="13"/>
  <c r="C29" i="13"/>
  <c r="B29" i="13"/>
  <c r="O26" i="13"/>
  <c r="M26" i="13"/>
  <c r="C26" i="13"/>
  <c r="B26" i="13"/>
  <c r="O23" i="13"/>
  <c r="M23" i="13"/>
  <c r="C23" i="13"/>
  <c r="O20" i="13"/>
  <c r="M20" i="13"/>
  <c r="O19" i="13"/>
  <c r="M19" i="13"/>
  <c r="C19" i="13"/>
  <c r="O32" i="13"/>
  <c r="M32" i="13"/>
  <c r="D32" i="13"/>
  <c r="C32" i="13"/>
  <c r="B32" i="13"/>
  <c r="O16" i="13"/>
  <c r="M16" i="13"/>
  <c r="M33" i="13"/>
  <c r="O33" i="13"/>
  <c r="C15" i="13"/>
  <c r="M15" i="13"/>
  <c r="O15" i="13"/>
  <c r="B37" i="13"/>
  <c r="M38" i="13"/>
  <c r="O38" i="13"/>
  <c r="M36" i="13"/>
  <c r="O36" i="13"/>
  <c r="M37" i="13"/>
  <c r="O37" i="13"/>
  <c r="O35" i="13"/>
  <c r="M35" i="13"/>
  <c r="C34" i="13" l="1"/>
  <c r="C36" i="13" s="1"/>
  <c r="C38" i="13" s="1"/>
  <c r="B34" i="13"/>
  <c r="B36" i="13" s="1"/>
  <c r="B38" i="13" s="1"/>
  <c r="M34" i="13" l="1"/>
  <c r="M39" i="13" s="1"/>
  <c r="O34" i="13"/>
  <c r="O43" i="13"/>
  <c r="I43" i="13"/>
  <c r="O42" i="13"/>
  <c r="O39" i="13"/>
  <c r="B13" i="13"/>
  <c r="B15" i="13" s="1"/>
  <c r="B17" i="13" s="1"/>
  <c r="B19" i="13" s="1"/>
  <c r="B21" i="13" s="1"/>
  <c r="B23" i="13" s="1"/>
  <c r="M40" i="13" l="1"/>
  <c r="M41" i="13" l="1"/>
  <c r="M42" i="13" s="1"/>
  <c r="M43" i="13" s="1"/>
</calcChain>
</file>

<file path=xl/sharedStrings.xml><?xml version="1.0" encoding="utf-8"?>
<sst xmlns="http://schemas.openxmlformats.org/spreadsheetml/2006/main" count="162" uniqueCount="62">
  <si>
    <t xml:space="preserve">Deutsche Gesellschaft für Internationale Zusammenarbeit (GIZ) GmbH </t>
  </si>
  <si>
    <t>Dag-Hammarskjöld-Weg 1–5</t>
  </si>
  <si>
    <t>D-65760 Eschborn</t>
  </si>
  <si>
    <t xml:space="preserve">Vergabenummer: </t>
  </si>
  <si>
    <t>XXXXXXXX</t>
  </si>
  <si>
    <t>Leistungsverzeichnis</t>
  </si>
  <si>
    <t>Bitte füllen Sie die grün hinterlegten Felder aus.</t>
  </si>
  <si>
    <r>
      <rPr>
        <b/>
        <sz val="16"/>
        <color theme="1"/>
        <rFont val="Arial"/>
        <family val="2"/>
      </rPr>
      <t>Bezeichnung Bieter</t>
    </r>
    <r>
      <rPr>
        <sz val="16"/>
        <color theme="1"/>
        <rFont val="Arial"/>
        <family val="2"/>
      </rPr>
      <t xml:space="preserve"> </t>
    </r>
  </si>
  <si>
    <t>Eschborn</t>
  </si>
  <si>
    <t>Vertragsnummer</t>
  </si>
  <si>
    <t>OZ</t>
  </si>
  <si>
    <t>Anzahl</t>
  </si>
  <si>
    <t>Einheit</t>
  </si>
  <si>
    <t>Position</t>
  </si>
  <si>
    <t xml:space="preserve">Beschreibung </t>
  </si>
  <si>
    <t>Typ</t>
  </si>
  <si>
    <t>EP</t>
  </si>
  <si>
    <t>GP</t>
  </si>
  <si>
    <t>Z.-Wertung</t>
  </si>
  <si>
    <t>Stck.</t>
  </si>
  <si>
    <t>Leistung</t>
  </si>
  <si>
    <t>1.</t>
  </si>
  <si>
    <t>Intervall</t>
  </si>
  <si>
    <t>-</t>
  </si>
  <si>
    <t>Std.</t>
  </si>
  <si>
    <t>Stunden Facharbeiter:in</t>
  </si>
  <si>
    <t xml:space="preserve">Stundenlohn Regelarbeitszeit für die Beseitigung von Störungen und Schäden durch nicht ordnungsgemäßen Gebrauch, Standortwechsel der Maschinen
Mo.  -  Fr. 07:00 - 18:00 Uhr </t>
  </si>
  <si>
    <t>Bedarf</t>
  </si>
  <si>
    <t>optional</t>
  </si>
  <si>
    <t>2.</t>
  </si>
  <si>
    <t>Stunden mit Zuschlag für Arbeit am  Samstag</t>
  </si>
  <si>
    <t>Stundenlohn Regelarbeitszeit + Zulage auf Stundenlohn für Samstage</t>
  </si>
  <si>
    <t>3.</t>
  </si>
  <si>
    <t>Stunden mit Zuschlag für Arbeiten an  Sonn- und Feiertagen</t>
  </si>
  <si>
    <t>Stundenlohn Regelarbeitszeit + Zulage auf Stundenlohn für Sonn- und Feiertage</t>
  </si>
  <si>
    <t>4.</t>
  </si>
  <si>
    <t>Fahrten zum Leistungsort</t>
  </si>
  <si>
    <t>Anfahrtspauschale für Notdienst, Beseitigung von Störungen und Schäden durch nicht ordnungsgemäßen Gebrauch, Standortwechsel der Maschinen</t>
  </si>
  <si>
    <t>5.</t>
  </si>
  <si>
    <t>Verbrauchsmaterial</t>
  </si>
  <si>
    <t>Wasserfilter (Preis pro Kartusche)</t>
  </si>
  <si>
    <t>6.</t>
  </si>
  <si>
    <t>Reinigungstabletten (Preis pro Tablette)</t>
  </si>
  <si>
    <t>7.</t>
  </si>
  <si>
    <t>Liter</t>
  </si>
  <si>
    <t>Milchreiniger (Preis pro Liter)</t>
  </si>
  <si>
    <t xml:space="preserve">Angebotswert (netto) exklusive optionale Leistungen </t>
  </si>
  <si>
    <t xml:space="preserve">Angebotswert (netto) optionale Leistungen </t>
  </si>
  <si>
    <t>Angebotswert (netto) inklusive optionale Leistungen</t>
  </si>
  <si>
    <t>Kaffeevollautomat Standard</t>
  </si>
  <si>
    <t>Kaffeevollautomat Standard Plus</t>
  </si>
  <si>
    <t>Vertragslaufzeit Monate</t>
  </si>
  <si>
    <t>EP Monat</t>
  </si>
  <si>
    <t>Gestellung der Kaffeautomaten Standard gem. Ziff. 3.2. inkl. Vollwartungsservice gem. Ziff. 3.3. der Leistungsbeschreibung
Mikroprozessorgesteuerte Kaffeevollautomaten für die individuelle Zubereitung von Kaffee und Kaffeespezialitäten zur Miete mit Vollwartungsservice
- Geeignet für dauerhaften gastronomischen Einsatz
- Selbstbedienungsfähig
- Kompakte Bauform für begrenzte Platzverhältnisse
- CE-konform
Getränkeangebot (mindestens):
- Espresso
- Kaffee / Café Crème
- Cappuccino
- Latte Macchiato
- Milchkaffee
- Schokolade
Milchsystem:
- Frischmilchbetrieb
- Automatische Reinigungsprogramme</t>
  </si>
  <si>
    <t xml:space="preserve">Gestellung der Kaffeautomaten Standard Plus gem. Ziff. 3.2. inkl. Vollwartungsservice gem. Ziff. 3.3. der Leistungsbeschreibung 
zusätzlich:
- mit vollintegrierter Kaltgetränke Zubereitung für kalte Kaffeespezialitäten wie z.B. Iced Coffee, Iced Latte usw. ermöglichen, ohne
  zusätzliche Eisbereitung durch direktes Kühlen des Heißgetränkes in der Maschine.
- mit 2 Milchbehältern zur Verwendung von 1 Milch sowie 1 pflanzlichen Alternative. </t>
  </si>
  <si>
    <t xml:space="preserve">Zusätzliche Leistungsbestandteile </t>
  </si>
  <si>
    <t>Kaffeevollautomaten inkl. Vollwartungsservice zur Miete</t>
  </si>
  <si>
    <t>Neubau</t>
  </si>
  <si>
    <t>Haus 1</t>
  </si>
  <si>
    <t>Haus 2</t>
  </si>
  <si>
    <t>Haus 6</t>
  </si>
  <si>
    <t>Haus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</si>
</sst>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(* #,##0.00\ &quot;€&quot;_);_(* \(#,##0.00\ &quot;€&quot;\);_(* &quot;-&quot;??\ &quot;€&quot;_);_(@_)"/>
    <numFmt numFmtId="165" formatCode="_-* #,##0.00\ [$€-407]_-;\-* #,##0.00\ [$€-407]_-;_-* &quot;-&quot;??\ [$€-407]_-;_-@_-"/>
    <numFmt numFmtId="166" formatCode="&quot;#&quot;\."/>
    <numFmt numFmtId="167" formatCode="#&quot;.&quot;"/>
    <numFmt numFmtId="168" formatCode="&quot;Los &quot;#"/>
    <numFmt numFmtId="169" formatCode="&quot;Umsatzsteuer z.Z. &quot;#&quot;%:&quot;"/>
  </numFmts>
  <fonts count="3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name val="SansSerif"/>
      <charset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color rgb="FFFF0000"/>
      <name val="Arial"/>
      <family val="2"/>
    </font>
    <font>
      <sz val="12"/>
      <color rgb="FFFF0000"/>
      <name val="Arial"/>
      <family val="2"/>
    </font>
    <font>
      <b/>
      <sz val="20"/>
      <color rgb="FFFF0000"/>
      <name val="Arial"/>
      <family val="2"/>
    </font>
    <font>
      <sz val="20"/>
      <color rgb="FF7030A0"/>
      <name val="Arial"/>
      <family val="2"/>
    </font>
    <font>
      <b/>
      <sz val="20"/>
      <color rgb="FF7030A0"/>
      <name val="Arial"/>
      <family val="2"/>
    </font>
    <font>
      <sz val="12"/>
      <color rgb="FF7030A0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5" fillId="0" borderId="0"/>
    <xf numFmtId="164" fontId="6" fillId="0" borderId="0" applyFont="0" applyFill="0" applyBorder="0" applyAlignment="0" applyProtection="0"/>
    <xf numFmtId="0" fontId="7" fillId="5" borderId="0" applyNumberFormat="0" applyBorder="0" applyAlignment="0" applyProtection="0"/>
    <xf numFmtId="0" fontId="8" fillId="3" borderId="6" applyNumberFormat="0" applyAlignment="0" applyProtection="0"/>
    <xf numFmtId="0" fontId="9" fillId="4" borderId="6" applyNumberFormat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111">
    <xf numFmtId="0" fontId="0" fillId="0" borderId="0" xfId="0"/>
    <xf numFmtId="165" fontId="4" fillId="8" borderId="7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49" fontId="14" fillId="10" borderId="13" xfId="0" applyNumberFormat="1" applyFont="1" applyFill="1" applyBorder="1" applyAlignment="1">
      <alignment horizontal="center" vertical="center"/>
    </xf>
    <xf numFmtId="49" fontId="14" fillId="10" borderId="15" xfId="0" applyNumberFormat="1" applyFont="1" applyFill="1" applyBorder="1" applyAlignment="1">
      <alignment horizontal="center" vertical="center"/>
    </xf>
    <xf numFmtId="167" fontId="21" fillId="7" borderId="12" xfId="0" quotePrefix="1" applyNumberFormat="1" applyFont="1" applyFill="1" applyBorder="1" applyAlignment="1">
      <alignment horizontal="center" vertical="center" wrapText="1"/>
    </xf>
    <xf numFmtId="1" fontId="21" fillId="7" borderId="13" xfId="0" quotePrefix="1" applyNumberFormat="1" applyFont="1" applyFill="1" applyBorder="1" applyAlignment="1">
      <alignment horizontal="left" vertical="center" wrapText="1"/>
    </xf>
    <xf numFmtId="168" fontId="21" fillId="7" borderId="13" xfId="0" applyNumberFormat="1" applyFont="1" applyFill="1" applyBorder="1" applyAlignment="1">
      <alignment horizontal="left" vertical="center"/>
    </xf>
    <xf numFmtId="0" fontId="21" fillId="7" borderId="13" xfId="0" applyFont="1" applyFill="1" applyBorder="1" applyAlignment="1">
      <alignment horizontal="left" vertical="center"/>
    </xf>
    <xf numFmtId="0" fontId="29" fillId="7" borderId="13" xfId="0" applyFont="1" applyFill="1" applyBorder="1" applyAlignment="1">
      <alignment horizontal="left" vertical="center"/>
    </xf>
    <xf numFmtId="0" fontId="21" fillId="7" borderId="13" xfId="0" applyFont="1" applyFill="1" applyBorder="1" applyAlignment="1">
      <alignment horizontal="left" vertical="center" wrapText="1"/>
    </xf>
    <xf numFmtId="0" fontId="21" fillId="7" borderId="13" xfId="0" applyFont="1" applyFill="1" applyBorder="1" applyAlignment="1">
      <alignment horizontal="center" vertical="center" wrapText="1"/>
    </xf>
    <xf numFmtId="4" fontId="21" fillId="7" borderId="13" xfId="0" applyNumberFormat="1" applyFont="1" applyFill="1" applyBorder="1" applyAlignment="1">
      <alignment horizontal="right" vertical="center"/>
    </xf>
    <xf numFmtId="0" fontId="31" fillId="7" borderId="15" xfId="0" applyFont="1" applyFill="1" applyBorder="1" applyAlignment="1">
      <alignment horizontal="right" vertical="center" wrapText="1"/>
    </xf>
    <xf numFmtId="167" fontId="23" fillId="6" borderId="12" xfId="0" quotePrefix="1" applyNumberFormat="1" applyFont="1" applyFill="1" applyBorder="1" applyAlignment="1">
      <alignment horizontal="center" vertical="center" wrapText="1"/>
    </xf>
    <xf numFmtId="167" fontId="23" fillId="6" borderId="13" xfId="0" quotePrefix="1" applyNumberFormat="1" applyFont="1" applyFill="1" applyBorder="1" applyAlignment="1">
      <alignment horizontal="center" vertical="center" wrapText="1"/>
    </xf>
    <xf numFmtId="167" fontId="23" fillId="6" borderId="13" xfId="0" quotePrefix="1" applyNumberFormat="1" applyFont="1" applyFill="1" applyBorder="1" applyAlignment="1">
      <alignment vertical="center" wrapText="1"/>
    </xf>
    <xf numFmtId="0" fontId="23" fillId="6" borderId="12" xfId="0" applyFont="1" applyFill="1" applyBorder="1" applyAlignment="1">
      <alignment vertical="center"/>
    </xf>
    <xf numFmtId="0" fontId="16" fillId="6" borderId="13" xfId="0" applyFont="1" applyFill="1" applyBorder="1" applyAlignment="1">
      <alignment vertical="center"/>
    </xf>
    <xf numFmtId="0" fontId="23" fillId="6" borderId="13" xfId="0" applyFont="1" applyFill="1" applyBorder="1" applyAlignment="1">
      <alignment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vertical="center" wrapText="1"/>
    </xf>
    <xf numFmtId="0" fontId="16" fillId="6" borderId="13" xfId="0" applyFont="1" applyFill="1" applyBorder="1" applyAlignment="1">
      <alignment horizontal="center" vertical="center" wrapText="1"/>
    </xf>
    <xf numFmtId="4" fontId="16" fillId="6" borderId="13" xfId="0" applyNumberFormat="1" applyFont="1" applyFill="1" applyBorder="1" applyAlignment="1">
      <alignment vertical="center" wrapText="1"/>
    </xf>
    <xf numFmtId="4" fontId="16" fillId="6" borderId="15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3" fontId="24" fillId="0" borderId="14" xfId="0" applyNumberFormat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4" fontId="24" fillId="0" borderId="24" xfId="0" applyNumberFormat="1" applyFont="1" applyBorder="1" applyAlignment="1">
      <alignment horizontal="center" vertical="center" wrapText="1"/>
    </xf>
    <xf numFmtId="4" fontId="24" fillId="0" borderId="25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7" fontId="12" fillId="2" borderId="17" xfId="0" quotePrefix="1" applyNumberFormat="1" applyFont="1" applyFill="1" applyBorder="1" applyAlignment="1">
      <alignment horizontal="center" vertical="center" wrapText="1"/>
    </xf>
    <xf numFmtId="167" fontId="12" fillId="2" borderId="19" xfId="0" quotePrefix="1" applyNumberFormat="1" applyFont="1" applyFill="1" applyBorder="1" applyAlignment="1">
      <alignment horizontal="center" vertical="center" wrapText="1"/>
    </xf>
    <xf numFmtId="167" fontId="12" fillId="2" borderId="20" xfId="0" quotePrefix="1" applyNumberFormat="1" applyFont="1" applyFill="1" applyBorder="1" applyAlignment="1">
      <alignment horizontal="center" vertical="center" wrapText="1"/>
    </xf>
    <xf numFmtId="3" fontId="32" fillId="0" borderId="2" xfId="0" applyNumberFormat="1" applyFont="1" applyBorder="1" applyAlignment="1">
      <alignment horizontal="center" vertical="center" wrapText="1"/>
    </xf>
    <xf numFmtId="3" fontId="32" fillId="0" borderId="26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4" fillId="0" borderId="27" xfId="1" applyNumberFormat="1" applyFont="1" applyFill="1" applyBorder="1" applyAlignment="1" applyProtection="1">
      <alignment horizontal="left" vertical="center" wrapText="1"/>
    </xf>
    <xf numFmtId="4" fontId="32" fillId="0" borderId="2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7" fontId="12" fillId="2" borderId="18" xfId="0" quotePrefix="1" applyNumberFormat="1" applyFont="1" applyFill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 wrapText="1"/>
    </xf>
    <xf numFmtId="0" fontId="23" fillId="6" borderId="13" xfId="0" applyFont="1" applyFill="1" applyBorder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6" fontId="24" fillId="2" borderId="12" xfId="0" quotePrefix="1" applyNumberFormat="1" applyFont="1" applyFill="1" applyBorder="1" applyAlignment="1">
      <alignment horizontal="right" vertical="center" wrapText="1"/>
    </xf>
    <xf numFmtId="166" fontId="24" fillId="2" borderId="13" xfId="0" quotePrefix="1" applyNumberFormat="1" applyFont="1" applyFill="1" applyBorder="1" applyAlignment="1">
      <alignment horizontal="center" vertical="center" wrapText="1"/>
    </xf>
    <xf numFmtId="166" fontId="24" fillId="2" borderId="13" xfId="0" quotePrefix="1" applyNumberFormat="1" applyFont="1" applyFill="1" applyBorder="1" applyAlignment="1">
      <alignment horizontal="left" vertical="center" wrapText="1"/>
    </xf>
    <xf numFmtId="1" fontId="24" fillId="2" borderId="13" xfId="0" quotePrefix="1" applyNumberFormat="1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left" vertical="center" wrapText="1"/>
    </xf>
    <xf numFmtId="165" fontId="24" fillId="2" borderId="1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49" fontId="14" fillId="8" borderId="12" xfId="0" quotePrefix="1" applyNumberFormat="1" applyFont="1" applyFill="1" applyBorder="1" applyAlignment="1">
      <alignment horizontal="center" vertical="center" wrapText="1"/>
    </xf>
    <xf numFmtId="49" fontId="14" fillId="8" borderId="13" xfId="0" applyNumberFormat="1" applyFont="1" applyFill="1" applyBorder="1" applyAlignment="1">
      <alignment horizontal="center" vertical="center"/>
    </xf>
    <xf numFmtId="49" fontId="14" fillId="8" borderId="15" xfId="0" applyNumberFormat="1" applyFont="1" applyFill="1" applyBorder="1" applyAlignment="1">
      <alignment horizontal="center" vertical="center"/>
    </xf>
    <xf numFmtId="49" fontId="14" fillId="9" borderId="12" xfId="0" quotePrefix="1" applyNumberFormat="1" applyFont="1" applyFill="1" applyBorder="1" applyAlignment="1">
      <alignment horizontal="center" vertical="center" wrapText="1"/>
    </xf>
    <xf numFmtId="49" fontId="14" fillId="9" borderId="13" xfId="0" quotePrefix="1" applyNumberFormat="1" applyFont="1" applyFill="1" applyBorder="1" applyAlignment="1">
      <alignment horizontal="center" vertical="center" wrapText="1"/>
    </xf>
    <xf numFmtId="49" fontId="14" fillId="8" borderId="12" xfId="0" applyNumberFormat="1" applyFont="1" applyFill="1" applyBorder="1" applyAlignment="1" applyProtection="1">
      <alignment horizontal="center" vertical="center"/>
      <protection locked="0"/>
    </xf>
    <xf numFmtId="49" fontId="14" fillId="8" borderId="13" xfId="0" applyNumberFormat="1" applyFont="1" applyFill="1" applyBorder="1" applyAlignment="1" applyProtection="1">
      <alignment horizontal="center" vertical="center"/>
      <protection locked="0"/>
    </xf>
    <xf numFmtId="49" fontId="14" fillId="8" borderId="15" xfId="0" applyNumberFormat="1" applyFont="1" applyFill="1" applyBorder="1" applyAlignment="1" applyProtection="1">
      <alignment horizontal="center" vertical="center"/>
      <protection locked="0"/>
    </xf>
    <xf numFmtId="0" fontId="26" fillId="0" borderId="9" xfId="0" quotePrefix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" fontId="24" fillId="0" borderId="12" xfId="0" applyNumberFormat="1" applyFont="1" applyBorder="1" applyAlignment="1">
      <alignment horizontal="center" vertical="center"/>
    </xf>
    <xf numFmtId="1" fontId="24" fillId="0" borderId="13" xfId="0" applyNumberFormat="1" applyFont="1" applyBorder="1" applyAlignment="1">
      <alignment horizontal="center" vertical="center"/>
    </xf>
    <xf numFmtId="1" fontId="24" fillId="0" borderId="15" xfId="0" applyNumberFormat="1" applyFont="1" applyBorder="1" applyAlignment="1">
      <alignment horizontal="center" vertical="center"/>
    </xf>
    <xf numFmtId="169" fontId="24" fillId="2" borderId="13" xfId="0" applyNumberFormat="1" applyFont="1" applyFill="1" applyBorder="1" applyAlignment="1">
      <alignment horizontal="right" vertical="center"/>
    </xf>
    <xf numFmtId="169" fontId="24" fillId="2" borderId="14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right" vertical="center"/>
    </xf>
    <xf numFmtId="0" fontId="24" fillId="2" borderId="14" xfId="0" applyFont="1" applyFill="1" applyBorder="1" applyAlignment="1">
      <alignment horizontal="right" vertical="center"/>
    </xf>
  </cellXfs>
  <cellStyles count="11">
    <cellStyle name="20 % - Akzent3 2" xfId="5" xr:uid="{4447969F-8515-4DFA-8514-B9C93E0AA467}"/>
    <cellStyle name="Berechnung 2" xfId="7" xr:uid="{B81A6453-F2DE-4513-9380-8543582F5B13}"/>
    <cellStyle name="Eingabe 2" xfId="6" xr:uid="{34E44265-2BE7-4012-827F-FDA5AFDC1176}"/>
    <cellStyle name="MAND_x000a_CHECK.COMMAND_x000e_RENAME.COMMAND_x0008_SHOW.BAR_x000b_DELETE.MENU_x000e_DELETE.COMMAND_x000e_GET.CHA" xfId="8" xr:uid="{EEFE8C28-F006-4441-9B71-D949ED97A20D}"/>
    <cellStyle name="Standard" xfId="0" builtinId="0"/>
    <cellStyle name="Standard 2" xfId="3" xr:uid="{01D64CEF-C2A2-4E09-A311-A5FDBAB35C2E}"/>
    <cellStyle name="Standard 3" xfId="10" xr:uid="{8C2317F4-7654-43DB-9E5D-92236FF754F4}"/>
    <cellStyle name="Standard 4" xfId="2" xr:uid="{D8FE8654-8567-4350-99C3-38829AF87AC0}"/>
    <cellStyle name="Währung" xfId="1" builtinId="4"/>
    <cellStyle name="Währung 2" xfId="4" xr:uid="{6BC858EB-70BB-4C75-9B35-21FBFD2D40C5}"/>
    <cellStyle name="Währung 3" xfId="9" xr:uid="{54110A5D-4A66-4B8C-9CAB-DE7B9AD60970}"/>
  </cellStyles>
  <dxfs count="0"/>
  <tableStyles count="0" defaultTableStyle="TableStyleMedium2" defaultPivotStyle="PivotStyleLight16"/>
  <colors>
    <mruColors>
      <color rgb="FF0000FF"/>
      <color rgb="FFFFFFA7"/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1071789</xdr:colOff>
      <xdr:row>0</xdr:row>
      <xdr:rowOff>67129</xdr:rowOff>
    </xdr:from>
    <xdr:to>
      <xdr:col>13</xdr:col>
      <xdr:colOff>58810</xdr:colOff>
      <xdr:row>4</xdr:row>
      <xdr:rowOff>20140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F4605BD-EF97-4099-AA36-88D953917B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b="21239"/>
        <a:stretch/>
      </xdr:blipFill>
      <xdr:spPr>
        <a:xfrm>
          <a:off x="23369814" y="67129"/>
          <a:ext cx="1092046" cy="6731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F513-318F-4099-8810-469E28C48E91}">
  <sheetPr>
    <tabColor rgb="FF00B0F0"/>
    <pageSetUpPr fitToPage="1"/>
  </sheetPr>
  <dimension ref="B1:P43"/>
  <sheetViews>
    <sheetView showGridLines="0" tabSelected="1" zoomScale="55" zoomScaleNormal="55" workbookViewId="0">
      <pane ySplit="9" topLeftCell="A10" activePane="bottomLeft" state="frozen"/>
      <selection pane="bottomLeft" activeCell="H15" sqref="H15"/>
    </sheetView>
  </sheetViews>
  <sheetFormatPr baseColWidth="10" defaultColWidth="11.44140625" defaultRowHeight="15"/>
  <cols>
    <col min="1" max="1" width="7" style="18" customWidth="1"/>
    <col min="2" max="2" width="5.33203125" style="13" customWidth="1"/>
    <col min="3" max="3" width="7.109375" style="14" customWidth="1"/>
    <col min="4" max="4" width="7" style="15" customWidth="1"/>
    <col min="5" max="5" width="28.44140625" style="16" customWidth="1"/>
    <col min="6" max="6" width="22.6640625" style="16" customWidth="1"/>
    <col min="7" max="7" width="12.44140625" style="17" customWidth="1"/>
    <col min="8" max="8" width="54.109375" style="18" customWidth="1"/>
    <col min="9" max="9" width="139.33203125" style="18" customWidth="1"/>
    <col min="10" max="10" width="18.33203125" style="17" customWidth="1"/>
    <col min="11" max="11" width="17.44140625" style="17" customWidth="1"/>
    <col min="12" max="12" width="31.33203125" style="19" customWidth="1"/>
    <col min="13" max="13" width="31.6640625" style="19" customWidth="1"/>
    <col min="14" max="14" width="11.44140625" style="18"/>
    <col min="15" max="15" width="29.88671875" style="20" hidden="1" customWidth="1"/>
    <col min="16" max="16384" width="11.44140625" style="18"/>
  </cols>
  <sheetData>
    <row r="1" spans="2:16" s="2" customFormat="1" ht="13.2">
      <c r="C1" s="3"/>
      <c r="E1" s="4"/>
      <c r="F1" s="4"/>
      <c r="G1" s="5"/>
      <c r="K1" s="4"/>
      <c r="L1" s="4"/>
      <c r="M1" s="4"/>
      <c r="O1" s="6"/>
    </row>
    <row r="2" spans="2:16" s="2" customFormat="1" ht="13.8">
      <c r="B2" s="7" t="s">
        <v>0</v>
      </c>
      <c r="C2" s="3"/>
      <c r="E2" s="4"/>
      <c r="F2" s="4"/>
      <c r="G2" s="5"/>
      <c r="K2" s="4"/>
      <c r="L2" s="4"/>
      <c r="M2" s="4"/>
      <c r="O2" s="6"/>
    </row>
    <row r="3" spans="2:16" s="2" customFormat="1" ht="13.8">
      <c r="B3" s="8" t="s">
        <v>1</v>
      </c>
      <c r="C3" s="3"/>
      <c r="E3" s="4"/>
      <c r="F3" s="4"/>
      <c r="G3" s="5"/>
      <c r="K3" s="4"/>
      <c r="L3" s="4"/>
      <c r="M3" s="4"/>
      <c r="O3" s="6"/>
      <c r="P3" s="9"/>
    </row>
    <row r="4" spans="2:16" s="2" customFormat="1" ht="13.8">
      <c r="B4" s="8" t="s">
        <v>2</v>
      </c>
      <c r="C4" s="3"/>
      <c r="E4" s="4"/>
      <c r="F4" s="4"/>
      <c r="G4" s="5"/>
      <c r="K4" s="4"/>
      <c r="L4" s="4"/>
      <c r="M4" s="4"/>
      <c r="O4" s="6"/>
      <c r="P4" s="10"/>
    </row>
    <row r="5" spans="2:16" s="2" customFormat="1" ht="13.8">
      <c r="B5" s="8"/>
      <c r="C5" s="3"/>
      <c r="E5" s="4"/>
      <c r="F5" s="4"/>
      <c r="G5" s="5"/>
      <c r="K5" s="4"/>
      <c r="L5" s="4"/>
      <c r="M5" s="4"/>
      <c r="O5" s="6"/>
      <c r="P5" s="10"/>
    </row>
    <row r="6" spans="2:16" s="2" customFormat="1" ht="24" customHeight="1">
      <c r="B6" s="11"/>
      <c r="C6" s="11"/>
      <c r="D6" s="11"/>
      <c r="E6" s="11"/>
      <c r="F6" s="11"/>
      <c r="G6" s="11"/>
      <c r="H6" s="11"/>
      <c r="I6" s="11"/>
      <c r="J6" s="11"/>
      <c r="K6" s="12"/>
      <c r="L6" s="12"/>
      <c r="M6" s="12"/>
      <c r="N6" s="11"/>
      <c r="O6" s="6"/>
      <c r="P6" s="10"/>
    </row>
    <row r="7" spans="2:16" ht="15.6" thickBot="1"/>
    <row r="8" spans="2:16" s="28" customFormat="1" ht="42" customHeight="1" thickBot="1">
      <c r="B8" s="21" t="s">
        <v>3</v>
      </c>
      <c r="C8" s="22"/>
      <c r="D8" s="22"/>
      <c r="E8" s="22"/>
      <c r="F8" s="23">
        <v>10024968</v>
      </c>
      <c r="G8" s="24"/>
      <c r="H8" s="22"/>
      <c r="I8" s="22"/>
      <c r="J8" s="22"/>
      <c r="K8" s="25"/>
      <c r="L8" s="26"/>
      <c r="M8" s="27" t="s">
        <v>5</v>
      </c>
      <c r="O8" s="29"/>
    </row>
    <row r="9" spans="2:16" s="28" customFormat="1" ht="25.2" thickBot="1">
      <c r="B9" s="93" t="s">
        <v>6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O9" s="29"/>
    </row>
    <row r="10" spans="2:16" s="28" customFormat="1" ht="61.5" customHeight="1" thickBot="1">
      <c r="B10" s="96" t="s">
        <v>7</v>
      </c>
      <c r="C10" s="97"/>
      <c r="D10" s="97"/>
      <c r="E10" s="97"/>
      <c r="F10" s="98"/>
      <c r="G10" s="99"/>
      <c r="H10" s="100"/>
      <c r="I10" s="30"/>
      <c r="J10" s="30"/>
      <c r="K10" s="30"/>
      <c r="L10" s="30"/>
      <c r="M10" s="31"/>
      <c r="O10" s="29"/>
    </row>
    <row r="11" spans="2:16" s="29" customFormat="1" ht="39.9" customHeight="1">
      <c r="B11" s="32">
        <v>1</v>
      </c>
      <c r="C11" s="33"/>
      <c r="D11" s="33"/>
      <c r="E11" s="34"/>
      <c r="F11" s="35" t="s">
        <v>8</v>
      </c>
      <c r="G11" s="36"/>
      <c r="H11" s="37"/>
      <c r="I11" s="38" t="s">
        <v>56</v>
      </c>
      <c r="J11" s="37"/>
      <c r="K11" s="38"/>
      <c r="L11" s="39" t="s">
        <v>9</v>
      </c>
      <c r="M11" s="40" t="s">
        <v>4</v>
      </c>
    </row>
    <row r="12" spans="2:16" s="29" customFormat="1" ht="18.75" customHeight="1" thickBot="1">
      <c r="B12" s="101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3"/>
    </row>
    <row r="13" spans="2:16" s="52" customFormat="1" ht="35.1" customHeight="1" thickBot="1">
      <c r="B13" s="41">
        <f>B11</f>
        <v>1</v>
      </c>
      <c r="C13" s="42">
        <v>1</v>
      </c>
      <c r="D13" s="43"/>
      <c r="E13" s="44" t="s">
        <v>57</v>
      </c>
      <c r="F13" s="45"/>
      <c r="G13" s="46"/>
      <c r="H13" s="47"/>
      <c r="I13" s="48"/>
      <c r="J13" s="48"/>
      <c r="K13" s="49"/>
      <c r="L13" s="50"/>
      <c r="M13" s="51"/>
      <c r="O13" s="53"/>
    </row>
    <row r="14" spans="2:16" s="62" customFormat="1" ht="36.75" customHeight="1" thickBot="1">
      <c r="B14" s="104" t="s">
        <v>10</v>
      </c>
      <c r="C14" s="105"/>
      <c r="D14" s="106"/>
      <c r="E14" s="54" t="s">
        <v>11</v>
      </c>
      <c r="F14" s="54" t="s">
        <v>51</v>
      </c>
      <c r="G14" s="55" t="s">
        <v>12</v>
      </c>
      <c r="H14" s="56" t="s">
        <v>13</v>
      </c>
      <c r="I14" s="57" t="s">
        <v>14</v>
      </c>
      <c r="J14" s="58"/>
      <c r="K14" s="59" t="s">
        <v>15</v>
      </c>
      <c r="L14" s="60" t="s">
        <v>52</v>
      </c>
      <c r="M14" s="61" t="s">
        <v>17</v>
      </c>
      <c r="O14" s="63" t="s">
        <v>18</v>
      </c>
    </row>
    <row r="15" spans="2:16" ht="363.6" customHeight="1">
      <c r="B15" s="64">
        <f>B13</f>
        <v>1</v>
      </c>
      <c r="C15" s="65">
        <f>C13</f>
        <v>1</v>
      </c>
      <c r="D15" s="66">
        <v>1</v>
      </c>
      <c r="E15" s="67">
        <v>3</v>
      </c>
      <c r="F15" s="68">
        <v>50</v>
      </c>
      <c r="G15" s="69" t="s">
        <v>19</v>
      </c>
      <c r="H15" s="70" t="s">
        <v>49</v>
      </c>
      <c r="I15" s="71" t="s">
        <v>53</v>
      </c>
      <c r="J15" s="72"/>
      <c r="K15" s="73" t="s">
        <v>20</v>
      </c>
      <c r="L15" s="1"/>
      <c r="M15" s="74">
        <f>IF(K15="Optional","nur EP",E15*F15*L15)</f>
        <v>0</v>
      </c>
      <c r="O15" s="75" t="str">
        <f t="shared" ref="O15:O16" si="0">IF(K15="Optional",L15*E15,"x")</f>
        <v>x</v>
      </c>
    </row>
    <row r="16" spans="2:16" ht="116.4" customHeight="1" thickBot="1">
      <c r="B16" s="76" t="s">
        <v>21</v>
      </c>
      <c r="C16" s="65" t="s">
        <v>21</v>
      </c>
      <c r="D16" s="66" t="s">
        <v>29</v>
      </c>
      <c r="E16" s="67">
        <v>2</v>
      </c>
      <c r="F16" s="68">
        <v>50</v>
      </c>
      <c r="G16" s="69" t="s">
        <v>19</v>
      </c>
      <c r="H16" s="70" t="s">
        <v>50</v>
      </c>
      <c r="I16" s="71" t="s">
        <v>54</v>
      </c>
      <c r="J16" s="77"/>
      <c r="K16" s="73" t="s">
        <v>20</v>
      </c>
      <c r="L16" s="1"/>
      <c r="M16" s="74">
        <f t="shared" ref="M16" si="1">IF(K16="Optional","nur EP",E16*F16*L16)</f>
        <v>0</v>
      </c>
      <c r="O16" s="75" t="str">
        <f t="shared" si="0"/>
        <v>x</v>
      </c>
    </row>
    <row r="17" spans="2:15" s="52" customFormat="1" ht="35.1" customHeight="1" thickBot="1">
      <c r="B17" s="41">
        <f>B15</f>
        <v>1</v>
      </c>
      <c r="C17" s="42">
        <v>2</v>
      </c>
      <c r="D17" s="43"/>
      <c r="E17" s="44" t="s">
        <v>58</v>
      </c>
      <c r="F17" s="45"/>
      <c r="G17" s="46"/>
      <c r="H17" s="47"/>
      <c r="I17" s="48"/>
      <c r="J17" s="48"/>
      <c r="K17" s="49"/>
      <c r="L17" s="50"/>
      <c r="M17" s="51"/>
      <c r="O17" s="53"/>
    </row>
    <row r="18" spans="2:15" s="62" customFormat="1" ht="36.75" customHeight="1" thickBot="1">
      <c r="B18" s="104" t="s">
        <v>10</v>
      </c>
      <c r="C18" s="105"/>
      <c r="D18" s="106"/>
      <c r="E18" s="54" t="s">
        <v>11</v>
      </c>
      <c r="F18" s="54" t="s">
        <v>51</v>
      </c>
      <c r="G18" s="55" t="s">
        <v>12</v>
      </c>
      <c r="H18" s="56" t="s">
        <v>13</v>
      </c>
      <c r="I18" s="57" t="s">
        <v>14</v>
      </c>
      <c r="J18" s="58"/>
      <c r="K18" s="59" t="s">
        <v>15</v>
      </c>
      <c r="L18" s="60" t="s">
        <v>52</v>
      </c>
      <c r="M18" s="61" t="s">
        <v>17</v>
      </c>
      <c r="O18" s="63" t="s">
        <v>18</v>
      </c>
    </row>
    <row r="19" spans="2:15" ht="363.6" customHeight="1">
      <c r="B19" s="64">
        <f>B17</f>
        <v>1</v>
      </c>
      <c r="C19" s="65">
        <f>C17</f>
        <v>2</v>
      </c>
      <c r="D19" s="66">
        <v>1</v>
      </c>
      <c r="E19" s="67">
        <v>1</v>
      </c>
      <c r="F19" s="68">
        <v>50</v>
      </c>
      <c r="G19" s="69" t="s">
        <v>19</v>
      </c>
      <c r="H19" s="70" t="s">
        <v>49</v>
      </c>
      <c r="I19" s="71" t="s">
        <v>53</v>
      </c>
      <c r="J19" s="72"/>
      <c r="K19" s="73" t="s">
        <v>20</v>
      </c>
      <c r="L19" s="1"/>
      <c r="M19" s="74">
        <f>IF(K19="Optional","nur EP",E19*F19*L19)</f>
        <v>0</v>
      </c>
      <c r="O19" s="75" t="str">
        <f t="shared" ref="O19:O20" si="2">IF(K19="Optional",L19*E19,"x")</f>
        <v>x</v>
      </c>
    </row>
    <row r="20" spans="2:15" ht="116.4" customHeight="1" thickBot="1">
      <c r="B20" s="76" t="s">
        <v>21</v>
      </c>
      <c r="C20" s="65" t="s">
        <v>29</v>
      </c>
      <c r="D20" s="66" t="s">
        <v>29</v>
      </c>
      <c r="E20" s="67">
        <v>1</v>
      </c>
      <c r="F20" s="68">
        <v>50</v>
      </c>
      <c r="G20" s="69" t="s">
        <v>19</v>
      </c>
      <c r="H20" s="70" t="s">
        <v>50</v>
      </c>
      <c r="I20" s="71" t="s">
        <v>54</v>
      </c>
      <c r="J20" s="77"/>
      <c r="K20" s="73" t="s">
        <v>20</v>
      </c>
      <c r="L20" s="1"/>
      <c r="M20" s="74">
        <f t="shared" ref="M20" si="3">IF(K20="Optional","nur EP",E20*F20*L20)</f>
        <v>0</v>
      </c>
      <c r="O20" s="75" t="str">
        <f t="shared" si="2"/>
        <v>x</v>
      </c>
    </row>
    <row r="21" spans="2:15" s="52" customFormat="1" ht="35.1" customHeight="1" thickBot="1">
      <c r="B21" s="41">
        <f>B19</f>
        <v>1</v>
      </c>
      <c r="C21" s="42">
        <v>3</v>
      </c>
      <c r="D21" s="43"/>
      <c r="E21" s="44" t="s">
        <v>59</v>
      </c>
      <c r="F21" s="45"/>
      <c r="G21" s="46"/>
      <c r="H21" s="47"/>
      <c r="I21" s="48"/>
      <c r="J21" s="48"/>
      <c r="K21" s="49"/>
      <c r="L21" s="50"/>
      <c r="M21" s="51"/>
      <c r="O21" s="53"/>
    </row>
    <row r="22" spans="2:15" s="62" customFormat="1" ht="36.75" customHeight="1" thickBot="1">
      <c r="B22" s="104" t="s">
        <v>10</v>
      </c>
      <c r="C22" s="105"/>
      <c r="D22" s="106"/>
      <c r="E22" s="54" t="s">
        <v>11</v>
      </c>
      <c r="F22" s="54" t="s">
        <v>51</v>
      </c>
      <c r="G22" s="55" t="s">
        <v>12</v>
      </c>
      <c r="H22" s="56" t="s">
        <v>13</v>
      </c>
      <c r="I22" s="57" t="s">
        <v>14</v>
      </c>
      <c r="J22" s="58"/>
      <c r="K22" s="59" t="s">
        <v>15</v>
      </c>
      <c r="L22" s="60" t="s">
        <v>52</v>
      </c>
      <c r="M22" s="61" t="s">
        <v>17</v>
      </c>
      <c r="O22" s="63" t="s">
        <v>18</v>
      </c>
    </row>
    <row r="23" spans="2:15" ht="363.6" customHeight="1" thickBot="1">
      <c r="B23" s="64">
        <f>B21</f>
        <v>1</v>
      </c>
      <c r="C23" s="65">
        <f>C21</f>
        <v>3</v>
      </c>
      <c r="D23" s="66">
        <v>1</v>
      </c>
      <c r="E23" s="67">
        <v>1</v>
      </c>
      <c r="F23" s="68">
        <v>50</v>
      </c>
      <c r="G23" s="69" t="s">
        <v>19</v>
      </c>
      <c r="H23" s="70" t="s">
        <v>49</v>
      </c>
      <c r="I23" s="71" t="s">
        <v>53</v>
      </c>
      <c r="J23" s="72"/>
      <c r="K23" s="73" t="s">
        <v>20</v>
      </c>
      <c r="L23" s="1"/>
      <c r="M23" s="74">
        <f>IF(K23="Optional","nur EP",E23*F23*L23)</f>
        <v>0</v>
      </c>
      <c r="O23" s="75" t="str">
        <f t="shared" ref="O23" si="4">IF(K23="Optional",L23*E23,"x")</f>
        <v>x</v>
      </c>
    </row>
    <row r="24" spans="2:15" s="52" customFormat="1" ht="35.1" customHeight="1" thickBot="1">
      <c r="B24" s="41">
        <v>1</v>
      </c>
      <c r="C24" s="42">
        <v>4</v>
      </c>
      <c r="D24" s="43"/>
      <c r="E24" s="44" t="s">
        <v>61</v>
      </c>
      <c r="F24" s="45"/>
      <c r="G24" s="46"/>
      <c r="H24" s="47"/>
      <c r="I24" s="48"/>
      <c r="J24" s="48"/>
      <c r="K24" s="49"/>
      <c r="L24" s="50"/>
      <c r="M24" s="51"/>
      <c r="O24" s="53"/>
    </row>
    <row r="25" spans="2:15" s="62" customFormat="1" ht="36.75" customHeight="1" thickBot="1">
      <c r="B25" s="104" t="s">
        <v>10</v>
      </c>
      <c r="C25" s="105"/>
      <c r="D25" s="106"/>
      <c r="E25" s="54" t="s">
        <v>11</v>
      </c>
      <c r="F25" s="54" t="s">
        <v>51</v>
      </c>
      <c r="G25" s="55" t="s">
        <v>12</v>
      </c>
      <c r="H25" s="56" t="s">
        <v>13</v>
      </c>
      <c r="I25" s="57" t="s">
        <v>14</v>
      </c>
      <c r="J25" s="58"/>
      <c r="K25" s="59" t="s">
        <v>15</v>
      </c>
      <c r="L25" s="60" t="s">
        <v>52</v>
      </c>
      <c r="M25" s="61" t="s">
        <v>17</v>
      </c>
      <c r="O25" s="63" t="s">
        <v>18</v>
      </c>
    </row>
    <row r="26" spans="2:15" ht="363.6" customHeight="1" thickBot="1">
      <c r="B26" s="64">
        <f>B24</f>
        <v>1</v>
      </c>
      <c r="C26" s="65">
        <f>C24</f>
        <v>4</v>
      </c>
      <c r="D26" s="66">
        <v>1</v>
      </c>
      <c r="E26" s="67">
        <v>1</v>
      </c>
      <c r="F26" s="68">
        <v>50</v>
      </c>
      <c r="G26" s="69" t="s">
        <v>19</v>
      </c>
      <c r="H26" s="70" t="s">
        <v>49</v>
      </c>
      <c r="I26" s="71" t="s">
        <v>53</v>
      </c>
      <c r="J26" s="72"/>
      <c r="K26" s="73" t="s">
        <v>20</v>
      </c>
      <c r="L26" s="1"/>
      <c r="M26" s="74">
        <f>IF(K26="Optional","nur EP",E26*F26*L26)</f>
        <v>0</v>
      </c>
      <c r="O26" s="75" t="str">
        <f t="shared" ref="O26" si="5">IF(K26="Optional",L26*E26,"x")</f>
        <v>x</v>
      </c>
    </row>
    <row r="27" spans="2:15" s="52" customFormat="1" ht="35.1" customHeight="1" thickBot="1">
      <c r="B27" s="41">
        <v>1</v>
      </c>
      <c r="C27" s="42">
        <v>5</v>
      </c>
      <c r="D27" s="43"/>
      <c r="E27" s="44" t="s">
        <v>60</v>
      </c>
      <c r="F27" s="45"/>
      <c r="G27" s="46"/>
      <c r="H27" s="47"/>
      <c r="I27" s="48"/>
      <c r="J27" s="48"/>
      <c r="K27" s="49"/>
      <c r="L27" s="50"/>
      <c r="M27" s="51"/>
      <c r="O27" s="53"/>
    </row>
    <row r="28" spans="2:15" s="62" customFormat="1" ht="36.75" customHeight="1" thickBot="1">
      <c r="B28" s="104" t="s">
        <v>10</v>
      </c>
      <c r="C28" s="105"/>
      <c r="D28" s="106"/>
      <c r="E28" s="54" t="s">
        <v>11</v>
      </c>
      <c r="F28" s="54" t="s">
        <v>51</v>
      </c>
      <c r="G28" s="55" t="s">
        <v>12</v>
      </c>
      <c r="H28" s="56" t="s">
        <v>13</v>
      </c>
      <c r="I28" s="57" t="s">
        <v>14</v>
      </c>
      <c r="J28" s="58"/>
      <c r="K28" s="59" t="s">
        <v>15</v>
      </c>
      <c r="L28" s="60" t="s">
        <v>52</v>
      </c>
      <c r="M28" s="61" t="s">
        <v>17</v>
      </c>
      <c r="O28" s="63" t="s">
        <v>18</v>
      </c>
    </row>
    <row r="29" spans="2:15" ht="363.6" customHeight="1" thickBot="1">
      <c r="B29" s="64">
        <f>B27</f>
        <v>1</v>
      </c>
      <c r="C29" s="65">
        <f>C27</f>
        <v>5</v>
      </c>
      <c r="D29" s="66">
        <v>1</v>
      </c>
      <c r="E29" s="67">
        <v>1</v>
      </c>
      <c r="F29" s="68">
        <v>50</v>
      </c>
      <c r="G29" s="69" t="s">
        <v>19</v>
      </c>
      <c r="H29" s="70" t="s">
        <v>49</v>
      </c>
      <c r="I29" s="71" t="s">
        <v>53</v>
      </c>
      <c r="J29" s="72"/>
      <c r="K29" s="73" t="s">
        <v>20</v>
      </c>
      <c r="L29" s="1"/>
      <c r="M29" s="74">
        <f>IF(K29="Optional","nur EP",E29*F29*L29)</f>
        <v>0</v>
      </c>
      <c r="O29" s="75" t="str">
        <f t="shared" ref="O29" si="6">IF(K29="Optional",L29*E29,"x")</f>
        <v>x</v>
      </c>
    </row>
    <row r="30" spans="2:15" s="52" customFormat="1" ht="35.1" customHeight="1" thickBot="1">
      <c r="B30" s="41">
        <v>1</v>
      </c>
      <c r="C30" s="42">
        <v>6</v>
      </c>
      <c r="D30" s="43"/>
      <c r="E30" s="44" t="s">
        <v>55</v>
      </c>
      <c r="F30" s="78"/>
      <c r="G30" s="46"/>
      <c r="H30" s="47"/>
      <c r="I30" s="48"/>
      <c r="J30" s="48"/>
      <c r="K30" s="49"/>
      <c r="L30" s="50"/>
      <c r="M30" s="51"/>
      <c r="O30" s="53"/>
    </row>
    <row r="31" spans="2:15" s="62" customFormat="1" ht="18" thickBot="1">
      <c r="B31" s="104" t="s">
        <v>10</v>
      </c>
      <c r="C31" s="105"/>
      <c r="D31" s="106"/>
      <c r="E31" s="54" t="s">
        <v>11</v>
      </c>
      <c r="F31" s="54"/>
      <c r="G31" s="55" t="s">
        <v>12</v>
      </c>
      <c r="H31" s="56" t="s">
        <v>13</v>
      </c>
      <c r="I31" s="79" t="s">
        <v>14</v>
      </c>
      <c r="J31" s="58" t="s">
        <v>22</v>
      </c>
      <c r="K31" s="59" t="s">
        <v>15</v>
      </c>
      <c r="L31" s="60" t="s">
        <v>16</v>
      </c>
      <c r="M31" s="61" t="s">
        <v>17</v>
      </c>
      <c r="O31" s="63" t="s">
        <v>18</v>
      </c>
    </row>
    <row r="32" spans="2:15" ht="46.5" customHeight="1">
      <c r="B32" s="76">
        <f>+B30</f>
        <v>1</v>
      </c>
      <c r="C32" s="65">
        <f>+C30</f>
        <v>6</v>
      </c>
      <c r="D32" s="66">
        <f>D30+1</f>
        <v>1</v>
      </c>
      <c r="E32" s="67">
        <v>100</v>
      </c>
      <c r="F32" s="80" t="s">
        <v>23</v>
      </c>
      <c r="G32" s="81" t="s">
        <v>24</v>
      </c>
      <c r="H32" s="82" t="s">
        <v>25</v>
      </c>
      <c r="I32" s="83" t="s">
        <v>26</v>
      </c>
      <c r="J32" s="81" t="s">
        <v>27</v>
      </c>
      <c r="K32" s="81" t="s">
        <v>28</v>
      </c>
      <c r="L32" s="1"/>
      <c r="M32" s="74" t="str">
        <f>IF(K32="Optional","nur EP",E32*F32*L32)</f>
        <v>nur EP</v>
      </c>
      <c r="O32" s="75">
        <f>IF(K32="Optional",L32*E32,"x")</f>
        <v>0</v>
      </c>
    </row>
    <row r="33" spans="2:15" ht="36.75" customHeight="1">
      <c r="B33" s="76">
        <v>1</v>
      </c>
      <c r="C33" s="65">
        <v>6</v>
      </c>
      <c r="D33" s="66" t="s">
        <v>29</v>
      </c>
      <c r="E33" s="67">
        <v>50</v>
      </c>
      <c r="F33" s="80" t="s">
        <v>23</v>
      </c>
      <c r="G33" s="81" t="s">
        <v>24</v>
      </c>
      <c r="H33" s="84" t="s">
        <v>30</v>
      </c>
      <c r="I33" s="83" t="s">
        <v>31</v>
      </c>
      <c r="J33" s="81" t="s">
        <v>27</v>
      </c>
      <c r="K33" s="81" t="s">
        <v>28</v>
      </c>
      <c r="L33" s="1"/>
      <c r="M33" s="74" t="str">
        <f>IF(K33="Optional","nur EP",E33*F33*L33)</f>
        <v>nur EP</v>
      </c>
      <c r="O33" s="75">
        <f>IF(K33="Optional",L33*E33,"x")</f>
        <v>0</v>
      </c>
    </row>
    <row r="34" spans="2:15" ht="36.75" customHeight="1">
      <c r="B34" s="76">
        <f t="shared" ref="B34:B38" si="7">+B32</f>
        <v>1</v>
      </c>
      <c r="C34" s="65">
        <f t="shared" ref="C34:C38" si="8">+C32</f>
        <v>6</v>
      </c>
      <c r="D34" s="66" t="s">
        <v>32</v>
      </c>
      <c r="E34" s="67">
        <v>50</v>
      </c>
      <c r="F34" s="80" t="s">
        <v>23</v>
      </c>
      <c r="G34" s="81" t="s">
        <v>24</v>
      </c>
      <c r="H34" s="82" t="s">
        <v>33</v>
      </c>
      <c r="I34" s="83" t="s">
        <v>34</v>
      </c>
      <c r="J34" s="81" t="s">
        <v>27</v>
      </c>
      <c r="K34" s="81" t="s">
        <v>28</v>
      </c>
      <c r="L34" s="1"/>
      <c r="M34" s="74" t="str">
        <f>IF(K34="Optional","nur EP",E34*F34*L34)</f>
        <v>nur EP</v>
      </c>
      <c r="O34" s="75">
        <f>IF(K34="Optional",L34*E34,"x")</f>
        <v>0</v>
      </c>
    </row>
    <row r="35" spans="2:15" ht="36.75" customHeight="1">
      <c r="B35" s="76">
        <v>1</v>
      </c>
      <c r="C35" s="65">
        <v>6</v>
      </c>
      <c r="D35" s="66" t="s">
        <v>35</v>
      </c>
      <c r="E35" s="67">
        <v>38</v>
      </c>
      <c r="F35" s="80" t="s">
        <v>23</v>
      </c>
      <c r="G35" s="81" t="s">
        <v>19</v>
      </c>
      <c r="H35" s="82" t="s">
        <v>36</v>
      </c>
      <c r="I35" s="83" t="s">
        <v>37</v>
      </c>
      <c r="J35" s="81" t="s">
        <v>27</v>
      </c>
      <c r="K35" s="81" t="s">
        <v>28</v>
      </c>
      <c r="L35" s="1"/>
      <c r="M35" s="74" t="str">
        <f>IF(K35="Optional","nur EP",E35*F35*L35)</f>
        <v>nur EP</v>
      </c>
      <c r="O35" s="75">
        <f>IF(K35="Optional",L35*E35,"x")</f>
        <v>0</v>
      </c>
    </row>
    <row r="36" spans="2:15" ht="36.75" customHeight="1">
      <c r="B36" s="76">
        <f t="shared" si="7"/>
        <v>1</v>
      </c>
      <c r="C36" s="65">
        <f t="shared" si="8"/>
        <v>6</v>
      </c>
      <c r="D36" s="66" t="s">
        <v>38</v>
      </c>
      <c r="E36" s="67">
        <v>135</v>
      </c>
      <c r="F36" s="80" t="s">
        <v>23</v>
      </c>
      <c r="G36" s="81" t="s">
        <v>19</v>
      </c>
      <c r="H36" s="82" t="s">
        <v>39</v>
      </c>
      <c r="I36" s="83" t="s">
        <v>40</v>
      </c>
      <c r="J36" s="81" t="s">
        <v>27</v>
      </c>
      <c r="K36" s="81" t="s">
        <v>28</v>
      </c>
      <c r="L36" s="1"/>
      <c r="M36" s="74" t="str">
        <f t="shared" ref="M36:M37" si="9">IF(K36="Optional","nur EP",E36*F36*L36)</f>
        <v>nur EP</v>
      </c>
      <c r="O36" s="75">
        <f t="shared" ref="O36:O37" si="10">IF(K36="Optional",L36*E36,"x")</f>
        <v>0</v>
      </c>
    </row>
    <row r="37" spans="2:15" ht="36.75" customHeight="1">
      <c r="B37" s="76">
        <f t="shared" si="7"/>
        <v>1</v>
      </c>
      <c r="C37" s="65">
        <v>6</v>
      </c>
      <c r="D37" s="66" t="s">
        <v>41</v>
      </c>
      <c r="E37" s="67">
        <v>9400</v>
      </c>
      <c r="F37" s="80" t="s">
        <v>23</v>
      </c>
      <c r="G37" s="81" t="s">
        <v>19</v>
      </c>
      <c r="H37" s="82" t="s">
        <v>39</v>
      </c>
      <c r="I37" s="83" t="s">
        <v>42</v>
      </c>
      <c r="J37" s="81" t="s">
        <v>27</v>
      </c>
      <c r="K37" s="81" t="s">
        <v>28</v>
      </c>
      <c r="L37" s="1"/>
      <c r="M37" s="74" t="str">
        <f t="shared" si="9"/>
        <v>nur EP</v>
      </c>
      <c r="O37" s="75">
        <f t="shared" si="10"/>
        <v>0</v>
      </c>
    </row>
    <row r="38" spans="2:15" ht="36.75" customHeight="1">
      <c r="B38" s="76">
        <f t="shared" si="7"/>
        <v>1</v>
      </c>
      <c r="C38" s="65">
        <f t="shared" si="8"/>
        <v>6</v>
      </c>
      <c r="D38" s="66" t="s">
        <v>43</v>
      </c>
      <c r="E38" s="67">
        <v>1500</v>
      </c>
      <c r="F38" s="80" t="s">
        <v>23</v>
      </c>
      <c r="G38" s="81" t="s">
        <v>44</v>
      </c>
      <c r="H38" s="82" t="s">
        <v>39</v>
      </c>
      <c r="I38" s="83" t="s">
        <v>45</v>
      </c>
      <c r="J38" s="81" t="s">
        <v>27</v>
      </c>
      <c r="K38" s="81" t="s">
        <v>28</v>
      </c>
      <c r="L38" s="1"/>
      <c r="M38" s="74" t="str">
        <f>IF(K38="Optional","nur EP",E38*F38*L38)</f>
        <v>nur EP</v>
      </c>
      <c r="O38" s="75">
        <f>IF(K38="Optional",L38*E38,"x")</f>
        <v>0</v>
      </c>
    </row>
    <row r="39" spans="2:15" s="92" customFormat="1" ht="27.9" customHeight="1">
      <c r="B39" s="85"/>
      <c r="C39" s="86"/>
      <c r="D39" s="87"/>
      <c r="E39" s="88"/>
      <c r="F39" s="88"/>
      <c r="G39" s="89"/>
      <c r="H39" s="90"/>
      <c r="I39" s="109" t="s">
        <v>46</v>
      </c>
      <c r="J39" s="109"/>
      <c r="K39" s="109"/>
      <c r="L39" s="110"/>
      <c r="M39" s="91">
        <f>SUM(M15:M38)</f>
        <v>0</v>
      </c>
      <c r="O39" s="75" t="str">
        <f>IF(K39="Optional",I39*E39,"x")</f>
        <v>x</v>
      </c>
    </row>
    <row r="40" spans="2:15" s="92" customFormat="1" ht="27.9" customHeight="1">
      <c r="B40" s="85"/>
      <c r="C40" s="86"/>
      <c r="D40" s="87"/>
      <c r="E40" s="88"/>
      <c r="F40" s="88"/>
      <c r="G40" s="89"/>
      <c r="H40" s="90"/>
      <c r="I40" s="109" t="s">
        <v>47</v>
      </c>
      <c r="J40" s="109"/>
      <c r="K40" s="109"/>
      <c r="L40" s="110"/>
      <c r="M40" s="91">
        <f>SUM(O15:O38)</f>
        <v>0</v>
      </c>
      <c r="O40" s="75"/>
    </row>
    <row r="41" spans="2:15" s="92" customFormat="1" ht="27.9" customHeight="1" thickBot="1">
      <c r="B41" s="85"/>
      <c r="C41" s="86"/>
      <c r="D41" s="87"/>
      <c r="E41" s="88"/>
      <c r="F41" s="88"/>
      <c r="G41" s="89"/>
      <c r="H41" s="90"/>
      <c r="I41" s="109" t="s">
        <v>48</v>
      </c>
      <c r="J41" s="109"/>
      <c r="K41" s="109"/>
      <c r="L41" s="110"/>
      <c r="M41" s="91">
        <f>M39+M40</f>
        <v>0</v>
      </c>
      <c r="O41" s="75"/>
    </row>
    <row r="42" spans="2:15" s="92" customFormat="1" ht="27.9" hidden="1" customHeight="1" thickBot="1">
      <c r="B42" s="85"/>
      <c r="C42" s="86"/>
      <c r="D42" s="87"/>
      <c r="E42" s="88"/>
      <c r="F42" s="88"/>
      <c r="G42" s="89"/>
      <c r="H42" s="90"/>
      <c r="I42" s="107">
        <v>19</v>
      </c>
      <c r="J42" s="107"/>
      <c r="K42" s="107"/>
      <c r="L42" s="108"/>
      <c r="M42" s="91">
        <f>M41*(I42/100)</f>
        <v>0</v>
      </c>
      <c r="O42" s="75" t="str">
        <f>IF(K42="Optional",I42*E42,"x")</f>
        <v>x</v>
      </c>
    </row>
    <row r="43" spans="2:15" s="92" customFormat="1" ht="27.9" hidden="1" customHeight="1" thickBot="1">
      <c r="B43" s="85"/>
      <c r="C43" s="86"/>
      <c r="D43" s="87"/>
      <c r="E43" s="88"/>
      <c r="F43" s="88"/>
      <c r="G43" s="89"/>
      <c r="H43" s="90"/>
      <c r="I43" s="109" t="str">
        <f>CONCATENATE("Angebotswert (brutto) inklusive optionale Leistungen Los ",B$11,":")</f>
        <v>Angebotswert (brutto) inklusive optionale Leistungen Los 1:</v>
      </c>
      <c r="J43" s="109"/>
      <c r="K43" s="109"/>
      <c r="L43" s="110"/>
      <c r="M43" s="91">
        <f>M41+M42</f>
        <v>0</v>
      </c>
      <c r="O43" s="75" t="str">
        <f>IF(K43="Optional",I43*E43,"x")</f>
        <v>x</v>
      </c>
    </row>
  </sheetData>
  <sheetProtection algorithmName="SHA-512" hashValue="lW+HNJ1X0fLgMvsq92ZWNswGkkTEDcItKLTPGzkJBOVZ8BBkBsjxp0hlLJRznTw9kUqAnaZ+omfd+fERpVrCdg==" saltValue="VqQNT2uNlxzb1LHkL2KLeg==" spinCount="100000" sheet="1" objects="1" scenarios="1"/>
  <mergeCells count="15">
    <mergeCell ref="B18:D18"/>
    <mergeCell ref="B22:D22"/>
    <mergeCell ref="B25:D25"/>
    <mergeCell ref="B28:D28"/>
    <mergeCell ref="I41:L41"/>
    <mergeCell ref="I42:L42"/>
    <mergeCell ref="I43:L43"/>
    <mergeCell ref="B31:D31"/>
    <mergeCell ref="I39:L39"/>
    <mergeCell ref="I40:L40"/>
    <mergeCell ref="B9:M9"/>
    <mergeCell ref="B10:E10"/>
    <mergeCell ref="F10:H10"/>
    <mergeCell ref="B12:M12"/>
    <mergeCell ref="B14:D14"/>
  </mergeCells>
  <phoneticPr fontId="35" type="noConversion"/>
  <dataValidations count="1">
    <dataValidation type="list" allowBlank="1" showInputMessage="1" showErrorMessage="1" sqref="K32:K38" xr:uid="{5F980F03-B9BE-49C7-BDF9-5297A9A1EF58}">
      <formula1>"optional"</formula1>
    </dataValidation>
  </dataValidations>
  <pageMargins left="0.51181102362204722" right="0.51181102362204722" top="0.55118110236220474" bottom="0.55118110236220474" header="0.31496062992125984" footer="0.31496062992125984"/>
  <pageSetup paperSize="9" scale="37" fitToHeight="0" orientation="landscape" r:id="rId1"/>
  <headerFooter>
    <oddFooter xml:space="preserve">&amp;LErstellt: E420_BSE&amp;CStand: &amp;D&amp;RSeite &amp;P/&amp;N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392A5AC46DE24C8FC8CDC4E9D9DF4F" ma:contentTypeVersion="3" ma:contentTypeDescription="Ein neues Dokument erstellen." ma:contentTypeScope="" ma:versionID="6fc833ca618760156bfa1881a55ffbd5">
  <xsd:schema xmlns:xsd="http://www.w3.org/2001/XMLSchema" xmlns:xs="http://www.w3.org/2001/XMLSchema" xmlns:p="http://schemas.microsoft.com/office/2006/metadata/properties" xmlns:ns2="a17f0644-7108-4e4a-be21-b01b400a66dd" targetNamespace="http://schemas.microsoft.com/office/2006/metadata/properties" ma:root="true" ma:fieldsID="b5b7d3272769ae4adb20f4a2709bafec" ns2:_="">
    <xsd:import namespace="a17f0644-7108-4e4a-be21-b01b400a66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f0644-7108-4e4a-be21-b01b400a6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2115C-A49D-4E85-BF04-487ABB53D2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83E18-F2C5-45B5-B5B7-9BB3388C57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1775AD-01D5-4C74-9B97-1D691B1BA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7f0644-7108-4e4a-be21-b01b400a66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Leistungsverzeichnis</vt:lpstr>
      <vt:lpstr>Leistungsverzeichnis!Druckbereich</vt:lpstr>
      <vt:lpstr>Leistungsverzeichnis!Drucktitel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 Seufferlein</dc:creator>
  <cp:keywords/>
  <dc:description/>
  <cp:lastModifiedBy>Dimitrova, Desislava GIZ</cp:lastModifiedBy>
  <cp:revision/>
  <dcterms:created xsi:type="dcterms:W3CDTF">2017-11-09T15:12:55Z</dcterms:created>
  <dcterms:modified xsi:type="dcterms:W3CDTF">2026-05-28T12:47:12Z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0x01010094392A5AC46DE24C8FC8CDC4E9D9DF4F</vt:lpwstr>
  </property>
</Properties>
</file>