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desislava_dimitrova_giz_de/Documents/Dokumente/0. Vorgänge/2. In Vorbereitung/10012162-HKLS Bonn/neue Unterlagen/"/>
    </mc:Choice>
  </mc:AlternateContent>
  <xr:revisionPtr revIDLastSave="128" documentId="8_{56CDECE4-F61E-451E-B5AF-6382AFE19D26}" xr6:coauthVersionLast="47" xr6:coauthVersionMax="47" xr10:uidLastSave="{2B99CBA4-C5AE-4B2C-A280-5A9733697286}"/>
  <bookViews>
    <workbookView xWindow="-120" yWindow="-120" windowWidth="29040" windowHeight="15720" xr2:uid="{F97CF866-D58A-4653-845E-20564AA27995}"/>
  </bookViews>
  <sheets>
    <sheet name="Leistungsverzeichnis" sheetId="12" r:id="rId1"/>
  </sheets>
  <definedNames>
    <definedName name="_xlnm._FilterDatabase" localSheetId="0" hidden="1">Leistungsverzeichnis!$H$1:$H$134</definedName>
    <definedName name="_xlnm.Print_Area" localSheetId="0">Leistungsverzeichnis!$B$1:$M$134</definedName>
    <definedName name="_xlnm.Print_Titles" localSheetId="0">Leistungsverzeichnis!$7:$10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2" l="1"/>
  <c r="I130" i="12" l="1"/>
  <c r="M28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30" i="12" l="1"/>
  <c r="M72" i="12"/>
  <c r="O72" i="12"/>
  <c r="M71" i="12"/>
  <c r="M79" i="12"/>
  <c r="O28" i="12"/>
  <c r="M97" i="12"/>
  <c r="M107" i="12"/>
  <c r="C57" i="12"/>
  <c r="L74" i="12"/>
  <c r="M119" i="12"/>
  <c r="L36" i="12"/>
  <c r="M34" i="12"/>
  <c r="L67" i="12"/>
  <c r="L62" i="12"/>
  <c r="L53" i="12"/>
  <c r="L122" i="12"/>
  <c r="O120" i="12"/>
  <c r="L110" i="12"/>
  <c r="L81" i="12"/>
  <c r="L90" i="12"/>
  <c r="L100" i="12"/>
  <c r="L30" i="12"/>
  <c r="M78" i="12"/>
  <c r="M77" i="12"/>
  <c r="C84" i="12"/>
  <c r="C85" i="12" s="1"/>
  <c r="C86" i="12" s="1"/>
  <c r="C87" i="12" s="1"/>
  <c r="M51" i="12"/>
  <c r="O51" i="12"/>
  <c r="M84" i="12"/>
  <c r="M85" i="12"/>
  <c r="M86" i="12"/>
  <c r="M87" i="12"/>
  <c r="M88" i="12"/>
  <c r="M81" i="12" l="1"/>
  <c r="M90" i="12"/>
  <c r="O71" i="12" l="1"/>
  <c r="O68" i="12"/>
  <c r="M68" i="12"/>
  <c r="M69" i="12"/>
  <c r="O69" i="12"/>
  <c r="O17" i="12"/>
  <c r="C114" i="12"/>
  <c r="C113" i="12"/>
  <c r="C116" i="12"/>
  <c r="C117" i="12"/>
  <c r="C120" i="12"/>
  <c r="C118" i="12"/>
  <c r="C103" i="12"/>
  <c r="B103" i="12"/>
  <c r="O57" i="12"/>
  <c r="O58" i="12"/>
  <c r="O54" i="12"/>
  <c r="O25" i="12"/>
  <c r="O55" i="12"/>
  <c r="O56" i="12"/>
  <c r="O59" i="12"/>
  <c r="O14" i="12"/>
  <c r="O15" i="12"/>
  <c r="O16" i="12"/>
  <c r="O50" i="12"/>
  <c r="O26" i="12"/>
  <c r="O60" i="12"/>
  <c r="O27" i="12"/>
  <c r="O18" i="12"/>
  <c r="O19" i="12"/>
  <c r="O20" i="12"/>
  <c r="O21" i="12"/>
  <c r="O22" i="12"/>
  <c r="O23" i="12"/>
  <c r="O24" i="12"/>
  <c r="O31" i="12"/>
  <c r="O32" i="12"/>
  <c r="O33" i="12"/>
  <c r="O49" i="12"/>
  <c r="O38" i="12"/>
  <c r="O37" i="12"/>
  <c r="O44" i="12"/>
  <c r="O45" i="12"/>
  <c r="O43" i="12"/>
  <c r="O41" i="12"/>
  <c r="O46" i="12"/>
  <c r="O42" i="12"/>
  <c r="O39" i="12"/>
  <c r="O40" i="12"/>
  <c r="O48" i="12"/>
  <c r="O47" i="12"/>
  <c r="O63" i="12"/>
  <c r="O64" i="12"/>
  <c r="O65" i="12"/>
  <c r="O70" i="12"/>
  <c r="O81" i="12"/>
  <c r="O82" i="12"/>
  <c r="O83" i="12"/>
  <c r="O84" i="12"/>
  <c r="O85" i="12"/>
  <c r="O90" i="12"/>
  <c r="O93" i="12"/>
  <c r="O92" i="12"/>
  <c r="O91" i="12"/>
  <c r="O94" i="12"/>
  <c r="O100" i="12"/>
  <c r="O101" i="12"/>
  <c r="O103" i="12"/>
  <c r="O102" i="12"/>
  <c r="O104" i="12"/>
  <c r="O108" i="12"/>
  <c r="O109" i="12"/>
  <c r="O110" i="12"/>
  <c r="O116" i="12"/>
  <c r="O112" i="12"/>
  <c r="O111" i="12"/>
  <c r="O121" i="12"/>
  <c r="O122" i="12"/>
  <c r="O123" i="12"/>
  <c r="O124" i="12"/>
  <c r="O125" i="12"/>
  <c r="O128" i="12"/>
  <c r="O129" i="12"/>
  <c r="M131" i="12" l="1"/>
  <c r="B111" i="12"/>
  <c r="M120" i="12"/>
  <c r="M55" i="12"/>
  <c r="C108" i="12" l="1"/>
  <c r="B108" i="12"/>
  <c r="M57" i="12"/>
  <c r="M108" i="12"/>
  <c r="M98" i="12"/>
  <c r="M94" i="12"/>
  <c r="M114" i="12"/>
  <c r="M113" i="12"/>
  <c r="M93" i="12"/>
  <c r="I131" i="12"/>
  <c r="M129" i="12"/>
  <c r="M128" i="12"/>
  <c r="M127" i="12"/>
  <c r="M126" i="12"/>
  <c r="M125" i="12"/>
  <c r="D125" i="12"/>
  <c r="D126" i="12" s="1"/>
  <c r="D127" i="12" s="1"/>
  <c r="D128" i="12" s="1"/>
  <c r="D129" i="12" s="1"/>
  <c r="M70" i="12" l="1"/>
  <c r="M74" i="12" s="1"/>
  <c r="M65" i="12" l="1"/>
  <c r="M64" i="12"/>
  <c r="M63" i="12"/>
  <c r="M47" i="12"/>
  <c r="M117" i="12"/>
  <c r="M116" i="12"/>
  <c r="M48" i="12"/>
  <c r="M40" i="12"/>
  <c r="M39" i="12"/>
  <c r="M42" i="12"/>
  <c r="M46" i="12"/>
  <c r="M41" i="12"/>
  <c r="M43" i="12"/>
  <c r="M45" i="12"/>
  <c r="M44" i="12"/>
  <c r="M37" i="12"/>
  <c r="M38" i="12"/>
  <c r="M49" i="12"/>
  <c r="M33" i="12"/>
  <c r="M32" i="12"/>
  <c r="M31" i="12"/>
  <c r="M60" i="12"/>
  <c r="M50" i="12"/>
  <c r="M118" i="12"/>
  <c r="M106" i="12"/>
  <c r="M96" i="12"/>
  <c r="M59" i="12"/>
  <c r="M56" i="12"/>
  <c r="M54" i="12"/>
  <c r="M104" i="12"/>
  <c r="M58" i="12"/>
  <c r="M105" i="12"/>
  <c r="M95" i="12"/>
  <c r="M103" i="12"/>
  <c r="B12" i="12"/>
  <c r="B82" i="12" s="1"/>
  <c r="B84" i="12" s="1"/>
  <c r="I134" i="12"/>
  <c r="I132" i="12"/>
  <c r="M122" i="12" l="1"/>
  <c r="M100" i="12"/>
  <c r="M53" i="12"/>
  <c r="M36" i="12"/>
  <c r="M67" i="12"/>
  <c r="M62" i="12"/>
  <c r="M110" i="12"/>
  <c r="B85" i="12"/>
  <c r="B86" i="12" s="1"/>
  <c r="B87" i="12" s="1"/>
  <c r="B57" i="12"/>
  <c r="B58" i="12" s="1"/>
  <c r="B28" i="12" s="1"/>
  <c r="C91" i="12"/>
  <c r="C95" i="12" s="1"/>
  <c r="M130" i="12" l="1"/>
  <c r="M132" i="12" s="1"/>
  <c r="M133" i="12" s="1"/>
  <c r="M134" i="12" s="1"/>
  <c r="B91" i="12"/>
  <c r="B95" i="12" s="1"/>
  <c r="C105" i="12"/>
  <c r="B54" i="12"/>
  <c r="B105" i="12"/>
  <c r="B104" i="12" s="1"/>
  <c r="B106" i="12" s="1"/>
  <c r="C94" i="12" l="1"/>
  <c r="C93" i="12"/>
  <c r="B94" i="12"/>
  <c r="B93" i="12"/>
  <c r="C104" i="12"/>
  <c r="C106" i="12" s="1"/>
  <c r="B114" i="12" l="1"/>
  <c r="B113" i="12"/>
  <c r="B116" i="12"/>
  <c r="B117" i="12"/>
  <c r="B120" i="12"/>
  <c r="B118" i="12"/>
  <c r="B96" i="12"/>
  <c r="C96" i="12"/>
  <c r="C123" i="12"/>
  <c r="C125" i="12" s="1"/>
  <c r="C126" i="12" s="1"/>
  <c r="C127" i="12" s="1"/>
  <c r="C128" i="12" s="1"/>
  <c r="C129" i="12" s="1"/>
  <c r="B123" i="12" l="1"/>
  <c r="B125" i="12" s="1"/>
  <c r="B126" i="12" s="1"/>
  <c r="B127" i="12" s="1"/>
  <c r="B128" i="12" s="1"/>
  <c r="B129" i="12" s="1"/>
  <c r="B55" i="12" l="1"/>
  <c r="B25" i="12"/>
  <c r="B56" i="12" l="1"/>
  <c r="B59" i="12"/>
  <c r="B14" i="12" s="1"/>
  <c r="C58" i="12" l="1"/>
  <c r="C54" i="12" s="1"/>
  <c r="C28" i="12" l="1"/>
  <c r="C55" i="12" s="1"/>
  <c r="C25" i="12" l="1"/>
  <c r="C56" i="12"/>
  <c r="C59" i="12"/>
  <c r="C14" i="12" l="1"/>
  <c r="C15" i="12" s="1"/>
  <c r="C16" i="12" s="1"/>
  <c r="C72" i="12" s="1"/>
  <c r="C17" i="12" l="1"/>
  <c r="C50" i="12"/>
  <c r="C26" i="12" s="1"/>
  <c r="C60" i="12" l="1"/>
  <c r="C27" i="12" s="1"/>
  <c r="C18" i="12" s="1"/>
  <c r="C19" i="12" s="1"/>
  <c r="C20" i="12" s="1"/>
  <c r="C21" i="12" s="1"/>
  <c r="C22" i="12" s="1"/>
  <c r="C23" i="12" l="1"/>
  <c r="C24" i="12" s="1"/>
  <c r="C31" i="12" s="1"/>
  <c r="C32" i="12" s="1"/>
  <c r="C33" i="12" s="1"/>
  <c r="C34" i="12" l="1"/>
  <c r="C49" i="12"/>
  <c r="C38" i="12" s="1"/>
  <c r="C37" i="12" s="1"/>
  <c r="C44" i="12" s="1"/>
  <c r="C45" i="12" s="1"/>
  <c r="C43" i="12" l="1"/>
  <c r="C41" i="12" s="1"/>
  <c r="C46" i="12" s="1"/>
  <c r="C42" i="12" s="1"/>
  <c r="C39" i="12" s="1"/>
  <c r="C40" i="12" s="1"/>
  <c r="C48" i="12" s="1"/>
  <c r="C47" i="12" s="1"/>
  <c r="C63" i="12" s="1"/>
  <c r="C64" i="12" s="1"/>
  <c r="C75" i="12" l="1"/>
  <c r="C65" i="12"/>
  <c r="C68" i="12" s="1"/>
  <c r="B15" i="12"/>
  <c r="B16" i="12" s="1"/>
  <c r="B72" i="12" s="1"/>
  <c r="C69" i="12" l="1"/>
  <c r="B17" i="12"/>
  <c r="B50" i="12"/>
  <c r="B26" i="12" s="1"/>
  <c r="C70" i="12" l="1"/>
  <c r="C51" i="12" s="1"/>
  <c r="C71" i="12"/>
  <c r="B60" i="12"/>
  <c r="B27" i="12" s="1"/>
  <c r="B18" i="12" l="1"/>
  <c r="B19" i="12" s="1"/>
  <c r="B20" i="12" s="1"/>
  <c r="B21" i="12" s="1"/>
  <c r="B22" i="12" s="1"/>
  <c r="B23" i="12" l="1"/>
  <c r="B24" i="12" s="1"/>
  <c r="B31" i="12" s="1"/>
  <c r="B32" i="12" s="1"/>
  <c r="B33" i="12" s="1"/>
  <c r="B49" i="12" l="1"/>
  <c r="B38" i="12" s="1"/>
  <c r="B37" i="12" s="1"/>
  <c r="B44" i="12" s="1"/>
  <c r="B45" i="12" s="1"/>
  <c r="B34" i="12"/>
  <c r="B43" i="12" l="1"/>
  <c r="B41" i="12" s="1"/>
  <c r="B46" i="12" s="1"/>
  <c r="B42" i="12" s="1"/>
  <c r="B39" i="12" s="1"/>
  <c r="B40" i="12" s="1"/>
  <c r="B48" i="12" s="1"/>
  <c r="B47" i="12" s="1"/>
  <c r="B63" i="12" s="1"/>
  <c r="B64" i="12" s="1"/>
  <c r="B75" i="12" l="1"/>
  <c r="B65" i="12"/>
  <c r="B68" i="12" s="1"/>
  <c r="B69" i="12" l="1"/>
  <c r="B70" i="12" s="1"/>
  <c r="B78" i="12"/>
  <c r="B71" i="12" l="1"/>
  <c r="B51" i="12"/>
  <c r="B77" i="12" s="1"/>
</calcChain>
</file>

<file path=xl/sharedStrings.xml><?xml version="1.0" encoding="utf-8"?>
<sst xmlns="http://schemas.openxmlformats.org/spreadsheetml/2006/main" count="549" uniqueCount="155">
  <si>
    <t xml:space="preserve">Deutsche Gesellschaft für Internationale Zusammenarbeit (GIZ) GmbH </t>
  </si>
  <si>
    <t>Campus Kottenforst, In der Wehrhecke 1</t>
  </si>
  <si>
    <t>D-53225 Bonn-Röttgen</t>
  </si>
  <si>
    <t xml:space="preserve">Vergabenummer: </t>
  </si>
  <si>
    <t>Leistungsverzeichnis Instandhaltung</t>
  </si>
  <si>
    <t>Bitte füllen Sie die grün hinterlegten Felder aus.</t>
  </si>
  <si>
    <r>
      <rPr>
        <b/>
        <sz val="16"/>
        <rFont val="Arial"/>
        <family val="2"/>
      </rPr>
      <t>Bezeichnung Bieter</t>
    </r>
    <r>
      <rPr>
        <sz val="16"/>
        <rFont val="Arial"/>
        <family val="2"/>
      </rPr>
      <t xml:space="preserve"> </t>
    </r>
  </si>
  <si>
    <t>Campus Kottenforst, In der Wehrhecke 1 53125 Bonn</t>
  </si>
  <si>
    <t>Vertragsnummer</t>
  </si>
  <si>
    <t>Haus 1</t>
  </si>
  <si>
    <t>OZ</t>
  </si>
  <si>
    <t>Anzahl</t>
  </si>
  <si>
    <t>Wartungen /
Vertragslaufzeit</t>
  </si>
  <si>
    <t>Einheit</t>
  </si>
  <si>
    <t>Position</t>
  </si>
  <si>
    <t xml:space="preserve">Beschreibung </t>
  </si>
  <si>
    <t>Wartungsintervall</t>
  </si>
  <si>
    <t>Typ</t>
  </si>
  <si>
    <t>EP</t>
  </si>
  <si>
    <t>GP</t>
  </si>
  <si>
    <t>Z.-Wertung</t>
  </si>
  <si>
    <t>LE</t>
  </si>
  <si>
    <t xml:space="preserve">Instandhaltung Heizkessel ECOCRAFT, 50,4-252,2 kW
</t>
  </si>
  <si>
    <t>Instandhaltung gemäß Leistungsbeschreibung
Kleine Instandsetzungen bis zu 50 EUR je Wartungsperiode
Störfallmanagement
Anlagen Verfügbarkeitsklasse: A</t>
  </si>
  <si>
    <t>Leistung</t>
  </si>
  <si>
    <t xml:space="preserve">Instandhaltung Wärmetauscher Buderus LOGALUX FS40/3E
</t>
  </si>
  <si>
    <t>jährlich</t>
  </si>
  <si>
    <t>Instandhaltung Kondensatpumpe für Heizkessel Vaillant</t>
  </si>
  <si>
    <t>Instandhaltung gemäß Leistungsbeschreibung
Kleine Instandsetzungen bis zu 50 EUR je Wartungsperiode
Störfallmanagement
Anlagen Verfügbarkeitsklasse: B</t>
  </si>
  <si>
    <t xml:space="preserve">Instandhaltung Heizkreis H01 für RLT, 161,3 kW
</t>
  </si>
  <si>
    <t xml:space="preserve">Instandhaltung Heizkreis H02 für Konvektoren, 22 kW
</t>
  </si>
  <si>
    <t xml:space="preserve">Instandhaltung Heizkreis H03 für Wohnbereich, 116,5 kW
</t>
  </si>
  <si>
    <t xml:space="preserve">Instandhaltung Heizkreis H04 für Kaminecke/ Lager, 10,5 kW
</t>
  </si>
  <si>
    <t xml:space="preserve">Instandhaltung Heizkreis H05 für Foyer, Restaurant, 34,5 kW
</t>
  </si>
  <si>
    <t xml:space="preserve">Instandhaltung Heizkreis H06 für Heizkörper, 63 kW
</t>
  </si>
  <si>
    <t>Instandhaltung Heizkreis H07 für Warmwasserbeitung 90kW</t>
  </si>
  <si>
    <t>Instandhaltung gemäß Leistungsbeschreibung
Störfallmanagement
Anlagen Verfügbarkeitsklasse: A</t>
  </si>
  <si>
    <t>Instandhaltung Neutralisationsanlage</t>
  </si>
  <si>
    <t>Instandhaltung gemäß Leistungsbeschreibung
Kleine Instandsetzungen bis zu 30 EUR je Wartungsperiode
Störfallmanagement
Anlagen Verfügbarkeitsklasse: B</t>
  </si>
  <si>
    <t xml:space="preserve">Instandhaltung Gashausanschluss und internes Gasnetz, Gaszähler DN50
</t>
  </si>
  <si>
    <t>Instandhaltung gemäß Leistungsbeschreibung
Kleine Instandsetzungen bis zu 30 EUR je Wartungsperiode
Störfallmanagement
Anlagen Verfügbarkeitsklasse: A</t>
  </si>
  <si>
    <t>Gesamtpreis Heizungskomponenten Haus 1</t>
  </si>
  <si>
    <t>Gesamt pro Wartungsintervall</t>
  </si>
  <si>
    <t>Gesamtpreis Vertragslaufzeit</t>
  </si>
  <si>
    <t>Instandhaltung Splitklimagerät Daikin: Außengerät RKS71FAV1B, R410A, 4,2 kg, Innengerät Daikin FTXS71GV1B Instandhaltung Splitklimagerät Daikin, je ein Innen- und Außengerät;
Kältemittel R 410A;
Füllmenge 2,3kg</t>
  </si>
  <si>
    <t>Instandhaltung Splitklimagerät Daikin, Großraumbüro;
ein Außengerät RZQG100L8Y1B;
Kältemittel R 410A;
Füllmenge 4,4kg;
2 Innengeräte Dakin FAQ71CVEB9</t>
  </si>
  <si>
    <t xml:space="preserve">Instandhaltung SANYO Split: Außengerät SAP-CLR124EA, R410A, 3,5 kg, Innengerät SAP-KR124EA </t>
  </si>
  <si>
    <t>Instandhaltung DAIKIN Sky Air Deckengerät FHA60A9, DAIKIN  Split Außengerät RXM60N9</t>
  </si>
  <si>
    <t>Gesamtpreis Kälteerzeuger Haus 1</t>
  </si>
  <si>
    <t>Instandhaltung und Jahresprüfung Brandschutzklappen, verschiedene Größen;
runde DN 60 bis DN 610;
rechteckige 30x30mm bis 700x700mm</t>
  </si>
  <si>
    <t>Instandhaltung Luftreiniger Camfill Camcleaner 800</t>
  </si>
  <si>
    <t xml:space="preserve">Instandhaltung Lüftungsanlage Bad / Kopfzimmer; Systemair KVKE 200;
keine Filter; AB 320m3/h;
</t>
  </si>
  <si>
    <t>Instandhaltung Kondensatpumpe WILO für Lüftungsanlagen</t>
  </si>
  <si>
    <t>Gesamtpreis Lüftung Haus 1</t>
  </si>
  <si>
    <t xml:space="preserve">Instandhaltung Trinkwasserverteiler, 10 Abgänge mit Druckminderer
</t>
  </si>
  <si>
    <t>Instandhaltung gemäß Leistungsbeschreibung
Kleine Instandsetzungen bis zu 30 EUR je Wartungsperiode
Störfallmanagement 
Anlagen Verfügbarkeitsklasse: A</t>
  </si>
  <si>
    <t xml:space="preserve">Instandhaltung Trinkwasser Hausanschluss, Zähler und Absperrventile
</t>
  </si>
  <si>
    <t>Instandhaltung Enthärtungsanlage Grünbeck Neister GSX 5</t>
  </si>
  <si>
    <t xml:space="preserve">Instandhaltung gemäß Leistungsbeschreibung
Kleine Instandsetzungen bis zu 30 EUR je Wartungsperiode
Störfallmanagement
Anlagen Verfügbarkeitsklasse: A </t>
  </si>
  <si>
    <t>Instandhaltung Rückspülfilter Judo Trinkwassereinspeisung</t>
  </si>
  <si>
    <t>Instandhaltung gemäß Leistungsbeschreibung
Kleine Instandsetzungen bis zu 10 EUR je Wartungsperiode
Störfallmanagement
Anlagen Verfügbarkeitsklasse: B</t>
  </si>
  <si>
    <t xml:space="preserve">Instandhaltung Druckerhöhungsanlage Reflex
</t>
  </si>
  <si>
    <t xml:space="preserve">Instandhaltung Druckerhöhungsanlage Reflex VS1 inkl. MAG
</t>
  </si>
  <si>
    <t>Gesamtpreis Sanitär Haus 1</t>
  </si>
  <si>
    <t>Gesamt
 Vertragslaufzeit</t>
  </si>
  <si>
    <t xml:space="preserve">Instandhaltung Schaltschrank MSR/ GLT, MSR ISP01; Lüftung;
Kieback&amp;Peter DDC4200e;
Annahme 200 Datenpunkte; </t>
  </si>
  <si>
    <t xml:space="preserve">Instandhaltung Schaltschrank MSR/ GLT, MSR ISP02; Heizung;
Kieback&amp;Peter DDC4200e;
Annahme 200 Datenpunkte; </t>
  </si>
  <si>
    <t xml:space="preserve">Instandhaltung Schaltschrank MSR/ GLT, MSR ISP03; Kieback&amp;Peter DDC4200e;
Annahme 200 Datenpunkte; </t>
  </si>
  <si>
    <t>Gesamtpreis MSR/GLT Haus 1</t>
  </si>
  <si>
    <t xml:space="preserve">Instandhaltung Waschmaschine Miele W1764Exklusiv Edition </t>
  </si>
  <si>
    <t>InstandhaltungTrockner Miele PDR 300 HP</t>
  </si>
  <si>
    <t>Instandhaltung und Prüfung gemäß LeistInstandhaltung gemäß Leistungsbeschreibung
Kleine Instandsetzungen bis zu 30 EUR je Wartungsperiode
Störfallmanagement
Anlagen Verfügbarkeitsklasse: B</t>
  </si>
  <si>
    <t>Instandhaltung Waschmaschine Miele WS 5100 EL</t>
  </si>
  <si>
    <t>Instandhaltung und Prüfung gemäß Leistungsbeschreibung,
Kleine Instandsetzungen bis zu 100 EUR je Wartungsperiode
Sopnderleistung: DGUV 500
Störfallmanagement
Anlagen Verfügbarkeitsklasse: B</t>
  </si>
  <si>
    <t>Instandhaltung Wäschetrockner Miele T 6251 EL</t>
  </si>
  <si>
    <t>Gesamtpreis Betriebstechnik/ Wäscheversorgung Haus 1</t>
  </si>
  <si>
    <t>Haus 2</t>
  </si>
  <si>
    <t>Intervall</t>
  </si>
  <si>
    <t xml:space="preserve">Instandhaltung und Jahresprüfung Brandschutzklappen, verschiedene Größen;
</t>
  </si>
  <si>
    <t>Mitsubishi Split SRK 50Z5-5 Kälteinhalt: R410A vorgefüllt 1,35 Liter für 15m Leitung</t>
  </si>
  <si>
    <t>Gesamtpreis Lüftung und Kälteerzeuger Haus 2</t>
  </si>
  <si>
    <t>Haus 3</t>
  </si>
  <si>
    <t>1.</t>
  </si>
  <si>
    <t xml:space="preserve">Instandhaltung Trinkwasserverteiler
</t>
  </si>
  <si>
    <t xml:space="preserve">Instandhaltung gemäß Leistungsbeschreibung
Kleine Instandsetzungen bis zu 10 EUR je Wartungsperiode
Störfallmanagement
Anlagen Verfügbarkeitsklasse: A </t>
  </si>
  <si>
    <t>2.</t>
  </si>
  <si>
    <t xml:space="preserve">Instandhaltung Absperrschieber Trinkwasser
</t>
  </si>
  <si>
    <t>3.</t>
  </si>
  <si>
    <t xml:space="preserve">Instandhaltung Rückspülfilter Optiline
</t>
  </si>
  <si>
    <t>4.</t>
  </si>
  <si>
    <t>5.</t>
  </si>
  <si>
    <t xml:space="preserve">Instandhaltung AstroN5S Photovoltaikanlage mit Energiespeichersystem XEM900 (Hager)
</t>
  </si>
  <si>
    <t>Gesamtpreis Haus 3</t>
  </si>
  <si>
    <t>Gesamt pro Vertragslaufzeit</t>
  </si>
  <si>
    <t>Haus 4</t>
  </si>
  <si>
    <t xml:space="preserve">2. </t>
  </si>
  <si>
    <t xml:space="preserve">Instandhaltung Rückspülfilter BKG
</t>
  </si>
  <si>
    <t>Gesamtpreis Haus 4</t>
  </si>
  <si>
    <t>Haus 5</t>
  </si>
  <si>
    <t xml:space="preserve">1. </t>
  </si>
  <si>
    <t>Instandhaltung Trinkwasserverteiler</t>
  </si>
  <si>
    <t xml:space="preserve">3. </t>
  </si>
  <si>
    <t xml:space="preserve">Instandhaltung Rückspülfilter Conel
</t>
  </si>
  <si>
    <t xml:space="preserve">4. </t>
  </si>
  <si>
    <t>Gesamtpreis Haus 5</t>
  </si>
  <si>
    <t>Haus 6</t>
  </si>
  <si>
    <t>Instandhaltung Rückspülfilter</t>
  </si>
  <si>
    <t>Instandhaltung gemäß Leistungsbeschreibung,
Störfallmanagement
Anlagen Verfügbarkeitsklasse: B</t>
  </si>
  <si>
    <t>Instandhaltung Splitklimagerät Daikin T009565</t>
  </si>
  <si>
    <t>Gesamtpreis Haus 6</t>
  </si>
  <si>
    <t>Übergeordnete Leistungsbestandteile</t>
  </si>
  <si>
    <t>Std.</t>
  </si>
  <si>
    <t>Stunden Facharbeiter:in</t>
  </si>
  <si>
    <t xml:space="preserve">Stundenlohn Regelarbeitszeit 
Mo.  -  Fr. 07:00 - 20:00 Uhr </t>
  </si>
  <si>
    <t>Bedarf</t>
  </si>
  <si>
    <t>optional</t>
  </si>
  <si>
    <t>Stunden mit Zuschlag für Nachtarbeit</t>
  </si>
  <si>
    <t>Stundenlohn Regelarbeitszeit + Zulage auf Stundelohn für die Zeit von 20:00 bis 07:00 Uhr</t>
  </si>
  <si>
    <t>Stunden mit Zuschlag für Arbeit am  Samstag</t>
  </si>
  <si>
    <t>Stundenlohn Regelarbeitszeit + Zulage auf Stundelohn für Samstage</t>
  </si>
  <si>
    <t>Stunden mit Zuschlag für Arbeiten an  Sonn- und Feiertagen</t>
  </si>
  <si>
    <t>Stundenlohn Regelarbeitszeit + Zulage auf Stundelohn für Sonn- und Feiertage</t>
  </si>
  <si>
    <t>Stck.</t>
  </si>
  <si>
    <t xml:space="preserve">Fahrten zum Leistungsort
</t>
  </si>
  <si>
    <t>Störungsbehebung</t>
  </si>
  <si>
    <t>Instandhaltung Wärmepumpe Flexotherm exclusive mit zwei aro collect</t>
  </si>
  <si>
    <t>Instandhaltung Wärmepumpe Flexotherm Exclusive mit zwei aro collect</t>
  </si>
  <si>
    <t>Ablüfter Limdor</t>
  </si>
  <si>
    <t>Ablüfter Maico</t>
  </si>
  <si>
    <t>nstandhaltung gemäß Leistungsbeschreibung
Kleine Instandsetzungen bis zu 10 EUR je Wartungsperiode
Störfallmanagement
Anlagen Verfügbarkeitsklasse: B</t>
  </si>
  <si>
    <t>Instandhaltung gemäß Leistungsbeschreibung
Kleine Instandsetzungen bis zu 30 EUR je Wartungsperiode
Einamilge Prüfung der Gasleitung auf Gebrauchsfähigkeit nach TRGI 2018 während der Vertragslaufzeit
Störfallmanagement
Anlagen Verfügbarkeitsklasse: A</t>
  </si>
  <si>
    <t xml:space="preserve">Einmalige Prüfung der Gasleitung auf Gebrauchsfähigkeit nach TRGI 2018 </t>
  </si>
  <si>
    <t xml:space="preserve">Gebrauchsfähigkeitprüfung Gas nach TRGI 2018 </t>
  </si>
  <si>
    <t>Instandhaltung Heizkreisverteiler mit gesamtem Verteilnetz</t>
  </si>
  <si>
    <t>Instandhaltung Trinkwassernetz incl. aller Ventile und Pumpen</t>
  </si>
  <si>
    <t xml:space="preserve">Einmaliger Filtertausch </t>
  </si>
  <si>
    <t xml:space="preserve">Instandhaltung von Technischen Anlagen (HKLS,MSR/GLT) </t>
  </si>
  <si>
    <t>Instandhaltung Trennstationen (Fussbodenheizungen) Wilo</t>
  </si>
  <si>
    <t>Instandhaltung Lüftungsanlage L03 Mensa; Wolf Lüftungsanlage WK-com N540/B127;
Erhitzer; 2 Stück Kanalrauchmelder;
Pumpe; Filter F7 und M5 je 2 Stück;
ZU / AB 3000m3/h;</t>
  </si>
  <si>
    <t>Instandhaltung Lüftungsanlage L02 Kegelbahn, 
Wolf WK-Com S B42 ;
Pumpe;2 Stück Kanalrauchmelder;
Filter F7und M5 je ein Stück;
ZU / AB 1500m3/h;</t>
  </si>
  <si>
    <t>Instandhaltung gemäß Leistungsbeschreibung
Kleine Instandsetzungen bis zu 100 EUR je Wartungsperiode
Störfallmanagement
Anlagen Verfügbarkeitsklasse: A</t>
  </si>
  <si>
    <t xml:space="preserve">Instandhaltung Lüftungsanlage L04 Küche; 
Wolf WK-Com S B42 ;
Erhitzer, 2 Kanalrauchmelder; 2 Stück Kanalrauchmelder;
Fettabscheidevorrichtung (Metall-Drahtgestrick); Pumpe;
Filter F7 und M5 je 2 Stück;
ZU / AB 6500m3/h
</t>
  </si>
  <si>
    <t xml:space="preserve">Instandhaltung Lüftungsanlage L05 Sozialräume; WC UG Hausmeister;
Klarluf 40-3025NZ40F:
Elektroheizung, Filter F5+F7, ZU/AB 500 m³/h
</t>
  </si>
  <si>
    <t>Instandhaltung Lüftungsanlage L06 innenliegende Sozialräume Küche;
Klarluft 40-3025NZ40F:
Pumpe, Filter F7+M5, ZU/AB 650 m³/h</t>
  </si>
  <si>
    <t xml:space="preserve">Instandhaltung Lüftungsanlage L07 Hörsaal 2;
Wolf WK-Com S B63 ;
Pumpe; 2 Stück Kanalrauchmelder;
Filter M5 und F7 je 2 Stück;
ZU / AB 3500m3/h
</t>
  </si>
  <si>
    <t xml:space="preserve">Instandhaltung Lüftungsanlage L08 Hörsaal 1; 
Wolf WK-Com S B63;
Pumpe; 2 Stück Kanalrauchmelder;
Filter M5 und F7 je 2 Stück;
ZU / AB 3500m3/h
</t>
  </si>
  <si>
    <t xml:space="preserve">Instandhaltung Lüftungsanlage L09 Mehrzweckraum; 
Wolf WK-Com S B85;
Pumpe; 2 Stück Kanalrauchmelder;
Filter M5 und F7 je 3 Stück;
ZU / AB 5000m3/h;
</t>
  </si>
  <si>
    <t xml:space="preserve">Instandhaltung Lüftungsanlage L10 Küchenkellerräume; Klarluft 40-3025NZ40F; 
Elektroerhitzer; 2 Stück Kanalrauchmelder;
Filter M5 und F7; je ein Stück;
ZU / AB 500m3/h;
</t>
  </si>
  <si>
    <t>Instandhaltung und Prüfung gemäß Leistungsbeschreibung,
Kleine Instandsetzungen bis zu 50 EUR je Wartungsperiode
Störfallmanagement
Anlagen Verfügbarkeitsklasse: A</t>
  </si>
  <si>
    <t xml:space="preserve">Instandhaltung Lüftungsanlagen inkl. Maschinelle Entrauchungsanlage </t>
  </si>
  <si>
    <t>Badlüfter Limodor/ Filtertausch – passend für Limodor F/LF5, Filtermaß 226×226 mm, Loch Ø 96 mm</t>
  </si>
  <si>
    <t xml:space="preserve">Instandhaltung Lüftungsanlage L01 Bierkeller; Kegelbahn, Wolf WK-Com S B42; 
Pumpe; 2 Stück Kanalrauchmelder; Filter M5 unf F7 je ein Stück; ZU / AB 2000m3/h;
</t>
  </si>
  <si>
    <t>Instandhaltung und Prüfung gemäß Leistungsbeschreibung,
Kleine Instandsetzungen bis zu 100 EUR je Wartungsperiode
Störfallmanagement
Anlagen Verfügbarkeitsklasse: A</t>
  </si>
  <si>
    <t>einmalig</t>
  </si>
  <si>
    <t>45XXXXXX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</si>
</sst>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(* #,##0.00\ &quot;€&quot;_);_(* \(#,##0.00\ &quot;€&quot;\);_(* &quot;-&quot;??\ &quot;€&quot;_);_(@_)"/>
    <numFmt numFmtId="165" formatCode="_-* #,##0.00\ [$€-407]_-;\-* #,##0.00\ [$€-407]_-;_-* &quot;-&quot;??\ [$€-407]_-;_-@_-"/>
    <numFmt numFmtId="166" formatCode="&quot;#&quot;\."/>
    <numFmt numFmtId="167" formatCode="#&quot;.&quot;"/>
    <numFmt numFmtId="168" formatCode="&quot;Los &quot;#"/>
    <numFmt numFmtId="169" formatCode="&quot;Umsatzsteuer z.Z. &quot;#&quot;%:&quot;"/>
  </numFmts>
  <fonts count="2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SansSerif"/>
      <charset val="2"/>
    </font>
    <font>
      <b/>
      <sz val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6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0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3" borderId="6" applyNumberFormat="0" applyAlignment="0" applyProtection="0"/>
    <xf numFmtId="0" fontId="10" fillId="4" borderId="6" applyNumberFormat="0" applyAlignment="0" applyProtection="0"/>
    <xf numFmtId="0" fontId="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" fontId="14" fillId="7" borderId="12" xfId="0" quotePrefix="1" applyNumberFormat="1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165" fontId="5" fillId="8" borderId="7" xfId="2" applyNumberFormat="1" applyFont="1" applyFill="1" applyBorder="1" applyAlignment="1" applyProtection="1">
      <alignment horizontal="center" vertical="center" wrapText="1"/>
      <protection locked="0"/>
    </xf>
    <xf numFmtId="167" fontId="14" fillId="7" borderId="11" xfId="0" quotePrefix="1" applyNumberFormat="1" applyFont="1" applyFill="1" applyBorder="1" applyAlignment="1">
      <alignment horizontal="center" vertical="center" wrapText="1"/>
    </xf>
    <xf numFmtId="168" fontId="14" fillId="7" borderId="12" xfId="0" applyNumberFormat="1" applyFont="1" applyFill="1" applyBorder="1" applyAlignment="1">
      <alignment horizontal="left" vertical="center"/>
    </xf>
    <xf numFmtId="4" fontId="14" fillId="7" borderId="12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49" fontId="19" fillId="10" borderId="12" xfId="0" applyNumberFormat="1" applyFont="1" applyFill="1" applyBorder="1" applyAlignment="1">
      <alignment horizontal="center" vertical="center"/>
    </xf>
    <xf numFmtId="49" fontId="19" fillId="10" borderId="14" xfId="0" applyNumberFormat="1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left" vertical="center"/>
    </xf>
    <xf numFmtId="0" fontId="14" fillId="7" borderId="14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65" fontId="5" fillId="8" borderId="24" xfId="2" applyNumberFormat="1" applyFont="1" applyFill="1" applyBorder="1" applyAlignment="1" applyProtection="1">
      <alignment horizontal="center" vertical="center" wrapText="1"/>
      <protection locked="0"/>
    </xf>
    <xf numFmtId="165" fontId="18" fillId="0" borderId="0" xfId="0" applyNumberFormat="1" applyFont="1" applyAlignment="1">
      <alignment horizontal="left" vertical="center" wrapText="1"/>
    </xf>
    <xf numFmtId="165" fontId="5" fillId="8" borderId="1" xfId="2" applyNumberFormat="1" applyFont="1" applyFill="1" applyBorder="1" applyAlignment="1" applyProtection="1">
      <alignment horizontal="center" vertical="center" wrapText="1"/>
      <protection locked="0"/>
    </xf>
    <xf numFmtId="165" fontId="5" fillId="8" borderId="15" xfId="2" applyNumberFormat="1" applyFont="1" applyFill="1" applyBorder="1" applyAlignment="1" applyProtection="1">
      <alignment horizontal="center" vertical="center" wrapText="1"/>
      <protection locked="0"/>
    </xf>
    <xf numFmtId="165" fontId="5" fillId="8" borderId="25" xfId="2" applyNumberFormat="1" applyFont="1" applyFill="1" applyBorder="1" applyAlignment="1" applyProtection="1">
      <alignment horizontal="center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49" fontId="19" fillId="8" borderId="11" xfId="0" quotePrefix="1" applyNumberFormat="1" applyFont="1" applyFill="1" applyBorder="1" applyAlignment="1">
      <alignment horizontal="center" vertical="center" wrapText="1"/>
    </xf>
    <xf numFmtId="49" fontId="19" fillId="8" borderId="17" xfId="0" quotePrefix="1" applyNumberFormat="1" applyFont="1" applyFill="1" applyBorder="1" applyAlignment="1">
      <alignment horizontal="center" vertical="center" wrapText="1"/>
    </xf>
    <xf numFmtId="49" fontId="19" fillId="9" borderId="11" xfId="0" quotePrefix="1" applyNumberFormat="1" applyFont="1" applyFill="1" applyBorder="1" applyAlignment="1">
      <alignment horizontal="center" vertical="center" wrapText="1"/>
    </xf>
    <xf numFmtId="49" fontId="19" fillId="8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quotePrefix="1" applyFont="1" applyBorder="1" applyAlignment="1">
      <alignment horizontal="center" vertical="center" wrapText="1"/>
    </xf>
    <xf numFmtId="0" fontId="19" fillId="0" borderId="28" xfId="0" quotePrefix="1" applyFont="1" applyBorder="1" applyAlignment="1">
      <alignment horizontal="center" vertical="center" wrapText="1"/>
    </xf>
    <xf numFmtId="167" fontId="16" fillId="6" borderId="11" xfId="0" quotePrefix="1" applyNumberFormat="1" applyFont="1" applyFill="1" applyBorder="1" applyAlignment="1" applyProtection="1">
      <alignment horizontal="center" vertical="center" wrapText="1"/>
    </xf>
    <xf numFmtId="167" fontId="16" fillId="6" borderId="12" xfId="0" quotePrefix="1" applyNumberFormat="1" applyFont="1" applyFill="1" applyBorder="1" applyAlignment="1" applyProtection="1">
      <alignment horizontal="center" vertical="center" wrapText="1"/>
    </xf>
    <xf numFmtId="167" fontId="16" fillId="6" borderId="12" xfId="0" quotePrefix="1" applyNumberFormat="1" applyFont="1" applyFill="1" applyBorder="1" applyAlignment="1" applyProtection="1">
      <alignment vertical="center" wrapText="1"/>
    </xf>
    <xf numFmtId="0" fontId="16" fillId="6" borderId="11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 wrapText="1"/>
    </xf>
    <xf numFmtId="0" fontId="16" fillId="6" borderId="12" xfId="0" applyFont="1" applyFill="1" applyBorder="1" applyAlignment="1" applyProtection="1">
      <alignment horizontal="left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4" fontId="16" fillId="6" borderId="12" xfId="0" applyNumberFormat="1" applyFont="1" applyFill="1" applyBorder="1" applyAlignment="1" applyProtection="1">
      <alignment vertical="center" wrapText="1"/>
    </xf>
    <xf numFmtId="4" fontId="16" fillId="6" borderId="14" xfId="0" applyNumberFormat="1" applyFont="1" applyFill="1" applyBorder="1" applyAlignment="1" applyProtection="1">
      <alignment vertical="center" wrapText="1"/>
    </xf>
    <xf numFmtId="1" fontId="17" fillId="0" borderId="11" xfId="0" applyNumberFormat="1" applyFont="1" applyBorder="1" applyAlignment="1" applyProtection="1">
      <alignment horizontal="center" vertical="center"/>
    </xf>
    <xf numFmtId="3" fontId="17" fillId="0" borderId="13" xfId="0" applyNumberFormat="1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4" fontId="17" fillId="0" borderId="20" xfId="0" applyNumberFormat="1" applyFont="1" applyBorder="1" applyAlignment="1" applyProtection="1">
      <alignment horizontal="center" vertical="center" wrapText="1"/>
    </xf>
    <xf numFmtId="4" fontId="17" fillId="0" borderId="21" xfId="0" applyNumberFormat="1" applyFont="1" applyBorder="1" applyAlignment="1" applyProtection="1">
      <alignment horizontal="center" vertical="center" wrapText="1"/>
    </xf>
    <xf numFmtId="167" fontId="13" fillId="2" borderId="40" xfId="0" quotePrefix="1" applyNumberFormat="1" applyFont="1" applyFill="1" applyBorder="1" applyAlignment="1" applyProtection="1">
      <alignment horizontal="center" vertical="center" wrapText="1"/>
    </xf>
    <xf numFmtId="167" fontId="13" fillId="2" borderId="1" xfId="0" quotePrefix="1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3" fontId="5" fillId="0" borderId="22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5" fontId="5" fillId="8" borderId="1" xfId="2" applyNumberFormat="1" applyFont="1" applyFill="1" applyBorder="1" applyAlignment="1" applyProtection="1">
      <alignment horizontal="center" vertical="center" wrapText="1"/>
    </xf>
    <xf numFmtId="165" fontId="13" fillId="0" borderId="8" xfId="0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left" vertical="center" wrapText="1"/>
    </xf>
    <xf numFmtId="167" fontId="18" fillId="2" borderId="41" xfId="0" quotePrefix="1" applyNumberFormat="1" applyFont="1" applyFill="1" applyBorder="1" applyAlignment="1" applyProtection="1">
      <alignment horizontal="center" vertical="center" wrapText="1"/>
    </xf>
    <xf numFmtId="167" fontId="18" fillId="2" borderId="36" xfId="0" quotePrefix="1" applyNumberFormat="1" applyFont="1" applyFill="1" applyBorder="1" applyAlignment="1" applyProtection="1">
      <alignment horizontal="center" vertical="center" wrapText="1"/>
    </xf>
    <xf numFmtId="3" fontId="18" fillId="2" borderId="36" xfId="0" applyNumberFormat="1" applyFont="1" applyFill="1" applyBorder="1" applyAlignment="1" applyProtection="1">
      <alignment horizontal="center" vertical="center" wrapText="1"/>
    </xf>
    <xf numFmtId="4" fontId="18" fillId="2" borderId="36" xfId="0" applyNumberFormat="1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left" vertical="center" wrapText="1"/>
    </xf>
    <xf numFmtId="0" fontId="17" fillId="2" borderId="36" xfId="1" applyNumberFormat="1" applyFont="1" applyFill="1" applyBorder="1" applyAlignment="1" applyProtection="1">
      <alignment horizontal="left" vertical="center" wrapText="1"/>
    </xf>
    <xf numFmtId="0" fontId="18" fillId="2" borderId="36" xfId="0" applyFont="1" applyFill="1" applyBorder="1" applyAlignment="1" applyProtection="1">
      <alignment horizontal="center" vertical="center" wrapText="1"/>
    </xf>
    <xf numFmtId="165" fontId="17" fillId="2" borderId="1" xfId="2" applyNumberFormat="1" applyFont="1" applyFill="1" applyBorder="1" applyAlignment="1" applyProtection="1">
      <alignment horizontal="right" vertical="center" wrapText="1"/>
    </xf>
    <xf numFmtId="165" fontId="17" fillId="2" borderId="42" xfId="0" applyNumberFormat="1" applyFont="1" applyFill="1" applyBorder="1" applyAlignment="1" applyProtection="1">
      <alignment horizontal="right" vertical="center" wrapText="1"/>
    </xf>
    <xf numFmtId="167" fontId="13" fillId="2" borderId="43" xfId="0" quotePrefix="1" applyNumberFormat="1" applyFont="1" applyFill="1" applyBorder="1" applyAlignment="1" applyProtection="1">
      <alignment horizontal="center" vertical="center" wrapText="1"/>
    </xf>
    <xf numFmtId="167" fontId="13" fillId="2" borderId="15" xfId="0" quotePrefix="1" applyNumberFormat="1" applyFont="1" applyFill="1" applyBorder="1" applyAlignment="1" applyProtection="1">
      <alignment horizontal="center" vertical="center" wrapText="1"/>
    </xf>
    <xf numFmtId="3" fontId="5" fillId="2" borderId="22" xfId="0" applyNumberFormat="1" applyFont="1" applyFill="1" applyBorder="1" applyAlignment="1" applyProtection="1">
      <alignment horizontal="center" vertical="center" wrapText="1"/>
    </xf>
    <xf numFmtId="4" fontId="5" fillId="2" borderId="15" xfId="0" applyNumberFormat="1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left" vertical="center" wrapText="1"/>
    </xf>
    <xf numFmtId="0" fontId="5" fillId="2" borderId="33" xfId="1" applyNumberFormat="1" applyFont="1" applyFill="1" applyBorder="1" applyAlignment="1" applyProtection="1">
      <alignment horizontal="left" vertical="center" wrapText="1"/>
    </xf>
    <xf numFmtId="4" fontId="5" fillId="2" borderId="33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 wrapText="1"/>
    </xf>
    <xf numFmtId="165" fontId="13" fillId="2" borderId="3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left" vertical="center" wrapText="1"/>
    </xf>
    <xf numFmtId="3" fontId="5" fillId="0" borderId="1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5" fillId="0" borderId="15" xfId="1" applyNumberFormat="1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5" fontId="13" fillId="0" borderId="32" xfId="0" applyNumberFormat="1" applyFont="1" applyBorder="1" applyAlignment="1" applyProtection="1">
      <alignment horizontal="center" vertical="center" wrapText="1"/>
    </xf>
    <xf numFmtId="167" fontId="13" fillId="2" borderId="44" xfId="0" quotePrefix="1" applyNumberFormat="1" applyFont="1" applyFill="1" applyBorder="1" applyAlignment="1" applyProtection="1">
      <alignment horizontal="center" vertical="center" wrapText="1"/>
    </xf>
    <xf numFmtId="167" fontId="13" fillId="2" borderId="7" xfId="0" quotePrefix="1" applyNumberFormat="1" applyFont="1" applyFill="1" applyBorder="1" applyAlignment="1" applyProtection="1">
      <alignment horizontal="center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167" fontId="13" fillId="2" borderId="41" xfId="0" quotePrefix="1" applyNumberFormat="1" applyFont="1" applyFill="1" applyBorder="1" applyAlignment="1" applyProtection="1">
      <alignment horizontal="center" vertical="center" wrapText="1"/>
    </xf>
    <xf numFmtId="167" fontId="13" fillId="2" borderId="36" xfId="0" quotePrefix="1" applyNumberFormat="1" applyFont="1" applyFill="1" applyBorder="1" applyAlignment="1" applyProtection="1">
      <alignment horizontal="center" vertical="center" wrapText="1"/>
    </xf>
    <xf numFmtId="3" fontId="5" fillId="2" borderId="36" xfId="0" applyNumberFormat="1" applyFont="1" applyFill="1" applyBorder="1" applyAlignment="1" applyProtection="1">
      <alignment horizontal="center" vertical="center" wrapText="1"/>
    </xf>
    <xf numFmtId="4" fontId="5" fillId="2" borderId="36" xfId="0" applyNumberFormat="1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left" vertical="center" wrapText="1"/>
    </xf>
    <xf numFmtId="4" fontId="17" fillId="2" borderId="36" xfId="0" applyNumberFormat="1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</xf>
    <xf numFmtId="165" fontId="13" fillId="0" borderId="31" xfId="0" applyNumberFormat="1" applyFont="1" applyBorder="1" applyAlignment="1" applyProtection="1">
      <alignment horizontal="center" vertical="center" wrapText="1"/>
    </xf>
    <xf numFmtId="165" fontId="13" fillId="0" borderId="42" xfId="0" applyNumberFormat="1" applyFont="1" applyBorder="1" applyAlignment="1" applyProtection="1">
      <alignment horizontal="center" vertical="center" wrapText="1"/>
    </xf>
    <xf numFmtId="3" fontId="5" fillId="2" borderId="15" xfId="0" applyNumberFormat="1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5" fillId="2" borderId="15" xfId="1" applyNumberFormat="1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167" fontId="16" fillId="6" borderId="14" xfId="0" quotePrefix="1" applyNumberFormat="1" applyFont="1" applyFill="1" applyBorder="1" applyAlignment="1" applyProtection="1">
      <alignment vertical="center" wrapText="1"/>
    </xf>
    <xf numFmtId="1" fontId="17" fillId="0" borderId="12" xfId="0" applyNumberFormat="1" applyFont="1" applyBorder="1" applyAlignment="1" applyProtection="1">
      <alignment horizontal="center" vertical="center"/>
    </xf>
    <xf numFmtId="3" fontId="17" fillId="0" borderId="26" xfId="0" applyNumberFormat="1" applyFont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28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center" vertical="center" wrapText="1"/>
    </xf>
    <xf numFmtId="4" fontId="17" fillId="0" borderId="30" xfId="0" applyNumberFormat="1" applyFont="1" applyBorder="1" applyAlignment="1" applyProtection="1">
      <alignment horizontal="center" vertical="center" wrapText="1"/>
    </xf>
    <xf numFmtId="165" fontId="13" fillId="0" borderId="34" xfId="0" applyNumberFormat="1" applyFont="1" applyBorder="1" applyAlignment="1" applyProtection="1">
      <alignment horizontal="center" vertical="center" wrapText="1"/>
    </xf>
    <xf numFmtId="165" fontId="5" fillId="6" borderId="12" xfId="2" applyNumberFormat="1" applyFont="1" applyFill="1" applyBorder="1" applyAlignment="1" applyProtection="1">
      <alignment horizontal="center" vertical="center" wrapText="1"/>
    </xf>
    <xf numFmtId="4" fontId="17" fillId="0" borderId="35" xfId="0" applyNumberFormat="1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165" fontId="13" fillId="0" borderId="23" xfId="0" applyNumberFormat="1" applyFont="1" applyBorder="1" applyAlignment="1" applyProtection="1">
      <alignment horizontal="center" vertical="center" wrapText="1"/>
    </xf>
    <xf numFmtId="165" fontId="13" fillId="0" borderId="16" xfId="0" applyNumberFormat="1" applyFont="1" applyBorder="1" applyAlignment="1" applyProtection="1">
      <alignment horizontal="center" vertical="center" wrapText="1"/>
    </xf>
    <xf numFmtId="167" fontId="16" fillId="6" borderId="11" xfId="0" applyNumberFormat="1" applyFont="1" applyFill="1" applyBorder="1" applyAlignment="1" applyProtection="1">
      <alignment horizontal="center" vertical="center" wrapText="1"/>
    </xf>
    <xf numFmtId="167" fontId="16" fillId="6" borderId="12" xfId="0" applyNumberFormat="1" applyFont="1" applyFill="1" applyBorder="1" applyAlignment="1" applyProtection="1">
      <alignment horizontal="center" vertical="center" wrapText="1"/>
    </xf>
    <xf numFmtId="1" fontId="17" fillId="0" borderId="14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top" wrapText="1"/>
    </xf>
    <xf numFmtId="167" fontId="13" fillId="2" borderId="40" xfId="0" applyNumberFormat="1" applyFont="1" applyFill="1" applyBorder="1" applyAlignment="1" applyProtection="1">
      <alignment horizontal="center" vertical="center" wrapText="1"/>
    </xf>
    <xf numFmtId="167" fontId="13" fillId="2" borderId="1" xfId="0" applyNumberFormat="1" applyFont="1" applyFill="1" applyBorder="1" applyAlignment="1" applyProtection="1">
      <alignment horizontal="center" vertical="center" wrapText="1"/>
    </xf>
    <xf numFmtId="167" fontId="13" fillId="2" borderId="43" xfId="0" applyNumberFormat="1" applyFont="1" applyFill="1" applyBorder="1" applyAlignment="1" applyProtection="1">
      <alignment horizontal="center" vertical="center" wrapText="1"/>
    </xf>
    <xf numFmtId="167" fontId="13" fillId="2" borderId="15" xfId="0" applyNumberFormat="1" applyFont="1" applyFill="1" applyBorder="1" applyAlignment="1" applyProtection="1">
      <alignment horizontal="center" vertical="center" wrapText="1"/>
    </xf>
    <xf numFmtId="1" fontId="17" fillId="0" borderId="37" xfId="0" applyNumberFormat="1" applyFont="1" applyBorder="1" applyAlignment="1" applyProtection="1">
      <alignment horizontal="center" vertical="center"/>
    </xf>
    <xf numFmtId="1" fontId="17" fillId="0" borderId="38" xfId="0" applyNumberFormat="1" applyFont="1" applyBorder="1" applyAlignment="1" applyProtection="1">
      <alignment horizontal="center" vertical="center"/>
    </xf>
    <xf numFmtId="1" fontId="17" fillId="0" borderId="39" xfId="0" applyNumberFormat="1" applyFont="1" applyBorder="1" applyAlignment="1" applyProtection="1">
      <alignment horizontal="center" vertical="center"/>
    </xf>
    <xf numFmtId="167" fontId="13" fillId="2" borderId="45" xfId="0" applyNumberFormat="1" applyFont="1" applyFill="1" applyBorder="1" applyAlignment="1" applyProtection="1">
      <alignment horizontal="center" vertical="center" wrapText="1"/>
    </xf>
    <xf numFmtId="167" fontId="13" fillId="2" borderId="33" xfId="0" applyNumberFormat="1" applyFont="1" applyFill="1" applyBorder="1" applyAlignment="1" applyProtection="1">
      <alignment horizontal="center" vertical="center" wrapText="1"/>
    </xf>
    <xf numFmtId="3" fontId="5" fillId="2" borderId="33" xfId="0" applyNumberFormat="1" applyFont="1" applyFill="1" applyBorder="1" applyAlignment="1" applyProtection="1">
      <alignment horizontal="center" vertical="center" wrapText="1"/>
    </xf>
    <xf numFmtId="0" fontId="17" fillId="2" borderId="33" xfId="1" applyNumberFormat="1" applyFont="1" applyFill="1" applyBorder="1" applyAlignment="1" applyProtection="1">
      <alignment horizontal="left" vertical="center" wrapText="1"/>
    </xf>
    <xf numFmtId="4" fontId="17" fillId="2" borderId="33" xfId="0" applyNumberFormat="1" applyFont="1" applyFill="1" applyBorder="1" applyAlignment="1" applyProtection="1">
      <alignment horizontal="center" vertical="center" wrapText="1"/>
    </xf>
    <xf numFmtId="0" fontId="17" fillId="2" borderId="33" xfId="0" applyFont="1" applyFill="1" applyBorder="1" applyAlignment="1" applyProtection="1">
      <alignment horizontal="center" vertical="center" wrapText="1"/>
    </xf>
    <xf numFmtId="165" fontId="17" fillId="2" borderId="15" xfId="2" applyNumberFormat="1" applyFont="1" applyFill="1" applyBorder="1" applyAlignment="1" applyProtection="1">
      <alignment horizontal="right" vertical="center" wrapText="1"/>
    </xf>
    <xf numFmtId="165" fontId="17" fillId="2" borderId="31" xfId="0" applyNumberFormat="1" applyFont="1" applyFill="1" applyBorder="1" applyAlignment="1" applyProtection="1">
      <alignment horizontal="right" vertical="center" wrapText="1"/>
    </xf>
    <xf numFmtId="3" fontId="5" fillId="2" borderId="2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36" xfId="1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165" fontId="13" fillId="2" borderId="42" xfId="0" applyNumberFormat="1" applyFont="1" applyFill="1" applyBorder="1" applyAlignment="1" applyProtection="1">
      <alignment horizontal="center" vertical="center" wrapText="1"/>
    </xf>
    <xf numFmtId="167" fontId="16" fillId="6" borderId="9" xfId="0" quotePrefix="1" applyNumberFormat="1" applyFont="1" applyFill="1" applyBorder="1" applyAlignment="1" applyProtection="1">
      <alignment horizontal="center" vertical="center" wrapText="1"/>
    </xf>
    <xf numFmtId="167" fontId="16" fillId="6" borderId="10" xfId="0" quotePrefix="1" applyNumberFormat="1" applyFont="1" applyFill="1" applyBorder="1" applyAlignment="1" applyProtection="1">
      <alignment horizontal="center" vertical="center" wrapText="1"/>
    </xf>
    <xf numFmtId="167" fontId="16" fillId="6" borderId="10" xfId="0" quotePrefix="1" applyNumberFormat="1" applyFont="1" applyFill="1" applyBorder="1" applyAlignment="1" applyProtection="1">
      <alignment vertical="center" wrapText="1"/>
    </xf>
    <xf numFmtId="0" fontId="16" fillId="6" borderId="9" xfId="0" applyFont="1" applyFill="1" applyBorder="1" applyAlignment="1" applyProtection="1">
      <alignment vertical="center"/>
    </xf>
    <xf numFmtId="0" fontId="16" fillId="6" borderId="10" xfId="0" applyFont="1" applyFill="1" applyBorder="1" applyAlignment="1" applyProtection="1">
      <alignment vertical="center"/>
    </xf>
    <xf numFmtId="0" fontId="16" fillId="6" borderId="10" xfId="0" applyFont="1" applyFill="1" applyBorder="1" applyAlignment="1" applyProtection="1">
      <alignment vertical="center" wrapText="1"/>
    </xf>
    <xf numFmtId="0" fontId="16" fillId="6" borderId="10" xfId="0" applyFont="1" applyFill="1" applyBorder="1" applyAlignment="1" applyProtection="1">
      <alignment horizontal="left" vertical="center" wrapText="1"/>
    </xf>
    <xf numFmtId="0" fontId="16" fillId="6" borderId="10" xfId="0" applyFont="1" applyFill="1" applyBorder="1" applyAlignment="1" applyProtection="1">
      <alignment horizontal="center" vertical="center" wrapText="1"/>
    </xf>
    <xf numFmtId="4" fontId="16" fillId="6" borderId="10" xfId="0" applyNumberFormat="1" applyFont="1" applyFill="1" applyBorder="1" applyAlignment="1" applyProtection="1">
      <alignment vertical="center" wrapText="1"/>
    </xf>
    <xf numFmtId="4" fontId="16" fillId="6" borderId="28" xfId="0" applyNumberFormat="1" applyFont="1" applyFill="1" applyBorder="1" applyAlignment="1" applyProtection="1">
      <alignment vertical="center" wrapText="1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5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/>
    </xf>
    <xf numFmtId="166" fontId="17" fillId="2" borderId="9" xfId="0" quotePrefix="1" applyNumberFormat="1" applyFont="1" applyFill="1" applyBorder="1" applyAlignment="1" applyProtection="1">
      <alignment horizontal="right" vertical="center" wrapText="1"/>
    </xf>
    <xf numFmtId="166" fontId="17" fillId="2" borderId="10" xfId="0" quotePrefix="1" applyNumberFormat="1" applyFont="1" applyFill="1" applyBorder="1" applyAlignment="1" applyProtection="1">
      <alignment horizontal="center" vertical="center" wrapText="1"/>
    </xf>
    <xf numFmtId="166" fontId="17" fillId="2" borderId="10" xfId="0" quotePrefix="1" applyNumberFormat="1" applyFont="1" applyFill="1" applyBorder="1" applyAlignment="1" applyProtection="1">
      <alignment horizontal="left" vertical="center" wrapText="1"/>
    </xf>
    <xf numFmtId="1" fontId="17" fillId="2" borderId="12" xfId="0" quotePrefix="1" applyNumberFormat="1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right" vertical="center"/>
    </xf>
    <xf numFmtId="0" fontId="17" fillId="2" borderId="13" xfId="0" applyFont="1" applyFill="1" applyBorder="1" applyAlignment="1" applyProtection="1">
      <alignment horizontal="right" vertical="center"/>
    </xf>
    <xf numFmtId="165" fontId="17" fillId="2" borderId="14" xfId="0" applyNumberFormat="1" applyFont="1" applyFill="1" applyBorder="1" applyAlignment="1" applyProtection="1">
      <alignment horizontal="center" vertical="center" wrapText="1"/>
    </xf>
    <xf numFmtId="166" fontId="17" fillId="2" borderId="11" xfId="0" quotePrefix="1" applyNumberFormat="1" applyFont="1" applyFill="1" applyBorder="1" applyAlignment="1" applyProtection="1">
      <alignment horizontal="right" vertical="center" wrapText="1"/>
    </xf>
    <xf numFmtId="166" fontId="17" fillId="2" borderId="12" xfId="0" quotePrefix="1" applyNumberFormat="1" applyFont="1" applyFill="1" applyBorder="1" applyAlignment="1" applyProtection="1">
      <alignment horizontal="center" vertical="center" wrapText="1"/>
    </xf>
    <xf numFmtId="166" fontId="17" fillId="2" borderId="12" xfId="0" quotePrefix="1" applyNumberFormat="1" applyFont="1" applyFill="1" applyBorder="1" applyAlignment="1" applyProtection="1">
      <alignment horizontal="left" vertical="center" wrapText="1"/>
    </xf>
    <xf numFmtId="169" fontId="17" fillId="2" borderId="12" xfId="0" applyNumberFormat="1" applyFont="1" applyFill="1" applyBorder="1" applyAlignment="1" applyProtection="1">
      <alignment horizontal="right" vertical="center"/>
    </xf>
    <xf numFmtId="169" fontId="17" fillId="2" borderId="13" xfId="0" applyNumberFormat="1" applyFont="1" applyFill="1" applyBorder="1" applyAlignment="1" applyProtection="1">
      <alignment horizontal="right" vertical="center"/>
    </xf>
  </cellXfs>
  <cellStyles count="14">
    <cellStyle name="20 % - Akzent3 2" xfId="5" xr:uid="{4447969F-8515-4DFA-8514-B9C93E0AA467}"/>
    <cellStyle name="Berechnung 2" xfId="7" xr:uid="{B81A6453-F2DE-4513-9380-8543582F5B13}"/>
    <cellStyle name="Eingabe 2" xfId="6" xr:uid="{34E44265-2BE7-4012-827F-FDA5AFDC1176}"/>
    <cellStyle name="MAND_x000a_CHECK.COMMAND_x000e_RENAME.COMMAND_x0008_SHOW.BAR_x000b_DELETE.MENU_x000e_DELETE.COMMAND_x000e_GET.CHA" xfId="8" xr:uid="{EEFE8C28-F006-4441-9B71-D949ED97A20D}"/>
    <cellStyle name="Standard" xfId="0" builtinId="0"/>
    <cellStyle name="Standard 2" xfId="3" xr:uid="{01D64CEF-C2A2-4E09-A311-A5FDBAB35C2E}"/>
    <cellStyle name="Standard 3" xfId="10" xr:uid="{8C2317F4-7654-43DB-9E5D-92236FF754F4}"/>
    <cellStyle name="Standard 4" xfId="2" xr:uid="{D8FE8654-8567-4350-99C3-38829AF87AC0}"/>
    <cellStyle name="Standard 4 2" xfId="12" xr:uid="{F17AEF12-D894-4875-A3F9-35DD0E048B0A}"/>
    <cellStyle name="Währung" xfId="1" builtinId="4"/>
    <cellStyle name="Währung 2" xfId="4" xr:uid="{6BC858EB-70BB-4C75-9B35-21FBFD2D40C5}"/>
    <cellStyle name="Währung 3" xfId="9" xr:uid="{54110A5D-4A66-4B8C-9CAB-DE7B9AD60970}"/>
    <cellStyle name="Währung 3 2" xfId="13" xr:uid="{AFFEEF48-A8F3-4999-A87F-E20AB2B3E2AD}"/>
    <cellStyle name="Währung 4" xfId="11" xr:uid="{7A024215-1926-433A-9AF0-6C865EA90133}"/>
  </cellStyles>
  <dxfs count="0"/>
  <tableStyles count="0" defaultTableStyle="TableStyleMedium2" defaultPivotStyle="PivotStyleLight16"/>
  <colors>
    <mruColors>
      <color rgb="FF0000FF"/>
      <color rgb="FFFFFFA7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1071789</xdr:colOff>
      <xdr:row>0</xdr:row>
      <xdr:rowOff>67129</xdr:rowOff>
    </xdr:from>
    <xdr:to>
      <xdr:col>13</xdr:col>
      <xdr:colOff>73322</xdr:colOff>
      <xdr:row>4</xdr:row>
      <xdr:rowOff>35559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BDCA2-D9BF-4D68-B5B8-C0B763643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21239"/>
        <a:stretch/>
      </xdr:blipFill>
      <xdr:spPr>
        <a:xfrm>
          <a:off x="21550539" y="67129"/>
          <a:ext cx="1088871" cy="66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134"/>
  <sheetViews>
    <sheetView showGridLines="0" tabSelected="1" zoomScale="55" zoomScaleNormal="55" workbookViewId="0">
      <pane ySplit="8" topLeftCell="A9" activePane="bottomLeft" state="frozen"/>
      <selection pane="bottomLeft" activeCell="I143" sqref="I142:I143"/>
    </sheetView>
  </sheetViews>
  <sheetFormatPr baseColWidth="10" defaultColWidth="11.42578125" defaultRowHeight="15"/>
  <cols>
    <col min="1" max="1" width="7" style="10" customWidth="1"/>
    <col min="2" max="2" width="25" style="21" customWidth="1"/>
    <col min="3" max="3" width="14.5703125" style="22" customWidth="1"/>
    <col min="4" max="4" width="10.85546875" style="23" customWidth="1"/>
    <col min="5" max="5" width="12.42578125" style="24" customWidth="1"/>
    <col min="6" max="6" width="22.7109375" style="24" customWidth="1"/>
    <col min="7" max="7" width="12.42578125" style="25" customWidth="1"/>
    <col min="8" max="8" width="82.5703125" style="10" bestFit="1" customWidth="1"/>
    <col min="9" max="9" width="139.28515625" style="10" customWidth="1"/>
    <col min="10" max="10" width="18.28515625" style="25" customWidth="1"/>
    <col min="11" max="11" width="17.42578125" style="25" customWidth="1"/>
    <col min="12" max="12" width="31.28515625" style="26" customWidth="1"/>
    <col min="13" max="13" width="31.7109375" style="26" customWidth="1"/>
    <col min="14" max="14" width="29.28515625" style="10" customWidth="1"/>
    <col min="15" max="15" width="24.85546875" style="45" customWidth="1"/>
    <col min="16" max="16384" width="11.42578125" style="10"/>
  </cols>
  <sheetData>
    <row r="1" spans="2:16" s="11" customFormat="1" ht="12.75">
      <c r="C1" s="12"/>
      <c r="E1" s="13"/>
      <c r="F1" s="13"/>
      <c r="G1" s="14"/>
      <c r="K1" s="13"/>
      <c r="L1" s="13"/>
      <c r="M1" s="13"/>
      <c r="O1" s="44"/>
    </row>
    <row r="2" spans="2:16" s="11" customFormat="1">
      <c r="B2" s="15" t="s">
        <v>0</v>
      </c>
      <c r="C2" s="12"/>
      <c r="E2" s="13"/>
      <c r="F2" s="13"/>
      <c r="G2" s="14"/>
      <c r="K2" s="13"/>
      <c r="L2" s="13"/>
      <c r="M2" s="13"/>
      <c r="O2" s="44"/>
    </row>
    <row r="3" spans="2:16" s="11" customFormat="1">
      <c r="B3" s="16" t="s">
        <v>1</v>
      </c>
      <c r="C3" s="12"/>
      <c r="E3" s="13"/>
      <c r="F3" s="13"/>
      <c r="G3" s="14"/>
      <c r="K3" s="13"/>
      <c r="L3" s="13"/>
      <c r="M3" s="13"/>
      <c r="O3" s="44"/>
      <c r="P3" s="17"/>
    </row>
    <row r="4" spans="2:16" s="11" customFormat="1" ht="14.25">
      <c r="B4" s="16" t="s">
        <v>2</v>
      </c>
      <c r="C4" s="12"/>
      <c r="E4" s="13"/>
      <c r="F4" s="13"/>
      <c r="G4" s="14"/>
      <c r="K4" s="13"/>
      <c r="L4" s="13"/>
      <c r="M4" s="13"/>
      <c r="O4" s="44"/>
      <c r="P4" s="18"/>
    </row>
    <row r="5" spans="2:16" s="11" customFormat="1" ht="24" customHeight="1">
      <c r="B5" s="19"/>
      <c r="C5" s="19"/>
      <c r="D5" s="19"/>
      <c r="E5" s="19"/>
      <c r="F5" s="19"/>
      <c r="G5" s="19"/>
      <c r="H5" s="19"/>
      <c r="I5" s="19"/>
      <c r="J5" s="19"/>
      <c r="K5" s="20"/>
      <c r="L5" s="37"/>
      <c r="M5" s="20"/>
      <c r="N5" s="19"/>
      <c r="O5" s="44"/>
      <c r="P5" s="18"/>
    </row>
    <row r="6" spans="2:16" ht="15.75" thickBot="1"/>
    <row r="7" spans="2:16" s="1" customFormat="1" ht="42" customHeight="1" thickBot="1">
      <c r="B7" s="27" t="s">
        <v>3</v>
      </c>
      <c r="C7" s="28"/>
      <c r="D7" s="28"/>
      <c r="E7" s="28"/>
      <c r="F7" s="28">
        <v>10012162</v>
      </c>
      <c r="G7" s="28"/>
      <c r="H7" s="28"/>
      <c r="I7" s="28"/>
      <c r="J7" s="28"/>
      <c r="K7" s="29"/>
      <c r="L7" s="30"/>
      <c r="M7" s="9" t="s">
        <v>4</v>
      </c>
      <c r="O7" s="46"/>
    </row>
    <row r="8" spans="2:16" s="1" customFormat="1" ht="26.25" thickBot="1">
      <c r="B8" s="50" t="s">
        <v>5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O8" s="46"/>
    </row>
    <row r="9" spans="2:16" s="1" customFormat="1" ht="61.5" customHeight="1" thickBot="1">
      <c r="B9" s="52" t="s">
        <v>6</v>
      </c>
      <c r="C9" s="52"/>
      <c r="D9" s="52"/>
      <c r="E9" s="52"/>
      <c r="F9" s="53"/>
      <c r="G9" s="53"/>
      <c r="H9" s="53"/>
      <c r="I9" s="31"/>
      <c r="J9" s="31"/>
      <c r="K9" s="31"/>
      <c r="L9" s="31"/>
      <c r="M9" s="32"/>
      <c r="O9" s="46"/>
    </row>
    <row r="10" spans="2:16" s="1" customFormat="1" ht="39.950000000000003" customHeight="1" thickBot="1">
      <c r="B10" s="6">
        <v>1</v>
      </c>
      <c r="C10" s="3"/>
      <c r="D10" s="3"/>
      <c r="E10" s="7"/>
      <c r="F10" s="33" t="s">
        <v>7</v>
      </c>
      <c r="G10" s="33"/>
      <c r="H10" s="4"/>
      <c r="I10" s="43" t="s">
        <v>136</v>
      </c>
      <c r="J10" s="4"/>
      <c r="K10" s="43"/>
      <c r="L10" s="8" t="s">
        <v>8</v>
      </c>
      <c r="M10" s="34" t="s">
        <v>154</v>
      </c>
      <c r="O10" s="46"/>
    </row>
    <row r="11" spans="2:16" s="1" customFormat="1" ht="18.75" customHeight="1" thickBot="1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O11" s="46"/>
    </row>
    <row r="12" spans="2:16" s="35" customFormat="1" ht="35.1" customHeight="1" thickBot="1">
      <c r="B12" s="56">
        <f>B10</f>
        <v>1</v>
      </c>
      <c r="C12" s="57">
        <v>1</v>
      </c>
      <c r="D12" s="58"/>
      <c r="E12" s="59" t="s">
        <v>9</v>
      </c>
      <c r="F12" s="60"/>
      <c r="G12" s="61"/>
      <c r="H12" s="62"/>
      <c r="I12" s="61"/>
      <c r="J12" s="61"/>
      <c r="K12" s="63"/>
      <c r="L12" s="64"/>
      <c r="M12" s="65"/>
      <c r="O12" s="47"/>
    </row>
    <row r="13" spans="2:16" s="36" customFormat="1" ht="63" customHeight="1" thickBot="1">
      <c r="B13" s="66" t="s">
        <v>10</v>
      </c>
      <c r="C13" s="66"/>
      <c r="D13" s="66"/>
      <c r="E13" s="67" t="s">
        <v>11</v>
      </c>
      <c r="F13" s="67" t="s">
        <v>12</v>
      </c>
      <c r="G13" s="68" t="s">
        <v>13</v>
      </c>
      <c r="H13" s="69" t="s">
        <v>14</v>
      </c>
      <c r="I13" s="70" t="s">
        <v>15</v>
      </c>
      <c r="J13" s="71" t="s">
        <v>16</v>
      </c>
      <c r="K13" s="72" t="s">
        <v>17</v>
      </c>
      <c r="L13" s="73" t="s">
        <v>18</v>
      </c>
      <c r="M13" s="74" t="s">
        <v>19</v>
      </c>
      <c r="O13" s="48" t="s">
        <v>20</v>
      </c>
    </row>
    <row r="14" spans="2:16" ht="67.5" customHeight="1">
      <c r="B14" s="75">
        <f>B59</f>
        <v>1</v>
      </c>
      <c r="C14" s="76">
        <f>C59</f>
        <v>1</v>
      </c>
      <c r="D14" s="76">
        <v>1</v>
      </c>
      <c r="E14" s="77">
        <v>1</v>
      </c>
      <c r="F14" s="78">
        <v>3</v>
      </c>
      <c r="G14" s="79" t="s">
        <v>21</v>
      </c>
      <c r="H14" s="80" t="s">
        <v>22</v>
      </c>
      <c r="I14" s="81" t="s">
        <v>23</v>
      </c>
      <c r="J14" s="79" t="s">
        <v>26</v>
      </c>
      <c r="K14" s="82" t="s">
        <v>24</v>
      </c>
      <c r="L14" s="40"/>
      <c r="M14" s="84">
        <f>IF(K14="Optional","nur EP",E14*F14*L14)</f>
        <v>0</v>
      </c>
      <c r="O14" s="49" t="str">
        <f t="shared" ref="O14:O27" si="0">IF(K14="Optional",L14*E14,"x")</f>
        <v>x</v>
      </c>
    </row>
    <row r="15" spans="2:16" ht="72.75" customHeight="1">
      <c r="B15" s="75">
        <f>B14</f>
        <v>1</v>
      </c>
      <c r="C15" s="76">
        <f>C14</f>
        <v>1</v>
      </c>
      <c r="D15" s="76">
        <v>2</v>
      </c>
      <c r="E15" s="77">
        <v>4</v>
      </c>
      <c r="F15" s="78">
        <v>3</v>
      </c>
      <c r="G15" s="79" t="s">
        <v>21</v>
      </c>
      <c r="H15" s="80" t="s">
        <v>25</v>
      </c>
      <c r="I15" s="81" t="s">
        <v>23</v>
      </c>
      <c r="J15" s="79" t="s">
        <v>26</v>
      </c>
      <c r="K15" s="82" t="s">
        <v>24</v>
      </c>
      <c r="L15" s="40"/>
      <c r="M15" s="84">
        <f t="shared" ref="M15:M27" si="1">IF(K15="Optional","nur EP",E15*F15*L15)</f>
        <v>0</v>
      </c>
      <c r="O15" s="49" t="str">
        <f t="shared" si="0"/>
        <v>x</v>
      </c>
    </row>
    <row r="16" spans="2:16" ht="67.5" customHeight="1">
      <c r="B16" s="75">
        <f>B15</f>
        <v>1</v>
      </c>
      <c r="C16" s="76">
        <f>C15</f>
        <v>1</v>
      </c>
      <c r="D16" s="76">
        <v>3</v>
      </c>
      <c r="E16" s="77">
        <v>1</v>
      </c>
      <c r="F16" s="78">
        <v>3</v>
      </c>
      <c r="G16" s="79" t="s">
        <v>21</v>
      </c>
      <c r="H16" s="80" t="s">
        <v>133</v>
      </c>
      <c r="I16" s="81" t="s">
        <v>23</v>
      </c>
      <c r="J16" s="79" t="s">
        <v>26</v>
      </c>
      <c r="K16" s="82" t="s">
        <v>24</v>
      </c>
      <c r="L16" s="40"/>
      <c r="M16" s="84">
        <f t="shared" si="1"/>
        <v>0</v>
      </c>
      <c r="O16" s="49" t="str">
        <f t="shared" si="0"/>
        <v>x</v>
      </c>
    </row>
    <row r="17" spans="2:15" ht="69.75" customHeight="1">
      <c r="B17" s="75">
        <f>B72</f>
        <v>1</v>
      </c>
      <c r="C17" s="76">
        <f>C72</f>
        <v>1</v>
      </c>
      <c r="D17" s="76">
        <v>4</v>
      </c>
      <c r="E17" s="77">
        <v>1</v>
      </c>
      <c r="F17" s="78">
        <v>3</v>
      </c>
      <c r="G17" s="79" t="s">
        <v>21</v>
      </c>
      <c r="H17" s="80" t="s">
        <v>27</v>
      </c>
      <c r="I17" s="85" t="s">
        <v>28</v>
      </c>
      <c r="J17" s="79" t="s">
        <v>26</v>
      </c>
      <c r="K17" s="82" t="s">
        <v>24</v>
      </c>
      <c r="L17" s="40"/>
      <c r="M17" s="84">
        <f t="shared" si="1"/>
        <v>0</v>
      </c>
      <c r="O17" s="49" t="str">
        <f t="shared" si="0"/>
        <v>x</v>
      </c>
    </row>
    <row r="18" spans="2:15" ht="71.25" customHeight="1">
      <c r="B18" s="75">
        <f>B27</f>
        <v>1</v>
      </c>
      <c r="C18" s="76">
        <f>C27</f>
        <v>1</v>
      </c>
      <c r="D18" s="76">
        <v>5</v>
      </c>
      <c r="E18" s="77">
        <v>1</v>
      </c>
      <c r="F18" s="78">
        <v>3</v>
      </c>
      <c r="G18" s="79" t="s">
        <v>21</v>
      </c>
      <c r="H18" s="80" t="s">
        <v>29</v>
      </c>
      <c r="I18" s="85" t="s">
        <v>23</v>
      </c>
      <c r="J18" s="79" t="s">
        <v>26</v>
      </c>
      <c r="K18" s="82" t="s">
        <v>24</v>
      </c>
      <c r="L18" s="40"/>
      <c r="M18" s="84">
        <f t="shared" si="1"/>
        <v>0</v>
      </c>
      <c r="O18" s="49" t="str">
        <f t="shared" si="0"/>
        <v>x</v>
      </c>
    </row>
    <row r="19" spans="2:15" ht="72.75" customHeight="1">
      <c r="B19" s="75">
        <f t="shared" ref="B19:C24" si="2">B18</f>
        <v>1</v>
      </c>
      <c r="C19" s="76">
        <f t="shared" si="2"/>
        <v>1</v>
      </c>
      <c r="D19" s="76">
        <v>6</v>
      </c>
      <c r="E19" s="77">
        <v>1</v>
      </c>
      <c r="F19" s="78">
        <v>3</v>
      </c>
      <c r="G19" s="79" t="s">
        <v>21</v>
      </c>
      <c r="H19" s="80" t="s">
        <v>30</v>
      </c>
      <c r="I19" s="85" t="s">
        <v>23</v>
      </c>
      <c r="J19" s="79" t="s">
        <v>26</v>
      </c>
      <c r="K19" s="82" t="s">
        <v>24</v>
      </c>
      <c r="L19" s="40"/>
      <c r="M19" s="84">
        <f t="shared" si="1"/>
        <v>0</v>
      </c>
      <c r="O19" s="49" t="str">
        <f t="shared" si="0"/>
        <v>x</v>
      </c>
    </row>
    <row r="20" spans="2:15" ht="69.75" customHeight="1">
      <c r="B20" s="75">
        <f t="shared" si="2"/>
        <v>1</v>
      </c>
      <c r="C20" s="76">
        <f t="shared" si="2"/>
        <v>1</v>
      </c>
      <c r="D20" s="76">
        <v>7</v>
      </c>
      <c r="E20" s="77">
        <v>1</v>
      </c>
      <c r="F20" s="78">
        <v>3</v>
      </c>
      <c r="G20" s="79" t="s">
        <v>21</v>
      </c>
      <c r="H20" s="80" t="s">
        <v>31</v>
      </c>
      <c r="I20" s="85" t="s">
        <v>23</v>
      </c>
      <c r="J20" s="79" t="s">
        <v>26</v>
      </c>
      <c r="K20" s="82" t="s">
        <v>24</v>
      </c>
      <c r="L20" s="40"/>
      <c r="M20" s="84">
        <f t="shared" si="1"/>
        <v>0</v>
      </c>
      <c r="O20" s="49" t="str">
        <f t="shared" si="0"/>
        <v>x</v>
      </c>
    </row>
    <row r="21" spans="2:15" ht="71.25" customHeight="1">
      <c r="B21" s="75">
        <f t="shared" si="2"/>
        <v>1</v>
      </c>
      <c r="C21" s="76">
        <f t="shared" si="2"/>
        <v>1</v>
      </c>
      <c r="D21" s="76">
        <v>8</v>
      </c>
      <c r="E21" s="77">
        <v>1</v>
      </c>
      <c r="F21" s="78">
        <v>3</v>
      </c>
      <c r="G21" s="79" t="s">
        <v>21</v>
      </c>
      <c r="H21" s="80" t="s">
        <v>32</v>
      </c>
      <c r="I21" s="85" t="s">
        <v>23</v>
      </c>
      <c r="J21" s="79" t="s">
        <v>26</v>
      </c>
      <c r="K21" s="82" t="s">
        <v>24</v>
      </c>
      <c r="L21" s="40"/>
      <c r="M21" s="84">
        <f t="shared" si="1"/>
        <v>0</v>
      </c>
      <c r="O21" s="49" t="str">
        <f t="shared" si="0"/>
        <v>x</v>
      </c>
    </row>
    <row r="22" spans="2:15" ht="69.75" customHeight="1">
      <c r="B22" s="75">
        <f t="shared" si="2"/>
        <v>1</v>
      </c>
      <c r="C22" s="76">
        <f t="shared" si="2"/>
        <v>1</v>
      </c>
      <c r="D22" s="76">
        <v>9</v>
      </c>
      <c r="E22" s="77">
        <v>1</v>
      </c>
      <c r="F22" s="78">
        <v>3</v>
      </c>
      <c r="G22" s="79" t="s">
        <v>21</v>
      </c>
      <c r="H22" s="80" t="s">
        <v>33</v>
      </c>
      <c r="I22" s="85" t="s">
        <v>23</v>
      </c>
      <c r="J22" s="79" t="s">
        <v>26</v>
      </c>
      <c r="K22" s="82" t="s">
        <v>24</v>
      </c>
      <c r="L22" s="40"/>
      <c r="M22" s="84">
        <f t="shared" si="1"/>
        <v>0</v>
      </c>
      <c r="O22" s="49" t="str">
        <f t="shared" si="0"/>
        <v>x</v>
      </c>
    </row>
    <row r="23" spans="2:15" ht="75" customHeight="1">
      <c r="B23" s="75">
        <f t="shared" si="2"/>
        <v>1</v>
      </c>
      <c r="C23" s="76">
        <f t="shared" si="2"/>
        <v>1</v>
      </c>
      <c r="D23" s="76">
        <v>10</v>
      </c>
      <c r="E23" s="77">
        <v>1</v>
      </c>
      <c r="F23" s="78">
        <v>3</v>
      </c>
      <c r="G23" s="79" t="s">
        <v>21</v>
      </c>
      <c r="H23" s="80" t="s">
        <v>34</v>
      </c>
      <c r="I23" s="85" t="s">
        <v>23</v>
      </c>
      <c r="J23" s="79" t="s">
        <v>26</v>
      </c>
      <c r="K23" s="82" t="s">
        <v>24</v>
      </c>
      <c r="L23" s="40"/>
      <c r="M23" s="84">
        <f t="shared" si="1"/>
        <v>0</v>
      </c>
      <c r="O23" s="49" t="str">
        <f t="shared" si="0"/>
        <v>x</v>
      </c>
    </row>
    <row r="24" spans="2:15" ht="57.75" customHeight="1">
      <c r="B24" s="75">
        <f t="shared" si="2"/>
        <v>1</v>
      </c>
      <c r="C24" s="76">
        <f t="shared" si="2"/>
        <v>1</v>
      </c>
      <c r="D24" s="76">
        <v>11</v>
      </c>
      <c r="E24" s="77">
        <v>1</v>
      </c>
      <c r="F24" s="78">
        <v>3</v>
      </c>
      <c r="G24" s="79" t="s">
        <v>21</v>
      </c>
      <c r="H24" s="80" t="s">
        <v>35</v>
      </c>
      <c r="I24" s="85" t="s">
        <v>36</v>
      </c>
      <c r="J24" s="79" t="s">
        <v>26</v>
      </c>
      <c r="K24" s="82" t="s">
        <v>24</v>
      </c>
      <c r="L24" s="40"/>
      <c r="M24" s="84">
        <f t="shared" si="1"/>
        <v>0</v>
      </c>
      <c r="O24" s="49" t="str">
        <f t="shared" si="0"/>
        <v>x</v>
      </c>
    </row>
    <row r="25" spans="2:15" ht="69" customHeight="1">
      <c r="B25" s="75">
        <f>B28</f>
        <v>1</v>
      </c>
      <c r="C25" s="76">
        <f>C28</f>
        <v>1</v>
      </c>
      <c r="D25" s="76">
        <v>12</v>
      </c>
      <c r="E25" s="77">
        <v>3</v>
      </c>
      <c r="F25" s="78">
        <v>3</v>
      </c>
      <c r="G25" s="79" t="s">
        <v>21</v>
      </c>
      <c r="H25" s="80" t="s">
        <v>137</v>
      </c>
      <c r="I25" s="85" t="s">
        <v>28</v>
      </c>
      <c r="J25" s="79" t="s">
        <v>26</v>
      </c>
      <c r="K25" s="82" t="s">
        <v>24</v>
      </c>
      <c r="L25" s="40"/>
      <c r="M25" s="84">
        <f t="shared" si="1"/>
        <v>0</v>
      </c>
      <c r="O25" s="49" t="str">
        <f t="shared" si="0"/>
        <v>x</v>
      </c>
    </row>
    <row r="26" spans="2:15" ht="72.75" customHeight="1">
      <c r="B26" s="75">
        <f>B50</f>
        <v>1</v>
      </c>
      <c r="C26" s="76">
        <f>C50</f>
        <v>1</v>
      </c>
      <c r="D26" s="76">
        <v>13</v>
      </c>
      <c r="E26" s="77">
        <v>1</v>
      </c>
      <c r="F26" s="78">
        <v>3</v>
      </c>
      <c r="G26" s="79" t="s">
        <v>21</v>
      </c>
      <c r="H26" s="80" t="s">
        <v>37</v>
      </c>
      <c r="I26" s="85" t="s">
        <v>38</v>
      </c>
      <c r="J26" s="79" t="s">
        <v>26</v>
      </c>
      <c r="K26" s="82" t="s">
        <v>24</v>
      </c>
      <c r="L26" s="40"/>
      <c r="M26" s="84">
        <f t="shared" si="1"/>
        <v>0</v>
      </c>
      <c r="O26" s="49" t="str">
        <f t="shared" si="0"/>
        <v>x</v>
      </c>
    </row>
    <row r="27" spans="2:15" ht="75">
      <c r="B27" s="75">
        <f>B60</f>
        <v>1</v>
      </c>
      <c r="C27" s="76">
        <f>C60</f>
        <v>1</v>
      </c>
      <c r="D27" s="76">
        <v>14</v>
      </c>
      <c r="E27" s="77">
        <v>1</v>
      </c>
      <c r="F27" s="78">
        <v>3</v>
      </c>
      <c r="G27" s="79" t="s">
        <v>21</v>
      </c>
      <c r="H27" s="80" t="s">
        <v>39</v>
      </c>
      <c r="I27" s="85" t="s">
        <v>130</v>
      </c>
      <c r="J27" s="79" t="s">
        <v>26</v>
      </c>
      <c r="K27" s="82" t="s">
        <v>24</v>
      </c>
      <c r="L27" s="40"/>
      <c r="M27" s="84">
        <f t="shared" si="1"/>
        <v>0</v>
      </c>
      <c r="O27" s="49" t="str">
        <f t="shared" si="0"/>
        <v>x</v>
      </c>
    </row>
    <row r="28" spans="2:15" ht="31.5" customHeight="1">
      <c r="B28" s="75">
        <f>B58</f>
        <v>1</v>
      </c>
      <c r="C28" s="76">
        <f>C58</f>
        <v>1</v>
      </c>
      <c r="D28" s="76">
        <v>15</v>
      </c>
      <c r="E28" s="77">
        <v>1</v>
      </c>
      <c r="F28" s="78">
        <v>1</v>
      </c>
      <c r="G28" s="79" t="s">
        <v>21</v>
      </c>
      <c r="H28" s="80" t="s">
        <v>132</v>
      </c>
      <c r="I28" s="81" t="s">
        <v>131</v>
      </c>
      <c r="J28" s="79" t="s">
        <v>153</v>
      </c>
      <c r="K28" s="82" t="s">
        <v>24</v>
      </c>
      <c r="L28" s="40"/>
      <c r="M28" s="84">
        <f>IF(K28="Optional","nur EP",E28*F28*L28)</f>
        <v>0</v>
      </c>
      <c r="O28" s="49" t="str">
        <f>IF(K28="Optional",L28*E28,"x")</f>
        <v>x</v>
      </c>
    </row>
    <row r="29" spans="2:15" ht="39.950000000000003" customHeight="1">
      <c r="B29" s="86"/>
      <c r="C29" s="87"/>
      <c r="D29" s="87"/>
      <c r="E29" s="88"/>
      <c r="F29" s="88"/>
      <c r="G29" s="89"/>
      <c r="H29" s="90"/>
      <c r="I29" s="91" t="s">
        <v>41</v>
      </c>
      <c r="J29" s="89"/>
      <c r="K29" s="92"/>
      <c r="L29" s="93" t="s">
        <v>42</v>
      </c>
      <c r="M29" s="94" t="s">
        <v>43</v>
      </c>
      <c r="O29" s="49"/>
    </row>
    <row r="30" spans="2:15" ht="24.95" customHeight="1">
      <c r="B30" s="95"/>
      <c r="C30" s="96"/>
      <c r="D30" s="96"/>
      <c r="E30" s="97"/>
      <c r="F30" s="97"/>
      <c r="G30" s="98"/>
      <c r="H30" s="99"/>
      <c r="I30" s="100"/>
      <c r="J30" s="101"/>
      <c r="K30" s="102"/>
      <c r="L30" s="103">
        <f>SUM(L14:L29)</f>
        <v>0</v>
      </c>
      <c r="M30" s="104">
        <f>SUM(M14:M28)</f>
        <v>0</v>
      </c>
      <c r="O30" s="49"/>
    </row>
    <row r="31" spans="2:15" ht="78.75">
      <c r="B31" s="75">
        <f>B24</f>
        <v>1</v>
      </c>
      <c r="C31" s="76">
        <f>C24</f>
        <v>1</v>
      </c>
      <c r="D31" s="76">
        <v>17</v>
      </c>
      <c r="E31" s="77">
        <v>1</v>
      </c>
      <c r="F31" s="78">
        <v>3</v>
      </c>
      <c r="G31" s="79" t="s">
        <v>21</v>
      </c>
      <c r="H31" s="80" t="s">
        <v>44</v>
      </c>
      <c r="I31" s="85" t="s">
        <v>28</v>
      </c>
      <c r="J31" s="79" t="s">
        <v>26</v>
      </c>
      <c r="K31" s="82" t="s">
        <v>24</v>
      </c>
      <c r="L31" s="40"/>
      <c r="M31" s="84">
        <f>IF(K31="Optional","nur EP",E31*F31*L31)</f>
        <v>0</v>
      </c>
      <c r="O31" s="49" t="str">
        <f>IF(K31="Optional",L31*E31,"x")</f>
        <v>x</v>
      </c>
    </row>
    <row r="32" spans="2:15" ht="108.6" customHeight="1">
      <c r="B32" s="75">
        <f t="shared" ref="B32:C34" si="3">B31</f>
        <v>1</v>
      </c>
      <c r="C32" s="76">
        <f t="shared" si="3"/>
        <v>1</v>
      </c>
      <c r="D32" s="76">
        <v>18</v>
      </c>
      <c r="E32" s="77">
        <v>1</v>
      </c>
      <c r="F32" s="78">
        <v>3</v>
      </c>
      <c r="G32" s="79" t="s">
        <v>21</v>
      </c>
      <c r="H32" s="80" t="s">
        <v>45</v>
      </c>
      <c r="I32" s="85" t="s">
        <v>28</v>
      </c>
      <c r="J32" s="79" t="s">
        <v>26</v>
      </c>
      <c r="K32" s="82" t="s">
        <v>24</v>
      </c>
      <c r="L32" s="40"/>
      <c r="M32" s="84">
        <f>IF(K32="Optional","nur EP",E32*F32*L32)</f>
        <v>0</v>
      </c>
      <c r="O32" s="49" t="str">
        <f>IF(K32="Optional",L32*E32,"x")</f>
        <v>x</v>
      </c>
    </row>
    <row r="33" spans="2:15" ht="79.150000000000006" customHeight="1">
      <c r="B33" s="75">
        <f t="shared" si="3"/>
        <v>1</v>
      </c>
      <c r="C33" s="76">
        <f t="shared" si="3"/>
        <v>1</v>
      </c>
      <c r="D33" s="76">
        <v>18.6428571428571</v>
      </c>
      <c r="E33" s="77">
        <v>1</v>
      </c>
      <c r="F33" s="78">
        <v>3</v>
      </c>
      <c r="G33" s="79" t="s">
        <v>21</v>
      </c>
      <c r="H33" s="105" t="s">
        <v>46</v>
      </c>
      <c r="I33" s="85" t="s">
        <v>28</v>
      </c>
      <c r="J33" s="79" t="s">
        <v>26</v>
      </c>
      <c r="K33" s="82" t="s">
        <v>24</v>
      </c>
      <c r="L33" s="40"/>
      <c r="M33" s="84">
        <f>IF(K33="Optional","nur EP",E33*F33*L33)</f>
        <v>0</v>
      </c>
      <c r="O33" s="49" t="str">
        <f>IF(K33="Optional",L33*E33,"x")</f>
        <v>x</v>
      </c>
    </row>
    <row r="34" spans="2:15" ht="79.150000000000006" customHeight="1">
      <c r="B34" s="75">
        <f t="shared" si="3"/>
        <v>1</v>
      </c>
      <c r="C34" s="76">
        <f t="shared" si="3"/>
        <v>1</v>
      </c>
      <c r="D34" s="76">
        <v>19.428571428571399</v>
      </c>
      <c r="E34" s="77">
        <v>1</v>
      </c>
      <c r="F34" s="78">
        <v>3</v>
      </c>
      <c r="G34" s="79" t="s">
        <v>21</v>
      </c>
      <c r="H34" s="105" t="s">
        <v>47</v>
      </c>
      <c r="I34" s="85" t="s">
        <v>28</v>
      </c>
      <c r="J34" s="79" t="s">
        <v>26</v>
      </c>
      <c r="K34" s="82" t="s">
        <v>24</v>
      </c>
      <c r="L34" s="40"/>
      <c r="M34" s="84">
        <f>IF(K34="Optional","nur EP",E34*F34*L34)</f>
        <v>0</v>
      </c>
      <c r="O34" s="49"/>
    </row>
    <row r="35" spans="2:15" ht="41.1" customHeight="1">
      <c r="B35" s="86"/>
      <c r="C35" s="87"/>
      <c r="D35" s="87"/>
      <c r="E35" s="88"/>
      <c r="F35" s="88"/>
      <c r="G35" s="89"/>
      <c r="H35" s="90"/>
      <c r="I35" s="91" t="s">
        <v>48</v>
      </c>
      <c r="J35" s="89"/>
      <c r="K35" s="92"/>
      <c r="L35" s="93" t="s">
        <v>42</v>
      </c>
      <c r="M35" s="94" t="s">
        <v>43</v>
      </c>
      <c r="O35" s="49"/>
    </row>
    <row r="36" spans="2:15" ht="25.5" customHeight="1">
      <c r="B36" s="95"/>
      <c r="C36" s="96"/>
      <c r="D36" s="96"/>
      <c r="E36" s="97"/>
      <c r="F36" s="97"/>
      <c r="G36" s="98"/>
      <c r="H36" s="99"/>
      <c r="I36" s="100"/>
      <c r="J36" s="101"/>
      <c r="K36" s="102"/>
      <c r="L36" s="103">
        <f>SUM(L31:L34)</f>
        <v>0</v>
      </c>
      <c r="M36" s="104">
        <f>SUM(M31:M34)</f>
        <v>0</v>
      </c>
      <c r="O36" s="49"/>
    </row>
    <row r="37" spans="2:15" ht="78.75">
      <c r="B37" s="75">
        <f>B38</f>
        <v>1</v>
      </c>
      <c r="C37" s="76">
        <f>C38</f>
        <v>1</v>
      </c>
      <c r="D37" s="96">
        <v>21</v>
      </c>
      <c r="E37" s="77">
        <v>1</v>
      </c>
      <c r="F37" s="78">
        <v>3</v>
      </c>
      <c r="G37" s="79" t="s">
        <v>21</v>
      </c>
      <c r="H37" s="80" t="s">
        <v>151</v>
      </c>
      <c r="I37" s="85" t="s">
        <v>140</v>
      </c>
      <c r="J37" s="79" t="s">
        <v>26</v>
      </c>
      <c r="K37" s="82" t="s">
        <v>24</v>
      </c>
      <c r="L37" s="40"/>
      <c r="M37" s="84">
        <f t="shared" ref="M37:M51" si="4">IF(K37="Optional","nur EP",E37*F37*L37)</f>
        <v>0</v>
      </c>
      <c r="O37" s="49" t="str">
        <f t="shared" ref="O37:O51" si="5">IF(K37="Optional",L37*E37,"x")</f>
        <v>x</v>
      </c>
    </row>
    <row r="38" spans="2:15" ht="78.75">
      <c r="B38" s="75">
        <f>B49</f>
        <v>1</v>
      </c>
      <c r="C38" s="76">
        <f>C49</f>
        <v>1</v>
      </c>
      <c r="D38" s="76">
        <v>22</v>
      </c>
      <c r="E38" s="77">
        <v>1</v>
      </c>
      <c r="F38" s="78">
        <v>3</v>
      </c>
      <c r="G38" s="79" t="s">
        <v>21</v>
      </c>
      <c r="H38" s="80" t="s">
        <v>139</v>
      </c>
      <c r="I38" s="85" t="s">
        <v>140</v>
      </c>
      <c r="J38" s="79" t="s">
        <v>26</v>
      </c>
      <c r="K38" s="82" t="s">
        <v>24</v>
      </c>
      <c r="L38" s="40"/>
      <c r="M38" s="84">
        <f t="shared" si="4"/>
        <v>0</v>
      </c>
      <c r="O38" s="49" t="str">
        <f t="shared" si="5"/>
        <v>x</v>
      </c>
    </row>
    <row r="39" spans="2:15" ht="135.6" customHeight="1">
      <c r="B39" s="75">
        <f>B42</f>
        <v>1</v>
      </c>
      <c r="C39" s="76">
        <f>C42</f>
        <v>1</v>
      </c>
      <c r="D39" s="96">
        <v>23</v>
      </c>
      <c r="E39" s="77">
        <v>1</v>
      </c>
      <c r="F39" s="78">
        <v>3</v>
      </c>
      <c r="G39" s="79" t="s">
        <v>21</v>
      </c>
      <c r="H39" s="80" t="s">
        <v>138</v>
      </c>
      <c r="I39" s="85" t="s">
        <v>140</v>
      </c>
      <c r="J39" s="79" t="s">
        <v>26</v>
      </c>
      <c r="K39" s="82" t="s">
        <v>24</v>
      </c>
      <c r="L39" s="40"/>
      <c r="M39" s="84">
        <f t="shared" si="4"/>
        <v>0</v>
      </c>
      <c r="O39" s="49" t="str">
        <f t="shared" si="5"/>
        <v>x</v>
      </c>
    </row>
    <row r="40" spans="2:15" ht="117.6" customHeight="1">
      <c r="B40" s="75">
        <f>B39</f>
        <v>1</v>
      </c>
      <c r="C40" s="76">
        <f>C39</f>
        <v>1</v>
      </c>
      <c r="D40" s="96">
        <v>24</v>
      </c>
      <c r="E40" s="77">
        <v>1</v>
      </c>
      <c r="F40" s="78">
        <v>3</v>
      </c>
      <c r="G40" s="79" t="s">
        <v>21</v>
      </c>
      <c r="H40" s="80" t="s">
        <v>141</v>
      </c>
      <c r="I40" s="85" t="s">
        <v>140</v>
      </c>
      <c r="J40" s="79" t="s">
        <v>26</v>
      </c>
      <c r="K40" s="82" t="s">
        <v>24</v>
      </c>
      <c r="L40" s="40"/>
      <c r="M40" s="84">
        <f t="shared" si="4"/>
        <v>0</v>
      </c>
      <c r="O40" s="49" t="str">
        <f t="shared" si="5"/>
        <v>x</v>
      </c>
    </row>
    <row r="41" spans="2:15" ht="95.1" customHeight="1">
      <c r="B41" s="75">
        <f>B43</f>
        <v>1</v>
      </c>
      <c r="C41" s="76">
        <f>C43</f>
        <v>1</v>
      </c>
      <c r="D41" s="76">
        <v>25</v>
      </c>
      <c r="E41" s="77">
        <v>1</v>
      </c>
      <c r="F41" s="78">
        <v>3</v>
      </c>
      <c r="G41" s="79" t="s">
        <v>21</v>
      </c>
      <c r="H41" s="80" t="s">
        <v>142</v>
      </c>
      <c r="I41" s="85" t="s">
        <v>140</v>
      </c>
      <c r="J41" s="79" t="s">
        <v>26</v>
      </c>
      <c r="K41" s="82" t="s">
        <v>24</v>
      </c>
      <c r="L41" s="40"/>
      <c r="M41" s="84">
        <f t="shared" si="4"/>
        <v>0</v>
      </c>
      <c r="O41" s="49" t="str">
        <f t="shared" si="5"/>
        <v>x</v>
      </c>
    </row>
    <row r="42" spans="2:15" ht="110.45" customHeight="1">
      <c r="B42" s="75">
        <f>B46</f>
        <v>1</v>
      </c>
      <c r="C42" s="76">
        <f>C46</f>
        <v>1</v>
      </c>
      <c r="D42" s="96">
        <v>26</v>
      </c>
      <c r="E42" s="77">
        <v>1</v>
      </c>
      <c r="F42" s="78">
        <v>3</v>
      </c>
      <c r="G42" s="79" t="s">
        <v>21</v>
      </c>
      <c r="H42" s="80" t="s">
        <v>143</v>
      </c>
      <c r="I42" s="85" t="s">
        <v>140</v>
      </c>
      <c r="J42" s="79" t="s">
        <v>26</v>
      </c>
      <c r="K42" s="82" t="s">
        <v>24</v>
      </c>
      <c r="L42" s="40"/>
      <c r="M42" s="84">
        <f t="shared" si="4"/>
        <v>0</v>
      </c>
      <c r="O42" s="49" t="str">
        <f t="shared" si="5"/>
        <v>x</v>
      </c>
    </row>
    <row r="43" spans="2:15" ht="103.5" customHeight="1">
      <c r="B43" s="75">
        <f>B45</f>
        <v>1</v>
      </c>
      <c r="C43" s="76">
        <f>C45</f>
        <v>1</v>
      </c>
      <c r="D43" s="96">
        <v>27</v>
      </c>
      <c r="E43" s="77">
        <v>1</v>
      </c>
      <c r="F43" s="78">
        <v>3</v>
      </c>
      <c r="G43" s="79" t="s">
        <v>21</v>
      </c>
      <c r="H43" s="80" t="s">
        <v>144</v>
      </c>
      <c r="I43" s="85" t="s">
        <v>140</v>
      </c>
      <c r="J43" s="79" t="s">
        <v>26</v>
      </c>
      <c r="K43" s="82" t="s">
        <v>24</v>
      </c>
      <c r="L43" s="40"/>
      <c r="M43" s="84">
        <f t="shared" si="4"/>
        <v>0</v>
      </c>
      <c r="O43" s="49" t="str">
        <f t="shared" si="5"/>
        <v>x</v>
      </c>
    </row>
    <row r="44" spans="2:15" ht="105.6" customHeight="1">
      <c r="B44" s="75">
        <f>B37</f>
        <v>1</v>
      </c>
      <c r="C44" s="76">
        <f>C37</f>
        <v>1</v>
      </c>
      <c r="D44" s="76">
        <v>28</v>
      </c>
      <c r="E44" s="77">
        <v>1</v>
      </c>
      <c r="F44" s="78">
        <v>3</v>
      </c>
      <c r="G44" s="79" t="s">
        <v>21</v>
      </c>
      <c r="H44" s="80" t="s">
        <v>145</v>
      </c>
      <c r="I44" s="85" t="s">
        <v>140</v>
      </c>
      <c r="J44" s="79" t="s">
        <v>26</v>
      </c>
      <c r="K44" s="82" t="s">
        <v>24</v>
      </c>
      <c r="L44" s="40"/>
      <c r="M44" s="84">
        <f t="shared" si="4"/>
        <v>0</v>
      </c>
      <c r="O44" s="49" t="str">
        <f t="shared" si="5"/>
        <v>x</v>
      </c>
    </row>
    <row r="45" spans="2:15" ht="119.1" customHeight="1">
      <c r="B45" s="75">
        <f>B44</f>
        <v>1</v>
      </c>
      <c r="C45" s="76">
        <f>C44</f>
        <v>1</v>
      </c>
      <c r="D45" s="96">
        <v>29</v>
      </c>
      <c r="E45" s="77">
        <v>1</v>
      </c>
      <c r="F45" s="78">
        <v>3</v>
      </c>
      <c r="G45" s="79" t="s">
        <v>21</v>
      </c>
      <c r="H45" s="80" t="s">
        <v>146</v>
      </c>
      <c r="I45" s="85" t="s">
        <v>140</v>
      </c>
      <c r="J45" s="79" t="s">
        <v>26</v>
      </c>
      <c r="K45" s="82" t="s">
        <v>24</v>
      </c>
      <c r="L45" s="40"/>
      <c r="M45" s="84">
        <f t="shared" si="4"/>
        <v>0</v>
      </c>
      <c r="O45" s="49" t="str">
        <f t="shared" si="5"/>
        <v>x</v>
      </c>
    </row>
    <row r="46" spans="2:15" ht="105.75" customHeight="1">
      <c r="B46" s="75">
        <f>B41</f>
        <v>1</v>
      </c>
      <c r="C46" s="76">
        <f>C41</f>
        <v>1</v>
      </c>
      <c r="D46" s="96">
        <v>30</v>
      </c>
      <c r="E46" s="77">
        <v>1</v>
      </c>
      <c r="F46" s="78">
        <v>3</v>
      </c>
      <c r="G46" s="79" t="s">
        <v>21</v>
      </c>
      <c r="H46" s="80" t="s">
        <v>147</v>
      </c>
      <c r="I46" s="85" t="s">
        <v>140</v>
      </c>
      <c r="J46" s="79" t="s">
        <v>26</v>
      </c>
      <c r="K46" s="82" t="s">
        <v>24</v>
      </c>
      <c r="L46" s="40"/>
      <c r="M46" s="84">
        <f t="shared" si="4"/>
        <v>0</v>
      </c>
      <c r="O46" s="49" t="str">
        <f t="shared" si="5"/>
        <v>x</v>
      </c>
    </row>
    <row r="47" spans="2:15" ht="125.25" customHeight="1">
      <c r="B47" s="75">
        <f>B48</f>
        <v>1</v>
      </c>
      <c r="C47" s="76">
        <f>C48</f>
        <v>1</v>
      </c>
      <c r="D47" s="76">
        <v>31</v>
      </c>
      <c r="E47" s="77">
        <v>47</v>
      </c>
      <c r="F47" s="78">
        <v>3</v>
      </c>
      <c r="G47" s="79" t="s">
        <v>21</v>
      </c>
      <c r="H47" s="80" t="s">
        <v>49</v>
      </c>
      <c r="I47" s="85" t="s">
        <v>23</v>
      </c>
      <c r="J47" s="79" t="s">
        <v>26</v>
      </c>
      <c r="K47" s="82" t="s">
        <v>24</v>
      </c>
      <c r="L47" s="40"/>
      <c r="M47" s="84">
        <f t="shared" si="4"/>
        <v>0</v>
      </c>
      <c r="O47" s="49" t="str">
        <f t="shared" si="5"/>
        <v>x</v>
      </c>
    </row>
    <row r="48" spans="2:15" ht="123.75" customHeight="1">
      <c r="B48" s="75">
        <f>B40</f>
        <v>1</v>
      </c>
      <c r="C48" s="76">
        <f>C40</f>
        <v>1</v>
      </c>
      <c r="D48" s="96">
        <v>32</v>
      </c>
      <c r="E48" s="77">
        <v>3</v>
      </c>
      <c r="F48" s="78">
        <v>3</v>
      </c>
      <c r="G48" s="79" t="s">
        <v>21</v>
      </c>
      <c r="H48" s="80" t="s">
        <v>50</v>
      </c>
      <c r="I48" s="85" t="s">
        <v>28</v>
      </c>
      <c r="J48" s="79" t="s">
        <v>26</v>
      </c>
      <c r="K48" s="82" t="s">
        <v>24</v>
      </c>
      <c r="L48" s="40"/>
      <c r="M48" s="84">
        <f t="shared" si="4"/>
        <v>0</v>
      </c>
      <c r="O48" s="49" t="str">
        <f t="shared" si="5"/>
        <v>x</v>
      </c>
    </row>
    <row r="49" spans="2:15" ht="79.150000000000006" customHeight="1">
      <c r="B49" s="75">
        <f>B33</f>
        <v>1</v>
      </c>
      <c r="C49" s="76">
        <f>C33</f>
        <v>1</v>
      </c>
      <c r="D49" s="96">
        <v>33</v>
      </c>
      <c r="E49" s="77">
        <v>2</v>
      </c>
      <c r="F49" s="78">
        <v>3</v>
      </c>
      <c r="G49" s="79" t="s">
        <v>21</v>
      </c>
      <c r="H49" s="80" t="s">
        <v>51</v>
      </c>
      <c r="I49" s="85" t="s">
        <v>23</v>
      </c>
      <c r="J49" s="79" t="s">
        <v>26</v>
      </c>
      <c r="K49" s="82" t="s">
        <v>24</v>
      </c>
      <c r="L49" s="40"/>
      <c r="M49" s="84">
        <f t="shared" si="4"/>
        <v>0</v>
      </c>
      <c r="O49" s="49" t="str">
        <f t="shared" si="5"/>
        <v>x</v>
      </c>
    </row>
    <row r="50" spans="2:15" ht="69.75" customHeight="1">
      <c r="B50" s="75">
        <f>B72</f>
        <v>1</v>
      </c>
      <c r="C50" s="76">
        <f>C72</f>
        <v>1</v>
      </c>
      <c r="D50" s="76">
        <v>34</v>
      </c>
      <c r="E50" s="77">
        <v>2</v>
      </c>
      <c r="F50" s="78">
        <v>3</v>
      </c>
      <c r="G50" s="79" t="s">
        <v>21</v>
      </c>
      <c r="H50" s="80" t="s">
        <v>52</v>
      </c>
      <c r="I50" s="85" t="s">
        <v>23</v>
      </c>
      <c r="J50" s="79" t="s">
        <v>26</v>
      </c>
      <c r="K50" s="82" t="s">
        <v>24</v>
      </c>
      <c r="L50" s="40"/>
      <c r="M50" s="84">
        <f t="shared" si="4"/>
        <v>0</v>
      </c>
      <c r="O50" s="49" t="str">
        <f t="shared" si="5"/>
        <v>x</v>
      </c>
    </row>
    <row r="51" spans="2:15" ht="32.25" thickBot="1">
      <c r="B51" s="75">
        <f>B70</f>
        <v>1</v>
      </c>
      <c r="C51" s="76">
        <f>C70</f>
        <v>1</v>
      </c>
      <c r="D51" s="96">
        <v>35</v>
      </c>
      <c r="E51" s="106">
        <v>66</v>
      </c>
      <c r="F51" s="78">
        <v>1</v>
      </c>
      <c r="G51" s="107" t="s">
        <v>21</v>
      </c>
      <c r="H51" s="108" t="s">
        <v>150</v>
      </c>
      <c r="I51" s="109" t="s">
        <v>135</v>
      </c>
      <c r="J51" s="107" t="s">
        <v>153</v>
      </c>
      <c r="K51" s="110" t="s">
        <v>24</v>
      </c>
      <c r="L51" s="41"/>
      <c r="M51" s="111">
        <f t="shared" si="4"/>
        <v>0</v>
      </c>
      <c r="O51" s="49" t="str">
        <f t="shared" si="5"/>
        <v>x</v>
      </c>
    </row>
    <row r="52" spans="2:15" ht="36">
      <c r="B52" s="86"/>
      <c r="C52" s="87"/>
      <c r="D52" s="87"/>
      <c r="E52" s="88"/>
      <c r="F52" s="88"/>
      <c r="G52" s="89"/>
      <c r="H52" s="90"/>
      <c r="I52" s="91" t="s">
        <v>53</v>
      </c>
      <c r="J52" s="89"/>
      <c r="K52" s="92"/>
      <c r="L52" s="93" t="s">
        <v>42</v>
      </c>
      <c r="M52" s="94" t="s">
        <v>43</v>
      </c>
      <c r="O52" s="49"/>
    </row>
    <row r="53" spans="2:15" ht="24" customHeight="1">
      <c r="B53" s="95"/>
      <c r="C53" s="96"/>
      <c r="D53" s="96"/>
      <c r="E53" s="97"/>
      <c r="F53" s="97"/>
      <c r="G53" s="98"/>
      <c r="H53" s="99"/>
      <c r="I53" s="100"/>
      <c r="J53" s="101"/>
      <c r="K53" s="102"/>
      <c r="L53" s="103">
        <f>SUM(L37:L51)</f>
        <v>0</v>
      </c>
      <c r="M53" s="104">
        <f>SUM(M37:M51)</f>
        <v>0</v>
      </c>
      <c r="O53" s="49"/>
    </row>
    <row r="54" spans="2:15" ht="71.25" customHeight="1">
      <c r="B54" s="75">
        <f>B58</f>
        <v>1</v>
      </c>
      <c r="C54" s="76">
        <f>C58</f>
        <v>1</v>
      </c>
      <c r="D54" s="76">
        <v>37</v>
      </c>
      <c r="E54" s="77">
        <v>1</v>
      </c>
      <c r="F54" s="78">
        <v>3</v>
      </c>
      <c r="G54" s="79" t="s">
        <v>21</v>
      </c>
      <c r="H54" s="80" t="s">
        <v>134</v>
      </c>
      <c r="I54" s="81" t="s">
        <v>28</v>
      </c>
      <c r="J54" s="79" t="s">
        <v>26</v>
      </c>
      <c r="K54" s="82" t="s">
        <v>24</v>
      </c>
      <c r="L54" s="40"/>
      <c r="M54" s="84">
        <f t="shared" ref="M54:M59" si="6">IF(K54="Optional","nur EP",E54*F54*L54)</f>
        <v>0</v>
      </c>
      <c r="O54" s="49" t="str">
        <f t="shared" ref="O54:O60" si="7">IF(K54="Optional",L54*E54,"x")</f>
        <v>x</v>
      </c>
    </row>
    <row r="55" spans="2:15" ht="72.75" customHeight="1">
      <c r="B55" s="75">
        <f>B28</f>
        <v>1</v>
      </c>
      <c r="C55" s="76">
        <f>C28</f>
        <v>1</v>
      </c>
      <c r="D55" s="96">
        <v>38</v>
      </c>
      <c r="E55" s="77">
        <v>1</v>
      </c>
      <c r="F55" s="78">
        <v>3</v>
      </c>
      <c r="G55" s="79" t="s">
        <v>21</v>
      </c>
      <c r="H55" s="80" t="s">
        <v>54</v>
      </c>
      <c r="I55" s="81" t="s">
        <v>55</v>
      </c>
      <c r="J55" s="79" t="s">
        <v>26</v>
      </c>
      <c r="K55" s="82" t="s">
        <v>24</v>
      </c>
      <c r="L55" s="40"/>
      <c r="M55" s="84">
        <f t="shared" si="6"/>
        <v>0</v>
      </c>
      <c r="O55" s="49" t="str">
        <f t="shared" si="7"/>
        <v>x</v>
      </c>
    </row>
    <row r="56" spans="2:15" ht="69" customHeight="1">
      <c r="B56" s="75">
        <f>B55</f>
        <v>1</v>
      </c>
      <c r="C56" s="76">
        <f>C55</f>
        <v>1</v>
      </c>
      <c r="D56" s="96">
        <v>39</v>
      </c>
      <c r="E56" s="77">
        <v>1</v>
      </c>
      <c r="F56" s="78">
        <v>3</v>
      </c>
      <c r="G56" s="79" t="s">
        <v>21</v>
      </c>
      <c r="H56" s="80" t="s">
        <v>56</v>
      </c>
      <c r="I56" s="81" t="s">
        <v>40</v>
      </c>
      <c r="J56" s="79" t="s">
        <v>26</v>
      </c>
      <c r="K56" s="82" t="s">
        <v>24</v>
      </c>
      <c r="L56" s="40"/>
      <c r="M56" s="84">
        <f t="shared" si="6"/>
        <v>0</v>
      </c>
      <c r="O56" s="49" t="str">
        <f t="shared" si="7"/>
        <v>x</v>
      </c>
    </row>
    <row r="57" spans="2:15" ht="77.25" customHeight="1">
      <c r="B57" s="112">
        <f>B12</f>
        <v>1</v>
      </c>
      <c r="C57" s="113">
        <f>C12</f>
        <v>1</v>
      </c>
      <c r="D57" s="76">
        <v>40</v>
      </c>
      <c r="E57" s="78">
        <v>1</v>
      </c>
      <c r="F57" s="78">
        <v>3</v>
      </c>
      <c r="G57" s="107" t="s">
        <v>21</v>
      </c>
      <c r="H57" s="108" t="s">
        <v>57</v>
      </c>
      <c r="I57" s="114" t="s">
        <v>58</v>
      </c>
      <c r="J57" s="107" t="s">
        <v>26</v>
      </c>
      <c r="K57" s="110" t="s">
        <v>24</v>
      </c>
      <c r="L57" s="42"/>
      <c r="M57" s="84">
        <f t="shared" si="6"/>
        <v>0</v>
      </c>
      <c r="O57" s="49" t="str">
        <f t="shared" si="7"/>
        <v>x</v>
      </c>
    </row>
    <row r="58" spans="2:15" ht="71.25" customHeight="1">
      <c r="B58" s="75">
        <f>B57</f>
        <v>1</v>
      </c>
      <c r="C58" s="76">
        <f>C57</f>
        <v>1</v>
      </c>
      <c r="D58" s="96">
        <v>41</v>
      </c>
      <c r="E58" s="77">
        <v>1</v>
      </c>
      <c r="F58" s="78">
        <v>3</v>
      </c>
      <c r="G58" s="79" t="s">
        <v>21</v>
      </c>
      <c r="H58" s="80" t="s">
        <v>59</v>
      </c>
      <c r="I58" s="81" t="s">
        <v>60</v>
      </c>
      <c r="J58" s="79" t="s">
        <v>26</v>
      </c>
      <c r="K58" s="82" t="s">
        <v>24</v>
      </c>
      <c r="L58" s="40"/>
      <c r="M58" s="84">
        <f t="shared" si="6"/>
        <v>0</v>
      </c>
      <c r="O58" s="49" t="str">
        <f t="shared" si="7"/>
        <v>x</v>
      </c>
    </row>
    <row r="59" spans="2:15" ht="72.75" customHeight="1">
      <c r="B59" s="75">
        <f>B55</f>
        <v>1</v>
      </c>
      <c r="C59" s="76">
        <f>C55</f>
        <v>1</v>
      </c>
      <c r="D59" s="96">
        <v>42</v>
      </c>
      <c r="E59" s="77">
        <v>1</v>
      </c>
      <c r="F59" s="78">
        <v>3</v>
      </c>
      <c r="G59" s="79" t="s">
        <v>21</v>
      </c>
      <c r="H59" s="80" t="s">
        <v>61</v>
      </c>
      <c r="I59" s="81" t="s">
        <v>40</v>
      </c>
      <c r="J59" s="79" t="s">
        <v>26</v>
      </c>
      <c r="K59" s="82" t="s">
        <v>24</v>
      </c>
      <c r="L59" s="40"/>
      <c r="M59" s="84">
        <f t="shared" si="6"/>
        <v>0</v>
      </c>
      <c r="O59" s="49" t="str">
        <f t="shared" si="7"/>
        <v>x</v>
      </c>
    </row>
    <row r="60" spans="2:15" ht="54" customHeight="1">
      <c r="B60" s="75">
        <f>B26</f>
        <v>1</v>
      </c>
      <c r="C60" s="76">
        <f>C26</f>
        <v>1</v>
      </c>
      <c r="D60" s="76">
        <v>43</v>
      </c>
      <c r="E60" s="77">
        <v>1</v>
      </c>
      <c r="F60" s="78">
        <v>3</v>
      </c>
      <c r="G60" s="79" t="s">
        <v>21</v>
      </c>
      <c r="H60" s="80" t="s">
        <v>62</v>
      </c>
      <c r="I60" s="85" t="s">
        <v>36</v>
      </c>
      <c r="J60" s="79" t="s">
        <v>26</v>
      </c>
      <c r="K60" s="82" t="s">
        <v>24</v>
      </c>
      <c r="L60" s="40"/>
      <c r="M60" s="84">
        <f t="shared" ref="M60:M70" si="8">IF(K60="Optional","nur EP",E60*F60*L60)</f>
        <v>0</v>
      </c>
      <c r="O60" s="49" t="str">
        <f t="shared" si="7"/>
        <v>x</v>
      </c>
    </row>
    <row r="61" spans="2:15" ht="36">
      <c r="B61" s="115"/>
      <c r="C61" s="116"/>
      <c r="D61" s="116"/>
      <c r="E61" s="117"/>
      <c r="F61" s="117"/>
      <c r="G61" s="118"/>
      <c r="H61" s="119"/>
      <c r="I61" s="91" t="s">
        <v>63</v>
      </c>
      <c r="J61" s="120"/>
      <c r="K61" s="121"/>
      <c r="L61" s="93" t="s">
        <v>42</v>
      </c>
      <c r="M61" s="94" t="s">
        <v>64</v>
      </c>
      <c r="O61" s="49"/>
    </row>
    <row r="62" spans="2:15" ht="26.45" customHeight="1">
      <c r="B62" s="95"/>
      <c r="C62" s="96"/>
      <c r="D62" s="96"/>
      <c r="E62" s="97"/>
      <c r="F62" s="97"/>
      <c r="G62" s="98"/>
      <c r="H62" s="99"/>
      <c r="I62" s="100"/>
      <c r="J62" s="101"/>
      <c r="K62" s="102"/>
      <c r="L62" s="103">
        <f>SUM(L54:L60)</f>
        <v>0</v>
      </c>
      <c r="M62" s="104">
        <f>SUM(M54:M60)</f>
        <v>0</v>
      </c>
      <c r="O62" s="49"/>
    </row>
    <row r="63" spans="2:15" ht="135.6" customHeight="1">
      <c r="B63" s="75">
        <f>B47</f>
        <v>1</v>
      </c>
      <c r="C63" s="76">
        <f>C47</f>
        <v>1</v>
      </c>
      <c r="D63" s="76">
        <v>45</v>
      </c>
      <c r="E63" s="77">
        <v>1</v>
      </c>
      <c r="F63" s="78">
        <v>3</v>
      </c>
      <c r="G63" s="79" t="s">
        <v>21</v>
      </c>
      <c r="H63" s="80" t="s">
        <v>65</v>
      </c>
      <c r="I63" s="85" t="s">
        <v>152</v>
      </c>
      <c r="J63" s="79" t="s">
        <v>26</v>
      </c>
      <c r="K63" s="82" t="s">
        <v>24</v>
      </c>
      <c r="L63" s="40"/>
      <c r="M63" s="84">
        <f t="shared" si="8"/>
        <v>0</v>
      </c>
      <c r="O63" s="49" t="str">
        <f>IF(K63="Optional",L63*E63,"x")</f>
        <v>x</v>
      </c>
    </row>
    <row r="64" spans="2:15" ht="135.6" customHeight="1">
      <c r="B64" s="75">
        <f>B63</f>
        <v>1</v>
      </c>
      <c r="C64" s="76">
        <f>C63</f>
        <v>1</v>
      </c>
      <c r="D64" s="96">
        <v>46</v>
      </c>
      <c r="E64" s="77">
        <v>1</v>
      </c>
      <c r="F64" s="78">
        <v>3</v>
      </c>
      <c r="G64" s="79" t="s">
        <v>21</v>
      </c>
      <c r="H64" s="80" t="s">
        <v>66</v>
      </c>
      <c r="I64" s="85" t="s">
        <v>152</v>
      </c>
      <c r="J64" s="79" t="s">
        <v>26</v>
      </c>
      <c r="K64" s="82" t="s">
        <v>24</v>
      </c>
      <c r="L64" s="40"/>
      <c r="M64" s="84">
        <f>IF(K64="Optional","nur EP",E64*F64*L64)</f>
        <v>0</v>
      </c>
      <c r="O64" s="49" t="str">
        <f>IF(K64="Optional",L64*E64,"x")</f>
        <v>x</v>
      </c>
    </row>
    <row r="65" spans="2:15" ht="135.6" customHeight="1">
      <c r="B65" s="75">
        <f>B64</f>
        <v>1</v>
      </c>
      <c r="C65" s="76">
        <f>C64</f>
        <v>1</v>
      </c>
      <c r="D65" s="96">
        <v>47</v>
      </c>
      <c r="E65" s="77">
        <v>1</v>
      </c>
      <c r="F65" s="78">
        <v>3</v>
      </c>
      <c r="G65" s="79" t="s">
        <v>21</v>
      </c>
      <c r="H65" s="80" t="s">
        <v>67</v>
      </c>
      <c r="I65" s="85" t="s">
        <v>152</v>
      </c>
      <c r="J65" s="79" t="s">
        <v>26</v>
      </c>
      <c r="K65" s="82" t="s">
        <v>24</v>
      </c>
      <c r="L65" s="40"/>
      <c r="M65" s="84">
        <f t="shared" si="8"/>
        <v>0</v>
      </c>
      <c r="O65" s="49" t="str">
        <f>IF(K65="Optional",L65*E65,"x")</f>
        <v>x</v>
      </c>
    </row>
    <row r="66" spans="2:15" ht="39.950000000000003" customHeight="1">
      <c r="B66" s="115"/>
      <c r="C66" s="116"/>
      <c r="D66" s="116"/>
      <c r="E66" s="117"/>
      <c r="F66" s="117"/>
      <c r="G66" s="118"/>
      <c r="H66" s="119"/>
      <c r="I66" s="91" t="s">
        <v>68</v>
      </c>
      <c r="J66" s="120"/>
      <c r="K66" s="121"/>
      <c r="L66" s="93" t="s">
        <v>42</v>
      </c>
      <c r="M66" s="94" t="s">
        <v>64</v>
      </c>
      <c r="O66" s="49"/>
    </row>
    <row r="67" spans="2:15" ht="30.95" customHeight="1">
      <c r="B67" s="95"/>
      <c r="C67" s="96"/>
      <c r="D67" s="96"/>
      <c r="E67" s="97"/>
      <c r="F67" s="97"/>
      <c r="G67" s="98"/>
      <c r="H67" s="99"/>
      <c r="I67" s="100"/>
      <c r="J67" s="101"/>
      <c r="K67" s="102"/>
      <c r="L67" s="103">
        <f>SUM(L63:L65)</f>
        <v>0</v>
      </c>
      <c r="M67" s="104">
        <f>SUM(M63:M65)</f>
        <v>0</v>
      </c>
      <c r="O67" s="49"/>
    </row>
    <row r="68" spans="2:15" ht="75" customHeight="1">
      <c r="B68" s="75">
        <f>B65</f>
        <v>1</v>
      </c>
      <c r="C68" s="76">
        <f>C65</f>
        <v>1</v>
      </c>
      <c r="D68" s="76">
        <v>49</v>
      </c>
      <c r="E68" s="77">
        <v>1</v>
      </c>
      <c r="F68" s="78">
        <v>3</v>
      </c>
      <c r="G68" s="79" t="s">
        <v>21</v>
      </c>
      <c r="H68" s="80" t="s">
        <v>69</v>
      </c>
      <c r="I68" s="85" t="s">
        <v>38</v>
      </c>
      <c r="J68" s="79" t="s">
        <v>26</v>
      </c>
      <c r="K68" s="82" t="s">
        <v>24</v>
      </c>
      <c r="L68" s="40"/>
      <c r="M68" s="84">
        <f>IF(K68="Optional","nur EP",E68*F68*L68)</f>
        <v>0</v>
      </c>
      <c r="O68" s="49" t="str">
        <f>IF(K68="Optional",L68*E68,"x")</f>
        <v>x</v>
      </c>
    </row>
    <row r="69" spans="2:15" ht="72.75" customHeight="1">
      <c r="B69" s="75">
        <f>B68</f>
        <v>1</v>
      </c>
      <c r="C69" s="76">
        <f>C68</f>
        <v>1</v>
      </c>
      <c r="D69" s="96">
        <v>50</v>
      </c>
      <c r="E69" s="77">
        <v>1</v>
      </c>
      <c r="F69" s="78">
        <v>3</v>
      </c>
      <c r="G69" s="79" t="s">
        <v>21</v>
      </c>
      <c r="H69" s="80" t="s">
        <v>70</v>
      </c>
      <c r="I69" s="85" t="s">
        <v>71</v>
      </c>
      <c r="J69" s="79" t="s">
        <v>26</v>
      </c>
      <c r="K69" s="82" t="s">
        <v>24</v>
      </c>
      <c r="L69" s="40"/>
      <c r="M69" s="84">
        <f t="shared" si="8"/>
        <v>0</v>
      </c>
      <c r="O69" s="49" t="str">
        <f>IF(K69="Optional",L69*E69,"x")</f>
        <v>x</v>
      </c>
    </row>
    <row r="70" spans="2:15" ht="90" customHeight="1">
      <c r="B70" s="75">
        <f>B69</f>
        <v>1</v>
      </c>
      <c r="C70" s="76">
        <f>C69</f>
        <v>1</v>
      </c>
      <c r="D70" s="96">
        <v>51</v>
      </c>
      <c r="E70" s="77">
        <v>1</v>
      </c>
      <c r="F70" s="78">
        <v>3</v>
      </c>
      <c r="G70" s="79" t="s">
        <v>21</v>
      </c>
      <c r="H70" s="80" t="s">
        <v>72</v>
      </c>
      <c r="I70" s="85" t="s">
        <v>73</v>
      </c>
      <c r="J70" s="79" t="s">
        <v>26</v>
      </c>
      <c r="K70" s="82" t="s">
        <v>24</v>
      </c>
      <c r="L70" s="40"/>
      <c r="M70" s="84">
        <f t="shared" si="8"/>
        <v>0</v>
      </c>
      <c r="O70" s="49" t="str">
        <f>IF(K70="Optional",L70*E70,"x")</f>
        <v>x</v>
      </c>
    </row>
    <row r="71" spans="2:15" ht="87.75" customHeight="1">
      <c r="B71" s="75">
        <f>B70</f>
        <v>1</v>
      </c>
      <c r="C71" s="76">
        <f>C69</f>
        <v>1</v>
      </c>
      <c r="D71" s="76">
        <v>52</v>
      </c>
      <c r="E71" s="106">
        <v>1</v>
      </c>
      <c r="F71" s="78">
        <v>3</v>
      </c>
      <c r="G71" s="107" t="s">
        <v>21</v>
      </c>
      <c r="H71" s="108" t="s">
        <v>74</v>
      </c>
      <c r="I71" s="109" t="s">
        <v>73</v>
      </c>
      <c r="J71" s="107" t="s">
        <v>26</v>
      </c>
      <c r="K71" s="110" t="s">
        <v>24</v>
      </c>
      <c r="L71" s="41"/>
      <c r="M71" s="122">
        <f>IF(K71="Optional","nur EP",E71*F71*L71)</f>
        <v>0</v>
      </c>
      <c r="O71" s="49" t="str">
        <f>IF(K71="Optional",L71*E71,"x")</f>
        <v>x</v>
      </c>
    </row>
    <row r="72" spans="2:15" ht="15.75" hidden="1">
      <c r="B72" s="75">
        <f>B16</f>
        <v>1</v>
      </c>
      <c r="C72" s="76">
        <f>C16</f>
        <v>1</v>
      </c>
      <c r="D72" s="96">
        <v>53</v>
      </c>
      <c r="E72" s="77">
        <v>1</v>
      </c>
      <c r="F72" s="78">
        <v>3</v>
      </c>
      <c r="G72" s="79" t="s">
        <v>21</v>
      </c>
      <c r="H72" s="80"/>
      <c r="I72" s="85"/>
      <c r="J72" s="79" t="s">
        <v>26</v>
      </c>
      <c r="K72" s="82" t="s">
        <v>24</v>
      </c>
      <c r="L72" s="83">
        <v>0</v>
      </c>
      <c r="M72" s="123">
        <f>IF(K72="Optional","nur EP",E72*F72*L72)</f>
        <v>0</v>
      </c>
      <c r="O72" s="49" t="str">
        <f>IF(K72="Optional",L72*E72,"x")</f>
        <v>x</v>
      </c>
    </row>
    <row r="73" spans="2:15" ht="36.6" customHeight="1">
      <c r="B73" s="115"/>
      <c r="C73" s="116"/>
      <c r="D73" s="116"/>
      <c r="E73" s="117"/>
      <c r="F73" s="117"/>
      <c r="G73" s="118"/>
      <c r="H73" s="119"/>
      <c r="I73" s="91" t="s">
        <v>75</v>
      </c>
      <c r="J73" s="120"/>
      <c r="K73" s="121"/>
      <c r="L73" s="93" t="s">
        <v>42</v>
      </c>
      <c r="M73" s="94" t="s">
        <v>64</v>
      </c>
      <c r="O73" s="49"/>
    </row>
    <row r="74" spans="2:15" ht="36.75" customHeight="1" thickBot="1">
      <c r="B74" s="95"/>
      <c r="C74" s="96"/>
      <c r="D74" s="96"/>
      <c r="E74" s="124"/>
      <c r="F74" s="124"/>
      <c r="G74" s="98"/>
      <c r="H74" s="125"/>
      <c r="I74" s="126"/>
      <c r="J74" s="98"/>
      <c r="K74" s="127"/>
      <c r="L74" s="103">
        <f>SUM(L68:L72)</f>
        <v>0</v>
      </c>
      <c r="M74" s="104">
        <f>SUM(M68:M72)</f>
        <v>0</v>
      </c>
      <c r="O74" s="49"/>
    </row>
    <row r="75" spans="2:15" ht="54" customHeight="1" thickBot="1">
      <c r="B75" s="56">
        <f>B64</f>
        <v>1</v>
      </c>
      <c r="C75" s="57">
        <f>C64+1</f>
        <v>2</v>
      </c>
      <c r="D75" s="128"/>
      <c r="E75" s="59" t="s">
        <v>76</v>
      </c>
      <c r="F75" s="60"/>
      <c r="G75" s="61"/>
      <c r="H75" s="62"/>
      <c r="I75" s="61"/>
      <c r="J75" s="61"/>
      <c r="K75" s="63"/>
      <c r="L75" s="64"/>
      <c r="M75" s="65"/>
      <c r="O75" s="49"/>
    </row>
    <row r="76" spans="2:15" ht="36.75" thickBot="1">
      <c r="B76" s="66" t="s">
        <v>10</v>
      </c>
      <c r="C76" s="129"/>
      <c r="D76" s="129"/>
      <c r="E76" s="130" t="s">
        <v>11</v>
      </c>
      <c r="F76" s="130" t="s">
        <v>12</v>
      </c>
      <c r="G76" s="131" t="s">
        <v>13</v>
      </c>
      <c r="H76" s="132" t="s">
        <v>14</v>
      </c>
      <c r="I76" s="133" t="s">
        <v>15</v>
      </c>
      <c r="J76" s="134" t="s">
        <v>77</v>
      </c>
      <c r="K76" s="135" t="s">
        <v>17</v>
      </c>
      <c r="L76" s="73" t="s">
        <v>18</v>
      </c>
      <c r="M76" s="136" t="s">
        <v>19</v>
      </c>
      <c r="O76" s="49"/>
    </row>
    <row r="77" spans="2:15" ht="93.75" customHeight="1">
      <c r="B77" s="75">
        <f>B51</f>
        <v>1</v>
      </c>
      <c r="C77" s="76">
        <v>2</v>
      </c>
      <c r="D77" s="76">
        <v>1</v>
      </c>
      <c r="E77" s="106">
        <v>1</v>
      </c>
      <c r="F77" s="78">
        <v>3</v>
      </c>
      <c r="G77" s="107" t="s">
        <v>21</v>
      </c>
      <c r="H77" s="80" t="s">
        <v>149</v>
      </c>
      <c r="I77" s="109" t="s">
        <v>140</v>
      </c>
      <c r="J77" s="107" t="s">
        <v>26</v>
      </c>
      <c r="K77" s="110" t="s">
        <v>24</v>
      </c>
      <c r="L77" s="41"/>
      <c r="M77" s="137">
        <f>IF(K77="Optional","nur EP",E77*F77*L77)</f>
        <v>0</v>
      </c>
      <c r="O77" s="49"/>
    </row>
    <row r="78" spans="2:15" s="35" customFormat="1" ht="79.5" customHeight="1">
      <c r="B78" s="75">
        <f>B75</f>
        <v>1</v>
      </c>
      <c r="C78" s="76">
        <v>2</v>
      </c>
      <c r="D78" s="76">
        <v>2</v>
      </c>
      <c r="E78" s="106">
        <v>57</v>
      </c>
      <c r="F78" s="78">
        <v>3</v>
      </c>
      <c r="G78" s="107" t="s">
        <v>21</v>
      </c>
      <c r="H78" s="80" t="s">
        <v>78</v>
      </c>
      <c r="I78" s="109" t="s">
        <v>148</v>
      </c>
      <c r="J78" s="107" t="s">
        <v>26</v>
      </c>
      <c r="K78" s="110" t="s">
        <v>24</v>
      </c>
      <c r="L78" s="41"/>
      <c r="M78" s="84">
        <f>IF(K78="Optional","nur EP",E78*F78*L78)</f>
        <v>0</v>
      </c>
      <c r="O78" s="47"/>
    </row>
    <row r="79" spans="2:15" s="35" customFormat="1" ht="78" customHeight="1">
      <c r="B79" s="75">
        <v>1</v>
      </c>
      <c r="C79" s="76">
        <v>2</v>
      </c>
      <c r="D79" s="76">
        <v>3</v>
      </c>
      <c r="E79" s="106">
        <v>1</v>
      </c>
      <c r="F79" s="78">
        <v>3</v>
      </c>
      <c r="G79" s="107" t="s">
        <v>21</v>
      </c>
      <c r="H79" s="108" t="s">
        <v>79</v>
      </c>
      <c r="I79" s="109" t="s">
        <v>28</v>
      </c>
      <c r="J79" s="107" t="s">
        <v>26</v>
      </c>
      <c r="K79" s="110" t="s">
        <v>24</v>
      </c>
      <c r="L79" s="41"/>
      <c r="M79" s="84">
        <f>IF(K79="Optional","nur EP",E79*F79*L79)</f>
        <v>0</v>
      </c>
      <c r="O79" s="47"/>
    </row>
    <row r="80" spans="2:15" s="36" customFormat="1" ht="38.25" customHeight="1">
      <c r="B80" s="115"/>
      <c r="C80" s="116"/>
      <c r="D80" s="116"/>
      <c r="E80" s="117"/>
      <c r="F80" s="117"/>
      <c r="G80" s="118"/>
      <c r="H80" s="119"/>
      <c r="I80" s="91" t="s">
        <v>80</v>
      </c>
      <c r="J80" s="120"/>
      <c r="K80" s="121"/>
      <c r="L80" s="93" t="s">
        <v>42</v>
      </c>
      <c r="M80" s="94" t="s">
        <v>64</v>
      </c>
      <c r="O80" s="48" t="s">
        <v>20</v>
      </c>
    </row>
    <row r="81" spans="1:15" ht="33" customHeight="1">
      <c r="B81" s="95"/>
      <c r="C81" s="96"/>
      <c r="D81" s="96"/>
      <c r="E81" s="97"/>
      <c r="F81" s="97"/>
      <c r="G81" s="98"/>
      <c r="H81" s="99"/>
      <c r="I81" s="100"/>
      <c r="J81" s="101"/>
      <c r="K81" s="102"/>
      <c r="L81" s="103">
        <f>SUM(L75:L80)</f>
        <v>0</v>
      </c>
      <c r="M81" s="104">
        <f>SUM(M77:M79)</f>
        <v>0</v>
      </c>
      <c r="O81" s="49" t="str">
        <f>IF(K84="Optional",L84*E84,"x")</f>
        <v>x</v>
      </c>
    </row>
    <row r="82" spans="1:15" ht="24" thickBot="1">
      <c r="B82" s="56">
        <f>B12</f>
        <v>1</v>
      </c>
      <c r="C82" s="57">
        <v>3</v>
      </c>
      <c r="D82" s="58"/>
      <c r="E82" s="59" t="s">
        <v>81</v>
      </c>
      <c r="F82" s="60"/>
      <c r="G82" s="61"/>
      <c r="H82" s="62"/>
      <c r="I82" s="61"/>
      <c r="J82" s="61"/>
      <c r="K82" s="63"/>
      <c r="L82" s="138"/>
      <c r="M82" s="65"/>
      <c r="O82" s="49" t="str">
        <f>IF(K85="Optional",L85*E85,"x")</f>
        <v>x</v>
      </c>
    </row>
    <row r="83" spans="1:15" ht="36.75" thickBot="1">
      <c r="B83" s="66" t="s">
        <v>10</v>
      </c>
      <c r="C83" s="129"/>
      <c r="D83" s="129"/>
      <c r="E83" s="130" t="s">
        <v>11</v>
      </c>
      <c r="F83" s="130" t="s">
        <v>12</v>
      </c>
      <c r="G83" s="131" t="s">
        <v>13</v>
      </c>
      <c r="H83" s="132" t="s">
        <v>14</v>
      </c>
      <c r="I83" s="133" t="s">
        <v>15</v>
      </c>
      <c r="J83" s="134" t="s">
        <v>77</v>
      </c>
      <c r="K83" s="135" t="s">
        <v>17</v>
      </c>
      <c r="L83" s="139" t="s">
        <v>18</v>
      </c>
      <c r="M83" s="136" t="s">
        <v>19</v>
      </c>
      <c r="O83" s="49" t="str">
        <f>IF(K86="Optional",L86*E86,"x")</f>
        <v>x</v>
      </c>
    </row>
    <row r="84" spans="1:15" ht="67.5" customHeight="1">
      <c r="B84" s="75">
        <f>$B$82</f>
        <v>1</v>
      </c>
      <c r="C84" s="76">
        <f>$C$82</f>
        <v>3</v>
      </c>
      <c r="D84" s="113" t="s">
        <v>82</v>
      </c>
      <c r="E84" s="140">
        <v>1</v>
      </c>
      <c r="F84" s="78">
        <v>3</v>
      </c>
      <c r="G84" s="107" t="s">
        <v>21</v>
      </c>
      <c r="H84" s="80" t="s">
        <v>83</v>
      </c>
      <c r="I84" s="81" t="s">
        <v>84</v>
      </c>
      <c r="J84" s="79" t="s">
        <v>26</v>
      </c>
      <c r="K84" s="82" t="s">
        <v>24</v>
      </c>
      <c r="L84" s="38"/>
      <c r="M84" s="84">
        <f>IF(K84="Optional","nur EP",E84*F84*L84)</f>
        <v>0</v>
      </c>
      <c r="O84" s="49" t="str">
        <f>IF(K87="Optional",L87*E87,"x")</f>
        <v>x</v>
      </c>
    </row>
    <row r="85" spans="1:15" ht="72" customHeight="1">
      <c r="B85" s="75">
        <f t="shared" ref="B85:C87" si="9">B84</f>
        <v>1</v>
      </c>
      <c r="C85" s="76">
        <f t="shared" si="9"/>
        <v>3</v>
      </c>
      <c r="D85" s="113" t="s">
        <v>85</v>
      </c>
      <c r="E85" s="140">
        <v>1</v>
      </c>
      <c r="F85" s="78">
        <v>3</v>
      </c>
      <c r="G85" s="107" t="s">
        <v>21</v>
      </c>
      <c r="H85" s="80" t="s">
        <v>86</v>
      </c>
      <c r="I85" s="81" t="s">
        <v>84</v>
      </c>
      <c r="J85" s="79" t="s">
        <v>26</v>
      </c>
      <c r="K85" s="82" t="s">
        <v>24</v>
      </c>
      <c r="L85" s="38"/>
      <c r="M85" s="84">
        <f>IF(K85="Optional","nur EP",E85*F85*L85)</f>
        <v>0</v>
      </c>
      <c r="O85" s="49" t="str">
        <f>IF(K88="Optional",L88*E88,"x")</f>
        <v>x</v>
      </c>
    </row>
    <row r="86" spans="1:15" s="35" customFormat="1" ht="68.099999999999994" customHeight="1">
      <c r="A86" s="10"/>
      <c r="B86" s="75">
        <f t="shared" si="9"/>
        <v>1</v>
      </c>
      <c r="C86" s="76">
        <f t="shared" si="9"/>
        <v>3</v>
      </c>
      <c r="D86" s="113" t="s">
        <v>87</v>
      </c>
      <c r="E86" s="140">
        <v>1</v>
      </c>
      <c r="F86" s="78">
        <v>3</v>
      </c>
      <c r="G86" s="107" t="s">
        <v>21</v>
      </c>
      <c r="H86" s="80" t="s">
        <v>88</v>
      </c>
      <c r="I86" s="81" t="s">
        <v>60</v>
      </c>
      <c r="J86" s="79" t="s">
        <v>26</v>
      </c>
      <c r="K86" s="82" t="s">
        <v>24</v>
      </c>
      <c r="L86" s="38"/>
      <c r="M86" s="84">
        <f>IF(K86="Optional","nur EP",E86*F86*L86)</f>
        <v>0</v>
      </c>
      <c r="O86" s="47"/>
    </row>
    <row r="87" spans="1:15" s="35" customFormat="1" ht="69" customHeight="1">
      <c r="A87" s="10"/>
      <c r="B87" s="75">
        <f t="shared" si="9"/>
        <v>1</v>
      </c>
      <c r="C87" s="76">
        <f t="shared" si="9"/>
        <v>3</v>
      </c>
      <c r="D87" s="113" t="s">
        <v>89</v>
      </c>
      <c r="E87" s="140">
        <v>1</v>
      </c>
      <c r="F87" s="78">
        <v>3</v>
      </c>
      <c r="G87" s="107" t="s">
        <v>21</v>
      </c>
      <c r="H87" s="80" t="s">
        <v>125</v>
      </c>
      <c r="I87" s="81" t="s">
        <v>40</v>
      </c>
      <c r="J87" s="79" t="s">
        <v>26</v>
      </c>
      <c r="K87" s="82" t="s">
        <v>24</v>
      </c>
      <c r="L87" s="38"/>
      <c r="M87" s="84">
        <f>IF(K87="Optional","nur EP",E87*F87*L87)</f>
        <v>0</v>
      </c>
      <c r="O87" s="47"/>
    </row>
    <row r="88" spans="1:15" s="35" customFormat="1" ht="77.25" customHeight="1">
      <c r="A88" s="10"/>
      <c r="B88" s="95" t="s">
        <v>82</v>
      </c>
      <c r="C88" s="96">
        <v>3</v>
      </c>
      <c r="D88" s="113" t="s">
        <v>90</v>
      </c>
      <c r="E88" s="78">
        <v>1</v>
      </c>
      <c r="F88" s="78">
        <v>3</v>
      </c>
      <c r="G88" s="107" t="s">
        <v>21</v>
      </c>
      <c r="H88" s="108" t="s">
        <v>91</v>
      </c>
      <c r="I88" s="109" t="s">
        <v>38</v>
      </c>
      <c r="J88" s="107" t="s">
        <v>26</v>
      </c>
      <c r="K88" s="110" t="s">
        <v>24</v>
      </c>
      <c r="L88" s="41"/>
      <c r="M88" s="141">
        <f>IF(K88="Optional","nur EP",E88*F88*L88)</f>
        <v>0</v>
      </c>
      <c r="O88" s="47"/>
    </row>
    <row r="89" spans="1:15" s="36" customFormat="1" ht="36">
      <c r="A89" s="35"/>
      <c r="B89" s="115"/>
      <c r="C89" s="116"/>
      <c r="D89" s="116"/>
      <c r="E89" s="117"/>
      <c r="F89" s="117"/>
      <c r="G89" s="118"/>
      <c r="H89" s="119"/>
      <c r="I89" s="91" t="s">
        <v>92</v>
      </c>
      <c r="J89" s="120"/>
      <c r="K89" s="121"/>
      <c r="L89" s="93" t="s">
        <v>42</v>
      </c>
      <c r="M89" s="94" t="s">
        <v>93</v>
      </c>
      <c r="O89" s="48" t="s">
        <v>20</v>
      </c>
    </row>
    <row r="90" spans="1:15" ht="39.75" customHeight="1">
      <c r="B90" s="95"/>
      <c r="C90" s="96"/>
      <c r="D90" s="96"/>
      <c r="E90" s="97"/>
      <c r="F90" s="97"/>
      <c r="G90" s="98"/>
      <c r="H90" s="99"/>
      <c r="I90" s="100"/>
      <c r="J90" s="101"/>
      <c r="K90" s="102"/>
      <c r="L90" s="103">
        <f>SUM(L84:L89)</f>
        <v>0</v>
      </c>
      <c r="M90" s="104">
        <f>SUM(M84:M89)</f>
        <v>0</v>
      </c>
      <c r="O90" s="49" t="str">
        <f>IF(K95="Optional",L95*E95,"x")</f>
        <v>x</v>
      </c>
    </row>
    <row r="91" spans="1:15" ht="24" thickBot="1">
      <c r="B91" s="56">
        <f>B82</f>
        <v>1</v>
      </c>
      <c r="C91" s="57">
        <f>C82+1</f>
        <v>4</v>
      </c>
      <c r="D91" s="128"/>
      <c r="E91" s="59" t="s">
        <v>94</v>
      </c>
      <c r="F91" s="60"/>
      <c r="G91" s="61"/>
      <c r="H91" s="62"/>
      <c r="I91" s="61"/>
      <c r="J91" s="61"/>
      <c r="K91" s="63"/>
      <c r="L91" s="64"/>
      <c r="M91" s="65"/>
      <c r="O91" s="49" t="str">
        <f>IF(K96="Optional",L96*E96,"x")</f>
        <v>x</v>
      </c>
    </row>
    <row r="92" spans="1:15" ht="36.75" thickBot="1">
      <c r="B92" s="66" t="s">
        <v>10</v>
      </c>
      <c r="C92" s="66"/>
      <c r="D92" s="66"/>
      <c r="E92" s="67" t="s">
        <v>11</v>
      </c>
      <c r="F92" s="67" t="s">
        <v>12</v>
      </c>
      <c r="G92" s="68" t="s">
        <v>13</v>
      </c>
      <c r="H92" s="69" t="s">
        <v>14</v>
      </c>
      <c r="I92" s="70" t="s">
        <v>15</v>
      </c>
      <c r="J92" s="71" t="s">
        <v>77</v>
      </c>
      <c r="K92" s="72" t="s">
        <v>17</v>
      </c>
      <c r="L92" s="73" t="s">
        <v>18</v>
      </c>
      <c r="M92" s="74" t="s">
        <v>19</v>
      </c>
      <c r="O92" s="49" t="str">
        <f>IF(K93="Optional",L93*E93,"x")</f>
        <v>x</v>
      </c>
    </row>
    <row r="93" spans="1:15" ht="78.75" customHeight="1">
      <c r="B93" s="75">
        <f>B95</f>
        <v>1</v>
      </c>
      <c r="C93" s="76">
        <f>C95</f>
        <v>4</v>
      </c>
      <c r="D93" s="113">
        <v>1</v>
      </c>
      <c r="E93" s="77">
        <v>1</v>
      </c>
      <c r="F93" s="77">
        <v>3</v>
      </c>
      <c r="G93" s="79" t="s">
        <v>21</v>
      </c>
      <c r="H93" s="80" t="s">
        <v>83</v>
      </c>
      <c r="I93" s="81" t="s">
        <v>84</v>
      </c>
      <c r="J93" s="79" t="s">
        <v>26</v>
      </c>
      <c r="K93" s="82" t="s">
        <v>24</v>
      </c>
      <c r="L93" s="40"/>
      <c r="M93" s="142">
        <f t="shared" ref="M93:M98" si="10">IF(K93="Optional","nur EP",E93*F93*L93)</f>
        <v>0</v>
      </c>
      <c r="O93" s="49" t="str">
        <f>IF(K94="Optional",L94*E94,"x")</f>
        <v>x</v>
      </c>
    </row>
    <row r="94" spans="1:15" ht="84.75" customHeight="1">
      <c r="B94" s="75">
        <f>B95</f>
        <v>1</v>
      </c>
      <c r="C94" s="76">
        <f>C95</f>
        <v>4</v>
      </c>
      <c r="D94" s="113" t="s">
        <v>95</v>
      </c>
      <c r="E94" s="77">
        <v>1</v>
      </c>
      <c r="F94" s="77">
        <v>3</v>
      </c>
      <c r="G94" s="79" t="s">
        <v>21</v>
      </c>
      <c r="H94" s="80" t="s">
        <v>86</v>
      </c>
      <c r="I94" s="81" t="s">
        <v>84</v>
      </c>
      <c r="J94" s="79" t="s">
        <v>26</v>
      </c>
      <c r="K94" s="82" t="s">
        <v>24</v>
      </c>
      <c r="L94" s="40"/>
      <c r="M94" s="142">
        <f t="shared" si="10"/>
        <v>0</v>
      </c>
      <c r="O94" s="49" t="str">
        <f>IF(K98="Optional",L98*E98,"x")</f>
        <v>x</v>
      </c>
    </row>
    <row r="95" spans="1:15" ht="90" customHeight="1">
      <c r="B95" s="75">
        <f>$B$91</f>
        <v>1</v>
      </c>
      <c r="C95" s="76">
        <f>$C$91</f>
        <v>4</v>
      </c>
      <c r="D95" s="113">
        <v>3</v>
      </c>
      <c r="E95" s="77">
        <v>1</v>
      </c>
      <c r="F95" s="77">
        <v>3</v>
      </c>
      <c r="G95" s="79" t="s">
        <v>21</v>
      </c>
      <c r="H95" s="80" t="s">
        <v>96</v>
      </c>
      <c r="I95" s="81" t="s">
        <v>60</v>
      </c>
      <c r="J95" s="79" t="s">
        <v>26</v>
      </c>
      <c r="K95" s="82" t="s">
        <v>24</v>
      </c>
      <c r="L95" s="40"/>
      <c r="M95" s="142">
        <f t="shared" si="10"/>
        <v>0</v>
      </c>
      <c r="O95" s="49"/>
    </row>
    <row r="96" spans="1:15" s="35" customFormat="1" ht="82.5" customHeight="1">
      <c r="A96" s="10"/>
      <c r="B96" s="75">
        <f>B93</f>
        <v>1</v>
      </c>
      <c r="C96" s="76">
        <f>C93</f>
        <v>4</v>
      </c>
      <c r="D96" s="113">
        <v>4</v>
      </c>
      <c r="E96" s="77">
        <v>1</v>
      </c>
      <c r="F96" s="77">
        <v>3</v>
      </c>
      <c r="G96" s="79" t="s">
        <v>21</v>
      </c>
      <c r="H96" s="80" t="s">
        <v>125</v>
      </c>
      <c r="I96" s="85" t="s">
        <v>40</v>
      </c>
      <c r="J96" s="79" t="s">
        <v>26</v>
      </c>
      <c r="K96" s="82" t="s">
        <v>24</v>
      </c>
      <c r="L96" s="40"/>
      <c r="M96" s="142">
        <f t="shared" si="10"/>
        <v>0</v>
      </c>
      <c r="O96" s="47"/>
    </row>
    <row r="97" spans="1:15" s="35" customFormat="1" ht="78" customHeight="1">
      <c r="A97" s="10"/>
      <c r="B97" s="95">
        <v>1</v>
      </c>
      <c r="C97" s="96">
        <v>4</v>
      </c>
      <c r="D97" s="113">
        <v>5</v>
      </c>
      <c r="E97" s="106">
        <v>1</v>
      </c>
      <c r="F97" s="77">
        <v>3</v>
      </c>
      <c r="G97" s="107" t="s">
        <v>21</v>
      </c>
      <c r="H97" s="108" t="s">
        <v>128</v>
      </c>
      <c r="I97" s="109" t="s">
        <v>129</v>
      </c>
      <c r="J97" s="79" t="s">
        <v>26</v>
      </c>
      <c r="K97" s="82" t="s">
        <v>24</v>
      </c>
      <c r="L97" s="41"/>
      <c r="M97" s="142">
        <f t="shared" si="10"/>
        <v>0</v>
      </c>
      <c r="O97" s="47"/>
    </row>
    <row r="98" spans="1:15" s="35" customFormat="1" ht="71.25" customHeight="1">
      <c r="A98" s="10"/>
      <c r="B98" s="95" t="s">
        <v>82</v>
      </c>
      <c r="C98" s="96">
        <v>4</v>
      </c>
      <c r="D98" s="113">
        <v>6</v>
      </c>
      <c r="E98" s="106">
        <v>1</v>
      </c>
      <c r="F98" s="77">
        <v>3</v>
      </c>
      <c r="G98" s="107" t="s">
        <v>21</v>
      </c>
      <c r="H98" s="108" t="s">
        <v>91</v>
      </c>
      <c r="I98" s="109" t="s">
        <v>38</v>
      </c>
      <c r="J98" s="107" t="s">
        <v>26</v>
      </c>
      <c r="K98" s="110" t="s">
        <v>24</v>
      </c>
      <c r="L98" s="41"/>
      <c r="M98" s="141">
        <f t="shared" si="10"/>
        <v>0</v>
      </c>
      <c r="O98" s="47"/>
    </row>
    <row r="99" spans="1:15" s="36" customFormat="1" ht="36">
      <c r="A99" s="35"/>
      <c r="B99" s="115"/>
      <c r="C99" s="116"/>
      <c r="D99" s="116"/>
      <c r="E99" s="117"/>
      <c r="F99" s="117"/>
      <c r="G99" s="118"/>
      <c r="H99" s="119"/>
      <c r="I99" s="91" t="s">
        <v>97</v>
      </c>
      <c r="J99" s="89"/>
      <c r="K99" s="92"/>
      <c r="L99" s="93" t="s">
        <v>42</v>
      </c>
      <c r="M99" s="94" t="s">
        <v>64</v>
      </c>
      <c r="O99" s="48" t="s">
        <v>20</v>
      </c>
    </row>
    <row r="100" spans="1:15" ht="36.75" customHeight="1" thickBot="1">
      <c r="B100" s="95"/>
      <c r="C100" s="96"/>
      <c r="D100" s="96"/>
      <c r="E100" s="97"/>
      <c r="F100" s="97"/>
      <c r="G100" s="98"/>
      <c r="H100" s="99"/>
      <c r="I100" s="100"/>
      <c r="J100" s="101"/>
      <c r="K100" s="102"/>
      <c r="L100" s="103">
        <f>SUM(L93:L99)</f>
        <v>0</v>
      </c>
      <c r="M100" s="104">
        <f>SUM(M93:M99)</f>
        <v>0</v>
      </c>
      <c r="O100" s="49" t="str">
        <f>IF(K103="Optional",L103*E103,"x")</f>
        <v>x</v>
      </c>
    </row>
    <row r="101" spans="1:15" ht="24" thickBot="1">
      <c r="B101" s="143" t="s">
        <v>82</v>
      </c>
      <c r="C101" s="144">
        <v>5</v>
      </c>
      <c r="D101" s="58"/>
      <c r="E101" s="59" t="s">
        <v>98</v>
      </c>
      <c r="F101" s="60"/>
      <c r="G101" s="61"/>
      <c r="H101" s="62"/>
      <c r="I101" s="61"/>
      <c r="J101" s="61"/>
      <c r="K101" s="63"/>
      <c r="L101" s="64"/>
      <c r="M101" s="65"/>
      <c r="O101" s="49" t="str">
        <f>IF(K105="Optional",L105*E105,"x")</f>
        <v>x</v>
      </c>
    </row>
    <row r="102" spans="1:15" ht="36.75" thickBot="1">
      <c r="B102" s="66" t="s">
        <v>10</v>
      </c>
      <c r="C102" s="129"/>
      <c r="D102" s="145"/>
      <c r="E102" s="67" t="s">
        <v>11</v>
      </c>
      <c r="F102" s="67" t="s">
        <v>12</v>
      </c>
      <c r="G102" s="68" t="s">
        <v>13</v>
      </c>
      <c r="H102" s="69" t="s">
        <v>14</v>
      </c>
      <c r="I102" s="70" t="s">
        <v>15</v>
      </c>
      <c r="J102" s="71" t="s">
        <v>77</v>
      </c>
      <c r="K102" s="72" t="s">
        <v>17</v>
      </c>
      <c r="L102" s="73" t="s">
        <v>18</v>
      </c>
      <c r="M102" s="74" t="s">
        <v>19</v>
      </c>
      <c r="O102" s="49" t="str">
        <f>IF(K106="Optional",L106*E106,"x")</f>
        <v>x</v>
      </c>
    </row>
    <row r="103" spans="1:15" ht="82.5" customHeight="1">
      <c r="B103" s="75" t="str">
        <f>$B$101</f>
        <v>1.</v>
      </c>
      <c r="C103" s="76">
        <f>$C$101</f>
        <v>5</v>
      </c>
      <c r="D103" s="76" t="s">
        <v>99</v>
      </c>
      <c r="E103" s="140">
        <v>1</v>
      </c>
      <c r="F103" s="78">
        <v>3</v>
      </c>
      <c r="G103" s="107" t="s">
        <v>21</v>
      </c>
      <c r="H103" s="146" t="s">
        <v>100</v>
      </c>
      <c r="I103" s="81" t="s">
        <v>84</v>
      </c>
      <c r="J103" s="79" t="s">
        <v>26</v>
      </c>
      <c r="K103" s="82" t="s">
        <v>24</v>
      </c>
      <c r="L103" s="38"/>
      <c r="M103" s="84">
        <f t="shared" ref="M103:M108" si="11">IF(K103="Optional","nur EP",E103*F103*L103)</f>
        <v>0</v>
      </c>
      <c r="O103" s="49" t="str">
        <f>IF(K104="Optional",L104*E104,"x")</f>
        <v>x</v>
      </c>
    </row>
    <row r="104" spans="1:15" ht="90" customHeight="1">
      <c r="B104" s="75" t="str">
        <f>B105</f>
        <v>1.</v>
      </c>
      <c r="C104" s="76">
        <f>C105</f>
        <v>5</v>
      </c>
      <c r="D104" s="76" t="s">
        <v>101</v>
      </c>
      <c r="E104" s="140">
        <v>1</v>
      </c>
      <c r="F104" s="78">
        <v>3</v>
      </c>
      <c r="G104" s="107" t="s">
        <v>21</v>
      </c>
      <c r="H104" s="80" t="s">
        <v>86</v>
      </c>
      <c r="I104" s="81" t="s">
        <v>84</v>
      </c>
      <c r="J104" s="79" t="s">
        <v>26</v>
      </c>
      <c r="K104" s="82" t="s">
        <v>24</v>
      </c>
      <c r="L104" s="38"/>
      <c r="M104" s="84">
        <f t="shared" si="11"/>
        <v>0</v>
      </c>
      <c r="O104" s="49" t="str">
        <f>IF(K108="Optional",L108*E108,"x")</f>
        <v>x</v>
      </c>
    </row>
    <row r="105" spans="1:15" ht="87.75" customHeight="1">
      <c r="B105" s="75" t="str">
        <f>B103</f>
        <v>1.</v>
      </c>
      <c r="C105" s="76">
        <f>C103</f>
        <v>5</v>
      </c>
      <c r="D105" s="76" t="s">
        <v>95</v>
      </c>
      <c r="E105" s="140">
        <v>1</v>
      </c>
      <c r="F105" s="78">
        <v>3</v>
      </c>
      <c r="G105" s="107" t="s">
        <v>21</v>
      </c>
      <c r="H105" s="80" t="s">
        <v>102</v>
      </c>
      <c r="I105" s="81" t="s">
        <v>60</v>
      </c>
      <c r="J105" s="79" t="s">
        <v>26</v>
      </c>
      <c r="K105" s="82" t="s">
        <v>24</v>
      </c>
      <c r="L105" s="38"/>
      <c r="M105" s="84">
        <f t="shared" si="11"/>
        <v>0</v>
      </c>
      <c r="O105" s="49"/>
    </row>
    <row r="106" spans="1:15" s="35" customFormat="1" ht="75" customHeight="1">
      <c r="A106" s="10"/>
      <c r="B106" s="147" t="str">
        <f>B104</f>
        <v>1.</v>
      </c>
      <c r="C106" s="148">
        <f>C104</f>
        <v>5</v>
      </c>
      <c r="D106" s="76" t="s">
        <v>103</v>
      </c>
      <c r="E106" s="140">
        <v>1</v>
      </c>
      <c r="F106" s="78">
        <v>3</v>
      </c>
      <c r="G106" s="107" t="s">
        <v>21</v>
      </c>
      <c r="H106" s="80" t="s">
        <v>125</v>
      </c>
      <c r="I106" s="85" t="s">
        <v>40</v>
      </c>
      <c r="J106" s="79" t="s">
        <v>26</v>
      </c>
      <c r="K106" s="82" t="s">
        <v>24</v>
      </c>
      <c r="L106" s="38"/>
      <c r="M106" s="84">
        <f t="shared" si="11"/>
        <v>0</v>
      </c>
      <c r="O106" s="47"/>
    </row>
    <row r="107" spans="1:15" s="36" customFormat="1" ht="93" customHeight="1">
      <c r="A107" s="35"/>
      <c r="B107" s="149">
        <v>1</v>
      </c>
      <c r="C107" s="150">
        <v>5</v>
      </c>
      <c r="D107" s="96">
        <v>5</v>
      </c>
      <c r="E107" s="78">
        <v>1</v>
      </c>
      <c r="F107" s="78">
        <v>3</v>
      </c>
      <c r="G107" s="107" t="s">
        <v>21</v>
      </c>
      <c r="H107" s="108" t="s">
        <v>127</v>
      </c>
      <c r="I107" s="109" t="s">
        <v>60</v>
      </c>
      <c r="J107" s="79" t="s">
        <v>26</v>
      </c>
      <c r="K107" s="82" t="s">
        <v>24</v>
      </c>
      <c r="L107" s="38"/>
      <c r="M107" s="84">
        <f t="shared" si="11"/>
        <v>0</v>
      </c>
      <c r="O107" s="48" t="s">
        <v>20</v>
      </c>
    </row>
    <row r="108" spans="1:15" ht="68.25" customHeight="1">
      <c r="B108" s="95" t="str">
        <f>B101</f>
        <v>1.</v>
      </c>
      <c r="C108" s="96">
        <f>C101</f>
        <v>5</v>
      </c>
      <c r="D108" s="96">
        <v>6</v>
      </c>
      <c r="E108" s="78">
        <v>1</v>
      </c>
      <c r="F108" s="78">
        <v>3</v>
      </c>
      <c r="G108" s="107" t="s">
        <v>21</v>
      </c>
      <c r="H108" s="108" t="s">
        <v>91</v>
      </c>
      <c r="I108" s="109" t="s">
        <v>38</v>
      </c>
      <c r="J108" s="79" t="s">
        <v>26</v>
      </c>
      <c r="K108" s="82" t="s">
        <v>24</v>
      </c>
      <c r="L108" s="40"/>
      <c r="M108" s="123">
        <f t="shared" si="11"/>
        <v>0</v>
      </c>
      <c r="O108" s="49" t="str">
        <f>IF(K118="Optional",L118*E118,"x")</f>
        <v>x</v>
      </c>
    </row>
    <row r="109" spans="1:15" ht="36">
      <c r="B109" s="115"/>
      <c r="C109" s="116"/>
      <c r="D109" s="116"/>
      <c r="E109" s="117"/>
      <c r="F109" s="117"/>
      <c r="G109" s="118"/>
      <c r="H109" s="119"/>
      <c r="I109" s="91" t="s">
        <v>104</v>
      </c>
      <c r="J109" s="120"/>
      <c r="K109" s="121"/>
      <c r="L109" s="93" t="s">
        <v>42</v>
      </c>
      <c r="M109" s="94" t="s">
        <v>64</v>
      </c>
      <c r="O109" s="49" t="str">
        <f>IF(K114="Optional",L114*E114,"x")</f>
        <v>x</v>
      </c>
    </row>
    <row r="110" spans="1:15" ht="39.75" customHeight="1">
      <c r="B110" s="95"/>
      <c r="C110" s="96"/>
      <c r="D110" s="96"/>
      <c r="E110" s="97"/>
      <c r="F110" s="97"/>
      <c r="G110" s="98"/>
      <c r="H110" s="99"/>
      <c r="I110" s="100"/>
      <c r="J110" s="101"/>
      <c r="K110" s="102"/>
      <c r="L110" s="103">
        <f>SUM(L103:L109)</f>
        <v>0</v>
      </c>
      <c r="M110" s="104">
        <f>SUM(M102:M109)</f>
        <v>0</v>
      </c>
      <c r="O110" s="49" t="str">
        <f>IF(K113="Optional",L113*E113,"x")</f>
        <v>x</v>
      </c>
    </row>
    <row r="111" spans="1:15" ht="24" thickBot="1">
      <c r="B111" s="56" t="str">
        <f>B103</f>
        <v>1.</v>
      </c>
      <c r="C111" s="57">
        <v>6</v>
      </c>
      <c r="D111" s="128"/>
      <c r="E111" s="59" t="s">
        <v>105</v>
      </c>
      <c r="F111" s="60"/>
      <c r="G111" s="61"/>
      <c r="H111" s="62"/>
      <c r="I111" s="61"/>
      <c r="J111" s="61"/>
      <c r="K111" s="63"/>
      <c r="L111" s="64"/>
      <c r="M111" s="65"/>
      <c r="O111" s="49" t="str">
        <f>IF(K120="Optional",L120*E120,"x")</f>
        <v>x</v>
      </c>
    </row>
    <row r="112" spans="1:15" ht="36.75" thickBot="1">
      <c r="B112" s="151" t="s">
        <v>10</v>
      </c>
      <c r="C112" s="152"/>
      <c r="D112" s="153"/>
      <c r="E112" s="67" t="s">
        <v>11</v>
      </c>
      <c r="F112" s="67" t="s">
        <v>12</v>
      </c>
      <c r="G112" s="68" t="s">
        <v>13</v>
      </c>
      <c r="H112" s="69" t="s">
        <v>14</v>
      </c>
      <c r="I112" s="70" t="s">
        <v>15</v>
      </c>
      <c r="J112" s="71" t="s">
        <v>77</v>
      </c>
      <c r="K112" s="72" t="s">
        <v>17</v>
      </c>
      <c r="L112" s="73" t="s">
        <v>18</v>
      </c>
      <c r="M112" s="74" t="s">
        <v>19</v>
      </c>
      <c r="O112" s="49" t="str">
        <f>IF(K117="Optional",L117*E117,"x")</f>
        <v>x</v>
      </c>
    </row>
    <row r="113" spans="1:15" ht="81" customHeight="1">
      <c r="B113" s="147" t="str">
        <f t="shared" ref="B113:B120" si="12">$B$111</f>
        <v>1.</v>
      </c>
      <c r="C113" s="148">
        <f t="shared" ref="C113:C120" si="13">$C$111</f>
        <v>6</v>
      </c>
      <c r="D113" s="148">
        <v>1</v>
      </c>
      <c r="E113" s="140">
        <v>1</v>
      </c>
      <c r="F113" s="78">
        <v>3</v>
      </c>
      <c r="G113" s="107" t="s">
        <v>21</v>
      </c>
      <c r="H113" s="80" t="s">
        <v>83</v>
      </c>
      <c r="I113" s="81" t="s">
        <v>84</v>
      </c>
      <c r="J113" s="79" t="s">
        <v>26</v>
      </c>
      <c r="K113" s="82" t="s">
        <v>24</v>
      </c>
      <c r="L113" s="38"/>
      <c r="M113" s="84">
        <f>IF(K113="Optional","nur EP",E113*F113*L113)</f>
        <v>0</v>
      </c>
      <c r="O113" s="49"/>
    </row>
    <row r="114" spans="1:15" ht="75" customHeight="1">
      <c r="B114" s="147" t="str">
        <f t="shared" si="12"/>
        <v>1.</v>
      </c>
      <c r="C114" s="148">
        <f t="shared" si="13"/>
        <v>6</v>
      </c>
      <c r="D114" s="148" t="s">
        <v>95</v>
      </c>
      <c r="E114" s="140">
        <v>1</v>
      </c>
      <c r="F114" s="78">
        <v>3</v>
      </c>
      <c r="G114" s="107" t="s">
        <v>21</v>
      </c>
      <c r="H114" s="80" t="s">
        <v>86</v>
      </c>
      <c r="I114" s="81" t="s">
        <v>84</v>
      </c>
      <c r="J114" s="79" t="s">
        <v>26</v>
      </c>
      <c r="K114" s="82" t="s">
        <v>24</v>
      </c>
      <c r="L114" s="38"/>
      <c r="M114" s="84">
        <f>IF(K114="Optional","nur EP",E114*F114*L114)</f>
        <v>0</v>
      </c>
      <c r="O114" s="49"/>
    </row>
    <row r="115" spans="1:15" ht="84" customHeight="1">
      <c r="B115" s="147">
        <v>1</v>
      </c>
      <c r="C115" s="148">
        <v>6</v>
      </c>
      <c r="D115" s="148">
        <v>3</v>
      </c>
      <c r="E115" s="140">
        <v>1</v>
      </c>
      <c r="F115" s="78">
        <v>3</v>
      </c>
      <c r="G115" s="107" t="s">
        <v>21</v>
      </c>
      <c r="H115" s="80" t="s">
        <v>106</v>
      </c>
      <c r="I115" s="81" t="s">
        <v>60</v>
      </c>
      <c r="J115" s="79" t="s">
        <v>26</v>
      </c>
      <c r="K115" s="82" t="s">
        <v>24</v>
      </c>
      <c r="L115" s="38"/>
      <c r="M115" s="84">
        <f>IF(K115="Optional","nur EP",E115*F115*L115)</f>
        <v>0</v>
      </c>
      <c r="O115" s="49"/>
    </row>
    <row r="116" spans="1:15" ht="67.5" customHeight="1">
      <c r="B116" s="147" t="str">
        <f t="shared" si="12"/>
        <v>1.</v>
      </c>
      <c r="C116" s="148">
        <f t="shared" si="13"/>
        <v>6</v>
      </c>
      <c r="D116" s="148">
        <v>4</v>
      </c>
      <c r="E116" s="140">
        <v>1</v>
      </c>
      <c r="F116" s="78">
        <v>3</v>
      </c>
      <c r="G116" s="79" t="s">
        <v>21</v>
      </c>
      <c r="H116" s="80" t="s">
        <v>50</v>
      </c>
      <c r="I116" s="85" t="s">
        <v>107</v>
      </c>
      <c r="J116" s="79" t="s">
        <v>26</v>
      </c>
      <c r="K116" s="82" t="s">
        <v>24</v>
      </c>
      <c r="L116" s="38"/>
      <c r="M116" s="84">
        <f>IF(K116="Optional","nur EP",E116*F116*L116)</f>
        <v>0</v>
      </c>
      <c r="O116" s="49" t="str">
        <f>IF(K116="Optional",L116*E116,"x")</f>
        <v>x</v>
      </c>
    </row>
    <row r="117" spans="1:15" ht="78.75" customHeight="1">
      <c r="B117" s="147" t="str">
        <f t="shared" si="12"/>
        <v>1.</v>
      </c>
      <c r="C117" s="148">
        <f t="shared" si="13"/>
        <v>6</v>
      </c>
      <c r="D117" s="148">
        <v>5</v>
      </c>
      <c r="E117" s="140">
        <v>1</v>
      </c>
      <c r="F117" s="78">
        <v>3</v>
      </c>
      <c r="G117" s="107" t="s">
        <v>21</v>
      </c>
      <c r="H117" s="80" t="s">
        <v>108</v>
      </c>
      <c r="I117" s="85" t="s">
        <v>28</v>
      </c>
      <c r="J117" s="79" t="s">
        <v>26</v>
      </c>
      <c r="K117" s="82" t="s">
        <v>24</v>
      </c>
      <c r="L117" s="38"/>
      <c r="M117" s="84">
        <f>IF(K117="Optional","nur EP",E117*F117*L117)</f>
        <v>0</v>
      </c>
      <c r="O117" s="49"/>
    </row>
    <row r="118" spans="1:15" s="35" customFormat="1" ht="90" customHeight="1">
      <c r="A118" s="10"/>
      <c r="B118" s="147" t="str">
        <f t="shared" si="12"/>
        <v>1.</v>
      </c>
      <c r="C118" s="148">
        <f t="shared" si="13"/>
        <v>6</v>
      </c>
      <c r="D118" s="148">
        <v>6</v>
      </c>
      <c r="E118" s="77">
        <v>1</v>
      </c>
      <c r="F118" s="78">
        <v>3</v>
      </c>
      <c r="G118" s="79" t="s">
        <v>21</v>
      </c>
      <c r="H118" s="80" t="s">
        <v>126</v>
      </c>
      <c r="I118" s="85" t="s">
        <v>40</v>
      </c>
      <c r="J118" s="79" t="s">
        <v>26</v>
      </c>
      <c r="K118" s="82" t="s">
        <v>24</v>
      </c>
      <c r="L118" s="40"/>
      <c r="M118" s="123">
        <f>IF(K118="Optional","nur EP",E118*F118*L118)</f>
        <v>0</v>
      </c>
      <c r="O118" s="47"/>
    </row>
    <row r="119" spans="1:15" s="36" customFormat="1" ht="84.75" customHeight="1">
      <c r="A119" s="35"/>
      <c r="B119" s="147">
        <v>1</v>
      </c>
      <c r="C119" s="148">
        <v>6</v>
      </c>
      <c r="D119" s="148">
        <v>7</v>
      </c>
      <c r="E119" s="77">
        <v>1</v>
      </c>
      <c r="F119" s="78">
        <v>3</v>
      </c>
      <c r="G119" s="79" t="s">
        <v>21</v>
      </c>
      <c r="H119" s="80" t="s">
        <v>127</v>
      </c>
      <c r="I119" s="85" t="s">
        <v>60</v>
      </c>
      <c r="J119" s="79" t="s">
        <v>26</v>
      </c>
      <c r="K119" s="82" t="s">
        <v>24</v>
      </c>
      <c r="L119" s="40"/>
      <c r="M119" s="123">
        <f>IF(K119="Optional","nur EP",E119*F119*L119)</f>
        <v>0</v>
      </c>
      <c r="O119" s="48" t="s">
        <v>20</v>
      </c>
    </row>
    <row r="120" spans="1:15" ht="83.25" customHeight="1">
      <c r="A120" s="36"/>
      <c r="B120" s="149" t="str">
        <f t="shared" si="12"/>
        <v>1.</v>
      </c>
      <c r="C120" s="150">
        <f t="shared" si="13"/>
        <v>6</v>
      </c>
      <c r="D120" s="148">
        <v>8</v>
      </c>
      <c r="E120" s="78">
        <v>1</v>
      </c>
      <c r="F120" s="78">
        <v>3</v>
      </c>
      <c r="G120" s="107" t="s">
        <v>21</v>
      </c>
      <c r="H120" s="108" t="s">
        <v>91</v>
      </c>
      <c r="I120" s="109" t="s">
        <v>38</v>
      </c>
      <c r="J120" s="107" t="s">
        <v>26</v>
      </c>
      <c r="K120" s="110" t="s">
        <v>24</v>
      </c>
      <c r="L120" s="41"/>
      <c r="M120" s="122">
        <f>IF(K120="Optional","nur EP",E120*F120*L120)</f>
        <v>0</v>
      </c>
      <c r="O120" s="49">
        <f>IF(K125="Optional",L125*E125*F125,"x")</f>
        <v>0</v>
      </c>
    </row>
    <row r="121" spans="1:15" ht="36">
      <c r="B121" s="154"/>
      <c r="C121" s="155"/>
      <c r="D121" s="155"/>
      <c r="E121" s="156"/>
      <c r="F121" s="156"/>
      <c r="G121" s="101"/>
      <c r="H121" s="99"/>
      <c r="I121" s="157" t="s">
        <v>109</v>
      </c>
      <c r="J121" s="158"/>
      <c r="K121" s="159"/>
      <c r="L121" s="160" t="s">
        <v>42</v>
      </c>
      <c r="M121" s="161" t="s">
        <v>64</v>
      </c>
      <c r="O121" s="49">
        <f>IF(K126="Optional",L126*E126*F126,"x")</f>
        <v>0</v>
      </c>
    </row>
    <row r="122" spans="1:15" ht="39.75" customHeight="1">
      <c r="B122" s="75"/>
      <c r="C122" s="76"/>
      <c r="D122" s="76"/>
      <c r="E122" s="162"/>
      <c r="F122" s="162"/>
      <c r="G122" s="163"/>
      <c r="H122" s="119"/>
      <c r="I122" s="164"/>
      <c r="J122" s="118"/>
      <c r="K122" s="165"/>
      <c r="L122" s="166">
        <f>SUM(L113:L120)</f>
        <v>0</v>
      </c>
      <c r="M122" s="167">
        <f>SUM(M113:M120)</f>
        <v>0</v>
      </c>
      <c r="O122" s="49">
        <f>IF(K127="Optional",L127*E127*F127,"x")</f>
        <v>0</v>
      </c>
    </row>
    <row r="123" spans="1:15" ht="24" thickBot="1">
      <c r="B123" s="168" t="str">
        <f>B118</f>
        <v>1.</v>
      </c>
      <c r="C123" s="169">
        <f>C118+1</f>
        <v>7</v>
      </c>
      <c r="D123" s="170"/>
      <c r="E123" s="171" t="s">
        <v>110</v>
      </c>
      <c r="F123" s="172"/>
      <c r="G123" s="173"/>
      <c r="H123" s="174"/>
      <c r="I123" s="173"/>
      <c r="J123" s="173"/>
      <c r="K123" s="175"/>
      <c r="L123" s="176"/>
      <c r="M123" s="177"/>
      <c r="O123" s="49">
        <f>IF(K128="Optional",L128*E128*F128,"x")</f>
        <v>0</v>
      </c>
    </row>
    <row r="124" spans="1:15" ht="36.75" thickBot="1">
      <c r="B124" s="178" t="s">
        <v>10</v>
      </c>
      <c r="C124" s="179"/>
      <c r="D124" s="180"/>
      <c r="E124" s="67" t="s">
        <v>11</v>
      </c>
      <c r="F124" s="67" t="s">
        <v>12</v>
      </c>
      <c r="G124" s="68" t="s">
        <v>13</v>
      </c>
      <c r="H124" s="69" t="s">
        <v>14</v>
      </c>
      <c r="I124" s="70" t="s">
        <v>15</v>
      </c>
      <c r="J124" s="71" t="s">
        <v>77</v>
      </c>
      <c r="K124" s="72" t="s">
        <v>17</v>
      </c>
      <c r="L124" s="73" t="s">
        <v>18</v>
      </c>
      <c r="M124" s="74" t="s">
        <v>19</v>
      </c>
      <c r="O124" s="49">
        <f>IF(K129="Optional",L129*E129*F129,"x")</f>
        <v>0</v>
      </c>
    </row>
    <row r="125" spans="1:15" s="2" customFormat="1" ht="48.75" customHeight="1">
      <c r="A125" s="10"/>
      <c r="B125" s="75" t="str">
        <f>B123</f>
        <v>1.</v>
      </c>
      <c r="C125" s="76">
        <f>C123</f>
        <v>7</v>
      </c>
      <c r="D125" s="76">
        <f>D123+1</f>
        <v>1</v>
      </c>
      <c r="E125" s="140">
        <v>60</v>
      </c>
      <c r="F125" s="140">
        <v>3</v>
      </c>
      <c r="G125" s="79" t="s">
        <v>111</v>
      </c>
      <c r="H125" s="146" t="s">
        <v>112</v>
      </c>
      <c r="I125" s="181" t="s">
        <v>113</v>
      </c>
      <c r="J125" s="79" t="s">
        <v>114</v>
      </c>
      <c r="K125" s="79" t="s">
        <v>115</v>
      </c>
      <c r="L125" s="5"/>
      <c r="M125" s="84" t="str">
        <f>IF(K125="Optional","nur EP",E125*F125*L125)</f>
        <v>nur EP</v>
      </c>
      <c r="O125" s="49" t="str">
        <f>IF(K130="Optional",I130*E130,"x")</f>
        <v>x</v>
      </c>
    </row>
    <row r="126" spans="1:15" s="2" customFormat="1" ht="27.95" customHeight="1">
      <c r="B126" s="75" t="str">
        <f t="shared" ref="B126:C129" si="14">B125</f>
        <v>1.</v>
      </c>
      <c r="C126" s="76">
        <f t="shared" si="14"/>
        <v>7</v>
      </c>
      <c r="D126" s="76">
        <f>D125+1</f>
        <v>2</v>
      </c>
      <c r="E126" s="140">
        <v>5</v>
      </c>
      <c r="F126" s="140">
        <v>3</v>
      </c>
      <c r="G126" s="79" t="s">
        <v>111</v>
      </c>
      <c r="H126" s="181" t="s">
        <v>116</v>
      </c>
      <c r="I126" s="181" t="s">
        <v>117</v>
      </c>
      <c r="J126" s="79" t="s">
        <v>114</v>
      </c>
      <c r="K126" s="79" t="s">
        <v>115</v>
      </c>
      <c r="L126" s="5"/>
      <c r="M126" s="84" t="str">
        <f>IF(K126="Optional","nur EP",E126*F126*L126)</f>
        <v>nur EP</v>
      </c>
      <c r="N126" s="39"/>
      <c r="O126" s="49"/>
    </row>
    <row r="127" spans="1:15" s="2" customFormat="1" ht="27.95" customHeight="1">
      <c r="B127" s="75" t="str">
        <f t="shared" si="14"/>
        <v>1.</v>
      </c>
      <c r="C127" s="76">
        <f t="shared" si="14"/>
        <v>7</v>
      </c>
      <c r="D127" s="76">
        <f>D126+1</f>
        <v>3</v>
      </c>
      <c r="E127" s="140">
        <v>5</v>
      </c>
      <c r="F127" s="140">
        <v>3</v>
      </c>
      <c r="G127" s="79" t="s">
        <v>111</v>
      </c>
      <c r="H127" s="182" t="s">
        <v>118</v>
      </c>
      <c r="I127" s="181" t="s">
        <v>119</v>
      </c>
      <c r="J127" s="79" t="s">
        <v>114</v>
      </c>
      <c r="K127" s="79" t="s">
        <v>115</v>
      </c>
      <c r="L127" s="5"/>
      <c r="M127" s="84" t="str">
        <f>IF(K127="Optional","nur EP",E127*F127*L127)</f>
        <v>nur EP</v>
      </c>
      <c r="O127" s="49"/>
    </row>
    <row r="128" spans="1:15" s="2" customFormat="1" ht="27.95" customHeight="1">
      <c r="B128" s="75" t="str">
        <f t="shared" si="14"/>
        <v>1.</v>
      </c>
      <c r="C128" s="76">
        <f t="shared" si="14"/>
        <v>7</v>
      </c>
      <c r="D128" s="76">
        <f>D127+1</f>
        <v>4</v>
      </c>
      <c r="E128" s="140">
        <v>5</v>
      </c>
      <c r="F128" s="140">
        <v>3</v>
      </c>
      <c r="G128" s="79" t="s">
        <v>111</v>
      </c>
      <c r="H128" s="181" t="s">
        <v>120</v>
      </c>
      <c r="I128" s="181" t="s">
        <v>121</v>
      </c>
      <c r="J128" s="79" t="s">
        <v>114</v>
      </c>
      <c r="K128" s="79" t="s">
        <v>115</v>
      </c>
      <c r="L128" s="5"/>
      <c r="M128" s="84" t="str">
        <f>IF(K128="Optional","nur EP",E128*F128*L128)</f>
        <v>nur EP</v>
      </c>
      <c r="O128" s="49" t="str">
        <f>IF(K133="Optional",I133*E133,"x")</f>
        <v>x</v>
      </c>
    </row>
    <row r="129" spans="1:15" s="2" customFormat="1" ht="27.95" customHeight="1">
      <c r="B129" s="75" t="str">
        <f t="shared" si="14"/>
        <v>1.</v>
      </c>
      <c r="C129" s="76">
        <f t="shared" si="14"/>
        <v>7</v>
      </c>
      <c r="D129" s="76">
        <f>D128+1</f>
        <v>5</v>
      </c>
      <c r="E129" s="140">
        <v>15</v>
      </c>
      <c r="F129" s="140">
        <v>3</v>
      </c>
      <c r="G129" s="79" t="s">
        <v>122</v>
      </c>
      <c r="H129" s="181" t="s">
        <v>123</v>
      </c>
      <c r="I129" s="181" t="s">
        <v>124</v>
      </c>
      <c r="J129" s="79" t="s">
        <v>114</v>
      </c>
      <c r="K129" s="79" t="s">
        <v>115</v>
      </c>
      <c r="L129" s="5"/>
      <c r="M129" s="84" t="str">
        <f>IF(K129="Optional","nur EP",E129*F129*L129)</f>
        <v>nur EP</v>
      </c>
      <c r="O129" s="49" t="str">
        <f>IF(K134="Optional",I134*E134,"x")</f>
        <v>x</v>
      </c>
    </row>
    <row r="130" spans="1:15" ht="18.75" thickBot="1">
      <c r="A130" s="2"/>
      <c r="B130" s="183"/>
      <c r="C130" s="184"/>
      <c r="D130" s="185"/>
      <c r="E130" s="186"/>
      <c r="F130" s="186"/>
      <c r="G130" s="187"/>
      <c r="H130" s="188"/>
      <c r="I130" s="189" t="str">
        <f>CONCATENATE("Angebotswert (netto) ohne optionale Leistungen Los ",B$10,":")</f>
        <v>Angebotswert (netto) ohne optionale Leistungen Los 1:</v>
      </c>
      <c r="J130" s="189"/>
      <c r="K130" s="189"/>
      <c r="L130" s="190"/>
      <c r="M130" s="191">
        <f>SUM(M14:M120)-M30-M36-M53-M62-M67-M74-M81-M90-M100-M110</f>
        <v>0</v>
      </c>
    </row>
    <row r="131" spans="1:15" ht="18.75" thickBot="1">
      <c r="B131" s="192"/>
      <c r="C131" s="193"/>
      <c r="D131" s="194"/>
      <c r="E131" s="186"/>
      <c r="F131" s="186"/>
      <c r="G131" s="187"/>
      <c r="H131" s="188"/>
      <c r="I131" s="189" t="str">
        <f>CONCATENATE("Angebotswert (netto) nur optionale Leistungen Los ",B$10,":")</f>
        <v>Angebotswert (netto) nur optionale Leistungen Los 1:</v>
      </c>
      <c r="J131" s="189"/>
      <c r="K131" s="189"/>
      <c r="L131" s="190"/>
      <c r="M131" s="191">
        <f>O120+O121+O123+O122+O124</f>
        <v>0</v>
      </c>
    </row>
    <row r="132" spans="1:15" ht="18.75" thickBot="1">
      <c r="B132" s="192"/>
      <c r="C132" s="193"/>
      <c r="D132" s="194"/>
      <c r="E132" s="186"/>
      <c r="F132" s="186"/>
      <c r="G132" s="187"/>
      <c r="H132" s="188"/>
      <c r="I132" s="189" t="str">
        <f>CONCATENATE("Angebotswert (netto) inklusive optionale Leistungen Los ",B$10,":")</f>
        <v>Angebotswert (netto) inklusive optionale Leistungen Los 1:</v>
      </c>
      <c r="J132" s="189"/>
      <c r="K132" s="189"/>
      <c r="L132" s="190"/>
      <c r="M132" s="191">
        <f>M130+M131</f>
        <v>0</v>
      </c>
    </row>
    <row r="133" spans="1:15" ht="18.75" hidden="1" thickBot="1">
      <c r="B133" s="192"/>
      <c r="C133" s="193"/>
      <c r="D133" s="194"/>
      <c r="E133" s="186"/>
      <c r="F133" s="186"/>
      <c r="G133" s="187"/>
      <c r="H133" s="188"/>
      <c r="I133" s="195">
        <v>19</v>
      </c>
      <c r="J133" s="195"/>
      <c r="K133" s="195"/>
      <c r="L133" s="196"/>
      <c r="M133" s="191">
        <f>M132*(I133/100)</f>
        <v>0</v>
      </c>
    </row>
    <row r="134" spans="1:15" ht="18.75" hidden="1" thickBot="1">
      <c r="B134" s="192"/>
      <c r="C134" s="193"/>
      <c r="D134" s="194"/>
      <c r="E134" s="186"/>
      <c r="F134" s="186"/>
      <c r="G134" s="187"/>
      <c r="H134" s="188"/>
      <c r="I134" s="189" t="str">
        <f>CONCATENATE("Angebotswert (brutto) inklusive optionale Leistungen Los ",B$10,":")</f>
        <v>Angebotswert (brutto) inklusive optionale Leistungen Los 1:</v>
      </c>
      <c r="J134" s="189"/>
      <c r="K134" s="189"/>
      <c r="L134" s="190"/>
      <c r="M134" s="191">
        <f>M132+M133</f>
        <v>0</v>
      </c>
    </row>
  </sheetData>
  <sheetProtection algorithmName="SHA-512" hashValue="8/RlLjXdTfl1qmUnuUGScaFLs5tCbjxdxsjB43RAjyDggWWYQVW6nZvze32h2fKpcuMVBtjfUACTWKtmmuQNMg==" saltValue="9e1K8TRy3jMMrVIsi8opHQ==" spinCount="100000" sheet="1" objects="1" scenarios="1"/>
  <mergeCells count="11">
    <mergeCell ref="B102:D102"/>
    <mergeCell ref="B112:D112"/>
    <mergeCell ref="B76:D76"/>
    <mergeCell ref="B11:M11"/>
    <mergeCell ref="B124:D124"/>
    <mergeCell ref="B8:M8"/>
    <mergeCell ref="B13:D13"/>
    <mergeCell ref="B83:D83"/>
    <mergeCell ref="B92:D92"/>
    <mergeCell ref="B9:E9"/>
    <mergeCell ref="F9:H9"/>
  </mergeCells>
  <phoneticPr fontId="4" type="noConversion"/>
  <dataValidations count="1">
    <dataValidation type="list" allowBlank="1" showInputMessage="1" showErrorMessage="1" sqref="K125:K129" xr:uid="{2D8E155F-FF6D-415C-987B-A06F27FBA94C}">
      <formula1>"optional"</formula1>
    </dataValidation>
  </dataValidations>
  <pageMargins left="0.51181102362204722" right="0.51181102362204722" top="0.55118110236220474" bottom="0.55118110236220474" header="0.31496062992125984" footer="0.31496062992125984"/>
  <pageSetup paperSize="8" scale="48" fitToHeight="0" orientation="landscape" r:id="rId1"/>
  <headerFooter>
    <oddFooter xml:space="preserve">&amp;LErstellt: E420_BSE&amp;CStand: &amp;D&amp;RSeite &amp;P/&amp;N
</oddFooter>
  </headerFooter>
  <ignoredErrors>
    <ignoredError sqref="M133 B57:C57" formula="1"/>
    <ignoredError sqref="L30 L110 L122 L74 L6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a38fb3-c563-4334-92fc-043b47e3221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DEFBCBB19904886BA5DBF65A97AC2" ma:contentTypeVersion="10" ma:contentTypeDescription="Ein neues Dokument erstellen." ma:contentTypeScope="" ma:versionID="2b78ca1317e58bff2abed24fbda0a38f">
  <xsd:schema xmlns:xsd="http://www.w3.org/2001/XMLSchema" xmlns:xs="http://www.w3.org/2001/XMLSchema" xmlns:p="http://schemas.microsoft.com/office/2006/metadata/properties" xmlns:ns2="8ba38fb3-c563-4334-92fc-043b47e32217" targetNamespace="http://schemas.microsoft.com/office/2006/metadata/properties" ma:root="true" ma:fieldsID="b0adebcde1a05206af6c6f0399e5412e" ns2:_="">
    <xsd:import namespace="8ba38fb3-c563-4334-92fc-043b47e32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8fb3-c563-4334-92fc-043b47e32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2115C-A49D-4E85-BF04-487ABB53D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83E18-F2C5-45B5-B5B7-9BB3388C570D}">
  <ds:schemaRefs>
    <ds:schemaRef ds:uri="http://schemas.microsoft.com/office/2006/metadata/properties"/>
    <ds:schemaRef ds:uri="http://schemas.microsoft.com/office/infopath/2007/PartnerControls"/>
    <ds:schemaRef ds:uri="8ba38fb3-c563-4334-92fc-043b47e32217"/>
  </ds:schemaRefs>
</ds:datastoreItem>
</file>

<file path=customXml/itemProps3.xml><?xml version="1.0" encoding="utf-8"?>
<ds:datastoreItem xmlns:ds="http://schemas.openxmlformats.org/officeDocument/2006/customXml" ds:itemID="{6787DDED-9B3E-4D0C-A961-E68161830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38fb3-c563-4334-92fc-043b47e32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Leistungsverzeichnis</vt:lpstr>
      <vt:lpstr>Leistungsverzeichnis!Druckbereich</vt:lpstr>
      <vt:lpstr>Leistungsverzeichnis!Drucktitel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Seufferlein</dc:creator>
  <cp:keywords/>
  <dc:description/>
  <cp:lastModifiedBy>Dimitrova, Desislava GIZ</cp:lastModifiedBy>
  <cp:revision/>
  <dcterms:created xsi:type="dcterms:W3CDTF">2017-11-09T15:12:55Z</dcterms:created>
  <dcterms:modified xsi:type="dcterms:W3CDTF">2026-04-29T12:04:25Z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0x010100D01DEFBCBB19904886BA5DBF65A97AC2</vt:lpwstr>
  </property>
  <property fmtid="{D5CDD505-2E9C-101B-9397-08002B2CF9AE}" pid="3" name="MediaServiceImageTags">
    <vt:lpwstr/>
  </property>
</Properties>
</file>