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autoCompressPictures="0"/>
  <mc:AlternateContent xmlns:mc="http://schemas.openxmlformats.org/markup-compatibility/2006">
    <mc:Choice Requires="x15">
      <x15ac:absPath xmlns:x15ac="http://schemas.microsoft.com/office/spreadsheetml/2010/11/ac" url="https://gizonline-my.sharepoint.com/personal/markus_dyckhoff_giz_de/Documents/001_MDY/001_IT__US/PP102264_81322897_Digital M&amp;E Tool/01-Vergabeunterlagen/"/>
    </mc:Choice>
  </mc:AlternateContent>
  <xr:revisionPtr revIDLastSave="20" documentId="8_{21162DF5-3A06-434B-9D80-142812918136}" xr6:coauthVersionLast="47" xr6:coauthVersionMax="47" xr10:uidLastSave="{C4A9570E-B112-4380-82BA-E5D73493C1BC}"/>
  <bookViews>
    <workbookView xWindow="-120" yWindow="-120" windowWidth="29040" windowHeight="15720" firstSheet="1" activeTab="1" xr2:uid="{00000000-000D-0000-FFFF-FFFF00000000}"/>
  </bookViews>
  <sheets>
    <sheet name="Information " sheetId="28" state="hidden" r:id="rId1"/>
    <sheet name=" Assessment Criteria sheet" sheetId="22" r:id="rId2"/>
    <sheet name="Tenderers 1-5" sheetId="25" r:id="rId3"/>
    <sheet name="Liste" sheetId="26" state="hidden" r:id="rId4"/>
    <sheet name="Tabelle1" sheetId="29" state="hidden" r:id="rId5"/>
  </sheets>
  <definedNames>
    <definedName name="_xlnm._FilterDatabase" localSheetId="1" hidden="1">' Assessment Criteria sheet'!$A$6:$H$54</definedName>
    <definedName name="A_Liste">Liste!$A$6:$A$8</definedName>
    <definedName name="B_Liste">Liste!$C$6:$C$8</definedName>
    <definedName name="_xlnm.Print_Area" localSheetId="0">'Information '!$A$1:$G$23</definedName>
    <definedName name="_xlnm.Print_Area" localSheetId="2">'Tenderers 1-5'!$A$1:$N$79</definedName>
    <definedName name="_xlnm.Print_Titles" localSheetId="2">'Tenderers 1-5'!$1:$9</definedName>
    <definedName name="WErtg">#REF!</definedName>
    <definedName name="Wertung" localSheetId="1">' Assessment Criteria sheet'!#REF!</definedName>
    <definedName name="Wertung" localSheetId="0">#REF!</definedName>
    <definedName name="Wertung" localSheetId="2">#REF!</definedName>
    <definedName name="Wertung">#REF!</definedName>
    <definedName name="Wertung2" localSheetId="0">#REF!</definedName>
    <definedName name="Wertung2">#REF!</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2" l="1"/>
  <c r="F23" i="22"/>
  <c r="P58" i="25" l="1"/>
  <c r="N58" i="25"/>
  <c r="L58" i="25"/>
  <c r="J58" i="25"/>
  <c r="H58" i="25"/>
  <c r="F58" i="25"/>
  <c r="P61" i="25"/>
  <c r="D61" i="25"/>
  <c r="D26" i="25"/>
  <c r="P23" i="25"/>
  <c r="P24" i="25"/>
  <c r="N24" i="25"/>
  <c r="L24" i="25"/>
  <c r="J24" i="25"/>
  <c r="H24" i="25"/>
  <c r="F24" i="25"/>
  <c r="F19" i="25"/>
  <c r="H19" i="25"/>
  <c r="J19" i="25"/>
  <c r="L19" i="25"/>
  <c r="N19" i="25"/>
  <c r="F22" i="25"/>
  <c r="H22" i="25"/>
  <c r="J22" i="25"/>
  <c r="L22" i="25"/>
  <c r="N22" i="25"/>
  <c r="F15" i="25"/>
  <c r="H15" i="25"/>
  <c r="J15" i="25"/>
  <c r="L15" i="25"/>
  <c r="N15" i="25"/>
  <c r="F52" i="22"/>
  <c r="A3" i="22"/>
  <c r="N21" i="25"/>
  <c r="L21" i="25"/>
  <c r="J21" i="25"/>
  <c r="H21" i="25"/>
  <c r="F21" i="25"/>
  <c r="P21" i="25"/>
  <c r="P71" i="25"/>
  <c r="D71" i="25"/>
  <c r="P70" i="25"/>
  <c r="N70" i="25"/>
  <c r="L70" i="25"/>
  <c r="J70" i="25"/>
  <c r="H70" i="25"/>
  <c r="F70" i="25"/>
  <c r="N69" i="25"/>
  <c r="L69" i="25"/>
  <c r="J69" i="25"/>
  <c r="H69" i="25"/>
  <c r="F69" i="25"/>
  <c r="P68" i="25"/>
  <c r="N68" i="25"/>
  <c r="L68" i="25"/>
  <c r="J68" i="25"/>
  <c r="H68" i="25"/>
  <c r="F68" i="25"/>
  <c r="P67" i="25"/>
  <c r="N67" i="25"/>
  <c r="L67" i="25"/>
  <c r="J67" i="25"/>
  <c r="H67" i="25"/>
  <c r="F67" i="25"/>
  <c r="P66" i="25"/>
  <c r="N66" i="25"/>
  <c r="L66" i="25"/>
  <c r="J66" i="25"/>
  <c r="H66" i="25"/>
  <c r="F66" i="25"/>
  <c r="P65" i="25"/>
  <c r="N65" i="25"/>
  <c r="L65" i="25"/>
  <c r="J65" i="25"/>
  <c r="H65" i="25"/>
  <c r="F65" i="25"/>
  <c r="P64" i="25"/>
  <c r="N64" i="25"/>
  <c r="L64" i="25"/>
  <c r="J64" i="25"/>
  <c r="H64" i="25"/>
  <c r="F64" i="25"/>
  <c r="P63" i="25"/>
  <c r="N63" i="25"/>
  <c r="L63" i="25"/>
  <c r="J63" i="25"/>
  <c r="H63" i="25"/>
  <c r="F63" i="25"/>
  <c r="P62" i="25"/>
  <c r="P60" i="25"/>
  <c r="N60" i="25"/>
  <c r="L60" i="25"/>
  <c r="J60" i="25"/>
  <c r="H60" i="25"/>
  <c r="F60" i="25"/>
  <c r="P59" i="25"/>
  <c r="N59" i="25"/>
  <c r="L59" i="25"/>
  <c r="J59" i="25"/>
  <c r="H59" i="25"/>
  <c r="F59" i="25"/>
  <c r="P57" i="25"/>
  <c r="N57" i="25"/>
  <c r="L57" i="25"/>
  <c r="J57" i="25"/>
  <c r="H57" i="25"/>
  <c r="F57" i="25"/>
  <c r="P56" i="25"/>
  <c r="N56" i="25"/>
  <c r="L56" i="25"/>
  <c r="J56" i="25"/>
  <c r="H56" i="25"/>
  <c r="F56" i="25"/>
  <c r="P55" i="25"/>
  <c r="N55" i="25"/>
  <c r="L55" i="25"/>
  <c r="J55" i="25"/>
  <c r="H55" i="25"/>
  <c r="F55" i="25"/>
  <c r="P54" i="25"/>
  <c r="N54" i="25"/>
  <c r="L54" i="25"/>
  <c r="J54" i="25"/>
  <c r="H54" i="25"/>
  <c r="F54" i="25"/>
  <c r="P53" i="25"/>
  <c r="N53" i="25"/>
  <c r="L53" i="25"/>
  <c r="J53" i="25"/>
  <c r="H53" i="25"/>
  <c r="F53" i="25"/>
  <c r="P52" i="25"/>
  <c r="P51" i="25"/>
  <c r="D51" i="25"/>
  <c r="P50" i="25"/>
  <c r="N50" i="25"/>
  <c r="L50" i="25"/>
  <c r="J50" i="25"/>
  <c r="H50" i="25"/>
  <c r="F50" i="25"/>
  <c r="P72" i="25"/>
  <c r="P73" i="25"/>
  <c r="P74" i="25"/>
  <c r="P75" i="25"/>
  <c r="E44" i="22"/>
  <c r="F44" i="22"/>
  <c r="A44" i="22"/>
  <c r="A8" i="22"/>
  <c r="A9" i="22"/>
  <c r="A10" i="22"/>
  <c r="A11" i="22"/>
  <c r="A12" i="22"/>
  <c r="A13" i="22"/>
  <c r="A14" i="22"/>
  <c r="A15" i="22"/>
  <c r="A16" i="22"/>
  <c r="A17" i="22"/>
  <c r="A18" i="22"/>
  <c r="A19" i="22"/>
  <c r="A20" i="22"/>
  <c r="A21" i="22"/>
  <c r="A22" i="22"/>
  <c r="A24" i="22"/>
  <c r="A25" i="22"/>
  <c r="A26" i="22"/>
  <c r="A27" i="22"/>
  <c r="A28" i="22"/>
  <c r="A29" i="22"/>
  <c r="A30" i="22"/>
  <c r="A31" i="22"/>
  <c r="A32" i="22"/>
  <c r="A33" i="22"/>
  <c r="A34" i="22"/>
  <c r="A35" i="22"/>
  <c r="A36" i="22"/>
  <c r="A37" i="22"/>
  <c r="A38" i="22"/>
  <c r="A39" i="22"/>
  <c r="A40" i="22"/>
  <c r="A41" i="22"/>
  <c r="A42" i="22"/>
  <c r="A43" i="22"/>
  <c r="A45" i="22"/>
  <c r="A46" i="22"/>
  <c r="A47" i="22"/>
  <c r="A48" i="22"/>
  <c r="A49" i="22"/>
  <c r="A50" i="22"/>
  <c r="A51" i="22"/>
  <c r="A7" i="22"/>
  <c r="E43" i="22"/>
  <c r="F43" i="22"/>
  <c r="E53" i="22"/>
  <c r="E10" i="22"/>
  <c r="E11" i="22"/>
  <c r="E12" i="22"/>
  <c r="E13" i="22"/>
  <c r="E14" i="22"/>
  <c r="E15" i="22"/>
  <c r="E16" i="22"/>
  <c r="E17" i="22"/>
  <c r="E18" i="22"/>
  <c r="E19" i="22"/>
  <c r="E20" i="22"/>
  <c r="E21" i="22"/>
  <c r="E22" i="22"/>
  <c r="E25" i="22"/>
  <c r="E26" i="22"/>
  <c r="E27" i="22"/>
  <c r="E28" i="22"/>
  <c r="E29" i="22"/>
  <c r="E31" i="22"/>
  <c r="E34" i="22"/>
  <c r="E35" i="22"/>
  <c r="E36" i="22"/>
  <c r="E37" i="22"/>
  <c r="E38" i="22"/>
  <c r="E39" i="22"/>
  <c r="E40" i="22"/>
  <c r="E41" i="22"/>
  <c r="E42" i="22"/>
  <c r="E45" i="22"/>
  <c r="E46" i="22"/>
  <c r="E47" i="22"/>
  <c r="E48" i="22"/>
  <c r="E49" i="22"/>
  <c r="E50" i="22"/>
  <c r="E51" i="22"/>
  <c r="F49" i="25"/>
  <c r="H49" i="25"/>
  <c r="J49" i="25"/>
  <c r="L49" i="25"/>
  <c r="N49" i="25"/>
  <c r="F9" i="22"/>
  <c r="J61" i="25" l="1"/>
  <c r="N61" i="25"/>
  <c r="H61" i="25"/>
  <c r="F61" i="25"/>
  <c r="L61" i="25"/>
  <c r="H71" i="25"/>
  <c r="J71" i="25"/>
  <c r="L71" i="25"/>
  <c r="N71" i="25"/>
  <c r="F71" i="25"/>
  <c r="D31" i="25"/>
  <c r="H12" i="25"/>
  <c r="J12" i="25"/>
  <c r="L12" i="25"/>
  <c r="N12" i="25"/>
  <c r="F12" i="25"/>
  <c r="P10" i="25"/>
  <c r="P11" i="25"/>
  <c r="F13" i="25"/>
  <c r="H13" i="25"/>
  <c r="J13" i="25"/>
  <c r="L13" i="25"/>
  <c r="N13" i="25"/>
  <c r="P13" i="25"/>
  <c r="P14" i="25"/>
  <c r="F16" i="25"/>
  <c r="H16" i="25"/>
  <c r="J16" i="25"/>
  <c r="L16" i="25"/>
  <c r="N16" i="25"/>
  <c r="P16" i="25"/>
  <c r="P17" i="25"/>
  <c r="F18" i="25"/>
  <c r="H18" i="25"/>
  <c r="J18" i="25"/>
  <c r="L18" i="25"/>
  <c r="N18" i="25"/>
  <c r="P19" i="25"/>
  <c r="P20" i="25"/>
  <c r="F25" i="25"/>
  <c r="H25" i="25"/>
  <c r="J25" i="25"/>
  <c r="L25" i="25"/>
  <c r="N25" i="25"/>
  <c r="P25" i="25"/>
  <c r="P26" i="25"/>
  <c r="P27" i="25"/>
  <c r="H28" i="25"/>
  <c r="J28" i="25"/>
  <c r="L28" i="25"/>
  <c r="N28" i="25"/>
  <c r="H29" i="25"/>
  <c r="J29" i="25"/>
  <c r="L29" i="25"/>
  <c r="N29" i="25"/>
  <c r="F30" i="25"/>
  <c r="H30" i="25"/>
  <c r="J30" i="25"/>
  <c r="L30" i="25"/>
  <c r="N30" i="25"/>
  <c r="P30" i="25"/>
  <c r="P31" i="25"/>
  <c r="P32" i="25"/>
  <c r="P33" i="25"/>
  <c r="F34" i="25"/>
  <c r="H34" i="25"/>
  <c r="J34" i="25"/>
  <c r="L34" i="25"/>
  <c r="N34" i="25"/>
  <c r="P34" i="25"/>
  <c r="F35" i="25"/>
  <c r="H35" i="25"/>
  <c r="J35" i="25"/>
  <c r="L35" i="25"/>
  <c r="N35" i="25"/>
  <c r="P35" i="25"/>
  <c r="F36" i="25"/>
  <c r="H36" i="25"/>
  <c r="J36" i="25"/>
  <c r="L36" i="25"/>
  <c r="N36" i="25"/>
  <c r="P36" i="25"/>
  <c r="F37" i="25"/>
  <c r="H37" i="25"/>
  <c r="J37" i="25"/>
  <c r="L37" i="25"/>
  <c r="N37" i="25"/>
  <c r="P37" i="25"/>
  <c r="F38" i="25"/>
  <c r="H38" i="25"/>
  <c r="J38" i="25"/>
  <c r="L38" i="25"/>
  <c r="N38" i="25"/>
  <c r="P38" i="25"/>
  <c r="F39" i="25"/>
  <c r="H39" i="25"/>
  <c r="J39" i="25"/>
  <c r="L39" i="25"/>
  <c r="N39" i="25"/>
  <c r="P39" i="25"/>
  <c r="F40" i="25"/>
  <c r="H40" i="25"/>
  <c r="J40" i="25"/>
  <c r="L40" i="25"/>
  <c r="N40" i="25"/>
  <c r="P40" i="25"/>
  <c r="D41" i="25"/>
  <c r="D72" i="25" s="1"/>
  <c r="P41" i="25"/>
  <c r="P42" i="25"/>
  <c r="F43" i="25"/>
  <c r="H43" i="25"/>
  <c r="J43" i="25"/>
  <c r="L43" i="25"/>
  <c r="N43" i="25"/>
  <c r="P43" i="25"/>
  <c r="F44" i="25"/>
  <c r="H44" i="25"/>
  <c r="J44" i="25"/>
  <c r="L44" i="25"/>
  <c r="N44" i="25"/>
  <c r="P44" i="25"/>
  <c r="F45" i="25"/>
  <c r="H45" i="25"/>
  <c r="J45" i="25"/>
  <c r="L45" i="25"/>
  <c r="N45" i="25"/>
  <c r="P45" i="25"/>
  <c r="F46" i="25"/>
  <c r="H46" i="25"/>
  <c r="J46" i="25"/>
  <c r="L46" i="25"/>
  <c r="N46" i="25"/>
  <c r="P46" i="25"/>
  <c r="F47" i="25"/>
  <c r="H47" i="25"/>
  <c r="J47" i="25"/>
  <c r="L47" i="25"/>
  <c r="N47" i="25"/>
  <c r="P47" i="25"/>
  <c r="F48" i="25"/>
  <c r="H48" i="25"/>
  <c r="J48" i="25"/>
  <c r="L48" i="25"/>
  <c r="N48" i="25"/>
  <c r="P48" i="25"/>
  <c r="F14" i="22"/>
  <c r="F18" i="22"/>
  <c r="F8" i="22"/>
  <c r="F10" i="22"/>
  <c r="F11" i="22"/>
  <c r="F12" i="22"/>
  <c r="F13" i="22"/>
  <c r="F15" i="22"/>
  <c r="F16" i="22"/>
  <c r="F17" i="22"/>
  <c r="F19" i="22"/>
  <c r="F20" i="22"/>
  <c r="F21" i="22"/>
  <c r="F22" i="22"/>
  <c r="F24" i="22"/>
  <c r="F25" i="22"/>
  <c r="F26" i="22"/>
  <c r="F27" i="22"/>
  <c r="F28" i="22"/>
  <c r="F29" i="22"/>
  <c r="F30" i="22"/>
  <c r="F31" i="22"/>
  <c r="F32" i="22"/>
  <c r="F33" i="22"/>
  <c r="F34" i="22"/>
  <c r="F35" i="22"/>
  <c r="F36" i="22"/>
  <c r="F37" i="22"/>
  <c r="F38" i="22"/>
  <c r="F39" i="22"/>
  <c r="F40" i="22"/>
  <c r="F41" i="22"/>
  <c r="F42" i="22"/>
  <c r="F45" i="22"/>
  <c r="F46" i="22"/>
  <c r="F47" i="22"/>
  <c r="F48" i="22"/>
  <c r="F49" i="22"/>
  <c r="F50" i="22"/>
  <c r="F51" i="22"/>
  <c r="F7" i="22"/>
  <c r="E52" i="22"/>
  <c r="D73" i="25" l="1"/>
  <c r="N51" i="25"/>
  <c r="F51" i="25"/>
  <c r="H51" i="25"/>
  <c r="J51" i="25"/>
  <c r="L51" i="25"/>
  <c r="N26" i="25"/>
  <c r="F41" i="25"/>
  <c r="H26" i="25"/>
  <c r="L41" i="25"/>
  <c r="J41" i="25"/>
  <c r="E54" i="22"/>
  <c r="E28" i="25" s="1"/>
  <c r="F28" i="25" s="1"/>
  <c r="N41" i="25"/>
  <c r="H41" i="25"/>
  <c r="H31" i="25"/>
  <c r="N31" i="25"/>
  <c r="L31" i="25"/>
  <c r="J31" i="25"/>
  <c r="J26" i="25"/>
  <c r="F26" i="25"/>
  <c r="L26" i="25"/>
  <c r="J72" i="25" l="1"/>
  <c r="J73" i="25" s="1"/>
  <c r="J74" i="25" s="1"/>
  <c r="A4" i="29" s="1"/>
  <c r="H72" i="25"/>
  <c r="H73" i="25" s="1"/>
  <c r="H74" i="25" s="1"/>
  <c r="A3" i="29" s="1"/>
  <c r="F72" i="25"/>
  <c r="N72" i="25"/>
  <c r="N73" i="25" s="1"/>
  <c r="N74" i="25" s="1"/>
  <c r="A6" i="29" s="1"/>
  <c r="L72" i="25"/>
  <c r="L73" i="25" s="1"/>
  <c r="L74" i="25" s="1"/>
  <c r="A5" i="29" s="1"/>
  <c r="F29" i="25"/>
  <c r="F31" i="25" l="1"/>
  <c r="F73" i="25" s="1"/>
  <c r="F74" i="25" s="1"/>
  <c r="A2" i="29" s="1"/>
  <c r="H75" i="25" l="1"/>
  <c r="F75" i="25"/>
  <c r="N75" i="25"/>
  <c r="J75" i="25"/>
  <c r="L75" i="25"/>
</calcChain>
</file>

<file path=xl/sharedStrings.xml><?xml version="1.0" encoding="utf-8"?>
<sst xmlns="http://schemas.openxmlformats.org/spreadsheetml/2006/main" count="353" uniqueCount="227">
  <si>
    <t>Information on columns</t>
  </si>
  <si>
    <r>
      <t>Information on the '</t>
    </r>
    <r>
      <rPr>
        <b/>
        <u/>
        <sz val="11"/>
        <color theme="9" tint="-0.249977111117893"/>
        <rFont val="Arial"/>
        <family val="2"/>
      </rPr>
      <t>Total Assessment Grid Bidder 1-5 (&amp;6-10)</t>
    </r>
    <r>
      <rPr>
        <b/>
        <u/>
        <sz val="11"/>
        <rFont val="Arial"/>
        <family val="2"/>
      </rPr>
      <t>' tabs</t>
    </r>
  </si>
  <si>
    <t>As described in the general information, the scoring will be based on price and technical-methodological qualitiy. The total assement grid allows the bidder to understand the weighting of all aspects of the technical-methodological design with more detail in relationship to each other.</t>
  </si>
  <si>
    <t>Bidders to fill up</t>
  </si>
  <si>
    <t>No.</t>
  </si>
  <si>
    <t xml:space="preserve">Exclusion criterion (A)
Evaluation criterion (B) / </t>
  </si>
  <si>
    <t>Requirements</t>
  </si>
  <si>
    <t xml:space="preserve">Max. possible Points </t>
  </si>
  <si>
    <t>Information on Grading</t>
  </si>
  <si>
    <t>B</t>
  </si>
  <si>
    <t>Maximal possible points</t>
  </si>
  <si>
    <t>Total points</t>
  </si>
  <si>
    <t>*=Standard: Requirements that can be met without additional programming with the degree of fulfilment specified by the bidder in each case. A configuration setting without extra charge by the bidder is also included.</t>
  </si>
  <si>
    <t>*=Bespoke Development: Requirements that are met by the tendered Software with additional programming before official rollout (16 weeks  of the start of the contract)  with the degree of fulfilment specified by the bidder.  
This additional customizing work / additional adaptation effort must be specified separately in the price sheet under the category customization costs  as alump sum. The increased maintenance effort and bug fixes that may result from custom development must be included in the licence fees.</t>
  </si>
  <si>
    <t>*=Not possible: Requirements cannot be met with the product at the level of performance stated by the bidder in each case, or not within 16 weeks of the start of the contract, or not at a reasonable cost.</t>
  </si>
  <si>
    <t>(1)</t>
  </si>
  <si>
    <t>(2)</t>
  </si>
  <si>
    <t>(3)</t>
  </si>
  <si>
    <t>(4)</t>
  </si>
  <si>
    <t>Criterion</t>
  </si>
  <si>
    <t>Weighting</t>
  </si>
  <si>
    <t>Points</t>
  </si>
  <si>
    <t>Assessment</t>
  </si>
  <si>
    <t>in %</t>
  </si>
  <si>
    <t>(max.10)</t>
  </si>
  <si>
    <t>(2)x(3)</t>
  </si>
  <si>
    <t>1</t>
  </si>
  <si>
    <t>1.1</t>
  </si>
  <si>
    <t>1.1.1</t>
  </si>
  <si>
    <t>1.1.2</t>
  </si>
  <si>
    <t>1.2</t>
  </si>
  <si>
    <t>1.3</t>
  </si>
  <si>
    <t>1.4</t>
  </si>
  <si>
    <t>Total 1</t>
  </si>
  <si>
    <t>Assessment of proposed staff</t>
  </si>
  <si>
    <t>2.1</t>
  </si>
  <si>
    <t>- Language</t>
  </si>
  <si>
    <t>- General professional experience</t>
  </si>
  <si>
    <t>- Specific professional experience</t>
  </si>
  <si>
    <t>- Leadership/management experience</t>
  </si>
  <si>
    <t>- Development cooperation experience</t>
  </si>
  <si>
    <t>- Other</t>
  </si>
  <si>
    <t>2.2</t>
  </si>
  <si>
    <t>2.3</t>
  </si>
  <si>
    <t>Total 2</t>
  </si>
  <si>
    <t>Assessment in %</t>
  </si>
  <si>
    <t>Ranking</t>
  </si>
  <si>
    <t>Date, full first and last name, function, OU</t>
  </si>
  <si>
    <t>Team leader (in accordance with ToR provisions/criteria)</t>
  </si>
  <si>
    <t>Assessment of technical-methodological design</t>
  </si>
  <si>
    <t>Individual assessment/overall assessment</t>
  </si>
  <si>
    <t>I hereby declare that I completed this assessment independently, to the best of my knowledge and in good faith.</t>
  </si>
  <si>
    <t>Overall total 1 + 2 + 3</t>
  </si>
  <si>
    <t>Total 3</t>
  </si>
  <si>
    <t>- Training</t>
  </si>
  <si>
    <t>3.3.7</t>
  </si>
  <si>
    <t>3.3.6</t>
  </si>
  <si>
    <t>3.3.5</t>
  </si>
  <si>
    <t>3.3.4</t>
  </si>
  <si>
    <t>3.3.3</t>
  </si>
  <si>
    <t>3.3.2</t>
  </si>
  <si>
    <t>3.3.1</t>
  </si>
  <si>
    <t>3.3</t>
  </si>
  <si>
    <t>Interim total 3.2</t>
  </si>
  <si>
    <t>3.2.7</t>
  </si>
  <si>
    <t>3.2.6</t>
  </si>
  <si>
    <t>3.2.5</t>
  </si>
  <si>
    <t>3.2.4</t>
  </si>
  <si>
    <t>3.2.3</t>
  </si>
  <si>
    <t>3.2.2</t>
  </si>
  <si>
    <t>3.2.1</t>
  </si>
  <si>
    <t>3.2</t>
  </si>
  <si>
    <t>Interim total 3.1</t>
  </si>
  <si>
    <t>3.1.7</t>
  </si>
  <si>
    <t>3.1.6</t>
  </si>
  <si>
    <t>3.1.5</t>
  </si>
  <si>
    <t>3.1.4</t>
  </si>
  <si>
    <t>3.1.3</t>
  </si>
  <si>
    <t>3.1.2</t>
  </si>
  <si>
    <t>- Education / training</t>
  </si>
  <si>
    <t>3.1.1</t>
  </si>
  <si>
    <t>3.1</t>
  </si>
  <si>
    <t>Additional requirements</t>
  </si>
  <si>
    <t>Enter tenderer 5</t>
  </si>
  <si>
    <t>Enter tenderer 4</t>
  </si>
  <si>
    <t>Enter tenderer 3</t>
  </si>
  <si>
    <t>Enter tenderer 2</t>
  </si>
  <si>
    <t>Enter tenderer 1</t>
  </si>
  <si>
    <t xml:space="preserve">Version (Delete as appropriate): </t>
  </si>
  <si>
    <t>Assessor:</t>
  </si>
  <si>
    <t>Transaction number:</t>
  </si>
  <si>
    <t>Services put out to tender:</t>
  </si>
  <si>
    <t>Processing number:</t>
  </si>
  <si>
    <t>Project:</t>
  </si>
  <si>
    <t>Officer responsible for the commission:</t>
  </si>
  <si>
    <t>Tenderers 1 to 5</t>
  </si>
  <si>
    <t>Grid for the assessment of technical bids for contracts regarding
 IT services</t>
  </si>
  <si>
    <t>yes</t>
  </si>
  <si>
    <t>no</t>
  </si>
  <si>
    <r>
      <t>Information on the '</t>
    </r>
    <r>
      <rPr>
        <b/>
        <u/>
        <sz val="9"/>
        <color theme="9" tint="-0.249977111117893"/>
        <rFont val="Arial"/>
        <family val="2"/>
      </rPr>
      <t>Grades</t>
    </r>
    <r>
      <rPr>
        <b/>
        <u/>
        <sz val="9"/>
        <rFont val="Arial"/>
        <family val="2"/>
      </rPr>
      <t xml:space="preserve">' tab
</t>
    </r>
    <r>
      <rPr>
        <sz val="8"/>
        <rFont val="Arial"/>
        <family val="2"/>
      </rPr>
      <t xml:space="preserve">This tab is used to refere values in </t>
    </r>
    <r>
      <rPr>
        <i/>
        <sz val="8"/>
        <rFont val="Arial"/>
        <family val="2"/>
      </rPr>
      <t>Assessment Criteria</t>
    </r>
    <r>
      <rPr>
        <sz val="8"/>
        <rFont val="Arial"/>
        <family val="2"/>
      </rPr>
      <t xml:space="preserve"> tab.  </t>
    </r>
    <r>
      <rPr>
        <u/>
        <sz val="8"/>
        <rFont val="Arial"/>
        <family val="2"/>
      </rPr>
      <t>Do not change the values of this tab.</t>
    </r>
  </si>
  <si>
    <r>
      <t>Information on the '</t>
    </r>
    <r>
      <rPr>
        <b/>
        <u/>
        <sz val="9"/>
        <color theme="9" tint="-0.249977111117893"/>
        <rFont val="Arial"/>
        <family val="2"/>
      </rPr>
      <t>Dimensions</t>
    </r>
    <r>
      <rPr>
        <b/>
        <u/>
        <sz val="9"/>
        <rFont val="Arial"/>
        <family val="2"/>
      </rPr>
      <t xml:space="preserve">' tab
</t>
    </r>
    <r>
      <rPr>
        <sz val="8"/>
        <rFont val="Arial"/>
        <family val="2"/>
      </rPr>
      <t xml:space="preserve">This tab is used to refer categories of criteria text in </t>
    </r>
    <r>
      <rPr>
        <i/>
        <sz val="8"/>
        <rFont val="Arial"/>
        <family val="2"/>
      </rPr>
      <t>Assessment Criteria</t>
    </r>
    <r>
      <rPr>
        <sz val="8"/>
        <rFont val="Arial"/>
        <family val="2"/>
      </rPr>
      <t xml:space="preserve"> tab. </t>
    </r>
    <r>
      <rPr>
        <u/>
        <sz val="8"/>
        <rFont val="Arial"/>
        <family val="2"/>
      </rPr>
      <t>Do not change the values of this tab.</t>
    </r>
  </si>
  <si>
    <t>Category / Dimension</t>
  </si>
  <si>
    <r>
      <t>Column D (</t>
    </r>
    <r>
      <rPr>
        <b/>
        <u/>
        <sz val="8"/>
        <rFont val="Arial"/>
        <family val="2"/>
      </rPr>
      <t>Requirements</t>
    </r>
    <r>
      <rPr>
        <u/>
        <sz val="8"/>
        <rFont val="Arial"/>
        <family val="2"/>
      </rPr>
      <t>):
Description of requirements (assessment criteria) of GIZ. Do not change the values of this column.</t>
    </r>
  </si>
  <si>
    <r>
      <t>Column C (</t>
    </r>
    <r>
      <rPr>
        <b/>
        <u/>
        <sz val="8"/>
        <rFont val="Arial"/>
        <family val="2"/>
      </rPr>
      <t>Category / Dimension</t>
    </r>
    <r>
      <rPr>
        <u/>
        <sz val="8"/>
        <rFont val="Arial"/>
        <family val="2"/>
      </rPr>
      <t>):
Cateogory of requirements of GIZ. Do not change the values of this column.</t>
    </r>
  </si>
  <si>
    <r>
      <t>Column F (</t>
    </r>
    <r>
      <rPr>
        <b/>
        <u/>
        <sz val="8"/>
        <rFont val="Arial"/>
        <family val="2"/>
      </rPr>
      <t>Information on grading</t>
    </r>
    <r>
      <rPr>
        <u/>
        <sz val="8"/>
        <rFont val="Arial"/>
        <family val="2"/>
      </rPr>
      <t>):</t>
    </r>
    <r>
      <rPr>
        <sz val="8"/>
        <rFont val="Arial"/>
        <family val="2"/>
      </rPr>
      <t xml:space="preserve">
Breakdown of weighting points from  column E. </t>
    </r>
    <r>
      <rPr>
        <u/>
        <sz val="8"/>
        <rFont val="Arial"/>
        <family val="2"/>
      </rPr>
      <t>Do not change the values of this column.</t>
    </r>
  </si>
  <si>
    <r>
      <t>Column H (</t>
    </r>
    <r>
      <rPr>
        <b/>
        <u/>
        <sz val="8"/>
        <rFont val="Arial"/>
        <family val="2"/>
      </rPr>
      <t>Mandatory comments, if applicable</t>
    </r>
    <r>
      <rPr>
        <u/>
        <sz val="8"/>
        <rFont val="Arial"/>
        <family val="2"/>
      </rPr>
      <t>):</t>
    </r>
    <r>
      <rPr>
        <sz val="8"/>
        <rFont val="Arial"/>
        <family val="2"/>
      </rPr>
      <t xml:space="preserve">
The</t>
    </r>
    <r>
      <rPr>
        <b/>
        <sz val="8"/>
        <color rgb="FF0070C0"/>
        <rFont val="Arial"/>
        <family val="2"/>
      </rPr>
      <t xml:space="preserve"> </t>
    </r>
    <r>
      <rPr>
        <b/>
        <sz val="8"/>
        <color theme="9" tint="-0.249977111117893"/>
        <rFont val="Arial"/>
        <family val="2"/>
      </rPr>
      <t>Bidder</t>
    </r>
    <r>
      <rPr>
        <sz val="8"/>
        <rFont val="Arial"/>
        <family val="2"/>
      </rPr>
      <t xml:space="preserve"> provides honest remarks, explains in detail delivereables and constrains (if there are any) in regards to column D, and justifies self-awarded points based on column E. Please use wording suitable for wider audience.</t>
    </r>
  </si>
  <si>
    <t>Self-assesment of B-criteria of software by tenderer "Assesment Criteria Sheet"</t>
  </si>
  <si>
    <r>
      <t>Normalized points used in</t>
    </r>
    <r>
      <rPr>
        <b/>
        <i/>
        <sz val="12"/>
        <rFont val="Arial"/>
        <family val="2"/>
      </rPr>
      <t xml:space="preserve">Total Assessment Grid </t>
    </r>
    <r>
      <rPr>
        <b/>
        <sz val="12"/>
        <rFont val="Arial"/>
        <family val="2"/>
      </rPr>
      <t>tab (rounded to one decimal)</t>
    </r>
  </si>
  <si>
    <t>- Regional Experience</t>
  </si>
  <si>
    <t>3.2.8</t>
  </si>
  <si>
    <t>Project Titel</t>
  </si>
  <si>
    <t>Self assessment by bidder answer</t>
  </si>
  <si>
    <r>
      <t>1. Assessment of technical-methodological design:</t>
    </r>
    <r>
      <rPr>
        <sz val="8"/>
        <rFont val="Arial"/>
        <family val="2"/>
      </rPr>
      <t xml:space="preserve">
</t>
    </r>
    <r>
      <rPr>
        <sz val="8"/>
        <color rgb="FFFF0000"/>
        <rFont val="Arial"/>
        <family val="2"/>
      </rPr>
      <t>39% are attributed to the fulfilment of the requirements</t>
    </r>
    <r>
      <rPr>
        <u/>
        <sz val="8"/>
        <color rgb="FFFF0000"/>
        <rFont val="Arial"/>
        <family val="2"/>
      </rPr>
      <t xml:space="preserve">
</t>
    </r>
    <r>
      <rPr>
        <sz val="8"/>
        <color rgb="FFFF0000"/>
        <rFont val="Arial"/>
        <family val="2"/>
      </rPr>
      <t xml:space="preserve">49% are attributed to the concept 
</t>
    </r>
    <r>
      <rPr>
        <u/>
        <sz val="8"/>
        <rFont val="Arial"/>
        <family val="2"/>
      </rPr>
      <t>2. Assessment of proposed staff</t>
    </r>
    <r>
      <rPr>
        <sz val="8"/>
        <rFont val="Arial"/>
        <family val="2"/>
      </rPr>
      <t xml:space="preserve">
</t>
    </r>
    <r>
      <rPr>
        <sz val="8"/>
        <color rgb="FFFF0000"/>
        <rFont val="Arial"/>
        <family val="2"/>
      </rPr>
      <t xml:space="preserve">14% are attributed to the personnel/staff (rating of each qualification, experience, etc. is listed) </t>
    </r>
  </si>
  <si>
    <t>A</t>
  </si>
  <si>
    <r>
      <t>Data entry: mask</t>
    </r>
    <r>
      <rPr>
        <sz val="11"/>
        <rFont val="Arial"/>
        <family val="2"/>
      </rPr>
      <t> </t>
    </r>
  </si>
  <si>
    <t>The tool supports direct data entry through configurable input masks  (exlussion criterion) </t>
  </si>
  <si>
    <t>The tool supports direct data entry through an app </t>
  </si>
  <si>
    <r>
      <t>Data upload: Excel</t>
    </r>
    <r>
      <rPr>
        <sz val="11"/>
        <rFont val="Arial"/>
        <family val="2"/>
      </rPr>
      <t> </t>
    </r>
  </si>
  <si>
    <t>The tool supports upload of data from structured Excel tables (exlussion criterion) </t>
  </si>
  <si>
    <t>The tool has functionality for an automatic quality check on the range of values/threshold values, on format, and on consistency such as the sum of disaggregated numbers exceeding the overall total </t>
  </si>
  <si>
    <t>The tool can document changes to data </t>
  </si>
  <si>
    <t>The tool can reverse changes to data </t>
  </si>
  <si>
    <r>
      <t>Data export: Excel</t>
    </r>
    <r>
      <rPr>
        <sz val="11"/>
        <rFont val="Arial"/>
        <family val="2"/>
      </rPr>
      <t> </t>
    </r>
  </si>
  <si>
    <t>Data can be exported in Excel file format (exlussion criterion) </t>
  </si>
  <si>
    <r>
      <t>Data export: csv</t>
    </r>
    <r>
      <rPr>
        <sz val="11"/>
        <rFont val="Arial"/>
        <family val="2"/>
      </rPr>
      <t> </t>
    </r>
  </si>
  <si>
    <t>Data can be exported in csv file format </t>
  </si>
  <si>
    <r>
      <t>Dashboard: image export</t>
    </r>
    <r>
      <rPr>
        <sz val="11"/>
        <rFont val="Arial"/>
        <family val="2"/>
      </rPr>
      <t> </t>
    </r>
  </si>
  <si>
    <t>Results displayed in dashboards (tables, figures, diagrams) can be exported as image files </t>
  </si>
  <si>
    <r>
      <t>Dashboard: editable export</t>
    </r>
    <r>
      <rPr>
        <sz val="11"/>
        <rFont val="Arial"/>
        <family val="2"/>
      </rPr>
      <t> </t>
    </r>
  </si>
  <si>
    <t>Results displayed in dashboards (tables, figures, diagrams) can be exported as editable content </t>
  </si>
  <si>
    <r>
      <t>User roles</t>
    </r>
    <r>
      <rPr>
        <sz val="11"/>
        <rFont val="Arial"/>
        <family val="2"/>
      </rPr>
      <t> </t>
    </r>
  </si>
  <si>
    <t>Data entry, data management, viewing rights only and admin roles are available in the tool </t>
  </si>
  <si>
    <r>
      <t>Licences: number of users</t>
    </r>
    <r>
      <rPr>
        <sz val="11"/>
        <rFont val="Arial"/>
        <family val="2"/>
      </rPr>
      <t> </t>
    </r>
  </si>
  <si>
    <t>The number of (additional) users is independent from (additional) costs of licences </t>
  </si>
  <si>
    <r>
      <t>Licences: non-users</t>
    </r>
    <r>
      <rPr>
        <sz val="11"/>
        <rFont val="Arial"/>
        <family val="2"/>
      </rPr>
      <t> </t>
    </r>
  </si>
  <si>
    <t>Data entry and viewing dashboards are possible for non-users and without additional costs </t>
  </si>
  <si>
    <r>
      <t>Browser: Edge</t>
    </r>
    <r>
      <rPr>
        <sz val="11"/>
        <rFont val="Arial"/>
        <family val="2"/>
      </rPr>
      <t> </t>
    </r>
  </si>
  <si>
    <t>The tool can be used with Microsoft Edge (exlussion criterion) </t>
  </si>
  <si>
    <t>The tool can be used with Google Chrome </t>
  </si>
  <si>
    <r>
      <t>Language: English</t>
    </r>
    <r>
      <rPr>
        <sz val="11"/>
        <rFont val="Arial"/>
        <family val="2"/>
      </rPr>
      <t> </t>
    </r>
  </si>
  <si>
    <t>The user interface is available in English (exlussion criterion) </t>
  </si>
  <si>
    <r>
      <t xml:space="preserve">Contract no: </t>
    </r>
    <r>
      <rPr>
        <b/>
        <u/>
        <sz val="8"/>
        <color rgb="FFFF0000"/>
        <rFont val="Arial"/>
        <family val="2"/>
      </rPr>
      <t>XXXXXXXX</t>
    </r>
  </si>
  <si>
    <r>
      <t>Column G (</t>
    </r>
    <r>
      <rPr>
        <b/>
        <u/>
        <sz val="8"/>
        <rFont val="Arial"/>
        <family val="2"/>
      </rPr>
      <t>Answer in points or Yes/No</t>
    </r>
    <r>
      <rPr>
        <u/>
        <sz val="8"/>
        <rFont val="Arial"/>
        <family val="2"/>
      </rPr>
      <t>):</t>
    </r>
    <r>
      <rPr>
        <sz val="8"/>
        <rFont val="Arial"/>
        <family val="2"/>
      </rPr>
      <t xml:space="preserve">
The</t>
    </r>
    <r>
      <rPr>
        <b/>
        <sz val="8"/>
        <color rgb="FF0070C0"/>
        <rFont val="Arial"/>
        <family val="2"/>
      </rPr>
      <t xml:space="preserve"> </t>
    </r>
    <r>
      <rPr>
        <b/>
        <sz val="8"/>
        <color theme="9" tint="-0.249977111117893"/>
        <rFont val="Arial"/>
        <family val="2"/>
      </rPr>
      <t>Bidder</t>
    </r>
    <r>
      <rPr>
        <sz val="8"/>
        <rFont val="Arial"/>
        <family val="2"/>
      </rPr>
      <t xml:space="preserve"> compares the requirement of column D with delivereables, and assigns numerical values as points based on column E. This column is honest statement of bidder and promise to deliver based on ToR. Note: Column G point(s) can not be greater than column E. Leaving this column empty means 0 point.</t>
    </r>
  </si>
  <si>
    <r>
      <t>Column E (</t>
    </r>
    <r>
      <rPr>
        <b/>
        <u/>
        <sz val="8"/>
        <rFont val="Arial"/>
        <family val="2"/>
      </rPr>
      <t xml:space="preserve">Max. possible Points, if Evaluation criterion </t>
    </r>
    <r>
      <rPr>
        <u/>
        <sz val="8"/>
        <rFont val="Arial"/>
        <family val="2"/>
      </rPr>
      <t>):</t>
    </r>
    <r>
      <rPr>
        <sz val="8"/>
        <rFont val="Arial"/>
        <family val="2"/>
      </rPr>
      <t xml:space="preserve">
Maximum weighting points against the column D</t>
    </r>
    <r>
      <rPr>
        <u/>
        <sz val="8"/>
        <rFont val="Arial"/>
        <family val="2"/>
      </rPr>
      <t>.</t>
    </r>
    <r>
      <rPr>
        <sz val="8"/>
        <rFont val="Arial"/>
        <family val="2"/>
      </rPr>
      <t xml:space="preserve"> Weighting values are 10 and 0.</t>
    </r>
    <r>
      <rPr>
        <u/>
        <sz val="8"/>
        <rFont val="Arial"/>
        <family val="2"/>
      </rPr>
      <t xml:space="preserve"> Do not change the values of this column. </t>
    </r>
  </si>
  <si>
    <r>
      <t>General information on contractor selection:</t>
    </r>
    <r>
      <rPr>
        <sz val="10"/>
        <rFont val="Arial"/>
        <family val="2"/>
      </rPr>
      <t xml:space="preserve"> 
</t>
    </r>
    <r>
      <rPr>
        <sz val="8"/>
        <rFont val="Arial"/>
        <family val="2"/>
      </rPr>
      <t xml:space="preserve">The contractor will be selected based on a economical as well as a qualitative analysis of the bids. The economical aspect, hence the price sheet, will account for </t>
    </r>
    <r>
      <rPr>
        <sz val="8"/>
        <color rgb="FFFF0000"/>
        <rFont val="Arial"/>
        <family val="2"/>
      </rPr>
      <t>30%</t>
    </r>
    <r>
      <rPr>
        <sz val="8"/>
        <rFont val="Arial"/>
        <family val="2"/>
      </rPr>
      <t xml:space="preserve"> of the total points. Fulfilment of technical requirements, employees' qualifications and experiences and the concept of realization will account for the remaining </t>
    </r>
    <r>
      <rPr>
        <sz val="8"/>
        <color rgb="FFFF0000"/>
        <rFont val="Arial"/>
        <family val="2"/>
      </rPr>
      <t>70%</t>
    </r>
    <r>
      <rPr>
        <sz val="8"/>
        <rFont val="Arial"/>
        <family val="2"/>
      </rPr>
      <t xml:space="preserve">. Within the </t>
    </r>
    <r>
      <rPr>
        <sz val="8"/>
        <color rgb="FFFF0000"/>
        <rFont val="Arial"/>
        <family val="2"/>
      </rPr>
      <t xml:space="preserve">70% </t>
    </r>
    <r>
      <rPr>
        <sz val="8"/>
        <rFont val="Arial"/>
        <family val="2"/>
      </rPr>
      <t xml:space="preserve">of technical assessment-the division of the weighting is as follows: </t>
    </r>
    <r>
      <rPr>
        <sz val="8"/>
        <color rgb="FFFF0000"/>
        <rFont val="Arial"/>
        <family val="2"/>
      </rPr>
      <t xml:space="preserve">39 percent will be attributed to the fulfilment of the technical criteria (see </t>
    </r>
    <r>
      <rPr>
        <i/>
        <sz val="8"/>
        <color rgb="FFFF0000"/>
        <rFont val="Arial"/>
        <family val="2"/>
      </rPr>
      <t>Assessment Criteria</t>
    </r>
    <r>
      <rPr>
        <sz val="8"/>
        <color rgb="FFFF0000"/>
        <rFont val="Arial"/>
        <family val="2"/>
      </rPr>
      <t xml:space="preserve"> sheet) and 46 percent to the concepts. 14% will be attributed to the offered experts.</t>
    </r>
  </si>
  <si>
    <r>
      <t xml:space="preserve">Information on filling out 'Assessment Criteria' tab 
There are </t>
    </r>
    <r>
      <rPr>
        <sz val="8"/>
        <color rgb="FFFF0000"/>
        <rFont val="Arial"/>
        <family val="2"/>
      </rPr>
      <t>28 assessment criteria (</t>
    </r>
    <r>
      <rPr>
        <sz val="8"/>
        <rFont val="Arial"/>
        <family val="2"/>
      </rPr>
      <t>requirements) with weighted points to assess the tendered</t>
    </r>
    <r>
      <rPr>
        <sz val="8"/>
        <color rgb="FFFF0000"/>
        <rFont val="Arial"/>
        <family val="2"/>
      </rPr>
      <t xml:space="preserve"> IT-based monitoring system for project xxxxxxx</t>
    </r>
    <r>
      <rPr>
        <sz val="8"/>
        <rFont val="Arial"/>
        <family val="2"/>
      </rPr>
      <t xml:space="preserve"> by ToR document. 
Bidder entries in the assessment criteria only in the column G and H for every criteria in regards to column D. 
Type of data entry: Column G (Exclusion criterion (A )= Yes/No ; Evaluation criterion (B) = 10/0), column H (blend of text and numbers as needed in comment). 
Entries on weighting in columns G during bidding stage can not exceed the maximum (if its a Evaluation criterion (B)) weight value in column E.
</t>
    </r>
  </si>
  <si>
    <t>Indicator-based monitoring and case management</t>
  </si>
  <si>
    <t>3.4</t>
  </si>
  <si>
    <t>3.4.1</t>
  </si>
  <si>
    <t>3.4.2</t>
  </si>
  <si>
    <t>3.4.3</t>
  </si>
  <si>
    <t>3.4.4</t>
  </si>
  <si>
    <t>3.4.5</t>
  </si>
  <si>
    <t>3.4.6</t>
  </si>
  <si>
    <t>3.4.7</t>
  </si>
  <si>
    <t>3.4.8</t>
  </si>
  <si>
    <t>Monitoring expert / Expert 1 (in accordance with ToR provisions/criteria)</t>
  </si>
  <si>
    <t>IT/data expert / Expert 2  (in accordance with ToR provisions/criteria)</t>
  </si>
  <si>
    <t>Trainer / Expert 3 (in accordance with ToR provisions/criteria)</t>
  </si>
  <si>
    <t>Interim total 3.4</t>
  </si>
  <si>
    <t>1.2.1</t>
  </si>
  <si>
    <t>1.3.1</t>
  </si>
  <si>
    <t>1.4.1</t>
  </si>
  <si>
    <t>1.4.2</t>
  </si>
  <si>
    <t>Wertung</t>
  </si>
  <si>
    <t>1.2.2</t>
  </si>
  <si>
    <t>1.4.3</t>
  </si>
  <si>
    <t>1.3.2</t>
  </si>
  <si>
    <t>Range and adaptability of functions to monitor indicators; range and suitability of indicator types; see TOR</t>
  </si>
  <si>
    <t>Case management functionality; suitablility of data structure; see TOR</t>
  </si>
  <si>
    <t>Indicator-based monitoring</t>
  </si>
  <si>
    <t>not applicable</t>
  </si>
  <si>
    <t>Processes to enter and edit data</t>
  </si>
  <si>
    <t>Dashboards and analytics</t>
  </si>
  <si>
    <t>Range of functions for dashboards and visualisations, based on examples, usability of process to establish dashboards, see TOR</t>
  </si>
  <si>
    <t>User management and accessibility</t>
  </si>
  <si>
    <t>Range and suitablility of functions to monitor indicators and organize relational data, including case management; see TOR</t>
  </si>
  <si>
    <t>Ability and range of functions to analyse data; adaptability of data base; see TOR</t>
  </si>
  <si>
    <t>Relational data base and data analysis</t>
  </si>
  <si>
    <t>Functionality to insert data; usability of process to establish/adapt data entry; see TOR</t>
  </si>
  <si>
    <t>Functionality and usability of approval process for quality control; see TOR</t>
  </si>
  <si>
    <t>Usability and flexibility of user management, see TOR</t>
  </si>
  <si>
    <t>Usability with low-bandwith internet connection, s. TOR</t>
  </si>
  <si>
    <t>Option A</t>
  </si>
  <si>
    <t>Option A+</t>
  </si>
  <si>
    <t>Option B</t>
  </si>
  <si>
    <t>Processes to enter and edit data and quality control</t>
  </si>
  <si>
    <t>Indicator based monitoring 
(according to TOR, see feature i)</t>
  </si>
  <si>
    <t>Processes to enter and edit data
(according to TOR, see feature v)</t>
  </si>
  <si>
    <t>Quality control
(according to TOR, see feature vi)</t>
  </si>
  <si>
    <t>Dasboards and analytics
(according to TOR, see feature vii)</t>
  </si>
  <si>
    <t>Data export
(according to TOR, see feature viii)</t>
  </si>
  <si>
    <t>User management
(according to TOR, see feature ix)</t>
  </si>
  <si>
    <t>Accessability
(according to TOR, see feature x)</t>
  </si>
  <si>
    <t>Interim total 3.3</t>
  </si>
  <si>
    <t>3.3.8</t>
  </si>
  <si>
    <t>Comment</t>
  </si>
  <si>
    <t>Data entry: bidirectional</t>
  </si>
  <si>
    <t>The configurable input masks and/or app and/or API can be used in a unidirectional (e.g., adding additional/new data) and bidirectional (e.g., updating existing data/lists) way</t>
  </si>
  <si>
    <r>
      <t>Data entry: app</t>
    </r>
    <r>
      <rPr>
        <sz val="11"/>
        <color theme="1"/>
        <rFont val="Arial"/>
        <family val="2"/>
      </rPr>
      <t> </t>
    </r>
  </si>
  <si>
    <t>Data uplo-ad: files</t>
  </si>
  <si>
    <t xml:space="preserve">The upload of complementary files (e.g., documents, image files as an-nexes to data) is possible. </t>
  </si>
  <si>
    <t>Data im-port: data collection tools</t>
  </si>
  <si>
    <t>The tool supports import of data from established data collection tools (e.g., Kobo Toolbox or Survey Solutions).</t>
  </si>
  <si>
    <t>Documented API</t>
  </si>
  <si>
    <t>The tool has a documented API.</t>
  </si>
  <si>
    <t>n/a</t>
  </si>
  <si>
    <r>
      <t>Automatic quality check</t>
    </r>
    <r>
      <rPr>
        <sz val="11"/>
        <rFont val="Arial"/>
        <family val="2"/>
      </rPr>
      <t> </t>
    </r>
  </si>
  <si>
    <r>
      <t>Changes: document</t>
    </r>
    <r>
      <rPr>
        <sz val="11"/>
        <rFont val="Arial"/>
        <family val="2"/>
      </rPr>
      <t> </t>
    </r>
  </si>
  <si>
    <r>
      <t>Changes: reverse</t>
    </r>
    <r>
      <rPr>
        <sz val="11"/>
        <rFont val="Arial"/>
        <family val="2"/>
      </rPr>
      <t> </t>
    </r>
  </si>
  <si>
    <r>
      <t>Browser: Chrome</t>
    </r>
    <r>
      <rPr>
        <sz val="11"/>
        <rFont val="Arial"/>
        <family val="2"/>
      </rPr>
      <t> </t>
    </r>
  </si>
  <si>
    <r>
      <t>Dashboard: website integration</t>
    </r>
    <r>
      <rPr>
        <sz val="11"/>
        <rFont val="Arial"/>
        <family val="2"/>
      </rPr>
      <t> </t>
    </r>
  </si>
  <si>
    <r>
      <t>Browser: (other)</t>
    </r>
    <r>
      <rPr>
        <sz val="11"/>
        <rFont val="Arial"/>
        <family val="2"/>
      </rPr>
      <t> </t>
    </r>
  </si>
  <si>
    <r>
      <t>Language: German</t>
    </r>
    <r>
      <rPr>
        <sz val="11"/>
        <rFont val="Arial"/>
        <family val="2"/>
      </rPr>
      <t> </t>
    </r>
  </si>
  <si>
    <r>
      <t>Language: (other)</t>
    </r>
    <r>
      <rPr>
        <sz val="11"/>
        <rFont val="Arial"/>
        <family val="2"/>
      </rPr>
      <t> </t>
    </r>
  </si>
  <si>
    <r>
      <t>Case management: data entry</t>
    </r>
    <r>
      <rPr>
        <sz val="11"/>
        <rFont val="Arial"/>
        <family val="2"/>
      </rPr>
      <t> </t>
    </r>
  </si>
  <si>
    <r>
      <t>Case management: double-counting</t>
    </r>
    <r>
      <rPr>
        <sz val="11"/>
        <rFont val="Arial"/>
        <family val="2"/>
      </rPr>
      <t> </t>
    </r>
  </si>
  <si>
    <r>
      <t>Case management: pseudonymisation</t>
    </r>
    <r>
      <rPr>
        <sz val="11"/>
        <rFont val="Arial"/>
        <family val="2"/>
      </rPr>
      <t> </t>
    </r>
  </si>
  <si>
    <r>
      <t xml:space="preserve">Aggregated monitoring 
(according to TOR, see feature ii) </t>
    </r>
    <r>
      <rPr>
        <b/>
        <sz val="8"/>
        <rFont val="Arial"/>
        <family val="2"/>
      </rPr>
      <t xml:space="preserve">- not applicable - </t>
    </r>
  </si>
  <si>
    <r>
      <t>Case management
(according to TOR, see feature iii)</t>
    </r>
    <r>
      <rPr>
        <b/>
        <sz val="8"/>
        <rFont val="Arial"/>
        <family val="2"/>
      </rPr>
      <t xml:space="preserve"> - not applicable - </t>
    </r>
  </si>
  <si>
    <r>
      <t xml:space="preserve">Relational data base and data analytics
(according to TOR, see feature iv) </t>
    </r>
    <r>
      <rPr>
        <b/>
        <sz val="8"/>
        <rFont val="Arial"/>
        <family val="2"/>
      </rPr>
      <t xml:space="preserve">- not applicable - </t>
    </r>
  </si>
  <si>
    <t>Support to Transitional Justice in Ethiopia</t>
  </si>
  <si>
    <t>M&amp;E tool for the Support to Transitional Justice project</t>
  </si>
  <si>
    <t>10.03.26 Karen Angler, Junior Advisor, OU 1500</t>
  </si>
  <si>
    <r>
      <t xml:space="preserve">
</t>
    </r>
    <r>
      <rPr>
        <b/>
        <sz val="11"/>
        <rFont val="Arial"/>
        <family val="2"/>
      </rPr>
      <t xml:space="preserve">
- not applicable - </t>
    </r>
  </si>
  <si>
    <r>
      <t xml:space="preserve">
</t>
    </r>
    <r>
      <rPr>
        <b/>
        <sz val="11"/>
        <rFont val="Arial"/>
        <family val="2"/>
      </rPr>
      <t xml:space="preserve">- not applicable - </t>
    </r>
  </si>
  <si>
    <r>
      <t xml:space="preserve">
</t>
    </r>
    <r>
      <rPr>
        <b/>
        <sz val="11"/>
        <rFont val="Arial"/>
        <family val="2"/>
      </rPr>
      <t xml:space="preserve">- not applicable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</si>
</sst>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
      <sz val="8"/>
      <name val="Arial"/>
      <family val="2"/>
    </font>
    <font>
      <b/>
      <u/>
      <sz val="9"/>
      <name val="Arial"/>
      <family val="2"/>
    </font>
    <font>
      <u/>
      <sz val="8"/>
      <name val="Arial"/>
      <family val="2"/>
    </font>
    <font>
      <b/>
      <u/>
      <sz val="11"/>
      <name val="Arial"/>
      <family val="2"/>
    </font>
    <font>
      <b/>
      <u/>
      <sz val="8"/>
      <name val="Arial"/>
      <family val="2"/>
    </font>
    <font>
      <b/>
      <u/>
      <sz val="10"/>
      <name val="Arial"/>
      <family val="2"/>
    </font>
    <font>
      <b/>
      <u/>
      <sz val="11"/>
      <color theme="9" tint="-0.249977111117893"/>
      <name val="Arial"/>
      <family val="2"/>
    </font>
    <font>
      <sz val="10"/>
      <color rgb="FF000000"/>
      <name val="Times New Roman"/>
      <family val="1"/>
    </font>
    <font>
      <b/>
      <sz val="12"/>
      <name val="Arial"/>
      <family val="2"/>
    </font>
    <font>
      <sz val="12"/>
      <name val="Arial"/>
      <family val="2"/>
    </font>
    <font>
      <i/>
      <sz val="8"/>
      <name val="Arial"/>
      <family val="2"/>
    </font>
    <font>
      <b/>
      <sz val="8"/>
      <color rgb="FF0070C0"/>
      <name val="Arial"/>
      <family val="2"/>
    </font>
    <font>
      <b/>
      <sz val="8"/>
      <color theme="9" tint="-0.249977111117893"/>
      <name val="Arial"/>
      <family val="2"/>
    </font>
    <font>
      <b/>
      <u/>
      <sz val="9"/>
      <color theme="9" tint="-0.249977111117893"/>
      <name val="Arial"/>
      <family val="2"/>
    </font>
    <font>
      <b/>
      <i/>
      <sz val="12"/>
      <name val="Arial"/>
      <family val="2"/>
    </font>
    <font>
      <sz val="8"/>
      <color rgb="FFFF0000"/>
      <name val="Arial"/>
      <family val="2"/>
    </font>
    <font>
      <i/>
      <sz val="8"/>
      <color rgb="FFFF0000"/>
      <name val="Arial"/>
      <family val="2"/>
    </font>
    <font>
      <u/>
      <sz val="8"/>
      <color rgb="FFFF0000"/>
      <name val="Arial"/>
      <family val="2"/>
    </font>
    <font>
      <i/>
      <sz val="11"/>
      <name val="Arial"/>
      <family val="2"/>
    </font>
    <font>
      <sz val="11"/>
      <name val="Arial"/>
      <family val="2"/>
    </font>
    <font>
      <b/>
      <u/>
      <sz val="8"/>
      <color rgb="FFFF0000"/>
      <name val="Arial"/>
      <family val="2"/>
    </font>
    <font>
      <b/>
      <sz val="18"/>
      <color theme="0"/>
      <name val="Arial"/>
      <family val="2"/>
    </font>
    <font>
      <b/>
      <sz val="22"/>
      <color theme="0"/>
      <name val="Arial"/>
      <family val="2"/>
    </font>
    <font>
      <i/>
      <sz val="11"/>
      <color theme="1"/>
      <name val="Arial"/>
      <family val="2"/>
    </font>
    <font>
      <sz val="11"/>
      <color theme="1"/>
      <name val="Arial"/>
      <family val="2"/>
    </font>
    <font>
      <b/>
      <sz val="11"/>
      <name val="Arial"/>
      <family val="2"/>
    </font>
  </fonts>
  <fills count="13">
    <fill>
      <patternFill patternType="none"/>
    </fill>
    <fill>
      <patternFill patternType="gray125"/>
    </fill>
    <fill>
      <patternFill patternType="solid">
        <fgColor indexed="65"/>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47"/>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3" tint="0.59999389629810485"/>
        <bgColor indexed="64"/>
      </patternFill>
    </fill>
  </fills>
  <borders count="69">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top style="thin">
        <color auto="1"/>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rgb="FF000000"/>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thin">
        <color auto="1"/>
      </left>
      <right style="thin">
        <color auto="1"/>
      </right>
      <top style="thin">
        <color auto="1"/>
      </top>
      <bottom/>
      <diagonal/>
    </border>
    <border>
      <left style="thin">
        <color indexed="64"/>
      </left>
      <right/>
      <top/>
      <bottom style="thin">
        <color auto="1"/>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bottom style="thin">
        <color auto="1"/>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n">
        <color auto="1"/>
      </left>
      <right style="thin">
        <color auto="1"/>
      </right>
      <top/>
      <bottom style="thin">
        <color theme="0" tint="-0.499984740745262"/>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rgb="FF000000"/>
      </left>
      <right style="medium">
        <color rgb="FF000000"/>
      </right>
      <top style="medium">
        <color rgb="FF000000"/>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s>
  <cellStyleXfs count="7">
    <xf numFmtId="0" fontId="0" fillId="0" borderId="0"/>
    <xf numFmtId="0" fontId="10" fillId="0" borderId="0" applyNumberFormat="0" applyFill="0" applyBorder="0" applyAlignment="0" applyProtection="0"/>
    <xf numFmtId="0" fontId="13" fillId="0" borderId="0"/>
    <xf numFmtId="0" fontId="1" fillId="0" borderId="0"/>
    <xf numFmtId="9" fontId="1" fillId="0" borderId="0" applyFont="0" applyFill="0" applyBorder="0" applyAlignment="0" applyProtection="0"/>
    <xf numFmtId="0" fontId="20" fillId="0" borderId="0"/>
    <xf numFmtId="9" fontId="1" fillId="0" borderId="0" applyFont="0" applyFill="0" applyBorder="0" applyAlignment="0" applyProtection="0"/>
  </cellStyleXfs>
  <cellXfs count="253">
    <xf numFmtId="0" fontId="0" fillId="0" borderId="0" xfId="0"/>
    <xf numFmtId="0" fontId="11" fillId="0" borderId="0" xfId="1" applyFont="1" applyBorder="1" applyAlignment="1">
      <alignment vertical="top" wrapText="1"/>
    </xf>
    <xf numFmtId="0" fontId="13" fillId="0" borderId="0" xfId="2"/>
    <xf numFmtId="0" fontId="1" fillId="0" borderId="0" xfId="2" applyFont="1" applyAlignment="1">
      <alignment wrapText="1"/>
    </xf>
    <xf numFmtId="0" fontId="15" fillId="0" borderId="0" xfId="2" applyFont="1" applyAlignment="1">
      <alignment vertical="top" wrapText="1"/>
    </xf>
    <xf numFmtId="0" fontId="17" fillId="0" borderId="0" xfId="2" applyFont="1" applyAlignment="1">
      <alignment vertical="top"/>
    </xf>
    <xf numFmtId="0" fontId="17" fillId="0" borderId="0" xfId="2" applyFont="1"/>
    <xf numFmtId="0" fontId="17" fillId="0" borderId="23" xfId="2" applyFont="1" applyBorder="1" applyAlignment="1">
      <alignment horizontal="left"/>
    </xf>
    <xf numFmtId="0" fontId="22" fillId="0" borderId="0" xfId="5" applyFont="1" applyAlignment="1">
      <alignment horizontal="left" vertical="top" wrapText="1"/>
    </xf>
    <xf numFmtId="0" fontId="22" fillId="0" borderId="0" xfId="5" applyFont="1" applyAlignment="1">
      <alignment vertical="top" wrapText="1"/>
    </xf>
    <xf numFmtId="0" fontId="22" fillId="6" borderId="3" xfId="5" applyFont="1" applyFill="1" applyBorder="1" applyAlignment="1">
      <alignment horizontal="left" vertical="top" wrapText="1"/>
    </xf>
    <xf numFmtId="0" fontId="21" fillId="0" borderId="3" xfId="5" applyFont="1" applyBorder="1" applyAlignment="1">
      <alignment horizontal="center" vertical="top" wrapText="1"/>
    </xf>
    <xf numFmtId="0" fontId="22" fillId="0" borderId="0" xfId="5" applyFont="1" applyAlignment="1">
      <alignment horizontal="left" vertical="top"/>
    </xf>
    <xf numFmtId="0" fontId="22" fillId="0" borderId="0" xfId="5" applyFont="1" applyAlignment="1">
      <alignment horizontal="center" vertical="center"/>
    </xf>
    <xf numFmtId="0" fontId="22" fillId="0" borderId="3" xfId="0" applyFont="1" applyBorder="1" applyAlignment="1">
      <alignment horizontal="left" vertical="top" wrapText="1"/>
    </xf>
    <xf numFmtId="0" fontId="22" fillId="0" borderId="0" xfId="5" applyFont="1" applyAlignment="1">
      <alignment horizontal="center" vertical="top"/>
    </xf>
    <xf numFmtId="1" fontId="22" fillId="0" borderId="0" xfId="5" applyNumberFormat="1" applyFont="1" applyAlignment="1">
      <alignment vertical="top" shrinkToFit="1"/>
    </xf>
    <xf numFmtId="1" fontId="22" fillId="0" borderId="0" xfId="5" applyNumberFormat="1" applyFont="1" applyAlignment="1">
      <alignment vertical="top" wrapText="1" shrinkToFit="1"/>
    </xf>
    <xf numFmtId="1" fontId="22" fillId="0" borderId="0" xfId="5" applyNumberFormat="1" applyFont="1" applyAlignment="1">
      <alignment horizontal="left" vertical="top" wrapText="1" shrinkToFit="1"/>
    </xf>
    <xf numFmtId="1" fontId="22" fillId="0" borderId="0" xfId="5" applyNumberFormat="1" applyFont="1" applyAlignment="1">
      <alignment horizontal="center" vertical="top" shrinkToFit="1"/>
    </xf>
    <xf numFmtId="49" fontId="2" fillId="6" borderId="0" xfId="0" applyNumberFormat="1" applyFont="1" applyFill="1" applyAlignment="1" applyProtection="1">
      <alignment horizontal="left" vertical="top"/>
      <protection locked="0"/>
    </xf>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wrapText="1"/>
    </xf>
    <xf numFmtId="49" fontId="1" fillId="0" borderId="0" xfId="0" applyNumberFormat="1" applyFont="1" applyAlignment="1">
      <alignment horizontal="center" vertical="center"/>
    </xf>
    <xf numFmtId="0" fontId="1" fillId="0" borderId="0" xfId="0" applyFont="1"/>
    <xf numFmtId="0" fontId="2" fillId="0" borderId="0" xfId="0" applyFont="1" applyAlignment="1">
      <alignment vertical="center" wrapText="1"/>
    </xf>
    <xf numFmtId="164" fontId="9" fillId="0" borderId="11" xfId="0" applyNumberFormat="1" applyFont="1" applyBorder="1" applyAlignment="1">
      <alignment horizontal="right" vertical="center"/>
    </xf>
    <xf numFmtId="1" fontId="9" fillId="0" borderId="3" xfId="0" applyNumberFormat="1" applyFont="1" applyBorder="1" applyAlignment="1">
      <alignment horizontal="right" vertical="center"/>
    </xf>
    <xf numFmtId="164" fontId="7" fillId="0" borderId="11" xfId="0" applyNumberFormat="1" applyFont="1" applyBorder="1" applyAlignment="1">
      <alignment horizontal="right" vertical="center"/>
    </xf>
    <xf numFmtId="1" fontId="7" fillId="0" borderId="3" xfId="0" applyNumberFormat="1" applyFont="1" applyBorder="1" applyAlignment="1">
      <alignment horizontal="right" vertical="center"/>
    </xf>
    <xf numFmtId="164" fontId="7" fillId="3" borderId="11" xfId="0" applyNumberFormat="1" applyFont="1" applyFill="1" applyBorder="1" applyAlignment="1">
      <alignment horizontal="right" vertical="center"/>
    </xf>
    <xf numFmtId="164" fontId="7" fillId="0" borderId="6" xfId="6" applyNumberFormat="1" applyFont="1" applyFill="1" applyBorder="1" applyAlignment="1" applyProtection="1">
      <alignment horizontal="right" vertical="center"/>
    </xf>
    <xf numFmtId="9" fontId="7" fillId="0" borderId="3" xfId="6" applyFont="1" applyFill="1" applyBorder="1" applyAlignment="1" applyProtection="1">
      <alignment horizontal="right" vertical="center"/>
    </xf>
    <xf numFmtId="9" fontId="2" fillId="0" borderId="3" xfId="6" applyFont="1" applyBorder="1" applyAlignment="1" applyProtection="1">
      <alignment horizontal="right" vertical="center"/>
    </xf>
    <xf numFmtId="164" fontId="2" fillId="3"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9" fontId="2" fillId="2" borderId="3" xfId="6" applyFont="1" applyFill="1" applyBorder="1" applyAlignment="1" applyProtection="1">
      <alignment horizontal="right" vertical="center"/>
    </xf>
    <xf numFmtId="164" fontId="0" fillId="5" borderId="21" xfId="0" applyNumberFormat="1" applyFill="1" applyBorder="1" applyAlignment="1" applyProtection="1">
      <alignment horizontal="right" vertical="center"/>
      <protection locked="0"/>
    </xf>
    <xf numFmtId="164" fontId="1" fillId="0" borderId="19" xfId="0" applyNumberFormat="1" applyFont="1" applyBorder="1" applyAlignment="1">
      <alignment horizontal="right" vertical="center"/>
    </xf>
    <xf numFmtId="9" fontId="1" fillId="6" borderId="14" xfId="6" applyFont="1" applyFill="1" applyBorder="1" applyAlignment="1" applyProtection="1">
      <alignment horizontal="right" vertical="center"/>
      <protection locked="0"/>
    </xf>
    <xf numFmtId="164" fontId="1" fillId="5" borderId="21" xfId="0" applyNumberFormat="1" applyFont="1" applyFill="1" applyBorder="1" applyAlignment="1" applyProtection="1">
      <alignment horizontal="right" vertical="center"/>
      <protection locked="0"/>
    </xf>
    <xf numFmtId="164" fontId="1" fillId="0" borderId="16" xfId="0" applyNumberFormat="1" applyFont="1" applyBorder="1" applyAlignment="1">
      <alignment horizontal="right" vertical="center"/>
    </xf>
    <xf numFmtId="164" fontId="1" fillId="0" borderId="20" xfId="0" applyNumberFormat="1" applyFont="1" applyBorder="1" applyAlignment="1">
      <alignment horizontal="right" vertical="center"/>
    </xf>
    <xf numFmtId="164" fontId="1" fillId="0" borderId="15" xfId="0" applyNumberFormat="1" applyFont="1" applyBorder="1" applyAlignment="1">
      <alignment horizontal="right" vertical="center"/>
    </xf>
    <xf numFmtId="1" fontId="1" fillId="0" borderId="13" xfId="0" applyNumberFormat="1" applyFont="1" applyBorder="1" applyAlignment="1">
      <alignment horizontal="right" vertical="center"/>
    </xf>
    <xf numFmtId="9" fontId="0" fillId="6" borderId="14" xfId="6" applyFont="1" applyFill="1" applyBorder="1" applyAlignment="1" applyProtection="1">
      <alignment horizontal="right" vertical="center"/>
      <protection locked="0"/>
    </xf>
    <xf numFmtId="0" fontId="2" fillId="0" borderId="0" xfId="0" applyFont="1" applyAlignment="1">
      <alignment vertical="center"/>
    </xf>
    <xf numFmtId="164" fontId="1" fillId="5" borderId="11" xfId="0" applyNumberFormat="1" applyFont="1" applyFill="1" applyBorder="1" applyAlignment="1" applyProtection="1">
      <alignment horizontal="right" vertical="center"/>
      <protection locked="0"/>
    </xf>
    <xf numFmtId="164" fontId="2" fillId="4" borderId="20" xfId="0" applyNumberFormat="1" applyFont="1" applyFill="1" applyBorder="1" applyAlignment="1">
      <alignment horizontal="right" vertical="center"/>
    </xf>
    <xf numFmtId="1" fontId="2" fillId="4" borderId="13" xfId="6" applyNumberFormat="1" applyFont="1" applyFill="1" applyBorder="1" applyAlignment="1" applyProtection="1">
      <alignment horizontal="right" vertical="center"/>
    </xf>
    <xf numFmtId="49" fontId="1" fillId="0" borderId="2" xfId="0" applyNumberFormat="1" applyFont="1" applyBorder="1" applyAlignment="1">
      <alignment horizontal="center" vertical="center"/>
    </xf>
    <xf numFmtId="49" fontId="1" fillId="0" borderId="17"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5" xfId="0" quotePrefix="1" applyNumberFormat="1" applyFont="1" applyBorder="1" applyAlignment="1">
      <alignment horizontal="center" vertical="center"/>
    </xf>
    <xf numFmtId="0" fontId="0" fillId="0" borderId="0" xfId="0" applyAlignment="1">
      <alignment horizontal="center" vertical="center"/>
    </xf>
    <xf numFmtId="0" fontId="1" fillId="0" borderId="4" xfId="0" applyFont="1" applyBorder="1" applyAlignment="1">
      <alignment vertical="center" wrapText="1"/>
    </xf>
    <xf numFmtId="49" fontId="1" fillId="0" borderId="4" xfId="0" applyNumberFormat="1" applyFont="1" applyBorder="1" applyAlignment="1">
      <alignment horizontal="center" vertical="center"/>
    </xf>
    <xf numFmtId="0" fontId="0" fillId="0" borderId="2" xfId="0" applyBorder="1" applyAlignment="1">
      <alignment vertical="center" wrapText="1"/>
    </xf>
    <xf numFmtId="0" fontId="12" fillId="0" borderId="0" xfId="0" applyFont="1" applyAlignment="1">
      <alignment vertical="center" wrapText="1"/>
    </xf>
    <xf numFmtId="0" fontId="12" fillId="0" borderId="0" xfId="0" applyFont="1" applyAlignment="1">
      <alignment vertical="center"/>
    </xf>
    <xf numFmtId="164" fontId="0" fillId="0" borderId="0" xfId="0" applyNumberFormat="1" applyAlignment="1">
      <alignment vertical="center"/>
    </xf>
    <xf numFmtId="164" fontId="0" fillId="0" borderId="0" xfId="0" applyNumberFormat="1" applyAlignment="1" applyProtection="1">
      <alignment vertical="center"/>
      <protection hidden="1"/>
    </xf>
    <xf numFmtId="164" fontId="1" fillId="0" borderId="0" xfId="0" applyNumberFormat="1" applyFont="1" applyAlignment="1">
      <alignment vertical="center"/>
    </xf>
    <xf numFmtId="164" fontId="1" fillId="0" borderId="0" xfId="0" applyNumberFormat="1" applyFont="1" applyAlignment="1" applyProtection="1">
      <alignment vertical="center"/>
      <protection hidden="1"/>
    </xf>
    <xf numFmtId="1" fontId="7" fillId="0" borderId="6" xfId="0" applyNumberFormat="1" applyFont="1" applyBorder="1" applyAlignment="1">
      <alignment horizontal="right" vertical="center"/>
    </xf>
    <xf numFmtId="10" fontId="7" fillId="0" borderId="6" xfId="6" applyNumberFormat="1" applyFont="1" applyBorder="1" applyAlignment="1" applyProtection="1">
      <alignment horizontal="right" vertical="center"/>
    </xf>
    <xf numFmtId="49" fontId="1" fillId="0" borderId="14" xfId="0" applyNumberFormat="1" applyFont="1" applyBorder="1" applyAlignment="1">
      <alignment horizontal="center" vertical="center"/>
    </xf>
    <xf numFmtId="49" fontId="1" fillId="0" borderId="14" xfId="0" quotePrefix="1" applyNumberFormat="1" applyFont="1" applyBorder="1" applyAlignment="1">
      <alignment horizontal="center" vertical="center"/>
    </xf>
    <xf numFmtId="49" fontId="2" fillId="0" borderId="13" xfId="0" quotePrefix="1" applyNumberFormat="1" applyFont="1" applyBorder="1" applyAlignment="1">
      <alignment horizontal="center" vertical="center"/>
    </xf>
    <xf numFmtId="0" fontId="7" fillId="9" borderId="3" xfId="0" quotePrefix="1" applyFont="1" applyFill="1" applyBorder="1" applyAlignment="1">
      <alignment horizontal="center" vertical="center"/>
    </xf>
    <xf numFmtId="9" fontId="2" fillId="6" borderId="14" xfId="6" applyFont="1" applyFill="1" applyBorder="1" applyAlignment="1" applyProtection="1">
      <alignment horizontal="right" vertical="center"/>
      <protection locked="0"/>
    </xf>
    <xf numFmtId="164" fontId="1" fillId="0" borderId="6" xfId="0" applyNumberFormat="1" applyFont="1" applyBorder="1" applyAlignment="1">
      <alignment horizontal="right" vertical="center"/>
    </xf>
    <xf numFmtId="49" fontId="2" fillId="0" borderId="3" xfId="0" quotePrefix="1" applyNumberFormat="1" applyFont="1" applyBorder="1" applyAlignment="1">
      <alignment horizontal="center" vertical="center"/>
    </xf>
    <xf numFmtId="9" fontId="1" fillId="6" borderId="3" xfId="6" applyFont="1" applyFill="1" applyBorder="1" applyAlignment="1" applyProtection="1">
      <alignment horizontal="right" vertical="center"/>
      <protection locked="0"/>
    </xf>
    <xf numFmtId="164" fontId="1" fillId="0" borderId="29" xfId="0" applyNumberFormat="1" applyFont="1" applyBorder="1" applyAlignment="1">
      <alignment horizontal="right" vertical="center"/>
    </xf>
    <xf numFmtId="164" fontId="1" fillId="4" borderId="30" xfId="0" applyNumberFormat="1" applyFont="1" applyFill="1" applyBorder="1" applyAlignment="1">
      <alignment horizontal="right" vertical="center"/>
    </xf>
    <xf numFmtId="164" fontId="2" fillId="4" borderId="30" xfId="0" applyNumberFormat="1" applyFont="1" applyFill="1" applyBorder="1" applyAlignment="1">
      <alignment horizontal="right" vertical="center"/>
    </xf>
    <xf numFmtId="1" fontId="2" fillId="4" borderId="31" xfId="6" applyNumberFormat="1" applyFont="1" applyFill="1" applyBorder="1" applyAlignment="1" applyProtection="1">
      <alignment horizontal="right" vertical="center"/>
    </xf>
    <xf numFmtId="49" fontId="2" fillId="0" borderId="4" xfId="0" quotePrefix="1" applyNumberFormat="1" applyFont="1" applyBorder="1" applyAlignment="1">
      <alignment horizontal="center" vertical="center"/>
    </xf>
    <xf numFmtId="49" fontId="7" fillId="9" borderId="1" xfId="0" quotePrefix="1" applyNumberFormat="1" applyFont="1" applyFill="1" applyBorder="1" applyAlignment="1">
      <alignment horizontal="center" vertical="center"/>
    </xf>
    <xf numFmtId="164" fontId="1" fillId="0" borderId="7" xfId="0" applyNumberFormat="1" applyFont="1" applyBorder="1" applyAlignment="1">
      <alignment horizontal="center" vertical="center"/>
    </xf>
    <xf numFmtId="164" fontId="3" fillId="0" borderId="18" xfId="0" applyNumberFormat="1" applyFont="1" applyBorder="1" applyAlignment="1">
      <alignment horizontal="center" vertical="center"/>
    </xf>
    <xf numFmtId="164" fontId="1" fillId="0" borderId="10" xfId="0" applyNumberFormat="1" applyFont="1" applyBorder="1" applyAlignment="1">
      <alignment horizontal="center" vertical="center"/>
    </xf>
    <xf numFmtId="164" fontId="1" fillId="0" borderId="8" xfId="0" applyNumberFormat="1" applyFont="1"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164" fontId="2" fillId="0" borderId="2" xfId="0" applyNumberFormat="1" applyFont="1" applyBorder="1" applyAlignment="1">
      <alignment vertical="center"/>
    </xf>
    <xf numFmtId="164" fontId="0" fillId="0" borderId="2" xfId="0" applyNumberFormat="1" applyBorder="1" applyAlignment="1">
      <alignment vertical="center"/>
    </xf>
    <xf numFmtId="164" fontId="0" fillId="0" borderId="2" xfId="0" applyNumberFormat="1" applyBorder="1" applyAlignment="1">
      <alignment vertical="center" wrapText="1"/>
    </xf>
    <xf numFmtId="49" fontId="2" fillId="6" borderId="2" xfId="0" applyNumberFormat="1" applyFont="1" applyFill="1" applyBorder="1" applyAlignment="1" applyProtection="1">
      <alignment horizontal="left" vertical="top"/>
      <protection locked="0"/>
    </xf>
    <xf numFmtId="164" fontId="1" fillId="0" borderId="0" xfId="0" applyNumberFormat="1" applyFont="1" applyAlignment="1">
      <alignment horizontal="left" vertical="top"/>
    </xf>
    <xf numFmtId="49" fontId="2" fillId="6" borderId="4" xfId="0" applyNumberFormat="1" applyFont="1" applyFill="1" applyBorder="1" applyAlignment="1" applyProtection="1">
      <alignment horizontal="left" vertical="top"/>
      <protection locked="0"/>
    </xf>
    <xf numFmtId="164" fontId="5" fillId="0" borderId="2" xfId="0" applyNumberFormat="1" applyFont="1" applyBorder="1" applyAlignment="1">
      <alignment vertical="center"/>
    </xf>
    <xf numFmtId="0" fontId="1" fillId="0" borderId="0" xfId="2" applyFont="1" applyAlignment="1">
      <alignment vertical="top" wrapText="1"/>
    </xf>
    <xf numFmtId="0" fontId="15" fillId="0" borderId="0" xfId="2" applyFont="1" applyAlignment="1">
      <alignment horizontal="left" vertical="top" wrapText="1"/>
    </xf>
    <xf numFmtId="0" fontId="16" fillId="0" borderId="0" xfId="2" applyFont="1" applyAlignment="1">
      <alignment vertical="top" wrapText="1"/>
    </xf>
    <xf numFmtId="0" fontId="22" fillId="0" borderId="31" xfId="0" applyFont="1" applyBorder="1" applyAlignment="1">
      <alignment horizontal="left" vertical="top" wrapText="1"/>
    </xf>
    <xf numFmtId="164" fontId="21" fillId="5" borderId="45" xfId="5" applyNumberFormat="1" applyFont="1" applyFill="1" applyBorder="1" applyAlignment="1">
      <alignment horizontal="center" vertical="top"/>
    </xf>
    <xf numFmtId="0" fontId="21" fillId="5" borderId="44" xfId="5" applyFont="1" applyFill="1" applyBorder="1" applyAlignment="1">
      <alignment horizontal="left" vertical="top" wrapText="1"/>
    </xf>
    <xf numFmtId="0" fontId="21" fillId="11" borderId="40" xfId="5" applyFont="1" applyFill="1" applyBorder="1" applyAlignment="1">
      <alignment horizontal="left" vertical="top" wrapText="1"/>
    </xf>
    <xf numFmtId="0" fontId="21" fillId="11" borderId="41" xfId="5" applyFont="1" applyFill="1" applyBorder="1" applyAlignment="1">
      <alignment horizontal="center" vertical="top"/>
    </xf>
    <xf numFmtId="0" fontId="21" fillId="11" borderId="42" xfId="5" applyFont="1" applyFill="1" applyBorder="1" applyAlignment="1">
      <alignment horizontal="left" vertical="top" wrapText="1"/>
    </xf>
    <xf numFmtId="2" fontId="21" fillId="11" borderId="43" xfId="5" applyNumberFormat="1" applyFont="1" applyFill="1" applyBorder="1" applyAlignment="1">
      <alignment horizontal="center" vertical="top"/>
    </xf>
    <xf numFmtId="0" fontId="22" fillId="0" borderId="0" xfId="5" applyFont="1" applyAlignment="1">
      <alignment horizontal="center" vertical="center" wrapText="1"/>
    </xf>
    <xf numFmtId="1" fontId="22" fillId="0" borderId="0" xfId="5" applyNumberFormat="1" applyFont="1" applyAlignment="1">
      <alignment horizontal="center" vertical="center" shrinkToFit="1"/>
    </xf>
    <xf numFmtId="1" fontId="22" fillId="7" borderId="17" xfId="5" applyNumberFormat="1" applyFont="1" applyFill="1" applyBorder="1" applyAlignment="1">
      <alignment horizontal="left" vertical="center" indent="2" shrinkToFit="1"/>
    </xf>
    <xf numFmtId="0" fontId="21" fillId="0" borderId="17" xfId="5" applyFont="1" applyBorder="1" applyAlignment="1">
      <alignment horizontal="center" vertical="top" wrapText="1"/>
    </xf>
    <xf numFmtId="0" fontId="22" fillId="7" borderId="25" xfId="5" applyFont="1" applyFill="1" applyBorder="1" applyAlignment="1">
      <alignment horizontal="center" vertical="center" wrapText="1"/>
    </xf>
    <xf numFmtId="0" fontId="22" fillId="7" borderId="47" xfId="5" applyFont="1" applyFill="1" applyBorder="1" applyAlignment="1">
      <alignment horizontal="center" vertical="center" wrapText="1"/>
    </xf>
    <xf numFmtId="0" fontId="22" fillId="8" borderId="48" xfId="5" applyFont="1" applyFill="1" applyBorder="1" applyAlignment="1">
      <alignment horizontal="center" vertical="center" wrapText="1"/>
    </xf>
    <xf numFmtId="0" fontId="22" fillId="7" borderId="49" xfId="5" applyFont="1" applyFill="1" applyBorder="1" applyAlignment="1">
      <alignment horizontal="center" vertical="center" wrapText="1"/>
    </xf>
    <xf numFmtId="0" fontId="22" fillId="8" borderId="25" xfId="5" applyFont="1" applyFill="1" applyBorder="1" applyAlignment="1">
      <alignment horizontal="center" vertical="center" wrapText="1"/>
    </xf>
    <xf numFmtId="0" fontId="22" fillId="0" borderId="50" xfId="5" applyFont="1" applyBorder="1" applyAlignment="1" applyProtection="1">
      <alignment horizontal="center" vertical="center" wrapText="1"/>
      <protection locked="0"/>
    </xf>
    <xf numFmtId="0" fontId="22" fillId="0" borderId="43" xfId="5" applyFont="1" applyBorder="1" applyAlignment="1" applyProtection="1">
      <alignment horizontal="left" vertical="top" wrapText="1"/>
      <protection locked="0"/>
    </xf>
    <xf numFmtId="0" fontId="22" fillId="0" borderId="32" xfId="5" applyFont="1" applyBorder="1" applyAlignment="1">
      <alignment horizontal="left" vertical="top" wrapText="1"/>
    </xf>
    <xf numFmtId="164" fontId="1" fillId="5" borderId="11" xfId="0" applyNumberFormat="1" applyFont="1" applyFill="1" applyBorder="1" applyAlignment="1">
      <alignment horizontal="right" vertical="center"/>
    </xf>
    <xf numFmtId="0" fontId="32" fillId="0" borderId="52" xfId="0" applyFont="1" applyBorder="1" applyAlignment="1">
      <alignment horizontal="justify" vertical="center" wrapText="1"/>
    </xf>
    <xf numFmtId="0" fontId="32" fillId="0" borderId="56" xfId="0" applyFont="1" applyBorder="1" applyAlignment="1">
      <alignment horizontal="justify" vertical="center" wrapText="1"/>
    </xf>
    <xf numFmtId="0" fontId="32" fillId="0" borderId="54" xfId="0" applyFont="1" applyBorder="1" applyAlignment="1">
      <alignment horizontal="justify" vertical="center" wrapText="1"/>
    </xf>
    <xf numFmtId="0" fontId="31" fillId="6" borderId="51" xfId="0" applyFont="1" applyFill="1" applyBorder="1" applyAlignment="1">
      <alignment horizontal="left" vertical="center" wrapText="1"/>
    </xf>
    <xf numFmtId="0" fontId="31" fillId="6" borderId="55" xfId="0" applyFont="1" applyFill="1" applyBorder="1" applyAlignment="1">
      <alignment horizontal="left" vertical="center" wrapText="1"/>
    </xf>
    <xf numFmtId="0" fontId="31" fillId="6" borderId="53" xfId="0" applyFont="1" applyFill="1" applyBorder="1" applyAlignment="1">
      <alignment horizontal="left" vertical="center" wrapText="1"/>
    </xf>
    <xf numFmtId="49" fontId="1" fillId="0" borderId="4" xfId="0" quotePrefix="1" applyNumberFormat="1" applyFont="1" applyBorder="1" applyAlignment="1">
      <alignment horizontal="center" vertical="center"/>
    </xf>
    <xf numFmtId="49" fontId="1" fillId="0" borderId="22" xfId="0" quotePrefix="1" applyNumberFormat="1" applyFont="1" applyBorder="1" applyAlignment="1">
      <alignment horizontal="center" vertical="center"/>
    </xf>
    <xf numFmtId="49" fontId="1" fillId="0" borderId="60" xfId="0" quotePrefix="1" applyNumberFormat="1" applyFont="1" applyBorder="1" applyAlignment="1">
      <alignment horizontal="center" vertical="center"/>
    </xf>
    <xf numFmtId="49" fontId="1" fillId="0" borderId="3" xfId="0" quotePrefix="1" applyNumberFormat="1" applyFont="1" applyBorder="1" applyAlignment="1">
      <alignment horizontal="center" vertical="center"/>
    </xf>
    <xf numFmtId="9" fontId="0" fillId="0" borderId="0" xfId="0" applyNumberFormat="1"/>
    <xf numFmtId="0" fontId="22" fillId="0" borderId="33" xfId="5" applyFont="1" applyBorder="1" applyAlignment="1">
      <alignment horizontal="left" vertical="top" wrapText="1"/>
    </xf>
    <xf numFmtId="0" fontId="22" fillId="0" borderId="61" xfId="5" applyFont="1" applyBorder="1" applyAlignment="1" applyProtection="1">
      <alignment horizontal="center" vertical="center" wrapText="1"/>
      <protection locked="0"/>
    </xf>
    <xf numFmtId="0" fontId="22" fillId="0" borderId="62" xfId="5" applyFont="1" applyBorder="1" applyAlignment="1" applyProtection="1">
      <alignment horizontal="left" vertical="top" wrapText="1"/>
      <protection locked="0"/>
    </xf>
    <xf numFmtId="49" fontId="2" fillId="0" borderId="15" xfId="0" quotePrefix="1" applyNumberFormat="1" applyFont="1" applyBorder="1" applyAlignment="1">
      <alignment horizontal="center" vertical="center"/>
    </xf>
    <xf numFmtId="49" fontId="1" fillId="0" borderId="16" xfId="0" quotePrefix="1" applyNumberFormat="1" applyFont="1" applyBorder="1" applyAlignment="1">
      <alignment horizontal="center" vertical="center"/>
    </xf>
    <xf numFmtId="49" fontId="1" fillId="0" borderId="19" xfId="0" quotePrefix="1" applyNumberFormat="1" applyFont="1" applyBorder="1" applyAlignment="1">
      <alignment horizontal="center" vertical="center"/>
    </xf>
    <xf numFmtId="0" fontId="36" fillId="6" borderId="53" xfId="0" applyFont="1" applyFill="1" applyBorder="1" applyAlignment="1">
      <alignment horizontal="left" vertical="center" wrapText="1"/>
    </xf>
    <xf numFmtId="0" fontId="37" fillId="0" borderId="54" xfId="0" applyFont="1" applyBorder="1" applyAlignment="1">
      <alignment horizontal="justify" vertical="center" wrapText="1"/>
    </xf>
    <xf numFmtId="0" fontId="36" fillId="6" borderId="51" xfId="0" applyFont="1" applyFill="1" applyBorder="1" applyAlignment="1">
      <alignment horizontal="left" vertical="center" wrapText="1"/>
    </xf>
    <xf numFmtId="0" fontId="37" fillId="0" borderId="52" xfId="0" applyFont="1" applyBorder="1" applyAlignment="1">
      <alignment horizontal="justify" vertical="center" wrapText="1"/>
    </xf>
    <xf numFmtId="0" fontId="31" fillId="6" borderId="63" xfId="0" applyFont="1" applyFill="1" applyBorder="1" applyAlignment="1">
      <alignment horizontal="left" vertical="center" wrapText="1"/>
    </xf>
    <xf numFmtId="0" fontId="32" fillId="0" borderId="54" xfId="0" applyFont="1" applyBorder="1" applyAlignment="1">
      <alignment horizontal="left" wrapText="1"/>
    </xf>
    <xf numFmtId="0" fontId="14" fillId="0" borderId="0" xfId="2" applyFont="1" applyAlignment="1">
      <alignment horizontal="left" vertical="top" wrapText="1"/>
    </xf>
    <xf numFmtId="0" fontId="15" fillId="0" borderId="0" xfId="2" applyFont="1" applyAlignment="1">
      <alignment horizontal="left" vertical="top" wrapText="1"/>
    </xf>
    <xf numFmtId="0" fontId="16" fillId="0" borderId="0" xfId="2" applyFont="1" applyAlignment="1">
      <alignment vertical="top" wrapText="1"/>
    </xf>
    <xf numFmtId="0" fontId="18" fillId="0" borderId="0" xfId="2" applyFont="1" applyAlignment="1">
      <alignment horizontal="left" wrapText="1"/>
    </xf>
    <xf numFmtId="0" fontId="1" fillId="0" borderId="0" xfId="2" applyFont="1" applyAlignment="1">
      <alignment vertical="top" wrapText="1"/>
    </xf>
    <xf numFmtId="0" fontId="21" fillId="6" borderId="24" xfId="5" applyFont="1" applyFill="1" applyBorder="1" applyAlignment="1">
      <alignment horizontal="center" vertical="center" wrapText="1"/>
    </xf>
    <xf numFmtId="0" fontId="21" fillId="6" borderId="0" xfId="5" applyFont="1" applyFill="1" applyAlignment="1">
      <alignment horizontal="center" vertical="center" wrapText="1"/>
    </xf>
    <xf numFmtId="0" fontId="21" fillId="10" borderId="34" xfId="5" applyFont="1" applyFill="1" applyBorder="1" applyAlignment="1">
      <alignment horizontal="left" vertical="top" wrapText="1"/>
    </xf>
    <xf numFmtId="0" fontId="21" fillId="10" borderId="27" xfId="5" applyFont="1" applyFill="1" applyBorder="1" applyAlignment="1">
      <alignment horizontal="left" vertical="top" wrapText="1"/>
    </xf>
    <xf numFmtId="0" fontId="21" fillId="10" borderId="28" xfId="5" applyFont="1" applyFill="1" applyBorder="1" applyAlignment="1">
      <alignment horizontal="left" vertical="top" wrapText="1"/>
    </xf>
    <xf numFmtId="0" fontId="21" fillId="10" borderId="35" xfId="5" applyFont="1" applyFill="1" applyBorder="1" applyAlignment="1">
      <alignment horizontal="left" vertical="top" wrapText="1"/>
    </xf>
    <xf numFmtId="0" fontId="21" fillId="10" borderId="0" xfId="5" applyFont="1" applyFill="1" applyAlignment="1">
      <alignment horizontal="left" vertical="top" wrapText="1"/>
    </xf>
    <xf numFmtId="0" fontId="21" fillId="10" borderId="36" xfId="5" applyFont="1" applyFill="1" applyBorder="1" applyAlignment="1">
      <alignment horizontal="left" vertical="top" wrapText="1"/>
    </xf>
    <xf numFmtId="0" fontId="21" fillId="10" borderId="37" xfId="5" applyFont="1" applyFill="1" applyBorder="1" applyAlignment="1">
      <alignment horizontal="left" vertical="top" wrapText="1"/>
    </xf>
    <xf numFmtId="0" fontId="21" fillId="10" borderId="38" xfId="5" applyFont="1" applyFill="1" applyBorder="1" applyAlignment="1">
      <alignment horizontal="left" vertical="top" wrapText="1"/>
    </xf>
    <xf numFmtId="0" fontId="21" fillId="10" borderId="39" xfId="5" applyFont="1" applyFill="1" applyBorder="1" applyAlignment="1">
      <alignment horizontal="left" vertical="top" wrapText="1"/>
    </xf>
    <xf numFmtId="0" fontId="21" fillId="7" borderId="26" xfId="5" applyFont="1" applyFill="1" applyBorder="1" applyAlignment="1">
      <alignment horizontal="center" vertical="center" wrapText="1"/>
    </xf>
    <xf numFmtId="0" fontId="21" fillId="7" borderId="46" xfId="5" applyFont="1" applyFill="1" applyBorder="1" applyAlignment="1">
      <alignment horizontal="center" vertical="center" wrapText="1"/>
    </xf>
    <xf numFmtId="0" fontId="22" fillId="7" borderId="34" xfId="5" applyFont="1" applyFill="1" applyBorder="1" applyAlignment="1">
      <alignment horizontal="center" vertical="top" wrapText="1"/>
    </xf>
    <xf numFmtId="0" fontId="22" fillId="7" borderId="27" xfId="5" applyFont="1" applyFill="1" applyBorder="1" applyAlignment="1">
      <alignment horizontal="center" vertical="top" wrapText="1"/>
    </xf>
    <xf numFmtId="1" fontId="35" fillId="0" borderId="34" xfId="5" applyNumberFormat="1" applyFont="1" applyBorder="1" applyAlignment="1">
      <alignment horizontal="center" vertical="center" shrinkToFit="1"/>
    </xf>
    <xf numFmtId="1" fontId="35" fillId="0" borderId="27" xfId="5" applyNumberFormat="1" applyFont="1" applyBorder="1" applyAlignment="1">
      <alignment horizontal="center" vertical="center" shrinkToFit="1"/>
    </xf>
    <xf numFmtId="1" fontId="35" fillId="0" borderId="28" xfId="5" applyNumberFormat="1" applyFont="1" applyBorder="1" applyAlignment="1">
      <alignment horizontal="center" vertical="center" shrinkToFit="1"/>
    </xf>
    <xf numFmtId="1" fontId="35" fillId="0" borderId="35" xfId="5" applyNumberFormat="1" applyFont="1" applyBorder="1" applyAlignment="1">
      <alignment horizontal="center" vertical="center" shrinkToFit="1"/>
    </xf>
    <xf numFmtId="1" fontId="35" fillId="0" borderId="0" xfId="5" applyNumberFormat="1" applyFont="1" applyAlignment="1">
      <alignment horizontal="center" vertical="center" shrinkToFit="1"/>
    </xf>
    <xf numFmtId="1" fontId="35" fillId="0" borderId="36" xfId="5" applyNumberFormat="1" applyFont="1" applyBorder="1" applyAlignment="1">
      <alignment horizontal="center" vertical="center" shrinkToFit="1"/>
    </xf>
    <xf numFmtId="1" fontId="35" fillId="0" borderId="37" xfId="5" applyNumberFormat="1" applyFont="1" applyBorder="1" applyAlignment="1">
      <alignment horizontal="center" vertical="center" shrinkToFit="1"/>
    </xf>
    <xf numFmtId="1" fontId="35" fillId="0" borderId="38" xfId="5" applyNumberFormat="1" applyFont="1" applyBorder="1" applyAlignment="1">
      <alignment horizontal="center" vertical="center" shrinkToFit="1"/>
    </xf>
    <xf numFmtId="1" fontId="35" fillId="0" borderId="39" xfId="5" applyNumberFormat="1" applyFont="1" applyBorder="1" applyAlignment="1">
      <alignment horizontal="center" vertical="center" shrinkToFit="1"/>
    </xf>
    <xf numFmtId="0" fontId="34" fillId="0" borderId="34" xfId="5" applyFont="1" applyBorder="1" applyAlignment="1">
      <alignment horizontal="center" vertical="center"/>
    </xf>
    <xf numFmtId="0" fontId="34" fillId="0" borderId="27" xfId="5" applyFont="1" applyBorder="1" applyAlignment="1">
      <alignment horizontal="center" vertical="center"/>
    </xf>
    <xf numFmtId="0" fontId="34" fillId="0" borderId="28" xfId="5" applyFont="1" applyBorder="1" applyAlignment="1">
      <alignment horizontal="center" vertical="center"/>
    </xf>
    <xf numFmtId="0" fontId="34" fillId="0" borderId="37" xfId="5" applyFont="1" applyBorder="1" applyAlignment="1">
      <alignment horizontal="center" vertical="center"/>
    </xf>
    <xf numFmtId="0" fontId="34" fillId="0" borderId="38" xfId="5" applyFont="1" applyBorder="1" applyAlignment="1">
      <alignment horizontal="center" vertical="center"/>
    </xf>
    <xf numFmtId="0" fontId="34" fillId="0" borderId="39" xfId="5" applyFont="1" applyBorder="1" applyAlignment="1">
      <alignment horizontal="center" vertical="center"/>
    </xf>
    <xf numFmtId="164" fontId="2" fillId="5" borderId="2" xfId="0" applyNumberFormat="1" applyFont="1" applyFill="1" applyBorder="1" applyAlignment="1" applyProtection="1">
      <alignment horizontal="left" wrapText="1"/>
      <protection locked="0"/>
    </xf>
    <xf numFmtId="49" fontId="2" fillId="0" borderId="3" xfId="0" applyNumberFormat="1" applyFont="1" applyBorder="1" applyAlignment="1">
      <alignment horizontal="left" vertical="center" wrapText="1"/>
    </xf>
    <xf numFmtId="49" fontId="7" fillId="0" borderId="9" xfId="0" applyNumberFormat="1" applyFont="1" applyBorder="1" applyAlignment="1">
      <alignment horizontal="right" vertical="center" wrapText="1"/>
    </xf>
    <xf numFmtId="49" fontId="7" fillId="0" borderId="1" xfId="0" applyNumberFormat="1" applyFont="1" applyBorder="1" applyAlignment="1">
      <alignment horizontal="right" vertical="center" wrapText="1"/>
    </xf>
    <xf numFmtId="49" fontId="7" fillId="0" borderId="6" xfId="0" applyNumberFormat="1" applyFont="1" applyBorder="1" applyAlignment="1">
      <alignment horizontal="right" vertical="center" wrapText="1"/>
    </xf>
    <xf numFmtId="49" fontId="2" fillId="0" borderId="9"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2" fillId="0" borderId="22"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1" fillId="0" borderId="58" xfId="0" applyNumberFormat="1" applyFont="1" applyBorder="1" applyAlignment="1">
      <alignment horizontal="left" vertical="center" wrapText="1"/>
    </xf>
    <xf numFmtId="49" fontId="1" fillId="0" borderId="59" xfId="0" applyNumberFormat="1" applyFont="1" applyBorder="1" applyAlignment="1">
      <alignment horizontal="left" vertical="center" wrapText="1"/>
    </xf>
    <xf numFmtId="49" fontId="1" fillId="0" borderId="57" xfId="0" quotePrefix="1" applyNumberFormat="1" applyFont="1" applyBorder="1" applyAlignment="1">
      <alignment horizontal="left" vertical="center" wrapText="1"/>
    </xf>
    <xf numFmtId="49" fontId="1" fillId="0" borderId="16" xfId="0" quotePrefix="1" applyNumberFormat="1" applyFont="1" applyBorder="1" applyAlignment="1">
      <alignment horizontal="left" vertical="center" wrapText="1"/>
    </xf>
    <xf numFmtId="49" fontId="1" fillId="0" borderId="57" xfId="0" applyNumberFormat="1" applyFont="1" applyBorder="1" applyAlignment="1">
      <alignment horizontal="left" vertical="center" wrapText="1"/>
    </xf>
    <xf numFmtId="49" fontId="1" fillId="0" borderId="16" xfId="0" applyNumberFormat="1" applyFont="1" applyBorder="1" applyAlignment="1">
      <alignment horizontal="left" vertical="center" wrapText="1"/>
    </xf>
    <xf numFmtId="49" fontId="0" fillId="0" borderId="57" xfId="0" applyNumberFormat="1" applyBorder="1" applyAlignment="1">
      <alignment horizontal="left" vertical="center" wrapText="1"/>
    </xf>
    <xf numFmtId="49" fontId="0" fillId="0" borderId="16" xfId="0" applyNumberFormat="1" applyBorder="1" applyAlignment="1">
      <alignment horizontal="left" vertical="center" wrapText="1"/>
    </xf>
    <xf numFmtId="49" fontId="2" fillId="0" borderId="13" xfId="0" applyNumberFormat="1" applyFont="1" applyBorder="1" applyAlignment="1">
      <alignment horizontal="left" vertical="center" wrapText="1"/>
    </xf>
    <xf numFmtId="49" fontId="1" fillId="0" borderId="14" xfId="0" applyNumberFormat="1" applyFont="1" applyBorder="1" applyAlignment="1">
      <alignment horizontal="left" vertical="center" wrapText="1"/>
    </xf>
    <xf numFmtId="0" fontId="8" fillId="9" borderId="3" xfId="0" applyFont="1" applyFill="1" applyBorder="1" applyAlignment="1">
      <alignment horizontal="left" vertical="center" wrapText="1"/>
    </xf>
    <xf numFmtId="0" fontId="1" fillId="0" borderId="0" xfId="0" applyFont="1" applyAlignment="1">
      <alignment horizontal="left" vertical="top" wrapText="1"/>
    </xf>
    <xf numFmtId="0" fontId="1" fillId="0" borderId="0" xfId="0" applyFont="1" applyAlignment="1">
      <alignment vertical="top"/>
    </xf>
    <xf numFmtId="0" fontId="2" fillId="0" borderId="13" xfId="0" applyFont="1" applyBorder="1" applyAlignment="1">
      <alignment horizontal="left" vertical="center" wrapText="1"/>
    </xf>
    <xf numFmtId="0" fontId="11" fillId="0" borderId="0" xfId="1" applyFont="1" applyBorder="1" applyAlignment="1">
      <alignment horizontal="left" vertical="top" wrapText="1"/>
    </xf>
    <xf numFmtId="164" fontId="1" fillId="0" borderId="4" xfId="0" applyNumberFormat="1" applyFont="1" applyBorder="1" applyAlignment="1">
      <alignment horizontal="left"/>
    </xf>
    <xf numFmtId="0" fontId="0" fillId="0" borderId="32" xfId="0" applyBorder="1" applyAlignment="1">
      <alignment horizontal="center" vertical="center" wrapText="1"/>
    </xf>
    <xf numFmtId="0" fontId="0" fillId="0" borderId="7" xfId="0" applyBorder="1" applyAlignment="1">
      <alignment horizontal="center" vertical="center" wrapText="1"/>
    </xf>
    <xf numFmtId="0" fontId="2" fillId="0" borderId="3" xfId="0" applyFont="1" applyBorder="1" applyAlignment="1">
      <alignment horizontal="left" vertical="center" wrapText="1"/>
    </xf>
    <xf numFmtId="0" fontId="1" fillId="0" borderId="0" xfId="0" applyFont="1" applyAlignment="1">
      <alignment vertical="top" wrapText="1"/>
    </xf>
    <xf numFmtId="49" fontId="1" fillId="0" borderId="0" xfId="0" applyNumberFormat="1" applyFont="1" applyAlignment="1">
      <alignment vertical="top"/>
    </xf>
    <xf numFmtId="0" fontId="1" fillId="4" borderId="3" xfId="0" applyFont="1" applyFill="1" applyBorder="1" applyAlignment="1">
      <alignment horizontal="left" vertical="center" wrapText="1"/>
    </xf>
    <xf numFmtId="49" fontId="1" fillId="0" borderId="14" xfId="0" quotePrefix="1" applyNumberFormat="1" applyFont="1" applyBorder="1" applyAlignment="1">
      <alignment horizontal="left" vertical="center" wrapText="1"/>
    </xf>
    <xf numFmtId="49" fontId="0" fillId="0" borderId="14" xfId="0" applyNumberFormat="1" applyBorder="1" applyAlignment="1">
      <alignment horizontal="left" vertical="center" wrapText="1"/>
    </xf>
    <xf numFmtId="164" fontId="6" fillId="0" borderId="2" xfId="0" applyNumberFormat="1" applyFont="1" applyBorder="1" applyAlignment="1">
      <alignment horizontal="left" vertical="center" wrapText="1"/>
    </xf>
    <xf numFmtId="164" fontId="6" fillId="0" borderId="2" xfId="0" applyNumberFormat="1" applyFont="1" applyBorder="1" applyAlignment="1">
      <alignment horizontal="left" vertical="center"/>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2" fillId="6" borderId="4"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49" fontId="2" fillId="5" borderId="31" xfId="0" applyNumberFormat="1" applyFont="1" applyFill="1" applyBorder="1" applyAlignment="1" applyProtection="1">
      <alignment horizontal="center" vertical="center" wrapText="1"/>
      <protection locked="0"/>
    </xf>
    <xf numFmtId="49" fontId="0" fillId="5" borderId="31" xfId="0" applyNumberFormat="1" applyFill="1" applyBorder="1" applyAlignment="1" applyProtection="1">
      <alignment horizontal="center" vertical="center" wrapText="1"/>
      <protection locked="0"/>
    </xf>
    <xf numFmtId="49" fontId="4" fillId="0" borderId="2" xfId="0" applyNumberFormat="1" applyFont="1" applyBorder="1" applyAlignment="1">
      <alignment horizontal="left" vertical="center" wrapText="1"/>
    </xf>
    <xf numFmtId="49" fontId="4" fillId="0" borderId="0" xfId="0" applyNumberFormat="1" applyFont="1" applyAlignment="1">
      <alignment horizontal="left" vertical="center" wrapText="1"/>
    </xf>
    <xf numFmtId="164" fontId="1" fillId="0" borderId="2" xfId="0" applyNumberFormat="1" applyFont="1" applyBorder="1" applyAlignment="1">
      <alignment horizontal="right" vertical="center"/>
    </xf>
    <xf numFmtId="164" fontId="0" fillId="0" borderId="2" xfId="0" applyNumberFormat="1" applyBorder="1" applyAlignment="1">
      <alignment horizontal="right" vertical="center"/>
    </xf>
    <xf numFmtId="49" fontId="2" fillId="6" borderId="0" xfId="0" applyNumberFormat="1" applyFont="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4" xfId="0" applyBorder="1" applyAlignment="1" applyProtection="1">
      <alignment horizontal="left" vertical="top" wrapText="1"/>
      <protection locked="0"/>
    </xf>
    <xf numFmtId="164" fontId="1" fillId="0" borderId="4" xfId="0" applyNumberFormat="1" applyFont="1" applyBorder="1" applyAlignment="1">
      <alignment horizontal="left" vertical="top"/>
    </xf>
    <xf numFmtId="0" fontId="1" fillId="0" borderId="4" xfId="0" applyFont="1" applyBorder="1"/>
    <xf numFmtId="164" fontId="1" fillId="0" borderId="0" xfId="0" applyNumberFormat="1" applyFont="1" applyAlignment="1">
      <alignment horizontal="left" vertical="top"/>
    </xf>
    <xf numFmtId="0" fontId="1" fillId="0" borderId="0" xfId="0" applyFont="1"/>
    <xf numFmtId="49" fontId="2" fillId="0" borderId="0" xfId="0" applyNumberFormat="1" applyFont="1" applyAlignment="1" applyProtection="1">
      <alignment horizontal="left" vertical="top"/>
      <protection locked="0"/>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49" fontId="0" fillId="0" borderId="33" xfId="0" quotePrefix="1" applyNumberFormat="1" applyBorder="1" applyAlignment="1">
      <alignment horizontal="center" vertical="center" wrapText="1"/>
    </xf>
    <xf numFmtId="49" fontId="0" fillId="0" borderId="10" xfId="0" quotePrefix="1" applyNumberFormat="1" applyBorder="1" applyAlignment="1">
      <alignment horizontal="center" vertical="center" wrapText="1"/>
    </xf>
    <xf numFmtId="49" fontId="1" fillId="0" borderId="33" xfId="0" applyNumberFormat="1" applyFont="1" applyBorder="1" applyAlignment="1">
      <alignment horizontal="center" vertical="center" wrapText="1"/>
    </xf>
    <xf numFmtId="49" fontId="0" fillId="0" borderId="10" xfId="0" applyNumberFormat="1" applyBorder="1" applyAlignment="1">
      <alignment horizontal="center" vertical="center" wrapText="1"/>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0" fontId="2" fillId="0" borderId="22" xfId="0" applyFont="1" applyBorder="1" applyAlignment="1">
      <alignment horizontal="left" vertical="center" wrapText="1"/>
    </xf>
    <xf numFmtId="0" fontId="2" fillId="0" borderId="15" xfId="0" applyFont="1" applyBorder="1" applyAlignment="1">
      <alignment horizontal="left" vertical="center" wrapText="1"/>
    </xf>
    <xf numFmtId="0" fontId="1" fillId="4" borderId="57"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58" xfId="0" applyFont="1" applyFill="1" applyBorder="1" applyAlignment="1">
      <alignment horizontal="left" vertical="center" wrapText="1"/>
    </xf>
    <xf numFmtId="0" fontId="1" fillId="4" borderId="59" xfId="0" applyFont="1" applyFill="1" applyBorder="1" applyAlignment="1">
      <alignment horizontal="left" vertical="center" wrapText="1"/>
    </xf>
    <xf numFmtId="0" fontId="22" fillId="0" borderId="64" xfId="5" applyFont="1" applyBorder="1" applyAlignment="1" applyProtection="1">
      <alignment horizontal="left" vertical="top" wrapText="1"/>
      <protection locked="0"/>
    </xf>
    <xf numFmtId="0" fontId="22" fillId="0" borderId="65" xfId="5" applyFont="1" applyBorder="1" applyAlignment="1" applyProtection="1">
      <alignment horizontal="left" vertical="top" wrapText="1"/>
      <protection locked="0"/>
    </xf>
    <xf numFmtId="0" fontId="22" fillId="12" borderId="66" xfId="5" applyFont="1" applyFill="1" applyBorder="1" applyAlignment="1" applyProtection="1">
      <alignment horizontal="center" vertical="center" wrapText="1"/>
      <protection locked="0"/>
    </xf>
    <xf numFmtId="0" fontId="22" fillId="12" borderId="67" xfId="5" applyFont="1" applyFill="1" applyBorder="1" applyAlignment="1" applyProtection="1">
      <alignment horizontal="center" vertical="center" wrapText="1"/>
      <protection locked="0"/>
    </xf>
    <xf numFmtId="0" fontId="22" fillId="12" borderId="68" xfId="5" applyFont="1" applyFill="1" applyBorder="1" applyAlignment="1" applyProtection="1">
      <alignment horizontal="center" vertical="center" wrapText="1"/>
      <protection locked="0"/>
    </xf>
  </cellXfs>
  <cellStyles count="7">
    <cellStyle name="Erklärender Text" xfId="1" builtinId="53"/>
    <cellStyle name="Normal 2" xfId="2" xr:uid="{2258E818-28E0-4F27-B60D-B4D41475617B}"/>
    <cellStyle name="Normal 2 2" xfId="3" xr:uid="{49E316CF-FEDB-45A4-91E5-FB239BAEB39C}"/>
    <cellStyle name="Percent 2" xfId="4" xr:uid="{F6D81A16-C972-40BF-9FD8-A97B35585D1D}"/>
    <cellStyle name="Prozent 2" xfId="6" xr:uid="{6F17B3C2-9B4A-412A-83C5-C8BAC4CE0ADB}"/>
    <cellStyle name="Standard" xfId="0" builtinId="0"/>
    <cellStyle name="Standard 2" xfId="5" xr:uid="{DC915FA2-7B99-49D7-8C31-4752E832919C}"/>
  </cellStyles>
  <dxfs count="4">
    <dxf>
      <fill>
        <patternFill>
          <bgColor rgb="FFFF0000"/>
        </patternFill>
      </fill>
    </dxf>
    <dxf>
      <fill>
        <patternFill>
          <bgColor rgb="FFFF0000"/>
        </patternFill>
      </fill>
    </dxf>
    <dxf>
      <fill>
        <patternFill>
          <bgColor theme="0" tint="-0.499984740745262"/>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66"/>
      <color rgb="FFFFFFCC"/>
      <color rgb="FFFFCC99"/>
      <color rgb="FFFF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oneCellAnchor>
    <xdr:from>
      <xdr:col>1</xdr:col>
      <xdr:colOff>0</xdr:colOff>
      <xdr:row>26</xdr:row>
      <xdr:rowOff>0</xdr:rowOff>
    </xdr:from>
    <xdr:ext cx="1520190" cy="1905"/>
    <xdr:pic>
      <xdr:nvPicPr>
        <xdr:cNvPr id="2" name="Grafik 1">
          <a:extLst>
            <a:ext uri="{FF2B5EF4-FFF2-40B4-BE49-F238E27FC236}">
              <a16:creationId xmlns:a16="http://schemas.microsoft.com/office/drawing/2014/main" id="{D4734515-4043-4118-8D7C-70751486D6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3714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1028700</xdr:colOff>
      <xdr:row>6</xdr:row>
      <xdr:rowOff>1054100</xdr:rowOff>
    </xdr:from>
    <xdr:ext cx="184731" cy="264560"/>
    <xdr:sp macro="" textlink="">
      <xdr:nvSpPr>
        <xdr:cNvPr id="2" name="Textfeld 14">
          <a:extLst>
            <a:ext uri="{FF2B5EF4-FFF2-40B4-BE49-F238E27FC236}">
              <a16:creationId xmlns:a16="http://schemas.microsoft.com/office/drawing/2014/main" id="{432C36BE-D264-42B4-9FC1-836B7D187C14}"/>
            </a:ext>
          </a:extLst>
        </xdr:cNvPr>
        <xdr:cNvSpPr txBox="1"/>
      </xdr:nvSpPr>
      <xdr:spPr>
        <a:xfrm>
          <a:off x="13335000" y="335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87681</xdr:colOff>
      <xdr:row>0</xdr:row>
      <xdr:rowOff>0</xdr:rowOff>
    </xdr:from>
    <xdr:ext cx="2166569" cy="911430"/>
    <xdr:pic>
      <xdr:nvPicPr>
        <xdr:cNvPr id="2" name="Grafik 1">
          <a:extLst>
            <a:ext uri="{FF2B5EF4-FFF2-40B4-BE49-F238E27FC236}">
              <a16:creationId xmlns:a16="http://schemas.microsoft.com/office/drawing/2014/main" id="{AE96A3F4-F718-4C49-8AAD-80C09D93C3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6181" y="0"/>
          <a:ext cx="2166569" cy="911430"/>
        </a:xfrm>
        <a:prstGeom prst="rect">
          <a:avLst/>
        </a:prstGeom>
      </xdr:spPr>
    </xdr:pic>
    <xdr:clientData/>
  </xdr:one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7FBA5-93D6-442E-8801-55C272A02C51}">
  <sheetPr codeName="Tabelle1">
    <pageSetUpPr fitToPage="1"/>
  </sheetPr>
  <dimension ref="B1:J30"/>
  <sheetViews>
    <sheetView showGridLines="0" topLeftCell="A9" zoomScale="115" zoomScaleNormal="115" workbookViewId="0">
      <selection activeCell="B13" sqref="B13:D13"/>
    </sheetView>
  </sheetViews>
  <sheetFormatPr baseColWidth="10" defaultColWidth="11.5" defaultRowHeight="11.25"/>
  <cols>
    <col min="1" max="1" width="4.83203125" style="2" customWidth="1"/>
    <col min="2" max="2" width="65.83203125" style="2" customWidth="1"/>
    <col min="3" max="3" width="42.5" style="2" customWidth="1"/>
    <col min="4" max="4" width="98.1640625" style="2" customWidth="1"/>
    <col min="5" max="7" width="8.33203125" style="2" customWidth="1"/>
    <col min="8" max="16384" width="11.5" style="2"/>
  </cols>
  <sheetData>
    <row r="1" spans="2:10" ht="14.45" customHeight="1" thickBot="1">
      <c r="B1" s="7" t="s">
        <v>141</v>
      </c>
    </row>
    <row r="2" spans="2:10" ht="14.45" customHeight="1">
      <c r="B2" s="6"/>
    </row>
    <row r="3" spans="2:10" ht="81" customHeight="1">
      <c r="B3" s="144" t="s">
        <v>144</v>
      </c>
      <c r="C3" s="144"/>
      <c r="J3" s="5"/>
    </row>
    <row r="5" spans="2:10" ht="60" customHeight="1">
      <c r="B5" s="145" t="s">
        <v>145</v>
      </c>
      <c r="C5" s="145"/>
      <c r="D5" s="145"/>
      <c r="E5" s="145"/>
      <c r="F5" s="145"/>
      <c r="G5" s="145"/>
    </row>
    <row r="6" spans="2:10" ht="21" customHeight="1">
      <c r="B6" s="141" t="s">
        <v>0</v>
      </c>
      <c r="C6" s="141"/>
      <c r="D6" s="3"/>
      <c r="E6" s="3"/>
      <c r="F6" s="3"/>
      <c r="G6" s="3"/>
    </row>
    <row r="7" spans="2:10" ht="24" customHeight="1">
      <c r="B7" s="142" t="s">
        <v>103</v>
      </c>
      <c r="C7" s="142"/>
      <c r="D7" s="142"/>
      <c r="E7" s="3"/>
      <c r="F7" s="3"/>
      <c r="G7" s="3"/>
    </row>
    <row r="8" spans="2:10" ht="14.25" customHeight="1">
      <c r="B8" s="96"/>
      <c r="C8" s="96"/>
      <c r="D8" s="96"/>
      <c r="E8" s="3"/>
      <c r="F8" s="3"/>
      <c r="G8" s="3"/>
    </row>
    <row r="9" spans="2:10" ht="24" customHeight="1">
      <c r="B9" s="142" t="s">
        <v>102</v>
      </c>
      <c r="C9" s="142"/>
      <c r="D9" s="142"/>
      <c r="E9" s="3"/>
      <c r="F9" s="3"/>
      <c r="G9" s="3"/>
    </row>
    <row r="10" spans="2:10" ht="12.95" customHeight="1">
      <c r="B10" s="96"/>
      <c r="C10" s="96"/>
      <c r="D10" s="96"/>
      <c r="E10" s="3"/>
      <c r="F10" s="3"/>
      <c r="G10" s="3"/>
    </row>
    <row r="11" spans="2:10" ht="24" customHeight="1">
      <c r="B11" s="142" t="s">
        <v>143</v>
      </c>
      <c r="C11" s="142"/>
      <c r="D11" s="142"/>
      <c r="E11" s="3"/>
      <c r="F11" s="3"/>
      <c r="G11" s="3"/>
    </row>
    <row r="12" spans="2:10" ht="8.4499999999999993" customHeight="1">
      <c r="B12" s="96"/>
      <c r="C12" s="96"/>
      <c r="D12" s="96"/>
      <c r="E12" s="3"/>
      <c r="F12" s="3"/>
      <c r="G12" s="3"/>
    </row>
    <row r="13" spans="2:10" ht="24" customHeight="1">
      <c r="B13" s="142" t="s">
        <v>104</v>
      </c>
      <c r="C13" s="142"/>
      <c r="D13" s="142"/>
      <c r="E13" s="3"/>
      <c r="F13" s="3"/>
      <c r="G13" s="3"/>
    </row>
    <row r="14" spans="2:10" ht="7.5" customHeight="1">
      <c r="B14" s="96"/>
      <c r="C14" s="96"/>
      <c r="D14" s="96"/>
      <c r="E14" s="3"/>
      <c r="F14" s="3"/>
      <c r="G14" s="3"/>
    </row>
    <row r="15" spans="2:10" ht="35.450000000000003" customHeight="1">
      <c r="B15" s="142" t="s">
        <v>142</v>
      </c>
      <c r="C15" s="142"/>
      <c r="D15" s="142"/>
      <c r="E15" s="3"/>
      <c r="F15" s="3"/>
      <c r="G15" s="3"/>
    </row>
    <row r="16" spans="2:10" ht="8.1" customHeight="1">
      <c r="B16" s="96"/>
      <c r="C16" s="96"/>
      <c r="D16" s="96"/>
      <c r="E16" s="3"/>
      <c r="F16" s="3"/>
      <c r="G16" s="3"/>
    </row>
    <row r="17" spans="2:7" ht="24" customHeight="1">
      <c r="B17" s="142" t="s">
        <v>105</v>
      </c>
      <c r="C17" s="142"/>
      <c r="D17" s="142"/>
      <c r="E17" s="3"/>
      <c r="F17" s="3"/>
      <c r="G17" s="3"/>
    </row>
    <row r="18" spans="2:7" ht="9" customHeight="1">
      <c r="B18" s="96"/>
      <c r="C18" s="96"/>
      <c r="D18" s="96"/>
      <c r="E18" s="3"/>
      <c r="F18" s="3"/>
      <c r="G18" s="3"/>
    </row>
    <row r="19" spans="2:7" ht="128.25" customHeight="1">
      <c r="B19" s="142"/>
      <c r="C19" s="142"/>
      <c r="D19" s="142"/>
      <c r="E19" s="3"/>
      <c r="F19" s="3"/>
      <c r="G19" s="3"/>
    </row>
    <row r="20" spans="2:7" ht="9.9499999999999993" customHeight="1">
      <c r="B20" s="96"/>
      <c r="C20" s="96"/>
      <c r="D20" s="96"/>
      <c r="E20" s="3"/>
      <c r="F20" s="3"/>
      <c r="G20" s="3"/>
    </row>
    <row r="21" spans="2:7" ht="36" customHeight="1">
      <c r="B21" s="142"/>
      <c r="C21" s="142"/>
      <c r="D21" s="142"/>
      <c r="E21" s="3"/>
      <c r="F21" s="3"/>
      <c r="G21" s="3"/>
    </row>
    <row r="22" spans="2:7" ht="12.6" customHeight="1">
      <c r="B22" s="4"/>
      <c r="C22" s="3"/>
      <c r="D22" s="3"/>
      <c r="E22" s="3"/>
      <c r="F22" s="3"/>
      <c r="G22" s="3"/>
    </row>
    <row r="23" spans="2:7" ht="25.5" customHeight="1">
      <c r="B23" s="143" t="s">
        <v>1</v>
      </c>
      <c r="C23" s="143"/>
      <c r="D23" s="3"/>
      <c r="E23" s="3"/>
      <c r="F23" s="3"/>
      <c r="G23" s="3"/>
    </row>
    <row r="24" spans="2:7" ht="59.25" customHeight="1">
      <c r="B24" s="95" t="s">
        <v>2</v>
      </c>
      <c r="C24" s="97"/>
      <c r="D24" s="3"/>
      <c r="E24" s="3"/>
      <c r="F24" s="3"/>
      <c r="G24" s="3"/>
    </row>
    <row r="25" spans="2:7" ht="58.5" customHeight="1">
      <c r="B25" s="142" t="s">
        <v>112</v>
      </c>
      <c r="C25" s="142"/>
      <c r="D25" s="142"/>
      <c r="E25" s="3"/>
      <c r="F25" s="3"/>
      <c r="G25" s="3"/>
    </row>
    <row r="26" spans="2:7" ht="25.5" customHeight="1">
      <c r="B26" s="97"/>
      <c r="C26" s="97"/>
      <c r="D26" s="3"/>
      <c r="E26" s="3"/>
      <c r="F26" s="3"/>
      <c r="G26" s="3"/>
    </row>
    <row r="27" spans="2:7" ht="27.75" customHeight="1">
      <c r="B27" s="141" t="s">
        <v>99</v>
      </c>
      <c r="C27" s="141"/>
      <c r="D27" s="3"/>
      <c r="E27" s="3"/>
      <c r="F27" s="3"/>
      <c r="G27" s="3"/>
    </row>
    <row r="30" spans="2:7" ht="22.5" customHeight="1">
      <c r="B30" s="141" t="s">
        <v>100</v>
      </c>
      <c r="C30" s="141"/>
      <c r="D30" s="3"/>
      <c r="E30" s="3"/>
      <c r="F30" s="3"/>
      <c r="G30" s="3"/>
    </row>
  </sheetData>
  <mergeCells count="15">
    <mergeCell ref="B3:C3"/>
    <mergeCell ref="B27:C27"/>
    <mergeCell ref="B5:G5"/>
    <mergeCell ref="B6:C6"/>
    <mergeCell ref="B21:D21"/>
    <mergeCell ref="B25:D25"/>
    <mergeCell ref="B30:C30"/>
    <mergeCell ref="B7:D7"/>
    <mergeCell ref="B11:D11"/>
    <mergeCell ref="B13:D13"/>
    <mergeCell ref="B15:D15"/>
    <mergeCell ref="B17:D17"/>
    <mergeCell ref="B19:D19"/>
    <mergeCell ref="B9:D9"/>
    <mergeCell ref="B23:C23"/>
  </mergeCells>
  <pageMargins left="0.78740157480314965" right="0.78740157480314965" top="0.78740157480314965" bottom="0.78740157480314965" header="0.51181102362204722" footer="0.51181102362204722"/>
  <pageSetup paperSize="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C74D-B89B-4392-A213-9DFDD899A13E}">
  <sheetPr codeName="Tabelle2"/>
  <dimension ref="A1:I59"/>
  <sheetViews>
    <sheetView tabSelected="1" topLeftCell="A27" zoomScale="85" zoomScaleNormal="85" workbookViewId="0">
      <selection activeCell="L33" sqref="L33"/>
    </sheetView>
  </sheetViews>
  <sheetFormatPr baseColWidth="10" defaultColWidth="10" defaultRowHeight="15"/>
  <cols>
    <col min="1" max="1" width="8.6640625" style="12" customWidth="1"/>
    <col min="2" max="2" width="35" style="12" customWidth="1"/>
    <col min="3" max="3" width="19.6640625" style="12" customWidth="1"/>
    <col min="4" max="4" width="77.6640625" style="8" customWidth="1"/>
    <col min="5" max="5" width="19.33203125" style="15" customWidth="1"/>
    <col min="6" max="6" width="32.5" style="12" customWidth="1"/>
    <col min="7" max="7" width="22.5" style="13" customWidth="1"/>
    <col min="8" max="8" width="46" style="12" customWidth="1"/>
    <col min="9" max="9" width="9.33203125" style="12" customWidth="1"/>
    <col min="10" max="16384" width="10" style="12"/>
  </cols>
  <sheetData>
    <row r="1" spans="1:9">
      <c r="A1" s="146" t="s">
        <v>110</v>
      </c>
      <c r="B1" s="147"/>
      <c r="C1" s="147"/>
      <c r="D1" s="147"/>
      <c r="E1" s="147"/>
      <c r="F1" s="147"/>
      <c r="G1" s="147"/>
      <c r="H1" s="147"/>
    </row>
    <row r="2" spans="1:9" ht="15.75" thickBot="1">
      <c r="A2" s="146"/>
      <c r="B2" s="147"/>
      <c r="C2" s="147"/>
      <c r="D2" s="147"/>
      <c r="E2" s="147"/>
      <c r="F2" s="147"/>
      <c r="G2" s="147"/>
      <c r="H2" s="147"/>
    </row>
    <row r="3" spans="1:9" ht="18" customHeight="1">
      <c r="A3" s="170" t="str">
        <f>IF(COUNTIF(G7:G51,"No")&gt;0,"As an exclusion criterion was answered with “No,” exclusion from the tender will result.","")</f>
        <v/>
      </c>
      <c r="B3" s="171"/>
      <c r="C3" s="171"/>
      <c r="D3" s="171"/>
      <c r="E3" s="171"/>
      <c r="F3" s="171"/>
      <c r="G3" s="171"/>
      <c r="H3" s="172"/>
    </row>
    <row r="4" spans="1:9" ht="18.75" customHeight="1" thickBot="1">
      <c r="A4" s="173"/>
      <c r="B4" s="174"/>
      <c r="C4" s="174"/>
      <c r="D4" s="174"/>
      <c r="E4" s="174"/>
      <c r="F4" s="174"/>
      <c r="G4" s="174"/>
      <c r="H4" s="175"/>
    </row>
    <row r="5" spans="1:9" ht="16.5" thickBot="1">
      <c r="A5" s="159"/>
      <c r="B5" s="160"/>
      <c r="C5" s="160"/>
      <c r="D5" s="160"/>
      <c r="E5" s="160"/>
      <c r="F5" s="160"/>
      <c r="G5" s="157" t="s">
        <v>3</v>
      </c>
      <c r="H5" s="158"/>
      <c r="I5" s="8"/>
    </row>
    <row r="6" spans="1:9" s="13" customFormat="1" ht="30.75" thickBot="1">
      <c r="A6" s="109" t="s">
        <v>4</v>
      </c>
      <c r="B6" s="110" t="s">
        <v>5</v>
      </c>
      <c r="C6" s="110" t="s">
        <v>101</v>
      </c>
      <c r="D6" s="110" t="s">
        <v>6</v>
      </c>
      <c r="E6" s="110" t="s">
        <v>7</v>
      </c>
      <c r="F6" s="112" t="s">
        <v>8</v>
      </c>
      <c r="G6" s="113" t="s">
        <v>111</v>
      </c>
      <c r="H6" s="111" t="s">
        <v>196</v>
      </c>
      <c r="I6" s="12"/>
    </row>
    <row r="7" spans="1:9" ht="45.75" thickBot="1">
      <c r="A7" s="107">
        <f>ROW()-6</f>
        <v>1</v>
      </c>
      <c r="B7" s="10"/>
      <c r="C7" s="121" t="s">
        <v>215</v>
      </c>
      <c r="D7" s="118" t="s">
        <v>224</v>
      </c>
      <c r="E7" s="108"/>
      <c r="F7" s="116" t="str">
        <f t="shared" ref="F7:F51" si="0">IF(B7="A","EXCLUSION CRITERION
Yes = exclusion criteria fulfilled
No = exclusion criteria not  fulfilled","Yes = 100% = 10 points
No = 0% = 0 points")</f>
        <v>Yes = 100% = 10 points
No = 0% = 0 points</v>
      </c>
      <c r="G7" s="250"/>
      <c r="H7" s="248" t="s">
        <v>206</v>
      </c>
    </row>
    <row r="8" spans="1:9" ht="43.5" thickBot="1">
      <c r="A8" s="107">
        <f t="shared" ref="A8:A51" si="1">ROW()-6</f>
        <v>2</v>
      </c>
      <c r="B8" s="10"/>
      <c r="C8" s="123" t="s">
        <v>216</v>
      </c>
      <c r="D8" s="120" t="s">
        <v>225</v>
      </c>
      <c r="E8" s="11"/>
      <c r="F8" s="116" t="str">
        <f t="shared" si="0"/>
        <v>Yes = 100% = 10 points
No = 0% = 0 points</v>
      </c>
      <c r="G8" s="251"/>
      <c r="H8" s="249" t="s">
        <v>206</v>
      </c>
    </row>
    <row r="9" spans="1:9" ht="57">
      <c r="A9" s="107">
        <f t="shared" si="1"/>
        <v>3</v>
      </c>
      <c r="B9" s="10"/>
      <c r="C9" s="122" t="s">
        <v>217</v>
      </c>
      <c r="D9" s="119" t="s">
        <v>225</v>
      </c>
      <c r="E9" s="11"/>
      <c r="F9" s="116" t="str">
        <f t="shared" si="0"/>
        <v>Yes = 100% = 10 points
No = 0% = 0 points</v>
      </c>
      <c r="G9" s="251"/>
      <c r="H9" s="249" t="s">
        <v>206</v>
      </c>
    </row>
    <row r="10" spans="1:9" ht="75.75" thickBot="1">
      <c r="A10" s="107">
        <f t="shared" si="1"/>
        <v>4</v>
      </c>
      <c r="B10" s="10" t="s">
        <v>113</v>
      </c>
      <c r="C10" s="121" t="s">
        <v>114</v>
      </c>
      <c r="D10" s="118" t="s">
        <v>115</v>
      </c>
      <c r="E10" s="11" t="str">
        <f t="shared" ref="E10:E51" si="2">IF(B10="A","",10)</f>
        <v/>
      </c>
      <c r="F10" s="116" t="str">
        <f t="shared" si="0"/>
        <v>EXCLUSION CRITERION
Yes = exclusion criteria fulfilled
No = exclusion criteria not  fulfilled</v>
      </c>
      <c r="G10" s="251"/>
      <c r="H10" s="249"/>
    </row>
    <row r="11" spans="1:9" ht="30.75" thickBot="1">
      <c r="A11" s="107">
        <f t="shared" si="1"/>
        <v>5</v>
      </c>
      <c r="B11" s="10" t="s">
        <v>9</v>
      </c>
      <c r="C11" s="135" t="s">
        <v>199</v>
      </c>
      <c r="D11" s="136" t="s">
        <v>116</v>
      </c>
      <c r="E11" s="11">
        <f t="shared" si="2"/>
        <v>10</v>
      </c>
      <c r="F11" s="116" t="str">
        <f t="shared" si="0"/>
        <v>Yes = 100% = 10 points
No = 0% = 0 points</v>
      </c>
      <c r="G11" s="251"/>
      <c r="H11" s="249"/>
    </row>
    <row r="12" spans="1:9" ht="43.5" thickBot="1">
      <c r="A12" s="107">
        <f t="shared" si="1"/>
        <v>6</v>
      </c>
      <c r="B12" s="10" t="s">
        <v>9</v>
      </c>
      <c r="C12" s="135" t="s">
        <v>197</v>
      </c>
      <c r="D12" s="136" t="s">
        <v>198</v>
      </c>
      <c r="E12" s="11">
        <f t="shared" si="2"/>
        <v>10</v>
      </c>
      <c r="F12" s="116" t="str">
        <f t="shared" si="0"/>
        <v>Yes = 100% = 10 points
No = 0% = 0 points</v>
      </c>
      <c r="G12" s="251"/>
      <c r="H12" s="249"/>
    </row>
    <row r="13" spans="1:9" ht="75">
      <c r="A13" s="107">
        <f t="shared" si="1"/>
        <v>7</v>
      </c>
      <c r="B13" s="10" t="s">
        <v>113</v>
      </c>
      <c r="C13" s="122" t="s">
        <v>117</v>
      </c>
      <c r="D13" s="119" t="s">
        <v>118</v>
      </c>
      <c r="E13" s="11" t="str">
        <f t="shared" si="2"/>
        <v/>
      </c>
      <c r="F13" s="116" t="str">
        <f t="shared" si="0"/>
        <v>EXCLUSION CRITERION
Yes = exclusion criteria fulfilled
No = exclusion criteria not  fulfilled</v>
      </c>
      <c r="G13" s="251"/>
      <c r="H13" s="249"/>
    </row>
    <row r="14" spans="1:9" ht="30.75" thickBot="1">
      <c r="A14" s="107">
        <f t="shared" si="1"/>
        <v>8</v>
      </c>
      <c r="B14" s="10" t="s">
        <v>9</v>
      </c>
      <c r="C14" s="137" t="s">
        <v>200</v>
      </c>
      <c r="D14" s="138" t="s">
        <v>201</v>
      </c>
      <c r="E14" s="11">
        <f t="shared" si="2"/>
        <v>10</v>
      </c>
      <c r="F14" s="116" t="str">
        <f t="shared" si="0"/>
        <v>Yes = 100% = 10 points
No = 0% = 0 points</v>
      </c>
      <c r="G14" s="251"/>
      <c r="H14" s="249"/>
    </row>
    <row r="15" spans="1:9" ht="43.5" thickBot="1">
      <c r="A15" s="107">
        <f t="shared" si="1"/>
        <v>9</v>
      </c>
      <c r="B15" s="10" t="s">
        <v>9</v>
      </c>
      <c r="C15" s="123" t="s">
        <v>202</v>
      </c>
      <c r="D15" s="120" t="s">
        <v>203</v>
      </c>
      <c r="E15" s="11">
        <f t="shared" si="2"/>
        <v>10</v>
      </c>
      <c r="F15" s="116" t="str">
        <f t="shared" si="0"/>
        <v>Yes = 100% = 10 points
No = 0% = 0 points</v>
      </c>
      <c r="G15" s="251"/>
      <c r="H15" s="249"/>
    </row>
    <row r="16" spans="1:9" ht="43.5" thickBot="1">
      <c r="A16" s="107">
        <f t="shared" si="1"/>
        <v>10</v>
      </c>
      <c r="B16" s="10" t="s">
        <v>9</v>
      </c>
      <c r="C16" s="121" t="s">
        <v>207</v>
      </c>
      <c r="D16" s="118" t="s">
        <v>119</v>
      </c>
      <c r="E16" s="11">
        <f t="shared" si="2"/>
        <v>10</v>
      </c>
      <c r="F16" s="116" t="str">
        <f t="shared" si="0"/>
        <v>Yes = 100% = 10 points
No = 0% = 0 points</v>
      </c>
      <c r="G16" s="251"/>
      <c r="H16" s="249"/>
    </row>
    <row r="17" spans="1:8" ht="30.75" thickBot="1">
      <c r="A17" s="107">
        <f t="shared" si="1"/>
        <v>11</v>
      </c>
      <c r="B17" s="10" t="s">
        <v>9</v>
      </c>
      <c r="C17" s="123" t="s">
        <v>208</v>
      </c>
      <c r="D17" s="120" t="s">
        <v>120</v>
      </c>
      <c r="E17" s="11">
        <f t="shared" si="2"/>
        <v>10</v>
      </c>
      <c r="F17" s="116" t="str">
        <f t="shared" si="0"/>
        <v>Yes = 100% = 10 points
No = 0% = 0 points</v>
      </c>
      <c r="G17" s="251"/>
      <c r="H17" s="249"/>
    </row>
    <row r="18" spans="1:8" ht="30">
      <c r="A18" s="107">
        <f t="shared" si="1"/>
        <v>12</v>
      </c>
      <c r="B18" s="10" t="s">
        <v>9</v>
      </c>
      <c r="C18" s="122" t="s">
        <v>209</v>
      </c>
      <c r="D18" s="119" t="s">
        <v>121</v>
      </c>
      <c r="E18" s="11">
        <f t="shared" si="2"/>
        <v>10</v>
      </c>
      <c r="F18" s="116" t="str">
        <f t="shared" si="0"/>
        <v>Yes = 100% = 10 points
No = 0% = 0 points</v>
      </c>
      <c r="G18" s="251"/>
      <c r="H18" s="249"/>
    </row>
    <row r="19" spans="1:8" ht="75.75" thickBot="1">
      <c r="A19" s="107">
        <f t="shared" si="1"/>
        <v>13</v>
      </c>
      <c r="B19" s="10" t="s">
        <v>113</v>
      </c>
      <c r="C19" s="121" t="s">
        <v>122</v>
      </c>
      <c r="D19" s="118" t="s">
        <v>123</v>
      </c>
      <c r="E19" s="11" t="str">
        <f t="shared" si="2"/>
        <v/>
      </c>
      <c r="F19" s="116" t="str">
        <f t="shared" si="0"/>
        <v>EXCLUSION CRITERION
Yes = exclusion criteria fulfilled
No = exclusion criteria not  fulfilled</v>
      </c>
      <c r="G19" s="251"/>
      <c r="H19" s="249"/>
    </row>
    <row r="20" spans="1:8" ht="30.75" thickBot="1">
      <c r="A20" s="107">
        <f t="shared" si="1"/>
        <v>14</v>
      </c>
      <c r="B20" s="10" t="s">
        <v>9</v>
      </c>
      <c r="C20" s="123" t="s">
        <v>124</v>
      </c>
      <c r="D20" s="120" t="s">
        <v>125</v>
      </c>
      <c r="E20" s="11">
        <f t="shared" si="2"/>
        <v>10</v>
      </c>
      <c r="F20" s="116" t="str">
        <f t="shared" si="0"/>
        <v>Yes = 100% = 10 points
No = 0% = 0 points</v>
      </c>
      <c r="G20" s="251"/>
      <c r="H20" s="249"/>
    </row>
    <row r="21" spans="1:8" ht="30.75" thickBot="1">
      <c r="A21" s="107">
        <f t="shared" si="1"/>
        <v>15</v>
      </c>
      <c r="B21" s="10" t="s">
        <v>9</v>
      </c>
      <c r="C21" s="123" t="s">
        <v>126</v>
      </c>
      <c r="D21" s="120" t="s">
        <v>127</v>
      </c>
      <c r="E21" s="11">
        <f t="shared" si="2"/>
        <v>10</v>
      </c>
      <c r="F21" s="116" t="str">
        <f t="shared" si="0"/>
        <v>Yes = 100% = 10 points
No = 0% = 0 points</v>
      </c>
      <c r="G21" s="251"/>
      <c r="H21" s="249"/>
    </row>
    <row r="22" spans="1:8" ht="30.75" thickBot="1">
      <c r="A22" s="107">
        <f t="shared" si="1"/>
        <v>16</v>
      </c>
      <c r="B22" s="10" t="s">
        <v>9</v>
      </c>
      <c r="C22" s="123" t="s">
        <v>128</v>
      </c>
      <c r="D22" s="120" t="s">
        <v>129</v>
      </c>
      <c r="E22" s="11">
        <f t="shared" si="2"/>
        <v>10</v>
      </c>
      <c r="F22" s="116" t="str">
        <f t="shared" si="0"/>
        <v>Yes = 100% = 10 points
No = 0% = 0 points</v>
      </c>
      <c r="G22" s="251"/>
      <c r="H22" s="249"/>
    </row>
    <row r="23" spans="1:8" ht="75.75" customHeight="1" thickBot="1">
      <c r="A23" s="107"/>
      <c r="B23" s="10" t="s">
        <v>9</v>
      </c>
      <c r="C23" s="139" t="s">
        <v>204</v>
      </c>
      <c r="D23" s="120" t="s">
        <v>205</v>
      </c>
      <c r="E23" s="11">
        <f t="shared" si="2"/>
        <v>10</v>
      </c>
      <c r="F23" s="116" t="str">
        <f t="shared" si="0"/>
        <v>Yes = 100% = 10 points
No = 0% = 0 points</v>
      </c>
      <c r="G23" s="251"/>
      <c r="H23" s="249"/>
    </row>
    <row r="24" spans="1:8" ht="42.75">
      <c r="A24" s="107">
        <f t="shared" si="1"/>
        <v>18</v>
      </c>
      <c r="B24" s="10"/>
      <c r="C24" s="122" t="s">
        <v>211</v>
      </c>
      <c r="D24" s="119" t="s">
        <v>225</v>
      </c>
      <c r="E24" s="11"/>
      <c r="F24" s="116" t="str">
        <f t="shared" si="0"/>
        <v>Yes = 100% = 10 points
No = 0% = 0 points</v>
      </c>
      <c r="G24" s="251"/>
      <c r="H24" s="249" t="s">
        <v>206</v>
      </c>
    </row>
    <row r="25" spans="1:8" ht="30.75" thickBot="1">
      <c r="A25" s="107">
        <f t="shared" si="1"/>
        <v>19</v>
      </c>
      <c r="B25" s="10" t="s">
        <v>9</v>
      </c>
      <c r="C25" s="121" t="s">
        <v>130</v>
      </c>
      <c r="D25" s="118" t="s">
        <v>131</v>
      </c>
      <c r="E25" s="11">
        <f t="shared" si="2"/>
        <v>10</v>
      </c>
      <c r="F25" s="116" t="str">
        <f t="shared" si="0"/>
        <v>Yes = 100% = 10 points
No = 0% = 0 points</v>
      </c>
      <c r="G25" s="251"/>
      <c r="H25" s="249"/>
    </row>
    <row r="26" spans="1:8" ht="43.5" thickBot="1">
      <c r="A26" s="107">
        <f t="shared" si="1"/>
        <v>20</v>
      </c>
      <c r="B26" s="10" t="s">
        <v>9</v>
      </c>
      <c r="C26" s="123" t="s">
        <v>132</v>
      </c>
      <c r="D26" s="120" t="s">
        <v>133</v>
      </c>
      <c r="E26" s="11">
        <f t="shared" si="2"/>
        <v>10</v>
      </c>
      <c r="F26" s="116" t="str">
        <f t="shared" si="0"/>
        <v>Yes = 100% = 10 points
No = 0% = 0 points</v>
      </c>
      <c r="G26" s="251"/>
      <c r="H26" s="249"/>
    </row>
    <row r="27" spans="1:8" ht="30">
      <c r="A27" s="107">
        <f t="shared" si="1"/>
        <v>21</v>
      </c>
      <c r="B27" s="10" t="s">
        <v>9</v>
      </c>
      <c r="C27" s="122" t="s">
        <v>134</v>
      </c>
      <c r="D27" s="119" t="s">
        <v>135</v>
      </c>
      <c r="E27" s="11">
        <f t="shared" si="2"/>
        <v>10</v>
      </c>
      <c r="F27" s="116" t="str">
        <f t="shared" si="0"/>
        <v>Yes = 100% = 10 points
No = 0% = 0 points</v>
      </c>
      <c r="G27" s="251"/>
      <c r="H27" s="249"/>
    </row>
    <row r="28" spans="1:8" ht="75.75" thickBot="1">
      <c r="A28" s="107">
        <f t="shared" si="1"/>
        <v>22</v>
      </c>
      <c r="B28" s="10" t="s">
        <v>113</v>
      </c>
      <c r="C28" s="121" t="s">
        <v>136</v>
      </c>
      <c r="D28" s="118" t="s">
        <v>137</v>
      </c>
      <c r="E28" s="11" t="str">
        <f t="shared" si="2"/>
        <v/>
      </c>
      <c r="F28" s="116" t="str">
        <f t="shared" si="0"/>
        <v>EXCLUSION CRITERION
Yes = exclusion criteria fulfilled
No = exclusion criteria not  fulfilled</v>
      </c>
      <c r="G28" s="251"/>
      <c r="H28" s="249"/>
    </row>
    <row r="29" spans="1:8" ht="30.75" thickBot="1">
      <c r="A29" s="107">
        <f t="shared" si="1"/>
        <v>23</v>
      </c>
      <c r="B29" s="10" t="s">
        <v>9</v>
      </c>
      <c r="C29" s="123" t="s">
        <v>210</v>
      </c>
      <c r="D29" s="120" t="s">
        <v>138</v>
      </c>
      <c r="E29" s="11">
        <f t="shared" si="2"/>
        <v>10</v>
      </c>
      <c r="F29" s="116" t="str">
        <f t="shared" si="0"/>
        <v>Yes = 100% = 10 points
No = 0% = 0 points</v>
      </c>
      <c r="G29" s="251"/>
      <c r="H29" s="249"/>
    </row>
    <row r="30" spans="1:8" ht="44.25" thickBot="1">
      <c r="A30" s="107">
        <f t="shared" si="1"/>
        <v>24</v>
      </c>
      <c r="B30" s="10"/>
      <c r="C30" s="123" t="s">
        <v>212</v>
      </c>
      <c r="D30" s="140" t="s">
        <v>226</v>
      </c>
      <c r="E30" s="11"/>
      <c r="F30" s="116" t="str">
        <f t="shared" si="0"/>
        <v>Yes = 100% = 10 points
No = 0% = 0 points</v>
      </c>
      <c r="G30" s="251"/>
      <c r="H30" s="249" t="s">
        <v>206</v>
      </c>
    </row>
    <row r="31" spans="1:8" ht="75.75" thickBot="1">
      <c r="A31" s="107">
        <f t="shared" si="1"/>
        <v>25</v>
      </c>
      <c r="B31" s="10" t="s">
        <v>113</v>
      </c>
      <c r="C31" s="123" t="s">
        <v>139</v>
      </c>
      <c r="D31" s="120" t="s">
        <v>140</v>
      </c>
      <c r="E31" s="11" t="str">
        <f t="shared" si="2"/>
        <v/>
      </c>
      <c r="F31" s="116" t="str">
        <f t="shared" si="0"/>
        <v>EXCLUSION CRITERION
Yes = exclusion criteria fulfilled
No = exclusion criteria not  fulfilled</v>
      </c>
      <c r="G31" s="251"/>
      <c r="H31" s="249"/>
    </row>
    <row r="32" spans="1:8" ht="44.25" thickBot="1">
      <c r="A32" s="107">
        <f t="shared" si="1"/>
        <v>26</v>
      </c>
      <c r="B32" s="10"/>
      <c r="C32" s="123" t="s">
        <v>213</v>
      </c>
      <c r="D32" s="120" t="s">
        <v>226</v>
      </c>
      <c r="E32" s="11"/>
      <c r="F32" s="116" t="str">
        <f t="shared" si="0"/>
        <v>Yes = 100% = 10 points
No = 0% = 0 points</v>
      </c>
      <c r="G32" s="251"/>
      <c r="H32" s="249" t="s">
        <v>206</v>
      </c>
    </row>
    <row r="33" spans="1:8" ht="30.75" thickBot="1">
      <c r="A33" s="107">
        <f t="shared" si="1"/>
        <v>27</v>
      </c>
      <c r="B33" s="10"/>
      <c r="C33" s="122" t="s">
        <v>214</v>
      </c>
      <c r="D33" s="119" t="s">
        <v>225</v>
      </c>
      <c r="E33" s="11"/>
      <c r="F33" s="116" t="str">
        <f t="shared" si="0"/>
        <v>Yes = 100% = 10 points
No = 0% = 0 points</v>
      </c>
      <c r="G33" s="252"/>
      <c r="H33" s="249" t="s">
        <v>206</v>
      </c>
    </row>
    <row r="34" spans="1:8" ht="75" hidden="1">
      <c r="A34" s="107">
        <f t="shared" si="1"/>
        <v>28</v>
      </c>
      <c r="B34" s="10" t="s">
        <v>113</v>
      </c>
      <c r="C34" s="10"/>
      <c r="D34" s="14"/>
      <c r="E34" s="11" t="str">
        <f t="shared" si="2"/>
        <v/>
      </c>
      <c r="F34" s="116" t="str">
        <f t="shared" si="0"/>
        <v>EXCLUSION CRITERION
Yes = exclusion criteria fulfilled
No = exclusion criteria not  fulfilled</v>
      </c>
      <c r="G34" s="114"/>
      <c r="H34" s="115"/>
    </row>
    <row r="35" spans="1:8" ht="75" hidden="1">
      <c r="A35" s="107">
        <f t="shared" si="1"/>
        <v>29</v>
      </c>
      <c r="B35" s="10" t="s">
        <v>113</v>
      </c>
      <c r="C35" s="10"/>
      <c r="D35" s="14"/>
      <c r="E35" s="11" t="str">
        <f t="shared" si="2"/>
        <v/>
      </c>
      <c r="F35" s="116" t="str">
        <f t="shared" si="0"/>
        <v>EXCLUSION CRITERION
Yes = exclusion criteria fulfilled
No = exclusion criteria not  fulfilled</v>
      </c>
      <c r="G35" s="114"/>
      <c r="H35" s="115"/>
    </row>
    <row r="36" spans="1:8" ht="75" hidden="1">
      <c r="A36" s="107">
        <f t="shared" si="1"/>
        <v>30</v>
      </c>
      <c r="B36" s="10" t="s">
        <v>113</v>
      </c>
      <c r="C36" s="10"/>
      <c r="D36" s="14"/>
      <c r="E36" s="11" t="str">
        <f t="shared" si="2"/>
        <v/>
      </c>
      <c r="F36" s="116" t="str">
        <f t="shared" si="0"/>
        <v>EXCLUSION CRITERION
Yes = exclusion criteria fulfilled
No = exclusion criteria not  fulfilled</v>
      </c>
      <c r="G36" s="114"/>
      <c r="H36" s="115"/>
    </row>
    <row r="37" spans="1:8" ht="75" hidden="1">
      <c r="A37" s="107">
        <f t="shared" si="1"/>
        <v>31</v>
      </c>
      <c r="B37" s="10" t="s">
        <v>113</v>
      </c>
      <c r="C37" s="10"/>
      <c r="D37" s="14"/>
      <c r="E37" s="11" t="str">
        <f t="shared" si="2"/>
        <v/>
      </c>
      <c r="F37" s="116" t="str">
        <f t="shared" si="0"/>
        <v>EXCLUSION CRITERION
Yes = exclusion criteria fulfilled
No = exclusion criteria not  fulfilled</v>
      </c>
      <c r="G37" s="114"/>
      <c r="H37" s="115"/>
    </row>
    <row r="38" spans="1:8" ht="75" hidden="1">
      <c r="A38" s="107">
        <f t="shared" si="1"/>
        <v>32</v>
      </c>
      <c r="B38" s="10" t="s">
        <v>113</v>
      </c>
      <c r="C38" s="10"/>
      <c r="D38" s="14"/>
      <c r="E38" s="11" t="str">
        <f t="shared" si="2"/>
        <v/>
      </c>
      <c r="F38" s="116" t="str">
        <f t="shared" si="0"/>
        <v>EXCLUSION CRITERION
Yes = exclusion criteria fulfilled
No = exclusion criteria not  fulfilled</v>
      </c>
      <c r="G38" s="114"/>
      <c r="H38" s="115"/>
    </row>
    <row r="39" spans="1:8" ht="75" hidden="1">
      <c r="A39" s="107">
        <f t="shared" si="1"/>
        <v>33</v>
      </c>
      <c r="B39" s="10" t="s">
        <v>113</v>
      </c>
      <c r="C39" s="10"/>
      <c r="D39" s="14"/>
      <c r="E39" s="11" t="str">
        <f t="shared" si="2"/>
        <v/>
      </c>
      <c r="F39" s="116" t="str">
        <f t="shared" si="0"/>
        <v>EXCLUSION CRITERION
Yes = exclusion criteria fulfilled
No = exclusion criteria not  fulfilled</v>
      </c>
      <c r="G39" s="114"/>
      <c r="H39" s="115"/>
    </row>
    <row r="40" spans="1:8" ht="75" hidden="1">
      <c r="A40" s="107">
        <f t="shared" si="1"/>
        <v>34</v>
      </c>
      <c r="B40" s="10" t="s">
        <v>113</v>
      </c>
      <c r="C40" s="10"/>
      <c r="D40" s="14"/>
      <c r="E40" s="11" t="str">
        <f t="shared" si="2"/>
        <v/>
      </c>
      <c r="F40" s="116" t="str">
        <f t="shared" si="0"/>
        <v>EXCLUSION CRITERION
Yes = exclusion criteria fulfilled
No = exclusion criteria not  fulfilled</v>
      </c>
      <c r="G40" s="114"/>
      <c r="H40" s="115"/>
    </row>
    <row r="41" spans="1:8" ht="75" hidden="1">
      <c r="A41" s="107">
        <f t="shared" si="1"/>
        <v>35</v>
      </c>
      <c r="B41" s="10" t="s">
        <v>113</v>
      </c>
      <c r="C41" s="10"/>
      <c r="D41" s="14"/>
      <c r="E41" s="11" t="str">
        <f t="shared" si="2"/>
        <v/>
      </c>
      <c r="F41" s="116" t="str">
        <f t="shared" si="0"/>
        <v>EXCLUSION CRITERION
Yes = exclusion criteria fulfilled
No = exclusion criteria not  fulfilled</v>
      </c>
      <c r="G41" s="114"/>
      <c r="H41" s="115"/>
    </row>
    <row r="42" spans="1:8" ht="75" hidden="1">
      <c r="A42" s="107">
        <f t="shared" si="1"/>
        <v>36</v>
      </c>
      <c r="B42" s="10" t="s">
        <v>113</v>
      </c>
      <c r="C42" s="10"/>
      <c r="D42" s="14"/>
      <c r="E42" s="11" t="str">
        <f t="shared" si="2"/>
        <v/>
      </c>
      <c r="F42" s="116" t="str">
        <f t="shared" si="0"/>
        <v>EXCLUSION CRITERION
Yes = exclusion criteria fulfilled
No = exclusion criteria not  fulfilled</v>
      </c>
      <c r="G42" s="114"/>
      <c r="H42" s="115"/>
    </row>
    <row r="43" spans="1:8" ht="75" hidden="1">
      <c r="A43" s="107">
        <f t="shared" si="1"/>
        <v>37</v>
      </c>
      <c r="B43" s="10" t="s">
        <v>113</v>
      </c>
      <c r="C43" s="10"/>
      <c r="D43" s="14"/>
      <c r="E43" s="11" t="str">
        <f t="shared" si="2"/>
        <v/>
      </c>
      <c r="F43" s="116" t="str">
        <f t="shared" si="0"/>
        <v>EXCLUSION CRITERION
Yes = exclusion criteria fulfilled
No = exclusion criteria not  fulfilled</v>
      </c>
      <c r="G43" s="114"/>
      <c r="H43" s="115"/>
    </row>
    <row r="44" spans="1:8" ht="75" hidden="1">
      <c r="A44" s="107">
        <f t="shared" si="1"/>
        <v>38</v>
      </c>
      <c r="B44" s="10" t="s">
        <v>113</v>
      </c>
      <c r="C44" s="10"/>
      <c r="D44" s="14"/>
      <c r="E44" s="11" t="str">
        <f t="shared" si="2"/>
        <v/>
      </c>
      <c r="F44" s="116" t="str">
        <f t="shared" si="0"/>
        <v>EXCLUSION CRITERION
Yes = exclusion criteria fulfilled
No = exclusion criteria not  fulfilled</v>
      </c>
      <c r="G44" s="114"/>
      <c r="H44" s="115"/>
    </row>
    <row r="45" spans="1:8" ht="75" hidden="1">
      <c r="A45" s="107">
        <f t="shared" si="1"/>
        <v>39</v>
      </c>
      <c r="B45" s="10" t="s">
        <v>113</v>
      </c>
      <c r="C45" s="10"/>
      <c r="D45" s="14"/>
      <c r="E45" s="11" t="str">
        <f t="shared" si="2"/>
        <v/>
      </c>
      <c r="F45" s="116" t="str">
        <f t="shared" si="0"/>
        <v>EXCLUSION CRITERION
Yes = exclusion criteria fulfilled
No = exclusion criteria not  fulfilled</v>
      </c>
      <c r="G45" s="114"/>
      <c r="H45" s="115"/>
    </row>
    <row r="46" spans="1:8" ht="75" hidden="1">
      <c r="A46" s="107">
        <f t="shared" si="1"/>
        <v>40</v>
      </c>
      <c r="B46" s="10" t="s">
        <v>113</v>
      </c>
      <c r="C46" s="10"/>
      <c r="D46" s="14"/>
      <c r="E46" s="11" t="str">
        <f t="shared" si="2"/>
        <v/>
      </c>
      <c r="F46" s="116" t="str">
        <f t="shared" si="0"/>
        <v>EXCLUSION CRITERION
Yes = exclusion criteria fulfilled
No = exclusion criteria not  fulfilled</v>
      </c>
      <c r="G46" s="114"/>
      <c r="H46" s="115"/>
    </row>
    <row r="47" spans="1:8" ht="75" hidden="1">
      <c r="A47" s="107">
        <f t="shared" si="1"/>
        <v>41</v>
      </c>
      <c r="B47" s="10" t="s">
        <v>113</v>
      </c>
      <c r="C47" s="10"/>
      <c r="D47" s="14"/>
      <c r="E47" s="11" t="str">
        <f t="shared" si="2"/>
        <v/>
      </c>
      <c r="F47" s="116" t="str">
        <f t="shared" si="0"/>
        <v>EXCLUSION CRITERION
Yes = exclusion criteria fulfilled
No = exclusion criteria not  fulfilled</v>
      </c>
      <c r="G47" s="114"/>
      <c r="H47" s="115"/>
    </row>
    <row r="48" spans="1:8" ht="75" hidden="1">
      <c r="A48" s="107">
        <f t="shared" si="1"/>
        <v>42</v>
      </c>
      <c r="B48" s="10" t="s">
        <v>113</v>
      </c>
      <c r="C48" s="10"/>
      <c r="D48" s="14"/>
      <c r="E48" s="11" t="str">
        <f t="shared" si="2"/>
        <v/>
      </c>
      <c r="F48" s="116" t="str">
        <f t="shared" si="0"/>
        <v>EXCLUSION CRITERION
Yes = exclusion criteria fulfilled
No = exclusion criteria not  fulfilled</v>
      </c>
      <c r="G48" s="114"/>
      <c r="H48" s="115"/>
    </row>
    <row r="49" spans="1:8" ht="75" hidden="1">
      <c r="A49" s="107">
        <f t="shared" si="1"/>
        <v>43</v>
      </c>
      <c r="B49" s="10" t="s">
        <v>113</v>
      </c>
      <c r="C49" s="10"/>
      <c r="D49" s="14"/>
      <c r="E49" s="11" t="str">
        <f t="shared" si="2"/>
        <v/>
      </c>
      <c r="F49" s="116" t="str">
        <f t="shared" si="0"/>
        <v>EXCLUSION CRITERION
Yes = exclusion criteria fulfilled
No = exclusion criteria not  fulfilled</v>
      </c>
      <c r="G49" s="114"/>
      <c r="H49" s="115"/>
    </row>
    <row r="50" spans="1:8" ht="75" hidden="1">
      <c r="A50" s="107">
        <f t="shared" si="1"/>
        <v>44</v>
      </c>
      <c r="B50" s="10" t="s">
        <v>113</v>
      </c>
      <c r="C50" s="10"/>
      <c r="D50" s="14"/>
      <c r="E50" s="11" t="str">
        <f t="shared" si="2"/>
        <v/>
      </c>
      <c r="F50" s="116" t="str">
        <f t="shared" si="0"/>
        <v>EXCLUSION CRITERION
Yes = exclusion criteria fulfilled
No = exclusion criteria not  fulfilled</v>
      </c>
      <c r="G50" s="114"/>
      <c r="H50" s="115"/>
    </row>
    <row r="51" spans="1:8" ht="75.75" hidden="1" thickBot="1">
      <c r="A51" s="107">
        <f t="shared" si="1"/>
        <v>45</v>
      </c>
      <c r="B51" s="10" t="s">
        <v>113</v>
      </c>
      <c r="C51" s="10"/>
      <c r="D51" s="98"/>
      <c r="E51" s="11" t="str">
        <f t="shared" si="2"/>
        <v/>
      </c>
      <c r="F51" s="129" t="str">
        <f t="shared" si="0"/>
        <v>EXCLUSION CRITERION
Yes = exclusion criteria fulfilled
No = exclusion criteria not  fulfilled</v>
      </c>
      <c r="G51" s="130"/>
      <c r="H51" s="131"/>
    </row>
    <row r="52" spans="1:8" ht="15.75">
      <c r="A52" s="9"/>
      <c r="D52" s="101" t="s">
        <v>10</v>
      </c>
      <c r="E52" s="102">
        <f>SUM(E7:E51)</f>
        <v>150</v>
      </c>
      <c r="F52" s="161" t="str">
        <f>IF(COUNTIF(G7:G51,"No")&gt;0,"As an exclusion criterion was answered with “No,” exclusion from the tender will result.","")</f>
        <v/>
      </c>
      <c r="G52" s="162"/>
      <c r="H52" s="163"/>
    </row>
    <row r="53" spans="1:8" ht="15.75">
      <c r="A53" s="9"/>
      <c r="D53" s="103" t="s">
        <v>11</v>
      </c>
      <c r="E53" s="104">
        <f>SUM(G7:G51)</f>
        <v>0</v>
      </c>
      <c r="F53" s="164"/>
      <c r="G53" s="165"/>
      <c r="H53" s="166"/>
    </row>
    <row r="54" spans="1:8" ht="32.25" thickBot="1">
      <c r="A54" s="9"/>
      <c r="D54" s="100" t="s">
        <v>107</v>
      </c>
      <c r="E54" s="99">
        <f>(E53/E52)*10</f>
        <v>0</v>
      </c>
      <c r="F54" s="167"/>
      <c r="G54" s="168"/>
      <c r="H54" s="169"/>
    </row>
    <row r="55" spans="1:8">
      <c r="A55" s="9"/>
      <c r="E55" s="12"/>
      <c r="F55" s="17"/>
      <c r="G55" s="105"/>
      <c r="H55" s="9"/>
    </row>
    <row r="56" spans="1:8" ht="15.75" thickBot="1">
      <c r="A56" s="9"/>
      <c r="B56" s="16"/>
      <c r="C56" s="16"/>
      <c r="D56" s="18"/>
      <c r="E56" s="19"/>
      <c r="F56" s="16"/>
      <c r="G56" s="106"/>
      <c r="H56" s="16"/>
    </row>
    <row r="57" spans="1:8" ht="15.75">
      <c r="A57" s="9"/>
      <c r="B57" s="148" t="s">
        <v>12</v>
      </c>
      <c r="C57" s="149"/>
      <c r="D57" s="150"/>
      <c r="E57" s="12"/>
      <c r="G57" s="105"/>
      <c r="H57" s="9"/>
    </row>
    <row r="58" spans="1:8" ht="15.75">
      <c r="B58" s="151" t="s">
        <v>13</v>
      </c>
      <c r="C58" s="152"/>
      <c r="D58" s="153"/>
      <c r="E58" s="12"/>
    </row>
    <row r="59" spans="1:8" ht="16.5" thickBot="1">
      <c r="B59" s="154" t="s">
        <v>14</v>
      </c>
      <c r="C59" s="155"/>
      <c r="D59" s="156"/>
    </row>
  </sheetData>
  <sheetProtection selectLockedCells="1" selectUnlockedCells="1"/>
  <mergeCells count="8">
    <mergeCell ref="A1:H2"/>
    <mergeCell ref="B57:D57"/>
    <mergeCell ref="B58:D58"/>
    <mergeCell ref="B59:D59"/>
    <mergeCell ref="G5:H5"/>
    <mergeCell ref="A5:F5"/>
    <mergeCell ref="F52:H54"/>
    <mergeCell ref="A3:H4"/>
  </mergeCells>
  <conditionalFormatting sqref="A3:H4">
    <cfRule type="expression" dxfId="3" priority="1">
      <formula>$F$52="As an exclusion criterion was answered with “No,” exclusion from the tender will result."</formula>
    </cfRule>
  </conditionalFormatting>
  <conditionalFormatting sqref="E7:E51">
    <cfRule type="expression" dxfId="2" priority="5">
      <formula>B7="A"</formula>
    </cfRule>
  </conditionalFormatting>
  <conditionalFormatting sqref="F52:H54">
    <cfRule type="expression" dxfId="1" priority="2">
      <formula>$F$52="As an exclusion criterion was answered with “No,” exclusion from the tender will result."</formula>
    </cfRule>
  </conditionalFormatting>
  <dataValidations count="4">
    <dataValidation allowBlank="1" showInputMessage="1" showErrorMessage="1" sqref="C34:C1048576 C6 C1:C2" xr:uid="{9F72A5BA-7E8A-4D4E-8097-0AAAACABD38D}"/>
    <dataValidation type="list" allowBlank="1" showInputMessage="1" showErrorMessage="1" sqref="B7:B51" xr:uid="{B7952ED0-22A4-4E72-8109-5C5FF92C704F}">
      <formula1>"A,B,"</formula1>
    </dataValidation>
    <dataValidation type="list" allowBlank="1" showInputMessage="1" showErrorMessage="1" sqref="E7:E51" xr:uid="{3E997D8F-6A9C-4835-8D29-D475ADA6C819}"/>
    <dataValidation type="list" showInputMessage="1" showErrorMessage="1" sqref="G7:G51" xr:uid="{926C4A59-2C1C-48D3-B82B-C7259DF10782}">
      <formula1>INDIRECT(B7 &amp; "_Liste")</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71FD4-032D-4BFA-827E-EE73B1BA0FCD}">
  <sheetPr codeName="Tabelle5"/>
  <dimension ref="A1:W79"/>
  <sheetViews>
    <sheetView showGridLines="0" zoomScale="120" zoomScaleNormal="120" zoomScaleSheetLayoutView="85" zoomScalePageLayoutView="130" workbookViewId="0">
      <selection activeCell="C4" sqref="C4"/>
    </sheetView>
  </sheetViews>
  <sheetFormatPr baseColWidth="10" defaultColWidth="5.6640625" defaultRowHeight="10.35" customHeight="1" outlineLevelRow="1"/>
  <cols>
    <col min="1" max="1" width="7.83203125" style="25" customWidth="1"/>
    <col min="2" max="2" width="19.33203125" style="24" customWidth="1"/>
    <col min="3" max="3" width="39.83203125" style="23" bestFit="1" customWidth="1"/>
    <col min="4" max="4" width="11" style="22" bestFit="1" customWidth="1"/>
    <col min="5" max="5" width="8.33203125" style="65" bestFit="1" customWidth="1"/>
    <col min="6" max="6" width="11.33203125" style="64" customWidth="1"/>
    <col min="7" max="7" width="8.33203125" style="65" bestFit="1" customWidth="1"/>
    <col min="8" max="8" width="11.5" style="64" bestFit="1" customWidth="1"/>
    <col min="9" max="9" width="8.33203125" style="65" bestFit="1" customWidth="1"/>
    <col min="10" max="10" width="11.33203125" style="64" bestFit="1" customWidth="1"/>
    <col min="11" max="11" width="8.33203125" style="65" bestFit="1" customWidth="1"/>
    <col min="12" max="12" width="11.33203125" style="64" bestFit="1" customWidth="1"/>
    <col min="13" max="13" width="8.33203125" style="63" bestFit="1" customWidth="1"/>
    <col min="14" max="14" width="11.33203125" style="62" bestFit="1" customWidth="1"/>
    <col min="15" max="15" width="33.5" style="21" customWidth="1"/>
    <col min="16" max="16" width="55.5" style="21" hidden="1" customWidth="1"/>
    <col min="17" max="16384" width="5.6640625" style="21"/>
  </cols>
  <sheetData>
    <row r="1" spans="1:23" ht="72" customHeight="1">
      <c r="A1" s="221" t="s">
        <v>96</v>
      </c>
      <c r="B1" s="221"/>
      <c r="C1" s="222"/>
      <c r="D1" s="221"/>
      <c r="E1" s="221"/>
      <c r="F1" s="221"/>
      <c r="G1" s="221"/>
      <c r="H1" s="221"/>
      <c r="I1" s="221"/>
      <c r="J1" s="221"/>
      <c r="K1" s="94"/>
      <c r="L1" s="213"/>
      <c r="M1" s="214"/>
      <c r="N1" s="214"/>
      <c r="O1" s="61" t="s">
        <v>95</v>
      </c>
      <c r="P1" s="60"/>
      <c r="Q1" s="60"/>
      <c r="R1" s="60"/>
      <c r="S1" s="60"/>
      <c r="T1" s="60"/>
    </row>
    <row r="2" spans="1:23" ht="14.25" customHeight="1">
      <c r="A2" s="235" t="s">
        <v>94</v>
      </c>
      <c r="B2" s="235"/>
      <c r="C2" s="93"/>
      <c r="D2" s="215" t="s">
        <v>93</v>
      </c>
      <c r="E2" s="215"/>
      <c r="F2" s="216" t="s">
        <v>221</v>
      </c>
      <c r="G2" s="227"/>
      <c r="H2" s="227"/>
      <c r="I2" s="227"/>
      <c r="J2" s="227"/>
      <c r="K2" s="228" t="s">
        <v>92</v>
      </c>
      <c r="L2" s="229"/>
      <c r="M2" s="216"/>
      <c r="N2" s="217"/>
    </row>
    <row r="3" spans="1:23" ht="14.1" customHeight="1">
      <c r="A3" s="200"/>
      <c r="B3" s="200"/>
      <c r="C3" s="20"/>
      <c r="D3" s="200" t="s">
        <v>91</v>
      </c>
      <c r="E3" s="200"/>
      <c r="F3" s="225" t="s">
        <v>222</v>
      </c>
      <c r="G3" s="226"/>
      <c r="H3" s="226"/>
      <c r="I3" s="226"/>
      <c r="J3" s="226"/>
      <c r="K3" s="230" t="s">
        <v>90</v>
      </c>
      <c r="L3" s="231"/>
      <c r="M3" s="218"/>
      <c r="N3" s="218"/>
    </row>
    <row r="4" spans="1:23" ht="14.1" customHeight="1">
      <c r="A4" s="200" t="s">
        <v>89</v>
      </c>
      <c r="B4" s="201"/>
      <c r="C4" s="20"/>
      <c r="D4" s="200"/>
      <c r="E4" s="200"/>
      <c r="F4" s="226"/>
      <c r="G4" s="226"/>
      <c r="H4" s="226"/>
      <c r="I4" s="226"/>
      <c r="J4" s="226"/>
      <c r="K4" s="62"/>
      <c r="L4" s="92"/>
      <c r="M4" s="232"/>
      <c r="N4" s="232"/>
    </row>
    <row r="5" spans="1:23" ht="14.1" customHeight="1">
      <c r="A5" s="233" t="s">
        <v>88</v>
      </c>
      <c r="B5" s="234"/>
      <c r="C5" s="91" t="s">
        <v>50</v>
      </c>
      <c r="D5" s="59"/>
      <c r="E5" s="90"/>
      <c r="F5" s="90"/>
      <c r="G5" s="90"/>
      <c r="H5" s="90"/>
      <c r="I5" s="90"/>
      <c r="J5" s="90"/>
      <c r="K5" s="89"/>
      <c r="L5" s="88"/>
      <c r="M5" s="223"/>
      <c r="N5" s="224"/>
      <c r="O5" s="203"/>
      <c r="P5" s="1"/>
      <c r="Q5" s="1"/>
      <c r="R5" s="1"/>
      <c r="S5" s="1"/>
      <c r="T5" s="1"/>
      <c r="U5" s="1"/>
      <c r="V5" s="1"/>
      <c r="W5" s="1"/>
    </row>
    <row r="6" spans="1:23" s="56" customFormat="1" ht="27.75" customHeight="1">
      <c r="A6" s="58"/>
      <c r="B6" s="87"/>
      <c r="C6" s="57"/>
      <c r="D6" s="86"/>
      <c r="E6" s="219" t="s">
        <v>87</v>
      </c>
      <c r="F6" s="220"/>
      <c r="G6" s="219" t="s">
        <v>86</v>
      </c>
      <c r="H6" s="220"/>
      <c r="I6" s="219" t="s">
        <v>85</v>
      </c>
      <c r="J6" s="220"/>
      <c r="K6" s="219" t="s">
        <v>84</v>
      </c>
      <c r="L6" s="220"/>
      <c r="M6" s="219" t="s">
        <v>83</v>
      </c>
      <c r="N6" s="220"/>
      <c r="O6" s="203"/>
      <c r="P6" s="1"/>
      <c r="Q6" s="1"/>
      <c r="R6" s="1"/>
      <c r="S6" s="1"/>
      <c r="T6" s="1"/>
      <c r="U6" s="1"/>
      <c r="V6" s="1"/>
      <c r="W6" s="1"/>
    </row>
    <row r="7" spans="1:23" ht="9.75" customHeight="1">
      <c r="B7" s="236" t="s">
        <v>15</v>
      </c>
      <c r="C7" s="237"/>
      <c r="D7" s="55" t="s">
        <v>16</v>
      </c>
      <c r="E7" s="85" t="s">
        <v>17</v>
      </c>
      <c r="F7" s="84" t="s">
        <v>18</v>
      </c>
      <c r="G7" s="85" t="s">
        <v>17</v>
      </c>
      <c r="H7" s="84" t="s">
        <v>18</v>
      </c>
      <c r="I7" s="85" t="s">
        <v>17</v>
      </c>
      <c r="J7" s="84" t="s">
        <v>18</v>
      </c>
      <c r="K7" s="85" t="s">
        <v>17</v>
      </c>
      <c r="L7" s="84" t="s">
        <v>18</v>
      </c>
      <c r="M7" s="85" t="s">
        <v>17</v>
      </c>
      <c r="N7" s="84" t="s">
        <v>18</v>
      </c>
    </row>
    <row r="8" spans="1:23" ht="10.35" customHeight="1">
      <c r="B8" s="238" t="s">
        <v>19</v>
      </c>
      <c r="C8" s="239"/>
      <c r="D8" s="54" t="s">
        <v>20</v>
      </c>
      <c r="E8" s="85" t="s">
        <v>21</v>
      </c>
      <c r="F8" s="84" t="s">
        <v>22</v>
      </c>
      <c r="G8" s="85" t="s">
        <v>21</v>
      </c>
      <c r="H8" s="84" t="s">
        <v>22</v>
      </c>
      <c r="I8" s="85" t="s">
        <v>21</v>
      </c>
      <c r="J8" s="84" t="s">
        <v>22</v>
      </c>
      <c r="K8" s="85" t="s">
        <v>21</v>
      </c>
      <c r="L8" s="84" t="s">
        <v>22</v>
      </c>
      <c r="M8" s="85" t="s">
        <v>21</v>
      </c>
      <c r="N8" s="84" t="s">
        <v>22</v>
      </c>
    </row>
    <row r="9" spans="1:23" ht="11.25">
      <c r="A9" s="52"/>
      <c r="B9" s="205"/>
      <c r="C9" s="206"/>
      <c r="D9" s="53" t="s">
        <v>23</v>
      </c>
      <c r="E9" s="83" t="s">
        <v>24</v>
      </c>
      <c r="F9" s="82" t="s">
        <v>25</v>
      </c>
      <c r="G9" s="83" t="s">
        <v>24</v>
      </c>
      <c r="H9" s="82" t="s">
        <v>25</v>
      </c>
      <c r="I9" s="83" t="s">
        <v>24</v>
      </c>
      <c r="J9" s="82" t="s">
        <v>25</v>
      </c>
      <c r="K9" s="83" t="s">
        <v>24</v>
      </c>
      <c r="L9" s="82" t="s">
        <v>25</v>
      </c>
      <c r="M9" s="83" t="s">
        <v>24</v>
      </c>
      <c r="N9" s="82" t="s">
        <v>25</v>
      </c>
    </row>
    <row r="10" spans="1:23" s="48" customFormat="1" ht="12.75">
      <c r="A10" s="81" t="s">
        <v>26</v>
      </c>
      <c r="B10" s="199" t="s">
        <v>49</v>
      </c>
      <c r="C10" s="199"/>
      <c r="D10" s="199"/>
      <c r="E10" s="199"/>
      <c r="F10" s="199"/>
      <c r="G10" s="199"/>
      <c r="H10" s="199"/>
      <c r="I10" s="199"/>
      <c r="J10" s="199"/>
      <c r="K10" s="199"/>
      <c r="L10" s="199"/>
      <c r="M10" s="199"/>
      <c r="N10" s="199"/>
      <c r="P10" s="27" t="str">
        <f t="shared" ref="P10:P27" si="0">IF(ISBLANK(B10),A10,B10)</f>
        <v>Assessment of technical-methodological design</v>
      </c>
    </row>
    <row r="11" spans="1:23" ht="15" customHeight="1">
      <c r="A11" s="80" t="s">
        <v>27</v>
      </c>
      <c r="B11" s="184"/>
      <c r="C11" s="186"/>
      <c r="D11" s="79"/>
      <c r="E11" s="78"/>
      <c r="F11" s="76"/>
      <c r="G11" s="77"/>
      <c r="H11" s="76"/>
      <c r="I11" s="77"/>
      <c r="J11" s="76"/>
      <c r="K11" s="77"/>
      <c r="L11" s="76"/>
      <c r="M11" s="77"/>
      <c r="N11" s="76"/>
      <c r="P11" s="27" t="str">
        <f>IF(ISBLANK(B11),A11,B11)</f>
        <v>1.1</v>
      </c>
    </row>
    <row r="12" spans="1:23" ht="30" customHeight="1">
      <c r="A12" s="124" t="s">
        <v>28</v>
      </c>
      <c r="B12" s="210" t="s">
        <v>187</v>
      </c>
      <c r="C12" s="210"/>
      <c r="D12" s="75">
        <v>0.2</v>
      </c>
      <c r="E12" s="49"/>
      <c r="F12" s="73">
        <f>$D12*E12*100</f>
        <v>0</v>
      </c>
      <c r="G12" s="49"/>
      <c r="H12" s="73">
        <f>$D12*G12*100</f>
        <v>0</v>
      </c>
      <c r="I12" s="49"/>
      <c r="J12" s="73">
        <f>$D12*I12*100</f>
        <v>0</v>
      </c>
      <c r="K12" s="49"/>
      <c r="L12" s="73">
        <f>$D12*K12*100</f>
        <v>0</v>
      </c>
      <c r="M12" s="49"/>
      <c r="N12" s="73">
        <f>$D12*M12*100</f>
        <v>0</v>
      </c>
      <c r="P12" s="27"/>
    </row>
    <row r="13" spans="1:23" ht="30" customHeight="1">
      <c r="A13" s="125" t="s">
        <v>29</v>
      </c>
      <c r="B13" s="210" t="s">
        <v>218</v>
      </c>
      <c r="C13" s="210"/>
      <c r="D13" s="75">
        <v>0</v>
      </c>
      <c r="E13" s="49"/>
      <c r="F13" s="73">
        <f>$D13*E13*100</f>
        <v>0</v>
      </c>
      <c r="G13" s="49"/>
      <c r="H13" s="73">
        <f>$D13*G13*100</f>
        <v>0</v>
      </c>
      <c r="I13" s="49"/>
      <c r="J13" s="73">
        <f>$D13*I13*100</f>
        <v>0</v>
      </c>
      <c r="K13" s="49"/>
      <c r="L13" s="73">
        <f>$D13*K13*100</f>
        <v>0</v>
      </c>
      <c r="M13" s="49"/>
      <c r="N13" s="73">
        <f>$D13*M13*100</f>
        <v>0</v>
      </c>
      <c r="P13" s="23" t="str">
        <f t="shared" si="0"/>
        <v xml:space="preserve">Aggregated monitoring 
(according to TOR, see feature ii) - not applicable - </v>
      </c>
    </row>
    <row r="14" spans="1:23" ht="15" customHeight="1">
      <c r="A14" s="70" t="s">
        <v>30</v>
      </c>
      <c r="B14" s="202"/>
      <c r="C14" s="202"/>
      <c r="D14" s="51"/>
      <c r="E14" s="50"/>
      <c r="F14" s="45"/>
      <c r="G14" s="50"/>
      <c r="H14" s="45"/>
      <c r="I14" s="50"/>
      <c r="J14" s="45"/>
      <c r="K14" s="50"/>
      <c r="L14" s="45"/>
      <c r="M14" s="50"/>
      <c r="N14" s="45"/>
      <c r="P14" s="27" t="str">
        <f t="shared" si="0"/>
        <v>1.2</v>
      </c>
    </row>
    <row r="15" spans="1:23" ht="30" customHeight="1">
      <c r="A15" s="69" t="s">
        <v>160</v>
      </c>
      <c r="B15" s="210" t="s">
        <v>219</v>
      </c>
      <c r="C15" s="210"/>
      <c r="D15" s="41">
        <v>0</v>
      </c>
      <c r="E15" s="42"/>
      <c r="F15" s="43">
        <f>$D15*E15*100</f>
        <v>0</v>
      </c>
      <c r="G15" s="42"/>
      <c r="H15" s="43">
        <f>$D15*G15*100</f>
        <v>0</v>
      </c>
      <c r="I15" s="42"/>
      <c r="J15" s="43">
        <f>$D15*I15*100</f>
        <v>0</v>
      </c>
      <c r="K15" s="42"/>
      <c r="L15" s="43">
        <f>$D15*K15*100</f>
        <v>0</v>
      </c>
      <c r="M15" s="42"/>
      <c r="N15" s="43">
        <f>$D15*M15*100</f>
        <v>0</v>
      </c>
      <c r="P15" s="27"/>
    </row>
    <row r="16" spans="1:23" ht="30" customHeight="1">
      <c r="A16" s="69" t="s">
        <v>165</v>
      </c>
      <c r="B16" s="210" t="s">
        <v>220</v>
      </c>
      <c r="C16" s="210"/>
      <c r="D16" s="41">
        <v>0</v>
      </c>
      <c r="E16" s="42"/>
      <c r="F16" s="43">
        <f>$D16*E16*100</f>
        <v>0</v>
      </c>
      <c r="G16" s="42"/>
      <c r="H16" s="43">
        <f>$D16*G16*100</f>
        <v>0</v>
      </c>
      <c r="I16" s="42"/>
      <c r="J16" s="43">
        <f>$D16*I16*100</f>
        <v>0</v>
      </c>
      <c r="K16" s="42"/>
      <c r="L16" s="43">
        <f>$D16*K16*100</f>
        <v>0</v>
      </c>
      <c r="M16" s="42"/>
      <c r="N16" s="43">
        <f>$D16*M16*100</f>
        <v>0</v>
      </c>
      <c r="P16" s="23" t="str">
        <f t="shared" si="0"/>
        <v xml:space="preserve">Relational data base and data analytics
(according to TOR, see feature iv) - not applicable - </v>
      </c>
    </row>
    <row r="17" spans="1:16" ht="15" customHeight="1">
      <c r="A17" s="70" t="s">
        <v>31</v>
      </c>
      <c r="B17" s="202"/>
      <c r="C17" s="202"/>
      <c r="D17" s="51"/>
      <c r="E17" s="50"/>
      <c r="F17" s="45"/>
      <c r="G17" s="50"/>
      <c r="H17" s="45"/>
      <c r="I17" s="50"/>
      <c r="J17" s="45"/>
      <c r="K17" s="50"/>
      <c r="L17" s="45"/>
      <c r="M17" s="50"/>
      <c r="N17" s="45"/>
      <c r="P17" s="27" t="str">
        <f t="shared" si="0"/>
        <v>1.3</v>
      </c>
    </row>
    <row r="18" spans="1:16" ht="30" customHeight="1">
      <c r="A18" s="69" t="s">
        <v>161</v>
      </c>
      <c r="B18" s="210" t="s">
        <v>188</v>
      </c>
      <c r="C18" s="210"/>
      <c r="D18" s="41">
        <v>0.06</v>
      </c>
      <c r="E18" s="42"/>
      <c r="F18" s="43">
        <f>$D18*E18*100</f>
        <v>0</v>
      </c>
      <c r="G18" s="42"/>
      <c r="H18" s="43">
        <f>$D18*G18*100</f>
        <v>0</v>
      </c>
      <c r="I18" s="42"/>
      <c r="J18" s="43">
        <f>$D18*I18*100</f>
        <v>0</v>
      </c>
      <c r="K18" s="42"/>
      <c r="L18" s="43">
        <f>$D18*K18*100</f>
        <v>0</v>
      </c>
      <c r="M18" s="42"/>
      <c r="N18" s="43">
        <f>$D18*M18*100</f>
        <v>0</v>
      </c>
      <c r="P18" s="27"/>
    </row>
    <row r="19" spans="1:16" ht="30" customHeight="1">
      <c r="A19" s="69" t="s">
        <v>167</v>
      </c>
      <c r="B19" s="210" t="s">
        <v>189</v>
      </c>
      <c r="C19" s="210"/>
      <c r="D19" s="41">
        <v>0.04</v>
      </c>
      <c r="E19" s="42"/>
      <c r="F19" s="43">
        <f>$D19*E19*100</f>
        <v>0</v>
      </c>
      <c r="G19" s="42"/>
      <c r="H19" s="43">
        <f>$D19*G19*100</f>
        <v>0</v>
      </c>
      <c r="I19" s="42"/>
      <c r="J19" s="43">
        <f>$D19*I19*100</f>
        <v>0</v>
      </c>
      <c r="K19" s="42"/>
      <c r="L19" s="43">
        <f>$D19*K19*100</f>
        <v>0</v>
      </c>
      <c r="M19" s="42"/>
      <c r="N19" s="43">
        <f>$D19*M19*100</f>
        <v>0</v>
      </c>
      <c r="P19" s="23" t="str">
        <f>IF(ISBLANK(B18),A18,B18)</f>
        <v>Processes to enter and edit data
(according to TOR, see feature v)</v>
      </c>
    </row>
    <row r="20" spans="1:16" ht="15" customHeight="1">
      <c r="A20" s="70" t="s">
        <v>32</v>
      </c>
      <c r="B20" s="202"/>
      <c r="C20" s="202"/>
      <c r="D20" s="51"/>
      <c r="E20" s="50"/>
      <c r="F20" s="45"/>
      <c r="G20" s="50"/>
      <c r="H20" s="45"/>
      <c r="I20" s="50"/>
      <c r="J20" s="45"/>
      <c r="K20" s="50"/>
      <c r="L20" s="45"/>
      <c r="M20" s="50"/>
      <c r="N20" s="45"/>
      <c r="P20" s="27" t="str">
        <f t="shared" si="0"/>
        <v>1.4</v>
      </c>
    </row>
    <row r="21" spans="1:16" ht="30" customHeight="1">
      <c r="A21" s="126" t="s">
        <v>162</v>
      </c>
      <c r="B21" s="210" t="s">
        <v>190</v>
      </c>
      <c r="C21" s="210"/>
      <c r="D21" s="41">
        <v>0.13</v>
      </c>
      <c r="E21" s="42"/>
      <c r="F21" s="43">
        <f>$D21*E21*100</f>
        <v>0</v>
      </c>
      <c r="G21" s="42"/>
      <c r="H21" s="43">
        <f>$D21*G21*100</f>
        <v>0</v>
      </c>
      <c r="I21" s="42"/>
      <c r="J21" s="43">
        <f>$D21*I21*100</f>
        <v>0</v>
      </c>
      <c r="K21" s="42"/>
      <c r="L21" s="43">
        <f>$D21*K21*100</f>
        <v>0</v>
      </c>
      <c r="M21" s="42"/>
      <c r="N21" s="43">
        <f>$D21*M21*100</f>
        <v>0</v>
      </c>
      <c r="P21" s="27" t="str">
        <f t="shared" si="0"/>
        <v>Dasboards and analytics
(according to TOR, see feature vii)</v>
      </c>
    </row>
    <row r="22" spans="1:16" ht="30" customHeight="1">
      <c r="A22" s="69" t="s">
        <v>163</v>
      </c>
      <c r="B22" s="210" t="s">
        <v>191</v>
      </c>
      <c r="C22" s="210"/>
      <c r="D22" s="41">
        <v>0.02</v>
      </c>
      <c r="E22" s="42"/>
      <c r="F22" s="43">
        <f>$D22*E22*100</f>
        <v>0</v>
      </c>
      <c r="G22" s="42"/>
      <c r="H22" s="43">
        <f>$D22*G22*100</f>
        <v>0</v>
      </c>
      <c r="I22" s="42"/>
      <c r="J22" s="43">
        <f>$D22*I22*100</f>
        <v>0</v>
      </c>
      <c r="K22" s="42"/>
      <c r="L22" s="43">
        <f>$D22*K22*100</f>
        <v>0</v>
      </c>
      <c r="M22" s="42"/>
      <c r="N22" s="43">
        <f>$D22*M22*100</f>
        <v>0</v>
      </c>
      <c r="P22" s="27"/>
    </row>
    <row r="23" spans="1:16" ht="15" customHeight="1">
      <c r="A23" s="70" t="s">
        <v>32</v>
      </c>
      <c r="B23" s="202"/>
      <c r="C23" s="202"/>
      <c r="D23" s="51"/>
      <c r="E23" s="50"/>
      <c r="F23" s="45"/>
      <c r="G23" s="50"/>
      <c r="H23" s="45"/>
      <c r="I23" s="50"/>
      <c r="J23" s="45"/>
      <c r="K23" s="50"/>
      <c r="L23" s="45"/>
      <c r="M23" s="50"/>
      <c r="N23" s="45"/>
      <c r="P23" s="27" t="str">
        <f t="shared" ref="P23" si="1">IF(ISBLANK(B23),A23,B23)</f>
        <v>1.4</v>
      </c>
    </row>
    <row r="24" spans="1:16" ht="30" customHeight="1">
      <c r="A24" s="69" t="s">
        <v>166</v>
      </c>
      <c r="B24" s="210" t="s">
        <v>192</v>
      </c>
      <c r="C24" s="210"/>
      <c r="D24" s="41">
        <v>0.03</v>
      </c>
      <c r="E24" s="42"/>
      <c r="F24" s="43">
        <f>$D24*E24*100</f>
        <v>0</v>
      </c>
      <c r="G24" s="42"/>
      <c r="H24" s="43">
        <f>$D24*G24*100</f>
        <v>0</v>
      </c>
      <c r="I24" s="42"/>
      <c r="J24" s="43">
        <f>$D24*I24*100</f>
        <v>0</v>
      </c>
      <c r="K24" s="42"/>
      <c r="L24" s="43">
        <f>$D24*K24*100</f>
        <v>0</v>
      </c>
      <c r="M24" s="42"/>
      <c r="N24" s="43">
        <f>$D24*M24*100</f>
        <v>0</v>
      </c>
      <c r="P24" s="23" t="str">
        <f t="shared" ref="P24" si="2">IF(ISBLANK(B24),A24,B24)</f>
        <v>User management
(according to TOR, see feature ix)</v>
      </c>
    </row>
    <row r="25" spans="1:16" ht="30" customHeight="1">
      <c r="A25" s="69" t="s">
        <v>166</v>
      </c>
      <c r="B25" s="210" t="s">
        <v>193</v>
      </c>
      <c r="C25" s="210"/>
      <c r="D25" s="41">
        <v>0.02</v>
      </c>
      <c r="E25" s="42"/>
      <c r="F25" s="43">
        <f>$D25*E25*100</f>
        <v>0</v>
      </c>
      <c r="G25" s="42"/>
      <c r="H25" s="43">
        <f>$D25*G25*100</f>
        <v>0</v>
      </c>
      <c r="I25" s="42"/>
      <c r="J25" s="43">
        <f>$D25*I25*100</f>
        <v>0</v>
      </c>
      <c r="K25" s="42"/>
      <c r="L25" s="43">
        <f>$D25*K25*100</f>
        <v>0</v>
      </c>
      <c r="M25" s="42"/>
      <c r="N25" s="43">
        <f>$D25*M25*100</f>
        <v>0</v>
      </c>
      <c r="P25" s="23" t="str">
        <f t="shared" si="0"/>
        <v>Accessability
(according to TOR, see feature x)</v>
      </c>
    </row>
    <row r="26" spans="1:16" s="48" customFormat="1" ht="11.25">
      <c r="A26" s="207" t="s">
        <v>33</v>
      </c>
      <c r="B26" s="207"/>
      <c r="C26" s="207"/>
      <c r="D26" s="38">
        <f>SUM(D12:D25)</f>
        <v>0.5</v>
      </c>
      <c r="E26" s="36"/>
      <c r="F26" s="37">
        <f>SUM(F11:F25)</f>
        <v>0</v>
      </c>
      <c r="G26" s="37"/>
      <c r="H26" s="37">
        <f>SUM(H11:H25)</f>
        <v>0</v>
      </c>
      <c r="I26" s="37"/>
      <c r="J26" s="37">
        <f>SUM(J11:J25)</f>
        <v>0</v>
      </c>
      <c r="K26" s="37"/>
      <c r="L26" s="37">
        <f>SUM(L11:L25)</f>
        <v>0</v>
      </c>
      <c r="M26" s="37"/>
      <c r="N26" s="37">
        <f>SUM(N11:N25)</f>
        <v>0</v>
      </c>
      <c r="P26" s="27" t="str">
        <f t="shared" si="0"/>
        <v>Total 1</v>
      </c>
    </row>
    <row r="27" spans="1:16" ht="13.35" customHeight="1">
      <c r="A27" s="71">
        <v>2</v>
      </c>
      <c r="B27" s="199" t="s">
        <v>82</v>
      </c>
      <c r="C27" s="199"/>
      <c r="D27" s="199"/>
      <c r="E27" s="199"/>
      <c r="F27" s="199"/>
      <c r="G27" s="199"/>
      <c r="H27" s="199"/>
      <c r="I27" s="199"/>
      <c r="J27" s="199"/>
      <c r="K27" s="199"/>
      <c r="L27" s="199"/>
      <c r="M27" s="199"/>
      <c r="N27" s="199"/>
      <c r="P27" s="27" t="str">
        <f t="shared" si="0"/>
        <v>Additional requirements</v>
      </c>
    </row>
    <row r="28" spans="1:16" s="48" customFormat="1" ht="24.75" customHeight="1">
      <c r="A28" s="127" t="s">
        <v>35</v>
      </c>
      <c r="B28" s="240" t="s">
        <v>106</v>
      </c>
      <c r="C28" s="241"/>
      <c r="D28" s="41">
        <v>0.15</v>
      </c>
      <c r="E28" s="117">
        <f>' Assessment Criteria sheet'!E54</f>
        <v>0</v>
      </c>
      <c r="F28" s="73">
        <f>D28*E28*100</f>
        <v>0</v>
      </c>
      <c r="G28" s="49"/>
      <c r="H28" s="73">
        <f>$D28*G28*100</f>
        <v>0</v>
      </c>
      <c r="I28" s="49"/>
      <c r="J28" s="73">
        <f>$D28*I28*100</f>
        <v>0</v>
      </c>
      <c r="K28" s="49"/>
      <c r="L28" s="73">
        <f>$D28*K28*100</f>
        <v>0</v>
      </c>
      <c r="M28" s="49"/>
      <c r="N28" s="73">
        <f>$D28*M28*100</f>
        <v>0</v>
      </c>
      <c r="P28" s="27"/>
    </row>
    <row r="29" spans="1:16" s="48" customFormat="1" ht="21" customHeight="1">
      <c r="A29" s="127" t="s">
        <v>42</v>
      </c>
      <c r="B29" s="240"/>
      <c r="C29" s="241"/>
      <c r="D29" s="41">
        <v>0</v>
      </c>
      <c r="E29" s="49"/>
      <c r="F29" s="73">
        <f>$D29*E28*100</f>
        <v>0</v>
      </c>
      <c r="G29" s="49"/>
      <c r="H29" s="73">
        <f>$D29*G29*100</f>
        <v>0</v>
      </c>
      <c r="I29" s="49"/>
      <c r="J29" s="73">
        <f>$D29*I29*100</f>
        <v>0</v>
      </c>
      <c r="K29" s="49"/>
      <c r="L29" s="73">
        <f>$D29*K29*100</f>
        <v>0</v>
      </c>
      <c r="M29" s="49"/>
      <c r="N29" s="73">
        <f>$D29*M29*100</f>
        <v>0</v>
      </c>
      <c r="P29" s="27"/>
    </row>
    <row r="30" spans="1:16" ht="11.25" hidden="1">
      <c r="A30" s="74" t="s">
        <v>43</v>
      </c>
      <c r="B30" s="240"/>
      <c r="C30" s="241"/>
      <c r="D30" s="41">
        <v>0</v>
      </c>
      <c r="F30" s="73">
        <f>$D30*E29*100</f>
        <v>0</v>
      </c>
      <c r="G30" s="49"/>
      <c r="H30" s="73">
        <f>$D30*G30*100</f>
        <v>0</v>
      </c>
      <c r="I30" s="49"/>
      <c r="J30" s="73">
        <f>$D30*I30*100</f>
        <v>0</v>
      </c>
      <c r="K30" s="49"/>
      <c r="L30" s="73">
        <f>$D30*K30*100</f>
        <v>0</v>
      </c>
      <c r="M30" s="49"/>
      <c r="N30" s="73">
        <f>$D30*M30*100</f>
        <v>0</v>
      </c>
      <c r="P30" s="27" t="str">
        <f t="shared" ref="P30:P60" si="3">IF(ISBLANK(B30),A30,B30)</f>
        <v>2.3</v>
      </c>
    </row>
    <row r="31" spans="1:16" ht="11.25">
      <c r="A31" s="177" t="s">
        <v>44</v>
      </c>
      <c r="B31" s="177"/>
      <c r="C31" s="177"/>
      <c r="D31" s="72">
        <f>SUM(D28:D30)</f>
        <v>0.15</v>
      </c>
      <c r="E31" s="36"/>
      <c r="F31" s="37">
        <f>SUM(F28:F30)</f>
        <v>0</v>
      </c>
      <c r="G31" s="37"/>
      <c r="H31" s="37">
        <f>SUM(H28:H30)</f>
        <v>0</v>
      </c>
      <c r="I31" s="37"/>
      <c r="J31" s="37">
        <f>SUM(J28:J30)</f>
        <v>0</v>
      </c>
      <c r="K31" s="37"/>
      <c r="L31" s="37">
        <f>SUM(L28:L30)</f>
        <v>0</v>
      </c>
      <c r="M31" s="37"/>
      <c r="N31" s="37">
        <f>SUM(N28:N30)</f>
        <v>0</v>
      </c>
      <c r="P31" s="27" t="str">
        <f t="shared" si="3"/>
        <v>Total 2</v>
      </c>
    </row>
    <row r="32" spans="1:16" s="48" customFormat="1" ht="12.75">
      <c r="A32" s="71">
        <v>3</v>
      </c>
      <c r="B32" s="199" t="s">
        <v>34</v>
      </c>
      <c r="C32" s="199"/>
      <c r="D32" s="199"/>
      <c r="E32" s="199"/>
      <c r="F32" s="199"/>
      <c r="G32" s="199"/>
      <c r="H32" s="199"/>
      <c r="I32" s="199"/>
      <c r="J32" s="199"/>
      <c r="K32" s="199"/>
      <c r="L32" s="199"/>
      <c r="M32" s="199"/>
      <c r="N32" s="199"/>
      <c r="P32" s="27" t="str">
        <f t="shared" si="3"/>
        <v>Assessment of proposed staff</v>
      </c>
    </row>
    <row r="33" spans="1:16" ht="11.25">
      <c r="A33" s="70" t="s">
        <v>81</v>
      </c>
      <c r="B33" s="197" t="s">
        <v>48</v>
      </c>
      <c r="C33" s="197"/>
      <c r="D33" s="46"/>
      <c r="E33" s="44"/>
      <c r="F33" s="45"/>
      <c r="G33" s="44"/>
      <c r="H33" s="45"/>
      <c r="I33" s="44"/>
      <c r="J33" s="45"/>
      <c r="K33" s="44"/>
      <c r="L33" s="45"/>
      <c r="M33" s="44"/>
      <c r="N33" s="45"/>
      <c r="P33" s="27" t="str">
        <f t="shared" si="3"/>
        <v>Team leader (in accordance with ToR provisions/criteria)</v>
      </c>
    </row>
    <row r="34" spans="1:16" ht="11.25">
      <c r="A34" s="68" t="s">
        <v>80</v>
      </c>
      <c r="B34" s="198" t="s">
        <v>79</v>
      </c>
      <c r="C34" s="198"/>
      <c r="D34" s="41">
        <v>0.02</v>
      </c>
      <c r="E34" s="42"/>
      <c r="F34" s="43">
        <f t="shared" ref="F34:F40" si="4">$D34*E34*100</f>
        <v>0</v>
      </c>
      <c r="G34" s="42"/>
      <c r="H34" s="43">
        <f t="shared" ref="H34:H40" si="5">$D34*G34*100</f>
        <v>0</v>
      </c>
      <c r="I34" s="42"/>
      <c r="J34" s="43">
        <f t="shared" ref="J34:J40" si="6">$D34*I34*100</f>
        <v>0</v>
      </c>
      <c r="K34" s="42"/>
      <c r="L34" s="43">
        <f t="shared" ref="L34:L40" si="7">$D34*K34*100</f>
        <v>0</v>
      </c>
      <c r="M34" s="42"/>
      <c r="N34" s="43">
        <f t="shared" ref="N34:N40" si="8">$D34*M34*100</f>
        <v>0</v>
      </c>
      <c r="P34" s="23" t="str">
        <f t="shared" si="3"/>
        <v>- Education / training</v>
      </c>
    </row>
    <row r="35" spans="1:16" ht="11.25">
      <c r="A35" s="68" t="s">
        <v>78</v>
      </c>
      <c r="B35" s="198" t="s">
        <v>36</v>
      </c>
      <c r="C35" s="198"/>
      <c r="D35" s="41">
        <v>0.02</v>
      </c>
      <c r="E35" s="42"/>
      <c r="F35" s="43">
        <f t="shared" si="4"/>
        <v>0</v>
      </c>
      <c r="G35" s="42"/>
      <c r="H35" s="43">
        <f t="shared" si="5"/>
        <v>0</v>
      </c>
      <c r="I35" s="42"/>
      <c r="J35" s="43">
        <f t="shared" si="6"/>
        <v>0</v>
      </c>
      <c r="K35" s="42"/>
      <c r="L35" s="43">
        <f t="shared" si="7"/>
        <v>0</v>
      </c>
      <c r="M35" s="42"/>
      <c r="N35" s="43">
        <f t="shared" si="8"/>
        <v>0</v>
      </c>
      <c r="P35" s="23" t="str">
        <f t="shared" si="3"/>
        <v>- Language</v>
      </c>
    </row>
    <row r="36" spans="1:16" ht="11.25">
      <c r="A36" s="69" t="s">
        <v>77</v>
      </c>
      <c r="B36" s="211" t="s">
        <v>37</v>
      </c>
      <c r="C36" s="198"/>
      <c r="D36" s="41">
        <v>0.05</v>
      </c>
      <c r="E36" s="42"/>
      <c r="F36" s="43">
        <f t="shared" si="4"/>
        <v>0</v>
      </c>
      <c r="G36" s="42"/>
      <c r="H36" s="43">
        <f t="shared" si="5"/>
        <v>0</v>
      </c>
      <c r="I36" s="42"/>
      <c r="J36" s="43">
        <f t="shared" si="6"/>
        <v>0</v>
      </c>
      <c r="K36" s="42"/>
      <c r="L36" s="43">
        <f t="shared" si="7"/>
        <v>0</v>
      </c>
      <c r="M36" s="42"/>
      <c r="N36" s="43">
        <f t="shared" si="8"/>
        <v>0</v>
      </c>
      <c r="P36" s="23" t="str">
        <f t="shared" si="3"/>
        <v>- General professional experience</v>
      </c>
    </row>
    <row r="37" spans="1:16" ht="11.25">
      <c r="A37" s="68" t="s">
        <v>76</v>
      </c>
      <c r="B37" s="211" t="s">
        <v>38</v>
      </c>
      <c r="C37" s="198"/>
      <c r="D37" s="41">
        <v>0.08</v>
      </c>
      <c r="E37" s="42"/>
      <c r="F37" s="43">
        <f t="shared" si="4"/>
        <v>0</v>
      </c>
      <c r="G37" s="42"/>
      <c r="H37" s="43">
        <f t="shared" si="5"/>
        <v>0</v>
      </c>
      <c r="I37" s="42"/>
      <c r="J37" s="43">
        <f t="shared" si="6"/>
        <v>0</v>
      </c>
      <c r="K37" s="42"/>
      <c r="L37" s="43">
        <f t="shared" si="7"/>
        <v>0</v>
      </c>
      <c r="M37" s="42"/>
      <c r="N37" s="43">
        <f t="shared" si="8"/>
        <v>0</v>
      </c>
      <c r="P37" s="23" t="str">
        <f t="shared" si="3"/>
        <v>- Specific professional experience</v>
      </c>
    </row>
    <row r="38" spans="1:16" ht="11.25">
      <c r="A38" s="68" t="s">
        <v>75</v>
      </c>
      <c r="B38" s="198" t="s">
        <v>39</v>
      </c>
      <c r="C38" s="212"/>
      <c r="D38" s="41">
        <v>0.02</v>
      </c>
      <c r="E38" s="42"/>
      <c r="F38" s="43">
        <f t="shared" si="4"/>
        <v>0</v>
      </c>
      <c r="G38" s="42"/>
      <c r="H38" s="43">
        <f t="shared" si="5"/>
        <v>0</v>
      </c>
      <c r="I38" s="42"/>
      <c r="J38" s="43">
        <f t="shared" si="6"/>
        <v>0</v>
      </c>
      <c r="K38" s="42"/>
      <c r="L38" s="43">
        <f t="shared" si="7"/>
        <v>0</v>
      </c>
      <c r="M38" s="42"/>
      <c r="N38" s="43">
        <f t="shared" si="8"/>
        <v>0</v>
      </c>
      <c r="P38" s="23" t="str">
        <f t="shared" si="3"/>
        <v>- Leadership/management experience</v>
      </c>
    </row>
    <row r="39" spans="1:16" ht="11.25">
      <c r="A39" s="68" t="s">
        <v>74</v>
      </c>
      <c r="B39" s="212" t="s">
        <v>40</v>
      </c>
      <c r="C39" s="212"/>
      <c r="D39" s="41">
        <v>0</v>
      </c>
      <c r="E39" s="42"/>
      <c r="F39" s="43">
        <f t="shared" si="4"/>
        <v>0</v>
      </c>
      <c r="G39" s="42"/>
      <c r="H39" s="43">
        <f t="shared" si="5"/>
        <v>0</v>
      </c>
      <c r="I39" s="42"/>
      <c r="J39" s="43">
        <f t="shared" si="6"/>
        <v>0</v>
      </c>
      <c r="K39" s="42"/>
      <c r="L39" s="43">
        <f t="shared" si="7"/>
        <v>0</v>
      </c>
      <c r="M39" s="42"/>
      <c r="N39" s="43">
        <f t="shared" si="8"/>
        <v>0</v>
      </c>
      <c r="P39" s="23" t="str">
        <f t="shared" si="3"/>
        <v>- Development cooperation experience</v>
      </c>
    </row>
    <row r="40" spans="1:16" ht="11.25">
      <c r="A40" s="68" t="s">
        <v>73</v>
      </c>
      <c r="B40" s="198" t="s">
        <v>41</v>
      </c>
      <c r="C40" s="198"/>
      <c r="D40" s="47">
        <v>0</v>
      </c>
      <c r="E40" s="39"/>
      <c r="F40" s="40">
        <f t="shared" si="4"/>
        <v>0</v>
      </c>
      <c r="G40" s="39"/>
      <c r="H40" s="40">
        <f t="shared" si="5"/>
        <v>0</v>
      </c>
      <c r="I40" s="39"/>
      <c r="J40" s="40">
        <f t="shared" si="6"/>
        <v>0</v>
      </c>
      <c r="K40" s="39"/>
      <c r="L40" s="40">
        <f t="shared" si="7"/>
        <v>0</v>
      </c>
      <c r="M40" s="39"/>
      <c r="N40" s="40">
        <f t="shared" si="8"/>
        <v>0</v>
      </c>
      <c r="P40" s="23" t="str">
        <f t="shared" si="3"/>
        <v>- Other</v>
      </c>
    </row>
    <row r="41" spans="1:16" s="48" customFormat="1" ht="11.25">
      <c r="A41" s="207" t="s">
        <v>72</v>
      </c>
      <c r="B41" s="207"/>
      <c r="C41" s="207"/>
      <c r="D41" s="38">
        <f>SUM(D34:D40)</f>
        <v>0.18999999999999997</v>
      </c>
      <c r="E41" s="36"/>
      <c r="F41" s="37">
        <f>SUM(F34:F40)</f>
        <v>0</v>
      </c>
      <c r="G41" s="36"/>
      <c r="H41" s="37">
        <f>SUM(H34:H40)</f>
        <v>0</v>
      </c>
      <c r="I41" s="36"/>
      <c r="J41" s="37">
        <f>SUM(J34:J40)</f>
        <v>0</v>
      </c>
      <c r="K41" s="36"/>
      <c r="L41" s="37">
        <f>SUM(L34:L40)</f>
        <v>0</v>
      </c>
      <c r="M41" s="36"/>
      <c r="N41" s="37">
        <f>SUM(N34:N40)</f>
        <v>0</v>
      </c>
      <c r="P41" s="27" t="str">
        <f t="shared" si="3"/>
        <v>Interim total 3.1</v>
      </c>
    </row>
    <row r="42" spans="1:16" ht="22.5">
      <c r="A42" s="70" t="s">
        <v>71</v>
      </c>
      <c r="B42" s="197" t="s">
        <v>156</v>
      </c>
      <c r="C42" s="197"/>
      <c r="D42" s="46"/>
      <c r="E42" s="44"/>
      <c r="F42" s="45"/>
      <c r="G42" s="44"/>
      <c r="H42" s="45"/>
      <c r="I42" s="44"/>
      <c r="J42" s="45"/>
      <c r="K42" s="44"/>
      <c r="L42" s="45"/>
      <c r="M42" s="44"/>
      <c r="N42" s="45"/>
      <c r="P42" s="27" t="str">
        <f t="shared" si="3"/>
        <v>Monitoring expert / Expert 1 (in accordance with ToR provisions/criteria)</v>
      </c>
    </row>
    <row r="43" spans="1:16" ht="11.25">
      <c r="A43" s="68" t="s">
        <v>70</v>
      </c>
      <c r="B43" s="198" t="s">
        <v>54</v>
      </c>
      <c r="C43" s="198"/>
      <c r="D43" s="41">
        <v>0.02</v>
      </c>
      <c r="E43" s="42"/>
      <c r="F43" s="43">
        <f t="shared" ref="F43:F50" si="9">$D43*E43*100</f>
        <v>0</v>
      </c>
      <c r="G43" s="42"/>
      <c r="H43" s="43">
        <f t="shared" ref="H43:H50" si="10">$D43*G43*100</f>
        <v>0</v>
      </c>
      <c r="I43" s="42"/>
      <c r="J43" s="43">
        <f t="shared" ref="J43:J50" si="11">$D43*I43*100</f>
        <v>0</v>
      </c>
      <c r="K43" s="42"/>
      <c r="L43" s="43">
        <f t="shared" ref="L43:L50" si="12">$D43*K43*100</f>
        <v>0</v>
      </c>
      <c r="M43" s="42"/>
      <c r="N43" s="43">
        <f t="shared" ref="N43:N50" si="13">$D43*M43*100</f>
        <v>0</v>
      </c>
      <c r="P43" s="23" t="str">
        <f t="shared" si="3"/>
        <v>- Training</v>
      </c>
    </row>
    <row r="44" spans="1:16" ht="11.25">
      <c r="A44" s="68" t="s">
        <v>69</v>
      </c>
      <c r="B44" s="198" t="s">
        <v>36</v>
      </c>
      <c r="C44" s="198"/>
      <c r="D44" s="41">
        <v>0.02</v>
      </c>
      <c r="E44" s="42"/>
      <c r="F44" s="43">
        <f t="shared" si="9"/>
        <v>0</v>
      </c>
      <c r="G44" s="42"/>
      <c r="H44" s="43">
        <f t="shared" si="10"/>
        <v>0</v>
      </c>
      <c r="I44" s="42"/>
      <c r="J44" s="43">
        <f t="shared" si="11"/>
        <v>0</v>
      </c>
      <c r="K44" s="42"/>
      <c r="L44" s="43">
        <f t="shared" si="12"/>
        <v>0</v>
      </c>
      <c r="M44" s="42"/>
      <c r="N44" s="43">
        <f t="shared" si="13"/>
        <v>0</v>
      </c>
      <c r="P44" s="23" t="str">
        <f t="shared" si="3"/>
        <v>- Language</v>
      </c>
    </row>
    <row r="45" spans="1:16" ht="11.25">
      <c r="A45" s="69" t="s">
        <v>68</v>
      </c>
      <c r="B45" s="211" t="s">
        <v>37</v>
      </c>
      <c r="C45" s="198"/>
      <c r="D45" s="47">
        <v>0.06</v>
      </c>
      <c r="E45" s="42"/>
      <c r="F45" s="43">
        <f t="shared" si="9"/>
        <v>0</v>
      </c>
      <c r="G45" s="42"/>
      <c r="H45" s="43">
        <f t="shared" si="10"/>
        <v>0</v>
      </c>
      <c r="I45" s="42"/>
      <c r="J45" s="43">
        <f t="shared" si="11"/>
        <v>0</v>
      </c>
      <c r="K45" s="42"/>
      <c r="L45" s="43">
        <f t="shared" si="12"/>
        <v>0</v>
      </c>
      <c r="M45" s="42"/>
      <c r="N45" s="43">
        <f t="shared" si="13"/>
        <v>0</v>
      </c>
      <c r="P45" s="23" t="str">
        <f t="shared" si="3"/>
        <v>- General professional experience</v>
      </c>
    </row>
    <row r="46" spans="1:16" ht="11.25">
      <c r="A46" s="68" t="s">
        <v>67</v>
      </c>
      <c r="B46" s="211" t="s">
        <v>38</v>
      </c>
      <c r="C46" s="198"/>
      <c r="D46" s="41">
        <v>0.06</v>
      </c>
      <c r="E46" s="42"/>
      <c r="F46" s="43">
        <f t="shared" si="9"/>
        <v>0</v>
      </c>
      <c r="G46" s="42"/>
      <c r="H46" s="43">
        <f t="shared" si="10"/>
        <v>0</v>
      </c>
      <c r="I46" s="42"/>
      <c r="J46" s="43">
        <f t="shared" si="11"/>
        <v>0</v>
      </c>
      <c r="K46" s="42"/>
      <c r="L46" s="43">
        <f t="shared" si="12"/>
        <v>0</v>
      </c>
      <c r="M46" s="42"/>
      <c r="N46" s="43">
        <f t="shared" si="13"/>
        <v>0</v>
      </c>
      <c r="P46" s="23" t="str">
        <f t="shared" si="3"/>
        <v>- Specific professional experience</v>
      </c>
    </row>
    <row r="47" spans="1:16" ht="11.25">
      <c r="A47" s="68" t="s">
        <v>66</v>
      </c>
      <c r="B47" s="198" t="s">
        <v>39</v>
      </c>
      <c r="C47" s="212"/>
      <c r="D47" s="41">
        <v>0</v>
      </c>
      <c r="E47" s="42"/>
      <c r="F47" s="43">
        <f t="shared" si="9"/>
        <v>0</v>
      </c>
      <c r="G47" s="42"/>
      <c r="H47" s="43">
        <f t="shared" si="10"/>
        <v>0</v>
      </c>
      <c r="I47" s="42"/>
      <c r="J47" s="43">
        <f t="shared" si="11"/>
        <v>0</v>
      </c>
      <c r="K47" s="42"/>
      <c r="L47" s="43">
        <f t="shared" si="12"/>
        <v>0</v>
      </c>
      <c r="M47" s="42"/>
      <c r="N47" s="43">
        <f t="shared" si="13"/>
        <v>0</v>
      </c>
      <c r="P47" s="23" t="str">
        <f t="shared" si="3"/>
        <v>- Leadership/management experience</v>
      </c>
    </row>
    <row r="48" spans="1:16" ht="11.25">
      <c r="A48" s="68" t="s">
        <v>65</v>
      </c>
      <c r="B48" s="212" t="s">
        <v>108</v>
      </c>
      <c r="C48" s="212"/>
      <c r="D48" s="41">
        <v>0</v>
      </c>
      <c r="E48" s="42"/>
      <c r="F48" s="43">
        <f t="shared" si="9"/>
        <v>0</v>
      </c>
      <c r="G48" s="42"/>
      <c r="H48" s="43">
        <f t="shared" si="10"/>
        <v>0</v>
      </c>
      <c r="I48" s="42"/>
      <c r="J48" s="43">
        <f t="shared" si="11"/>
        <v>0</v>
      </c>
      <c r="K48" s="42"/>
      <c r="L48" s="43">
        <f t="shared" si="12"/>
        <v>0</v>
      </c>
      <c r="M48" s="42"/>
      <c r="N48" s="43">
        <f t="shared" si="13"/>
        <v>0</v>
      </c>
      <c r="P48" s="23" t="str">
        <f t="shared" si="3"/>
        <v>- Regional Experience</v>
      </c>
    </row>
    <row r="49" spans="1:16" ht="11.25">
      <c r="A49" s="68" t="s">
        <v>64</v>
      </c>
      <c r="B49" s="198" t="s">
        <v>40</v>
      </c>
      <c r="C49" s="198"/>
      <c r="D49" s="41">
        <v>0</v>
      </c>
      <c r="E49" s="42"/>
      <c r="F49" s="40">
        <f t="shared" si="9"/>
        <v>0</v>
      </c>
      <c r="G49" s="42"/>
      <c r="H49" s="40">
        <f t="shared" si="10"/>
        <v>0</v>
      </c>
      <c r="I49" s="42"/>
      <c r="J49" s="40">
        <f t="shared" si="11"/>
        <v>0</v>
      </c>
      <c r="K49" s="42"/>
      <c r="L49" s="40">
        <f t="shared" si="12"/>
        <v>0</v>
      </c>
      <c r="M49" s="42"/>
      <c r="N49" s="40">
        <f t="shared" si="13"/>
        <v>0</v>
      </c>
      <c r="P49" s="23"/>
    </row>
    <row r="50" spans="1:16" ht="11.25">
      <c r="A50" s="68" t="s">
        <v>109</v>
      </c>
      <c r="B50" s="189" t="s">
        <v>41</v>
      </c>
      <c r="C50" s="190"/>
      <c r="D50" s="47">
        <v>0</v>
      </c>
      <c r="E50" s="39"/>
      <c r="F50" s="40">
        <f t="shared" si="9"/>
        <v>0</v>
      </c>
      <c r="G50" s="39"/>
      <c r="H50" s="40">
        <f t="shared" si="10"/>
        <v>0</v>
      </c>
      <c r="I50" s="39"/>
      <c r="J50" s="40">
        <f t="shared" si="11"/>
        <v>0</v>
      </c>
      <c r="K50" s="39"/>
      <c r="L50" s="40">
        <f t="shared" si="12"/>
        <v>0</v>
      </c>
      <c r="M50" s="39"/>
      <c r="N50" s="40">
        <f t="shared" si="13"/>
        <v>0</v>
      </c>
      <c r="P50" s="23" t="str">
        <f>IF(ISBLANK(B49),A49,B49)</f>
        <v>- Development cooperation experience</v>
      </c>
    </row>
    <row r="51" spans="1:16" ht="19.5" customHeight="1" outlineLevel="1">
      <c r="A51" s="184" t="s">
        <v>63</v>
      </c>
      <c r="B51" s="185"/>
      <c r="C51" s="186"/>
      <c r="D51" s="38">
        <f>SUM(D43:D50)</f>
        <v>0.16</v>
      </c>
      <c r="E51" s="36"/>
      <c r="F51" s="37">
        <f>SUM(F43:F50)</f>
        <v>0</v>
      </c>
      <c r="G51" s="36"/>
      <c r="H51" s="37">
        <f>SUM(H43:H50)</f>
        <v>0</v>
      </c>
      <c r="I51" s="36"/>
      <c r="J51" s="37">
        <f>SUM(J43:J50)</f>
        <v>0</v>
      </c>
      <c r="K51" s="36"/>
      <c r="L51" s="37">
        <f>SUM(L43:L50)</f>
        <v>0</v>
      </c>
      <c r="M51" s="36"/>
      <c r="N51" s="37">
        <f>SUM(N43:N50)</f>
        <v>0</v>
      </c>
      <c r="P51" s="27" t="str">
        <f t="shared" si="3"/>
        <v>Interim total 3.2</v>
      </c>
    </row>
    <row r="52" spans="1:16" ht="22.5">
      <c r="A52" s="70" t="s">
        <v>62</v>
      </c>
      <c r="B52" s="187" t="s">
        <v>157</v>
      </c>
      <c r="C52" s="188"/>
      <c r="D52" s="46"/>
      <c r="E52" s="44"/>
      <c r="F52" s="45"/>
      <c r="G52" s="44"/>
      <c r="H52" s="45"/>
      <c r="I52" s="44"/>
      <c r="J52" s="45"/>
      <c r="K52" s="44"/>
      <c r="L52" s="45"/>
      <c r="M52" s="44"/>
      <c r="N52" s="45"/>
      <c r="P52" s="27" t="str">
        <f t="shared" si="3"/>
        <v>IT/data expert / Expert 2  (in accordance with ToR provisions/criteria)</v>
      </c>
    </row>
    <row r="53" spans="1:16" ht="11.25">
      <c r="A53" s="68" t="s">
        <v>61</v>
      </c>
      <c r="B53" s="193" t="s">
        <v>54</v>
      </c>
      <c r="C53" s="194"/>
      <c r="D53" s="41">
        <v>0</v>
      </c>
      <c r="E53" s="42"/>
      <c r="F53" s="43">
        <f t="shared" ref="F53:F60" si="14">$D53*E53*100</f>
        <v>0</v>
      </c>
      <c r="G53" s="42"/>
      <c r="H53" s="43">
        <f t="shared" ref="H53:H60" si="15">$D53*G53*100</f>
        <v>0</v>
      </c>
      <c r="I53" s="42"/>
      <c r="J53" s="43">
        <f t="shared" ref="J53:J60" si="16">$D53*I53*100</f>
        <v>0</v>
      </c>
      <c r="K53" s="42"/>
      <c r="L53" s="43">
        <f t="shared" ref="L53:L60" si="17">$D53*K53*100</f>
        <v>0</v>
      </c>
      <c r="M53" s="42"/>
      <c r="N53" s="43">
        <f t="shared" ref="N53:N60" si="18">$D53*M53*100</f>
        <v>0</v>
      </c>
      <c r="P53" s="23" t="str">
        <f t="shared" si="3"/>
        <v>- Training</v>
      </c>
    </row>
    <row r="54" spans="1:16" ht="11.25">
      <c r="A54" s="68" t="s">
        <v>60</v>
      </c>
      <c r="B54" s="193" t="s">
        <v>36</v>
      </c>
      <c r="C54" s="194"/>
      <c r="D54" s="41">
        <v>0</v>
      </c>
      <c r="E54" s="42"/>
      <c r="F54" s="43">
        <f t="shared" si="14"/>
        <v>0</v>
      </c>
      <c r="G54" s="42"/>
      <c r="H54" s="43">
        <f t="shared" si="15"/>
        <v>0</v>
      </c>
      <c r="I54" s="42"/>
      <c r="J54" s="43">
        <f t="shared" si="16"/>
        <v>0</v>
      </c>
      <c r="K54" s="42"/>
      <c r="L54" s="43">
        <f t="shared" si="17"/>
        <v>0</v>
      </c>
      <c r="M54" s="42"/>
      <c r="N54" s="43">
        <f t="shared" si="18"/>
        <v>0</v>
      </c>
      <c r="P54" s="23" t="str">
        <f t="shared" si="3"/>
        <v>- Language</v>
      </c>
    </row>
    <row r="55" spans="1:16" ht="11.25" customHeight="1">
      <c r="A55" s="69" t="s">
        <v>59</v>
      </c>
      <c r="B55" s="191" t="s">
        <v>37</v>
      </c>
      <c r="C55" s="192"/>
      <c r="D55" s="47">
        <v>0</v>
      </c>
      <c r="E55" s="42"/>
      <c r="F55" s="43">
        <f t="shared" si="14"/>
        <v>0</v>
      </c>
      <c r="G55" s="42"/>
      <c r="H55" s="43">
        <f t="shared" si="15"/>
        <v>0</v>
      </c>
      <c r="I55" s="42"/>
      <c r="J55" s="43">
        <f t="shared" si="16"/>
        <v>0</v>
      </c>
      <c r="K55" s="42"/>
      <c r="L55" s="43">
        <f t="shared" si="17"/>
        <v>0</v>
      </c>
      <c r="M55" s="42"/>
      <c r="N55" s="43">
        <f t="shared" si="18"/>
        <v>0</v>
      </c>
      <c r="P55" s="23" t="str">
        <f t="shared" si="3"/>
        <v>- General professional experience</v>
      </c>
    </row>
    <row r="56" spans="1:16" ht="11.25" customHeight="1">
      <c r="A56" s="68" t="s">
        <v>58</v>
      </c>
      <c r="B56" s="191" t="s">
        <v>38</v>
      </c>
      <c r="C56" s="192"/>
      <c r="D56" s="41">
        <v>0</v>
      </c>
      <c r="E56" s="42"/>
      <c r="F56" s="43">
        <f t="shared" si="14"/>
        <v>0</v>
      </c>
      <c r="G56" s="42"/>
      <c r="H56" s="43">
        <f t="shared" si="15"/>
        <v>0</v>
      </c>
      <c r="I56" s="42"/>
      <c r="J56" s="43">
        <f t="shared" si="16"/>
        <v>0</v>
      </c>
      <c r="K56" s="42"/>
      <c r="L56" s="43">
        <f t="shared" si="17"/>
        <v>0</v>
      </c>
      <c r="M56" s="42"/>
      <c r="N56" s="43">
        <f t="shared" si="18"/>
        <v>0</v>
      </c>
      <c r="P56" s="23" t="str">
        <f t="shared" si="3"/>
        <v>- Specific professional experience</v>
      </c>
    </row>
    <row r="57" spans="1:16" ht="11.25" customHeight="1">
      <c r="A57" s="68" t="s">
        <v>57</v>
      </c>
      <c r="B57" s="193" t="s">
        <v>39</v>
      </c>
      <c r="C57" s="194"/>
      <c r="D57" s="41">
        <v>0</v>
      </c>
      <c r="E57" s="42"/>
      <c r="F57" s="43">
        <f t="shared" si="14"/>
        <v>0</v>
      </c>
      <c r="G57" s="42"/>
      <c r="H57" s="43">
        <f t="shared" si="15"/>
        <v>0</v>
      </c>
      <c r="I57" s="42"/>
      <c r="J57" s="43">
        <f t="shared" si="16"/>
        <v>0</v>
      </c>
      <c r="K57" s="42"/>
      <c r="L57" s="43">
        <f t="shared" si="17"/>
        <v>0</v>
      </c>
      <c r="M57" s="42"/>
      <c r="N57" s="43">
        <f t="shared" si="18"/>
        <v>0</v>
      </c>
      <c r="P57" s="23" t="str">
        <f t="shared" si="3"/>
        <v>- Leadership/management experience</v>
      </c>
    </row>
    <row r="58" spans="1:16" ht="11.25">
      <c r="A58" s="68" t="s">
        <v>56</v>
      </c>
      <c r="B58" s="212" t="s">
        <v>108</v>
      </c>
      <c r="C58" s="212"/>
      <c r="D58" s="41">
        <v>0</v>
      </c>
      <c r="E58" s="42"/>
      <c r="F58" s="43">
        <f t="shared" si="14"/>
        <v>0</v>
      </c>
      <c r="G58" s="42"/>
      <c r="H58" s="43">
        <f t="shared" si="15"/>
        <v>0</v>
      </c>
      <c r="I58" s="42"/>
      <c r="J58" s="43">
        <f t="shared" si="16"/>
        <v>0</v>
      </c>
      <c r="K58" s="42"/>
      <c r="L58" s="43">
        <f t="shared" si="17"/>
        <v>0</v>
      </c>
      <c r="M58" s="42"/>
      <c r="N58" s="43">
        <f t="shared" si="18"/>
        <v>0</v>
      </c>
      <c r="P58" s="23" t="str">
        <f t="shared" si="3"/>
        <v>- Regional Experience</v>
      </c>
    </row>
    <row r="59" spans="1:16" ht="11.25" customHeight="1">
      <c r="A59" s="68" t="s">
        <v>55</v>
      </c>
      <c r="B59" s="195" t="s">
        <v>40</v>
      </c>
      <c r="C59" s="196"/>
      <c r="D59" s="41">
        <v>0</v>
      </c>
      <c r="E59" s="42"/>
      <c r="F59" s="43">
        <f t="shared" si="14"/>
        <v>0</v>
      </c>
      <c r="G59" s="42"/>
      <c r="H59" s="43">
        <f t="shared" si="15"/>
        <v>0</v>
      </c>
      <c r="I59" s="42"/>
      <c r="J59" s="43">
        <f t="shared" si="16"/>
        <v>0</v>
      </c>
      <c r="K59" s="42"/>
      <c r="L59" s="43">
        <f t="shared" si="17"/>
        <v>0</v>
      </c>
      <c r="M59" s="42"/>
      <c r="N59" s="43">
        <f t="shared" si="18"/>
        <v>0</v>
      </c>
      <c r="P59" s="23" t="str">
        <f t="shared" si="3"/>
        <v>- Development cooperation experience</v>
      </c>
    </row>
    <row r="60" spans="1:16" ht="11.25">
      <c r="A60" s="68" t="s">
        <v>195</v>
      </c>
      <c r="B60" s="189" t="s">
        <v>41</v>
      </c>
      <c r="C60" s="190"/>
      <c r="D60" s="47">
        <v>0</v>
      </c>
      <c r="E60" s="39"/>
      <c r="F60" s="40">
        <f t="shared" si="14"/>
        <v>0</v>
      </c>
      <c r="G60" s="39"/>
      <c r="H60" s="40">
        <f t="shared" si="15"/>
        <v>0</v>
      </c>
      <c r="I60" s="39"/>
      <c r="J60" s="40">
        <f t="shared" si="16"/>
        <v>0</v>
      </c>
      <c r="K60" s="39"/>
      <c r="L60" s="40">
        <f t="shared" si="17"/>
        <v>0</v>
      </c>
      <c r="M60" s="39"/>
      <c r="N60" s="40">
        <f t="shared" si="18"/>
        <v>0</v>
      </c>
      <c r="P60" s="23" t="str">
        <f t="shared" si="3"/>
        <v>- Other</v>
      </c>
    </row>
    <row r="61" spans="1:16" ht="19.5" customHeight="1" outlineLevel="1">
      <c r="A61" s="184" t="s">
        <v>194</v>
      </c>
      <c r="B61" s="185"/>
      <c r="C61" s="186"/>
      <c r="D61" s="38">
        <f>SUM(D52:D60)</f>
        <v>0</v>
      </c>
      <c r="E61" s="36"/>
      <c r="F61" s="37">
        <f>SUM(F52:F60)</f>
        <v>0</v>
      </c>
      <c r="G61" s="36"/>
      <c r="H61" s="37">
        <f>SUM(H52:H60)</f>
        <v>0</v>
      </c>
      <c r="I61" s="36"/>
      <c r="J61" s="37">
        <f>SUM(J52:J60)</f>
        <v>0</v>
      </c>
      <c r="K61" s="36"/>
      <c r="L61" s="37">
        <f>SUM(L52:L60)</f>
        <v>0</v>
      </c>
      <c r="M61" s="36"/>
      <c r="N61" s="37">
        <f>SUM(N52:N60)</f>
        <v>0</v>
      </c>
      <c r="P61" s="27" t="str">
        <f t="shared" ref="P61" si="19">IF(ISBLANK(B61),A61,B61)</f>
        <v>Interim total 3.3</v>
      </c>
    </row>
    <row r="62" spans="1:16" ht="22.5">
      <c r="A62" s="70" t="s">
        <v>147</v>
      </c>
      <c r="B62" s="197" t="s">
        <v>158</v>
      </c>
      <c r="C62" s="197"/>
      <c r="D62" s="46"/>
      <c r="E62" s="44"/>
      <c r="F62" s="45"/>
      <c r="G62" s="44"/>
      <c r="H62" s="45"/>
      <c r="I62" s="44"/>
      <c r="J62" s="45"/>
      <c r="K62" s="44"/>
      <c r="L62" s="45"/>
      <c r="M62" s="44"/>
      <c r="N62" s="45"/>
      <c r="P62" s="27" t="str">
        <f t="shared" ref="P62:P68" si="20">IF(ISBLANK(B62),A62,B62)</f>
        <v>Trainer / Expert 3 (in accordance with ToR provisions/criteria)</v>
      </c>
    </row>
    <row r="63" spans="1:16" ht="11.25">
      <c r="A63" s="68" t="s">
        <v>148</v>
      </c>
      <c r="B63" s="198" t="s">
        <v>54</v>
      </c>
      <c r="C63" s="198"/>
      <c r="D63" s="41">
        <v>0</v>
      </c>
      <c r="E63" s="42"/>
      <c r="F63" s="43">
        <f t="shared" ref="F63:F70" si="21">$D63*E63*100</f>
        <v>0</v>
      </c>
      <c r="G63" s="42"/>
      <c r="H63" s="43">
        <f t="shared" ref="H63:H70" si="22">$D63*G63*100</f>
        <v>0</v>
      </c>
      <c r="I63" s="42"/>
      <c r="J63" s="43">
        <f t="shared" ref="J63:J70" si="23">$D63*I63*100</f>
        <v>0</v>
      </c>
      <c r="K63" s="42"/>
      <c r="L63" s="43">
        <f t="shared" ref="L63:L70" si="24">$D63*K63*100</f>
        <v>0</v>
      </c>
      <c r="M63" s="42"/>
      <c r="N63" s="43">
        <f t="shared" ref="N63:N70" si="25">$D63*M63*100</f>
        <v>0</v>
      </c>
      <c r="P63" s="23" t="str">
        <f t="shared" si="20"/>
        <v>- Training</v>
      </c>
    </row>
    <row r="64" spans="1:16" ht="11.25">
      <c r="A64" s="68" t="s">
        <v>149</v>
      </c>
      <c r="B64" s="198" t="s">
        <v>36</v>
      </c>
      <c r="C64" s="198"/>
      <c r="D64" s="41">
        <v>0</v>
      </c>
      <c r="E64" s="42"/>
      <c r="F64" s="43">
        <f t="shared" si="21"/>
        <v>0</v>
      </c>
      <c r="G64" s="42"/>
      <c r="H64" s="43">
        <f t="shared" si="22"/>
        <v>0</v>
      </c>
      <c r="I64" s="42"/>
      <c r="J64" s="43">
        <f t="shared" si="23"/>
        <v>0</v>
      </c>
      <c r="K64" s="42"/>
      <c r="L64" s="43">
        <f t="shared" si="24"/>
        <v>0</v>
      </c>
      <c r="M64" s="42"/>
      <c r="N64" s="43">
        <f t="shared" si="25"/>
        <v>0</v>
      </c>
      <c r="P64" s="23" t="str">
        <f t="shared" si="20"/>
        <v>- Language</v>
      </c>
    </row>
    <row r="65" spans="1:16" ht="11.25">
      <c r="A65" s="68" t="s">
        <v>150</v>
      </c>
      <c r="B65" s="211" t="s">
        <v>37</v>
      </c>
      <c r="C65" s="198"/>
      <c r="D65" s="47">
        <v>0</v>
      </c>
      <c r="E65" s="42"/>
      <c r="F65" s="43">
        <f t="shared" si="21"/>
        <v>0</v>
      </c>
      <c r="G65" s="42"/>
      <c r="H65" s="43">
        <f t="shared" si="22"/>
        <v>0</v>
      </c>
      <c r="I65" s="42"/>
      <c r="J65" s="43">
        <f t="shared" si="23"/>
        <v>0</v>
      </c>
      <c r="K65" s="42"/>
      <c r="L65" s="43">
        <f t="shared" si="24"/>
        <v>0</v>
      </c>
      <c r="M65" s="42"/>
      <c r="N65" s="43">
        <f t="shared" si="25"/>
        <v>0</v>
      </c>
      <c r="P65" s="23" t="str">
        <f t="shared" si="20"/>
        <v>- General professional experience</v>
      </c>
    </row>
    <row r="66" spans="1:16" ht="11.25">
      <c r="A66" s="68" t="s">
        <v>151</v>
      </c>
      <c r="B66" s="211" t="s">
        <v>38</v>
      </c>
      <c r="C66" s="198"/>
      <c r="D66" s="41">
        <v>0</v>
      </c>
      <c r="E66" s="42"/>
      <c r="F66" s="43">
        <f t="shared" si="21"/>
        <v>0</v>
      </c>
      <c r="G66" s="42"/>
      <c r="H66" s="43">
        <f t="shared" si="22"/>
        <v>0</v>
      </c>
      <c r="I66" s="42"/>
      <c r="J66" s="43">
        <f t="shared" si="23"/>
        <v>0</v>
      </c>
      <c r="K66" s="42"/>
      <c r="L66" s="43">
        <f t="shared" si="24"/>
        <v>0</v>
      </c>
      <c r="M66" s="42"/>
      <c r="N66" s="43">
        <f t="shared" si="25"/>
        <v>0</v>
      </c>
      <c r="P66" s="23" t="str">
        <f t="shared" si="20"/>
        <v>- Specific professional experience</v>
      </c>
    </row>
    <row r="67" spans="1:16" ht="11.25">
      <c r="A67" s="68" t="s">
        <v>152</v>
      </c>
      <c r="B67" s="198" t="s">
        <v>39</v>
      </c>
      <c r="C67" s="212"/>
      <c r="D67" s="41">
        <v>0</v>
      </c>
      <c r="E67" s="42"/>
      <c r="F67" s="43">
        <f t="shared" si="21"/>
        <v>0</v>
      </c>
      <c r="G67" s="42"/>
      <c r="H67" s="43">
        <f t="shared" si="22"/>
        <v>0</v>
      </c>
      <c r="I67" s="42"/>
      <c r="J67" s="43">
        <f t="shared" si="23"/>
        <v>0</v>
      </c>
      <c r="K67" s="42"/>
      <c r="L67" s="43">
        <f t="shared" si="24"/>
        <v>0</v>
      </c>
      <c r="M67" s="42"/>
      <c r="N67" s="43">
        <f t="shared" si="25"/>
        <v>0</v>
      </c>
      <c r="P67" s="23" t="str">
        <f t="shared" si="20"/>
        <v>- Leadership/management experience</v>
      </c>
    </row>
    <row r="68" spans="1:16" ht="11.25">
      <c r="A68" s="68" t="s">
        <v>153</v>
      </c>
      <c r="B68" s="212" t="s">
        <v>108</v>
      </c>
      <c r="C68" s="212"/>
      <c r="D68" s="41">
        <v>0</v>
      </c>
      <c r="E68" s="42"/>
      <c r="F68" s="43">
        <f t="shared" si="21"/>
        <v>0</v>
      </c>
      <c r="G68" s="42"/>
      <c r="H68" s="43">
        <f t="shared" si="22"/>
        <v>0</v>
      </c>
      <c r="I68" s="42"/>
      <c r="J68" s="43">
        <f t="shared" si="23"/>
        <v>0</v>
      </c>
      <c r="K68" s="42"/>
      <c r="L68" s="43">
        <f t="shared" si="24"/>
        <v>0</v>
      </c>
      <c r="M68" s="42"/>
      <c r="N68" s="43">
        <f t="shared" si="25"/>
        <v>0</v>
      </c>
      <c r="P68" s="23" t="str">
        <f t="shared" si="20"/>
        <v>- Regional Experience</v>
      </c>
    </row>
    <row r="69" spans="1:16" ht="11.25">
      <c r="A69" s="68" t="s">
        <v>154</v>
      </c>
      <c r="B69" s="198" t="s">
        <v>40</v>
      </c>
      <c r="C69" s="198"/>
      <c r="D69" s="41">
        <v>0</v>
      </c>
      <c r="E69" s="42"/>
      <c r="F69" s="40">
        <f t="shared" si="21"/>
        <v>0</v>
      </c>
      <c r="G69" s="42"/>
      <c r="H69" s="40">
        <f t="shared" si="22"/>
        <v>0</v>
      </c>
      <c r="I69" s="42"/>
      <c r="J69" s="40">
        <f t="shared" si="23"/>
        <v>0</v>
      </c>
      <c r="K69" s="42"/>
      <c r="L69" s="40">
        <f t="shared" si="24"/>
        <v>0</v>
      </c>
      <c r="M69" s="42"/>
      <c r="N69" s="40">
        <f t="shared" si="25"/>
        <v>0</v>
      </c>
      <c r="P69" s="23"/>
    </row>
    <row r="70" spans="1:16" ht="11.25">
      <c r="A70" s="68" t="s">
        <v>155</v>
      </c>
      <c r="B70" s="189" t="s">
        <v>41</v>
      </c>
      <c r="C70" s="190"/>
      <c r="D70" s="47">
        <v>0</v>
      </c>
      <c r="E70" s="39"/>
      <c r="F70" s="40">
        <f t="shared" si="21"/>
        <v>0</v>
      </c>
      <c r="G70" s="39"/>
      <c r="H70" s="40">
        <f t="shared" si="22"/>
        <v>0</v>
      </c>
      <c r="I70" s="39"/>
      <c r="J70" s="40">
        <f t="shared" si="23"/>
        <v>0</v>
      </c>
      <c r="K70" s="39"/>
      <c r="L70" s="40">
        <f t="shared" si="24"/>
        <v>0</v>
      </c>
      <c r="M70" s="39"/>
      <c r="N70" s="40">
        <f t="shared" si="25"/>
        <v>0</v>
      </c>
      <c r="P70" s="23" t="str">
        <f>IF(ISBLANK(B69),A69,B69)</f>
        <v>- Development cooperation experience</v>
      </c>
    </row>
    <row r="71" spans="1:16" ht="19.5" customHeight="1" outlineLevel="1">
      <c r="A71" s="184" t="s">
        <v>159</v>
      </c>
      <c r="B71" s="185"/>
      <c r="C71" s="186"/>
      <c r="D71" s="38">
        <f>SUM(D63:D70)</f>
        <v>0</v>
      </c>
      <c r="E71" s="36"/>
      <c r="F71" s="37">
        <f>SUM(F63:F70)</f>
        <v>0</v>
      </c>
      <c r="G71" s="36"/>
      <c r="H71" s="37">
        <f>SUM(H63:H70)</f>
        <v>0</v>
      </c>
      <c r="I71" s="36"/>
      <c r="J71" s="37">
        <f>SUM(J63:J70)</f>
        <v>0</v>
      </c>
      <c r="K71" s="36"/>
      <c r="L71" s="37">
        <f>SUM(L63:L70)</f>
        <v>0</v>
      </c>
      <c r="M71" s="36"/>
      <c r="N71" s="37">
        <f>SUM(N63:N70)</f>
        <v>0</v>
      </c>
      <c r="P71" s="27" t="str">
        <f t="shared" ref="P71" si="26">IF(ISBLANK(B71),A71,B71)</f>
        <v>Interim total 3.4</v>
      </c>
    </row>
    <row r="72" spans="1:16" ht="11.25">
      <c r="A72" s="181" t="s">
        <v>53</v>
      </c>
      <c r="B72" s="182"/>
      <c r="C72" s="183"/>
      <c r="D72" s="35">
        <f>SUM(D71,D61,D51,D41)</f>
        <v>0.35</v>
      </c>
      <c r="E72" s="36"/>
      <c r="F72" s="35">
        <f>SUM(F71,F51,F41)</f>
        <v>0</v>
      </c>
      <c r="G72" s="36"/>
      <c r="H72" s="35">
        <f>SUM(H71,H51,H41)</f>
        <v>0</v>
      </c>
      <c r="I72" s="36"/>
      <c r="J72" s="35">
        <f>SUM(J71,J51,J41)</f>
        <v>0</v>
      </c>
      <c r="K72" s="36"/>
      <c r="L72" s="35">
        <f>SUM(L71,L51,L41)</f>
        <v>0</v>
      </c>
      <c r="M72" s="36"/>
      <c r="N72" s="35">
        <f>SUM(N71,N51,N41)</f>
        <v>0</v>
      </c>
      <c r="P72" s="27" t="str">
        <f t="shared" ref="P72:P75" si="27">IF(ISBLANK(B72),A72,B72)</f>
        <v>Total 3</v>
      </c>
    </row>
    <row r="73" spans="1:16" ht="12.75" customHeight="1">
      <c r="A73" s="178" t="s">
        <v>52</v>
      </c>
      <c r="B73" s="179"/>
      <c r="C73" s="180"/>
      <c r="D73" s="34">
        <f>D31+D72+D26</f>
        <v>1</v>
      </c>
      <c r="E73" s="32"/>
      <c r="F73" s="33">
        <f>F26+F31+F72</f>
        <v>0</v>
      </c>
      <c r="G73" s="32"/>
      <c r="H73" s="33">
        <f>H31+H72+H26</f>
        <v>0</v>
      </c>
      <c r="I73" s="32"/>
      <c r="J73" s="33">
        <f>J31+J72+J26</f>
        <v>0</v>
      </c>
      <c r="K73" s="32"/>
      <c r="L73" s="33">
        <f>L31+L72+L26</f>
        <v>0</v>
      </c>
      <c r="M73" s="32"/>
      <c r="N73" s="33">
        <f>N31+N72+N26</f>
        <v>0</v>
      </c>
      <c r="P73" s="27" t="str">
        <f t="shared" si="27"/>
        <v>Overall total 1 + 2 + 3</v>
      </c>
    </row>
    <row r="74" spans="1:16" ht="12.75" customHeight="1">
      <c r="A74" s="178" t="s">
        <v>45</v>
      </c>
      <c r="B74" s="179"/>
      <c r="C74" s="180"/>
      <c r="D74" s="31"/>
      <c r="E74" s="30"/>
      <c r="F74" s="67">
        <f>F73/1000</f>
        <v>0</v>
      </c>
      <c r="G74" s="30"/>
      <c r="H74" s="67">
        <f>H73/1000</f>
        <v>0</v>
      </c>
      <c r="I74" s="30"/>
      <c r="J74" s="67">
        <f>J73/1000</f>
        <v>0</v>
      </c>
      <c r="K74" s="30"/>
      <c r="L74" s="67">
        <f>L73/1000</f>
        <v>0</v>
      </c>
      <c r="M74" s="30"/>
      <c r="N74" s="67">
        <f>N73/1000</f>
        <v>0</v>
      </c>
      <c r="P74" s="27" t="str">
        <f t="shared" si="27"/>
        <v>Assessment in %</v>
      </c>
    </row>
    <row r="75" spans="1:16" ht="12.75" customHeight="1">
      <c r="A75" s="178" t="s">
        <v>46</v>
      </c>
      <c r="B75" s="179"/>
      <c r="C75" s="180"/>
      <c r="D75" s="29"/>
      <c r="E75" s="28"/>
      <c r="F75" s="66">
        <f>_xlfn.RANK.EQ(F74,Tabelle1!$A2:$A11)</f>
        <v>1</v>
      </c>
      <c r="G75" s="66"/>
      <c r="H75" s="66">
        <f>_xlfn.RANK.EQ(H74,Tabelle1!$A2:$A11)</f>
        <v>1</v>
      </c>
      <c r="I75" s="66"/>
      <c r="J75" s="66">
        <f>_xlfn.RANK.EQ(J74,Tabelle1!$A2:$A11)</f>
        <v>1</v>
      </c>
      <c r="K75" s="66"/>
      <c r="L75" s="66">
        <f>_xlfn.RANK.EQ(L74,Tabelle1!$A2:$A11)</f>
        <v>1</v>
      </c>
      <c r="M75" s="66"/>
      <c r="N75" s="66">
        <f>_xlfn.RANK.EQ(N74,Tabelle1!$A2:$A11)</f>
        <v>1</v>
      </c>
      <c r="P75" s="27" t="str">
        <f t="shared" si="27"/>
        <v>Ranking</v>
      </c>
    </row>
    <row r="76" spans="1:16" ht="11.25">
      <c r="E76" s="64"/>
      <c r="G76" s="64"/>
      <c r="I76" s="64"/>
      <c r="K76" s="64"/>
      <c r="M76" s="62"/>
    </row>
    <row r="77" spans="1:16" ht="22.5" customHeight="1">
      <c r="A77" s="208" t="s">
        <v>51</v>
      </c>
      <c r="B77" s="208"/>
      <c r="C77" s="208"/>
      <c r="D77" s="208"/>
      <c r="E77" s="208"/>
      <c r="F77" s="208"/>
      <c r="G77" s="208"/>
      <c r="H77" s="208"/>
      <c r="I77" s="208"/>
      <c r="J77" s="208"/>
      <c r="K77" s="208"/>
      <c r="L77" s="208"/>
      <c r="M77" s="208"/>
      <c r="N77" s="208"/>
    </row>
    <row r="78" spans="1:16" ht="37.700000000000003" customHeight="1">
      <c r="A78" s="209"/>
      <c r="B78" s="209"/>
      <c r="C78" s="209"/>
      <c r="E78" s="64"/>
      <c r="G78" s="64"/>
      <c r="I78" s="176" t="s">
        <v>223</v>
      </c>
      <c r="J78" s="176"/>
      <c r="K78" s="176"/>
      <c r="L78" s="176"/>
      <c r="M78" s="176"/>
      <c r="N78" s="176"/>
    </row>
    <row r="79" spans="1:16" ht="12" customHeight="1">
      <c r="B79" s="26"/>
      <c r="E79" s="64"/>
      <c r="G79" s="64"/>
      <c r="I79" s="204" t="s">
        <v>47</v>
      </c>
      <c r="J79" s="204"/>
      <c r="K79" s="204"/>
      <c r="L79" s="204"/>
      <c r="M79" s="204"/>
      <c r="N79" s="204"/>
    </row>
  </sheetData>
  <sheetProtection selectLockedCells="1" selectUnlockedCells="1"/>
  <mergeCells count="94">
    <mergeCell ref="B24:C24"/>
    <mergeCell ref="B23:C23"/>
    <mergeCell ref="A61:C61"/>
    <mergeCell ref="B58:C58"/>
    <mergeCell ref="B70:C70"/>
    <mergeCell ref="B66:C66"/>
    <mergeCell ref="B67:C67"/>
    <mergeCell ref="B68:C68"/>
    <mergeCell ref="B69:C69"/>
    <mergeCell ref="B21:C21"/>
    <mergeCell ref="B15:C15"/>
    <mergeCell ref="B22:C22"/>
    <mergeCell ref="B19:C19"/>
    <mergeCell ref="B65:C65"/>
    <mergeCell ref="B25:C25"/>
    <mergeCell ref="A41:C41"/>
    <mergeCell ref="B30:C30"/>
    <mergeCell ref="B29:C29"/>
    <mergeCell ref="B50:C50"/>
    <mergeCell ref="B40:C40"/>
    <mergeCell ref="B28:C28"/>
    <mergeCell ref="B43:C43"/>
    <mergeCell ref="B47:C47"/>
    <mergeCell ref="B37:C37"/>
    <mergeCell ref="B38:C38"/>
    <mergeCell ref="A2:B3"/>
    <mergeCell ref="B17:C17"/>
    <mergeCell ref="B20:C20"/>
    <mergeCell ref="B45:C45"/>
    <mergeCell ref="B46:C46"/>
    <mergeCell ref="B35:C35"/>
    <mergeCell ref="B32:N32"/>
    <mergeCell ref="B42:C42"/>
    <mergeCell ref="B34:C34"/>
    <mergeCell ref="B13:C13"/>
    <mergeCell ref="B16:C16"/>
    <mergeCell ref="K6:L6"/>
    <mergeCell ref="M6:N6"/>
    <mergeCell ref="B7:C7"/>
    <mergeCell ref="B12:C12"/>
    <mergeCell ref="B8:C8"/>
    <mergeCell ref="L1:N1"/>
    <mergeCell ref="D2:E2"/>
    <mergeCell ref="M2:N2"/>
    <mergeCell ref="M3:N3"/>
    <mergeCell ref="G6:H6"/>
    <mergeCell ref="I6:J6"/>
    <mergeCell ref="A1:J1"/>
    <mergeCell ref="M5:N5"/>
    <mergeCell ref="D3:E4"/>
    <mergeCell ref="F3:J4"/>
    <mergeCell ref="F2:J2"/>
    <mergeCell ref="K2:L2"/>
    <mergeCell ref="K3:L3"/>
    <mergeCell ref="M4:N4"/>
    <mergeCell ref="A5:B5"/>
    <mergeCell ref="E6:F6"/>
    <mergeCell ref="I79:N79"/>
    <mergeCell ref="B9:C9"/>
    <mergeCell ref="A26:C26"/>
    <mergeCell ref="A74:C74"/>
    <mergeCell ref="A77:N77"/>
    <mergeCell ref="A78:C78"/>
    <mergeCell ref="A73:C73"/>
    <mergeCell ref="B18:C18"/>
    <mergeCell ref="B49:C49"/>
    <mergeCell ref="B27:N27"/>
    <mergeCell ref="B44:C44"/>
    <mergeCell ref="B36:C36"/>
    <mergeCell ref="B39:C39"/>
    <mergeCell ref="A51:C51"/>
    <mergeCell ref="B48:C48"/>
    <mergeCell ref="B33:C33"/>
    <mergeCell ref="B11:C11"/>
    <mergeCell ref="B10:N10"/>
    <mergeCell ref="A4:B4"/>
    <mergeCell ref="B14:C14"/>
    <mergeCell ref="O5:O6"/>
    <mergeCell ref="I78:N78"/>
    <mergeCell ref="A31:C31"/>
    <mergeCell ref="A75:C75"/>
    <mergeCell ref="A72:C72"/>
    <mergeCell ref="A71:C71"/>
    <mergeCell ref="B52:C52"/>
    <mergeCell ref="B60:C60"/>
    <mergeCell ref="B56:C56"/>
    <mergeCell ref="B55:C55"/>
    <mergeCell ref="B57:C57"/>
    <mergeCell ref="B59:C59"/>
    <mergeCell ref="B53:C53"/>
    <mergeCell ref="B54:C54"/>
    <mergeCell ref="B62:C62"/>
    <mergeCell ref="B63:C63"/>
    <mergeCell ref="B64:C64"/>
  </mergeCells>
  <phoneticPr fontId="0" type="noConversion"/>
  <conditionalFormatting sqref="D73">
    <cfRule type="cellIs" dxfId="0" priority="1" operator="notEqual">
      <formula>1</formula>
    </cfRule>
  </conditionalFormatting>
  <dataValidations count="1">
    <dataValidation type="decimal" allowBlank="1" showInputMessage="1" showErrorMessage="1" sqref="D12:D13 D15:D16 D18:D19 D63:D70 D34:D40 D43:D50 D24:D25 D22 D53:D60" xr:uid="{00000000-0002-0000-0000-000000000000}">
      <formula1>0</formula1>
      <formula2>1</formula2>
    </dataValidation>
  </dataValidations>
  <pageMargins left="0.59055118110236227" right="0.31496062992125984" top="0.19685039370078741" bottom="0.51181102362204722" header="0" footer="0.19685039370078741"/>
  <pageSetup paperSize="9" scale="74" fitToHeight="0" orientation="landscape" r:id="rId1"/>
  <headerFooter differentFirst="1">
    <oddFooter>&amp;R&amp;7Page &amp;P of &amp;N</oddFooter>
    <firstFooter>&amp;L&amp;7Form 31-8-3-en&amp;R&amp;7Page &amp;P of &amp;N</firstFooter>
  </headerFooter>
  <ignoredErrors>
    <ignoredError sqref="D31" unlockedFormula="1"/>
    <ignoredError sqref="D7:N7 B7 A1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EC59-5377-44CB-9ECD-98131CAED21F}">
  <sheetPr codeName="Tabelle6"/>
  <dimension ref="A4:I27"/>
  <sheetViews>
    <sheetView workbookViewId="0">
      <selection activeCell="G24" sqref="G24:I24"/>
    </sheetView>
  </sheetViews>
  <sheetFormatPr baseColWidth="10" defaultColWidth="11.5" defaultRowHeight="11.25"/>
  <cols>
    <col min="8" max="8" width="58.6640625" customWidth="1"/>
  </cols>
  <sheetData>
    <row r="4" spans="1:9" ht="20.100000000000001" customHeight="1">
      <c r="F4" t="s">
        <v>183</v>
      </c>
      <c r="G4" s="132" t="s">
        <v>27</v>
      </c>
      <c r="H4" s="242" t="s">
        <v>170</v>
      </c>
      <c r="I4" s="243"/>
    </row>
    <row r="5" spans="1:9" ht="20.100000000000001" customHeight="1">
      <c r="G5" s="133" t="s">
        <v>28</v>
      </c>
      <c r="H5" s="244" t="s">
        <v>168</v>
      </c>
      <c r="I5" s="245"/>
    </row>
    <row r="6" spans="1:9" ht="20.100000000000001" customHeight="1">
      <c r="A6" s="26" t="s">
        <v>97</v>
      </c>
      <c r="C6">
        <v>10</v>
      </c>
      <c r="G6" s="134" t="s">
        <v>29</v>
      </c>
      <c r="H6" s="246" t="s">
        <v>171</v>
      </c>
      <c r="I6" s="247"/>
    </row>
    <row r="7" spans="1:9" ht="20.100000000000001" customHeight="1">
      <c r="A7" s="26" t="s">
        <v>98</v>
      </c>
      <c r="C7">
        <v>0</v>
      </c>
      <c r="F7" t="s">
        <v>184</v>
      </c>
      <c r="G7" s="132" t="s">
        <v>27</v>
      </c>
      <c r="H7" s="242" t="s">
        <v>146</v>
      </c>
      <c r="I7" s="243"/>
    </row>
    <row r="8" spans="1:9" ht="20.100000000000001" customHeight="1">
      <c r="G8" s="133" t="s">
        <v>28</v>
      </c>
      <c r="H8" s="244" t="s">
        <v>168</v>
      </c>
      <c r="I8" s="245"/>
    </row>
    <row r="9" spans="1:9" ht="20.100000000000001" customHeight="1">
      <c r="G9" s="134" t="s">
        <v>29</v>
      </c>
      <c r="H9" s="246" t="s">
        <v>169</v>
      </c>
      <c r="I9" s="247"/>
    </row>
    <row r="10" spans="1:9" ht="20.100000000000001" customHeight="1">
      <c r="F10" t="s">
        <v>185</v>
      </c>
      <c r="G10" s="132" t="s">
        <v>27</v>
      </c>
      <c r="H10" s="242" t="s">
        <v>178</v>
      </c>
      <c r="I10" s="243"/>
    </row>
    <row r="11" spans="1:9" ht="20.100000000000001" customHeight="1">
      <c r="G11" s="133" t="s">
        <v>28</v>
      </c>
      <c r="H11" s="244" t="s">
        <v>176</v>
      </c>
      <c r="I11" s="245"/>
    </row>
    <row r="12" spans="1:9" ht="20.100000000000001" customHeight="1">
      <c r="G12" s="134" t="s">
        <v>29</v>
      </c>
      <c r="H12" s="244" t="s">
        <v>177</v>
      </c>
      <c r="I12" s="245"/>
    </row>
    <row r="13" spans="1:9" ht="20.100000000000001" customHeight="1">
      <c r="F13" t="s">
        <v>183</v>
      </c>
      <c r="G13" s="132" t="s">
        <v>30</v>
      </c>
      <c r="H13" s="242" t="s">
        <v>172</v>
      </c>
      <c r="I13" s="243"/>
    </row>
    <row r="14" spans="1:9" ht="20.100000000000001" customHeight="1">
      <c r="G14" s="133" t="s">
        <v>160</v>
      </c>
      <c r="H14" s="244" t="s">
        <v>179</v>
      </c>
      <c r="I14" s="245"/>
    </row>
    <row r="15" spans="1:9" ht="20.100000000000001" customHeight="1">
      <c r="G15" s="133" t="s">
        <v>165</v>
      </c>
      <c r="H15" s="246" t="s">
        <v>180</v>
      </c>
      <c r="I15" s="247"/>
    </row>
    <row r="16" spans="1:9" ht="20.100000000000001" customHeight="1">
      <c r="F16" t="s">
        <v>184</v>
      </c>
      <c r="G16" s="132" t="s">
        <v>30</v>
      </c>
      <c r="H16" s="242" t="s">
        <v>186</v>
      </c>
      <c r="I16" s="243"/>
    </row>
    <row r="17" spans="5:9" ht="20.100000000000001" customHeight="1">
      <c r="G17" s="133" t="s">
        <v>160</v>
      </c>
      <c r="H17" s="244" t="s">
        <v>179</v>
      </c>
      <c r="I17" s="245"/>
    </row>
    <row r="18" spans="5:9" ht="20.100000000000001" customHeight="1">
      <c r="G18" s="133" t="s">
        <v>165</v>
      </c>
      <c r="H18" s="246" t="s">
        <v>180</v>
      </c>
      <c r="I18" s="247"/>
    </row>
    <row r="19" spans="5:9" ht="20.100000000000001" customHeight="1">
      <c r="F19" t="s">
        <v>185</v>
      </c>
      <c r="G19" s="132" t="s">
        <v>30</v>
      </c>
      <c r="H19" s="242" t="s">
        <v>186</v>
      </c>
      <c r="I19" s="243"/>
    </row>
    <row r="20" spans="5:9" ht="20.100000000000001" customHeight="1">
      <c r="G20" s="133" t="s">
        <v>160</v>
      </c>
      <c r="H20" s="244" t="s">
        <v>179</v>
      </c>
      <c r="I20" s="245"/>
    </row>
    <row r="21" spans="5:9" ht="20.100000000000001" customHeight="1">
      <c r="G21" s="133" t="s">
        <v>165</v>
      </c>
      <c r="H21" s="246" t="s">
        <v>180</v>
      </c>
      <c r="I21" s="247"/>
    </row>
    <row r="22" spans="5:9">
      <c r="E22" s="26"/>
      <c r="G22" s="132" t="s">
        <v>31</v>
      </c>
      <c r="H22" s="242" t="s">
        <v>173</v>
      </c>
      <c r="I22" s="243"/>
    </row>
    <row r="23" spans="5:9">
      <c r="G23" s="133" t="s">
        <v>161</v>
      </c>
      <c r="H23" s="244" t="s">
        <v>174</v>
      </c>
      <c r="I23" s="245"/>
    </row>
    <row r="24" spans="5:9">
      <c r="G24" s="133"/>
      <c r="H24" s="246"/>
      <c r="I24" s="247"/>
    </row>
    <row r="25" spans="5:9">
      <c r="G25" s="132" t="s">
        <v>32</v>
      </c>
      <c r="H25" s="242" t="s">
        <v>175</v>
      </c>
      <c r="I25" s="243"/>
    </row>
    <row r="26" spans="5:9">
      <c r="G26" s="133" t="s">
        <v>162</v>
      </c>
      <c r="H26" s="244" t="s">
        <v>181</v>
      </c>
      <c r="I26" s="245"/>
    </row>
    <row r="27" spans="5:9">
      <c r="G27" s="133" t="s">
        <v>163</v>
      </c>
      <c r="H27" s="244" t="s">
        <v>182</v>
      </c>
      <c r="I27" s="245"/>
    </row>
  </sheetData>
  <mergeCells count="24">
    <mergeCell ref="H25:I25"/>
    <mergeCell ref="H26:I26"/>
    <mergeCell ref="H27:I27"/>
    <mergeCell ref="H11:I11"/>
    <mergeCell ref="H12:I12"/>
    <mergeCell ref="H23:I23"/>
    <mergeCell ref="H24:I24"/>
    <mergeCell ref="H10:I10"/>
    <mergeCell ref="H19:I19"/>
    <mergeCell ref="H20:I20"/>
    <mergeCell ref="H21:I21"/>
    <mergeCell ref="H22:I22"/>
    <mergeCell ref="H13:I13"/>
    <mergeCell ref="H14:I14"/>
    <mergeCell ref="H15:I15"/>
    <mergeCell ref="H16:I16"/>
    <mergeCell ref="H17:I17"/>
    <mergeCell ref="H18:I18"/>
    <mergeCell ref="H7:I7"/>
    <mergeCell ref="H8:I8"/>
    <mergeCell ref="H9:I9"/>
    <mergeCell ref="H6:I6"/>
    <mergeCell ref="H4:I4"/>
    <mergeCell ref="H5:I5"/>
  </mergeCells>
  <pageMargins left="0.7" right="0.7" top="0.78740157499999996" bottom="0.78740157499999996"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019EF-3E00-447E-9B16-129D7D9C7F4D}">
  <dimension ref="A1:A6"/>
  <sheetViews>
    <sheetView workbookViewId="0">
      <selection activeCell="A7" sqref="A7"/>
    </sheetView>
  </sheetViews>
  <sheetFormatPr baseColWidth="10" defaultColWidth="11.5" defaultRowHeight="11.25"/>
  <sheetData>
    <row r="1" spans="1:1">
      <c r="A1" t="s">
        <v>164</v>
      </c>
    </row>
    <row r="2" spans="1:1">
      <c r="A2" s="128">
        <f>'Tenderers 1-5'!F74</f>
        <v>0</v>
      </c>
    </row>
    <row r="3" spans="1:1">
      <c r="A3" s="128">
        <f>'Tenderers 1-5'!H74</f>
        <v>0</v>
      </c>
    </row>
    <row r="4" spans="1:1">
      <c r="A4" s="128">
        <f>'Tenderers 1-5'!J74</f>
        <v>0</v>
      </c>
    </row>
    <row r="5" spans="1:1">
      <c r="A5" s="128">
        <f>'Tenderers 1-5'!L74</f>
        <v>0</v>
      </c>
    </row>
    <row r="6" spans="1:1">
      <c r="A6" s="128">
        <f>'Tenderers 1-5'!N74</f>
        <v>0</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c93aac-19ed-4215-9255-f5584b48b8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C3AB3E80256324993CFBE70E7B17FDD" ma:contentTypeVersion="9" ma:contentTypeDescription="Ein neues Dokument erstellen." ma:contentTypeScope="" ma:versionID="70463eac37baef48bac93f073a56ee65">
  <xsd:schema xmlns:xsd="http://www.w3.org/2001/XMLSchema" xmlns:xs="http://www.w3.org/2001/XMLSchema" xmlns:p="http://schemas.microsoft.com/office/2006/metadata/properties" xmlns:ns2="01c93aac-19ed-4215-9255-f5584b48b881" targetNamespace="http://schemas.microsoft.com/office/2006/metadata/properties" ma:root="true" ma:fieldsID="3ba0cce8d70315eabe889a6fcadb991f" ns2:_="">
    <xsd:import namespace="01c93aac-19ed-4215-9255-f5584b48b8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c93aac-19ed-4215-9255-f5584b48b8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84CA0B-7F04-4414-AC86-CB554775CD54}">
  <ds:schemaRefs>
    <ds:schemaRef ds:uri="01c93aac-19ed-4215-9255-f5584b48b881"/>
    <ds:schemaRef ds:uri="http://schemas.microsoft.com/office/2006/documentManagement/types"/>
    <ds:schemaRef ds:uri="http://purl.org/dc/elements/1.1/"/>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903593F-BD2D-4AB6-BECF-C5D0B85C9267}">
  <ds:schemaRefs>
    <ds:schemaRef ds:uri="http://schemas.microsoft.com/sharepoint/v3/contenttype/forms"/>
  </ds:schemaRefs>
</ds:datastoreItem>
</file>

<file path=customXml/itemProps3.xml><?xml version="1.0" encoding="utf-8"?>
<ds:datastoreItem xmlns:ds="http://schemas.openxmlformats.org/officeDocument/2006/customXml" ds:itemID="{66751B81-9A54-433F-8446-86FD315082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c93aac-19ed-4215-9255-f5584b48b8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Information </vt:lpstr>
      <vt:lpstr> Assessment Criteria sheet</vt:lpstr>
      <vt:lpstr>Tenderers 1-5</vt:lpstr>
      <vt:lpstr>Liste</vt:lpstr>
      <vt:lpstr>Tabelle1</vt:lpstr>
      <vt:lpstr>A_Liste</vt:lpstr>
      <vt:lpstr>B_Liste</vt:lpstr>
      <vt:lpstr>'Information '!Druckbereich</vt:lpstr>
      <vt:lpstr>'Tenderers 1-5'!Druckbereich</vt:lpstr>
      <vt:lpstr>'Tenderers 1-5'!Drucktitel</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31-10-2-en, Bewertungsschema für die fachliche Auswertung von Angeboten für Verträge unter EU-Schwellenwert, englisch, Stand März 2021</dc:title>
  <dc:subject/>
  <dc:creator>Ahmed Farag</dc:creator>
  <cp:keywords/>
  <dc:description/>
  <cp:lastModifiedBy>Dyckhoff, Markus GIZ</cp:lastModifiedBy>
  <cp:revision/>
  <dcterms:created xsi:type="dcterms:W3CDTF">2001-02-21T08:54:43Z</dcterms:created>
  <dcterms:modified xsi:type="dcterms:W3CDTF">2026-04-15T08:03:38Z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0x0101003C3AB3E80256324993CFBE70E7B17FDD</vt:lpwstr>
  </property>
  <property fmtid="{D5CDD505-2E9C-101B-9397-08002B2CF9AE}" pid="4" name="MediaServiceImageTags">
    <vt:lpwstr/>
  </property>
</Properties>
</file>