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michelle_girschikofsky_giz_de/Documents/Ausschreibungen, Verträge &amp; VE/01 laufende Vorgänge/IH Elektrotechnische Anlagen Berlin/"/>
    </mc:Choice>
  </mc:AlternateContent>
  <xr:revisionPtr revIDLastSave="5" documentId="13_ncr:1_{5504B4CA-31C9-4835-A569-00218E5521F9}" xr6:coauthVersionLast="47" xr6:coauthVersionMax="47" xr10:uidLastSave="{BD0844A1-8BA6-450A-8D0D-2AB525BC9F8A}"/>
  <bookViews>
    <workbookView xWindow="-108" yWindow="-108" windowWidth="23256" windowHeight="12456" xr2:uid="{F97CF866-D58A-4653-845E-20564AA27995}"/>
  </bookViews>
  <sheets>
    <sheet name="Leistungsverzeichnis" sheetId="12" r:id="rId1"/>
  </sheets>
  <definedNames>
    <definedName name="_xlnm._FilterDatabase" localSheetId="0" hidden="1">Leistungsverzeichnis!$H$1:$H$38</definedName>
    <definedName name="_xlnm.Print_Area" localSheetId="0">Leistungsverzeichnis!$B$1:$M$35</definedName>
    <definedName name="_xlnm.Print_Titles" localSheetId="0">Leistungsverzeichnis!$8:$12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2" l="1"/>
  <c r="M30" i="12"/>
  <c r="M18" i="12"/>
  <c r="M20" i="12" l="1"/>
  <c r="M21" i="12"/>
  <c r="M24" i="12"/>
  <c r="M26" i="12" l="1"/>
  <c r="M17" i="12"/>
  <c r="M19" i="12"/>
  <c r="M27" i="12"/>
  <c r="M28" i="12"/>
  <c r="M29" i="12"/>
  <c r="M32" i="12" s="1"/>
  <c r="I33" i="12"/>
  <c r="I32" i="12"/>
  <c r="I31" i="12"/>
  <c r="C16" i="12"/>
  <c r="B14" i="12"/>
  <c r="M16" i="12"/>
  <c r="I35" i="12"/>
  <c r="M31" i="12" l="1"/>
  <c r="B16" i="12"/>
  <c r="M33" i="12" l="1"/>
  <c r="M34" i="12" l="1"/>
  <c r="M35" i="12" l="1"/>
</calcChain>
</file>

<file path=xl/sharedStrings.xml><?xml version="1.0" encoding="utf-8"?>
<sst xmlns="http://schemas.openxmlformats.org/spreadsheetml/2006/main" count="136" uniqueCount="65">
  <si>
    <t xml:space="preserve">Deutsche Gesellschaft für Internationale Zusammenarbeit (GIZ) GmbH </t>
  </si>
  <si>
    <t>Dag-Hammarskjöld-Weg 1–5</t>
  </si>
  <si>
    <t>D-65760 Eschborn</t>
  </si>
  <si>
    <t xml:space="preserve">Vergabenummer: </t>
  </si>
  <si>
    <t>Leistungsverzeichnis Instandhaltung</t>
  </si>
  <si>
    <t>Bitte füllen Sie die grün hinterlegten Felder aus.</t>
  </si>
  <si>
    <r>
      <rPr>
        <b/>
        <sz val="16"/>
        <color theme="1"/>
        <rFont val="Arial"/>
        <family val="2"/>
      </rPr>
      <t>Bezeichnung Bieter</t>
    </r>
    <r>
      <rPr>
        <sz val="16"/>
        <color theme="1"/>
        <rFont val="Arial"/>
        <family val="2"/>
      </rPr>
      <t xml:space="preserve"> </t>
    </r>
  </si>
  <si>
    <t>Vertragsnummer</t>
  </si>
  <si>
    <t>OZ</t>
  </si>
  <si>
    <t>Anzahl/ Anlagen</t>
  </si>
  <si>
    <t>Wartungen/
Vertragslaufzeit</t>
  </si>
  <si>
    <t>Einheit</t>
  </si>
  <si>
    <t>Position</t>
  </si>
  <si>
    <t xml:space="preserve">Beschreibung </t>
  </si>
  <si>
    <t>Typ</t>
  </si>
  <si>
    <t>EP</t>
  </si>
  <si>
    <t>GP</t>
  </si>
  <si>
    <t>LE</t>
  </si>
  <si>
    <t>jährlich</t>
  </si>
  <si>
    <t>Anzahl</t>
  </si>
  <si>
    <t>Intervall</t>
  </si>
  <si>
    <t>Leistung</t>
  </si>
  <si>
    <t>Std.</t>
  </si>
  <si>
    <t>Stunden Facharbeiter:in</t>
  </si>
  <si>
    <t>Bedarf</t>
  </si>
  <si>
    <t>optional</t>
  </si>
  <si>
    <t>Stunden mit Zuschlag für Nachtarbeit</t>
  </si>
  <si>
    <t>Stunden mit Zuschlag für Arbeit am  Samstag</t>
  </si>
  <si>
    <t>Stunden mit Zuschlag für Arbeiten an  Sonn- und Feiertagen</t>
  </si>
  <si>
    <t>Vertragslaufzeit</t>
  </si>
  <si>
    <t>Zusätzliche Leistungsbestandteile</t>
  </si>
  <si>
    <t>LEISTUNGSORT Berlin</t>
  </si>
  <si>
    <t>SPEZIFISCHER LEISTUNGSORT (BR1)</t>
  </si>
  <si>
    <t>1.</t>
  </si>
  <si>
    <t>2.</t>
  </si>
  <si>
    <t>3.</t>
  </si>
  <si>
    <t>4.</t>
  </si>
  <si>
    <t>5.</t>
  </si>
  <si>
    <t>6.</t>
  </si>
  <si>
    <t>Instandsetzungsbudget nach STLB BauZ</t>
  </si>
  <si>
    <t xml:space="preserve">Arbeiten gegen gesonderte Beauftragung z.B. Notdienst; Instandsetzung; Begleitung Sachverständigenprüfung
Stundenlohn Regelarbeitszeit 
Mo.  -  Fr. 07:00 - 20:00 Uhr </t>
  </si>
  <si>
    <t>Budget/EUR</t>
  </si>
  <si>
    <t>Stundenlohn Regelarbeitszeit + Zulage auf Stundenlohn für die Zeit von 20:00 bis 07:00 Uhr</t>
  </si>
  <si>
    <t>Stundenlohn Regelarbeitszeit + Zulage auf Stundenlohn für Samstage</t>
  </si>
  <si>
    <t>Stundenlohn Regelarbeitszeit + Zulage auf Stundenlohn für Sonn- und Feiertage</t>
  </si>
  <si>
    <t>CONFIDENTIAL</t>
  </si>
  <si>
    <r>
      <rPr>
        <sz val="12"/>
        <color rgb="FF000000"/>
        <rFont val="Arial"/>
        <family val="2"/>
      </rPr>
      <t xml:space="preserve">Instandhaltung gemäß Leistungsbeschreibung inkl. Störfallmanagement sowie Kleininstandsetzungen bis netto 50,- EUR je Anlage und Wartungsperiode
</t>
    </r>
    <r>
      <rPr>
        <sz val="12"/>
        <color rgb="FF7030A0"/>
        <rFont val="Arial"/>
        <family val="2"/>
      </rPr>
      <t xml:space="preserve">
</t>
    </r>
  </si>
  <si>
    <t xml:space="preserve">Elektrische Frostschutzeinrichtungen </t>
  </si>
  <si>
    <t xml:space="preserve">Sicherheitsbeleuchtung </t>
  </si>
  <si>
    <t>Teilnahme / Begleitung Sachverständigenprüfungen (Technische Prüfungen)</t>
  </si>
  <si>
    <t>alle 3 Jahre</t>
  </si>
  <si>
    <t xml:space="preserve">Ganztägige Begleitung /Teilnahme an Sachverständigenprüfungen / Technische Prüfungen gemäß Leistungsbeschreibung. Nächste Prüfung 2028
</t>
  </si>
  <si>
    <t>Messung Beleuchtungsstärke Arbeitsplätze</t>
  </si>
  <si>
    <r>
      <rPr>
        <sz val="12"/>
        <color rgb="FF000000"/>
        <rFont val="Arial"/>
        <family val="2"/>
      </rPr>
      <t>Messung der Beleuchtungsstärke in allen 40 Büros gemäß Leistungsbeschreibung</t>
    </r>
    <r>
      <rPr>
        <sz val="12"/>
        <color rgb="FF7030A0"/>
        <rFont val="Arial"/>
        <family val="2"/>
      </rPr>
      <t xml:space="preserve">
</t>
    </r>
  </si>
  <si>
    <t>Brandschutzschrank Celsion</t>
  </si>
  <si>
    <t xml:space="preserve">Zentralbatterianlage miniControl List inkl. Sicherheitsleuchten TH Ost und TH West </t>
  </si>
  <si>
    <t>Stck</t>
  </si>
  <si>
    <r>
      <rPr>
        <sz val="12"/>
        <color rgb="FF000000"/>
        <rFont val="Arial"/>
        <family val="2"/>
      </rPr>
      <t xml:space="preserve">Instandhaltung gemäß Leistungsbeschreibung inkl. Störfallmanagement </t>
    </r>
    <r>
      <rPr>
        <sz val="12"/>
        <color rgb="FF7030A0"/>
        <rFont val="Arial"/>
        <family val="2"/>
      </rPr>
      <t xml:space="preserve">
</t>
    </r>
  </si>
  <si>
    <r>
      <rPr>
        <sz val="12"/>
        <color rgb="FF000000"/>
        <rFont val="Arial"/>
        <family val="2"/>
      </rPr>
      <t xml:space="preserve">Instandhaltung gemäß Leistungsbeschreibung inkl. Störfallmanagement 
</t>
    </r>
    <r>
      <rPr>
        <sz val="12"/>
        <color rgb="FF7030A0"/>
        <rFont val="Arial"/>
        <family val="2"/>
      </rPr>
      <t xml:space="preserve">
</t>
    </r>
  </si>
  <si>
    <t>7.</t>
  </si>
  <si>
    <r>
      <rPr>
        <b/>
        <sz val="12"/>
        <rFont val="Arial"/>
        <family val="2"/>
      </rPr>
      <t>Budget für Instandsetzungen (Material/Stunden) SiBel, Elektro- und Beleuchtungsanlagen über netto 50,- EUR</t>
    </r>
    <r>
      <rPr>
        <sz val="12"/>
        <rFont val="Arial"/>
        <family val="2"/>
      </rPr>
      <t xml:space="preserve">
Die Abrechnung dieser Instandsetzungen erfolgt nach den Preislisten des Standardleistungsbuch </t>
    </r>
    <r>
      <rPr>
        <sz val="12"/>
        <color rgb="FFFF0000"/>
        <rFont val="Arial"/>
        <family val="2"/>
      </rPr>
      <t xml:space="preserve">BauZ </t>
    </r>
    <r>
      <rPr>
        <b/>
        <sz val="12"/>
        <color rgb="FFFF0000"/>
        <rFont val="Arial"/>
        <family val="2"/>
      </rPr>
      <t>Nr. 682</t>
    </r>
    <r>
      <rPr>
        <sz val="12"/>
        <color rgb="FFFF0000"/>
        <rFont val="Arial"/>
        <family val="2"/>
      </rPr>
      <t>.</t>
    </r>
    <r>
      <rPr>
        <sz val="12"/>
        <rFont val="Arial"/>
        <family val="2"/>
      </rPr>
      <t xml:space="preserve"> Bitte geben Sie hierzu die Ab- oder Zuschläge unter EP ein. (</t>
    </r>
    <r>
      <rPr>
        <b/>
        <sz val="12"/>
        <rFont val="Arial"/>
        <family val="2"/>
      </rPr>
      <t>Für Abschläge bitte minus "-" eintragen</t>
    </r>
    <r>
      <rPr>
        <sz val="12"/>
        <rFont val="Arial"/>
        <family val="2"/>
      </rPr>
      <t xml:space="preserve">). 
</t>
    </r>
  </si>
  <si>
    <r>
      <rPr>
        <b/>
        <sz val="12"/>
        <rFont val="Arial"/>
        <family val="2"/>
      </rPr>
      <t xml:space="preserve">Budget </t>
    </r>
    <r>
      <rPr>
        <sz val="12"/>
        <rFont val="Arial"/>
        <family val="2"/>
      </rPr>
      <t>für Standardleistungsbuch BauZ</t>
    </r>
    <r>
      <rPr>
        <b/>
        <sz val="12"/>
        <color rgb="FFFF0000"/>
        <rFont val="Arial"/>
        <family val="2"/>
      </rPr>
      <t xml:space="preserve"> Nr. 651 </t>
    </r>
    <r>
      <rPr>
        <b/>
        <sz val="12"/>
        <rFont val="Arial"/>
        <family val="2"/>
      </rPr>
      <t xml:space="preserve">
</t>
    </r>
    <r>
      <rPr>
        <sz val="12"/>
        <rFont val="Arial"/>
        <family val="2"/>
      </rPr>
      <t xml:space="preserve">Bitte geben Sie hierzu die Ab- oder Zuschläge unter EP ein. </t>
    </r>
    <r>
      <rPr>
        <b/>
        <sz val="12"/>
        <rFont val="Arial"/>
        <family val="2"/>
      </rPr>
      <t xml:space="preserve">(Für Abschläge bitte minus "-" eintragen). </t>
    </r>
    <r>
      <rPr>
        <sz val="12"/>
        <rFont val="Arial"/>
        <family val="2"/>
      </rPr>
      <t xml:space="preserve">
</t>
    </r>
  </si>
  <si>
    <t>An- und Abfahrt Instandsetzungen außerhalb Wartungen/Inspektionen</t>
  </si>
  <si>
    <t xml:space="preserve">An- und Abfahrt im Rahmen von Instandsetzungen (nur 1xje Auftrag möglich; auch wenn mehrmalige An-/Abfahren zur Instandsetzung des jeweiligen Auftrags erforderlich sind). Inkl. Kosten Werktstattwagen etc. </t>
  </si>
  <si>
    <t xml:space="preserve"> Instandhaltung Elektrotechnische Anlagen GIZ-Repräsentanz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</si>
</sst>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(* #,##0.00\ &quot;€&quot;_);_(* \(#,##0.00\ &quot;€&quot;\);_(* &quot;-&quot;??\ &quot;€&quot;_);_(@_)"/>
    <numFmt numFmtId="165" formatCode="_-* #,##0.00\ [$€-407]_-;\-* #,##0.00\ [$€-407]_-;_-* &quot;-&quot;??\ [$€-407]_-;_-@_-"/>
    <numFmt numFmtId="166" formatCode="&quot;#&quot;\."/>
    <numFmt numFmtId="167" formatCode="#&quot;.&quot;"/>
    <numFmt numFmtId="168" formatCode="&quot;Los &quot;#"/>
    <numFmt numFmtId="169" formatCode="&quot;Umsatzsteuer z.Z. &quot;#&quot;%:&quot;"/>
    <numFmt numFmtId="170" formatCode="#,##0\ [$EUR]"/>
  </numFmts>
  <fonts count="4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name val="SansSerif"/>
      <charset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20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20"/>
      <color rgb="FFFF0000"/>
      <name val="Arial"/>
      <family val="2"/>
    </font>
    <font>
      <sz val="12"/>
      <color rgb="FFFF0000"/>
      <name val="Arial"/>
      <family val="2"/>
    </font>
    <font>
      <sz val="20"/>
      <color rgb="FF7030A0"/>
      <name val="Arial"/>
      <family val="2"/>
    </font>
    <font>
      <b/>
      <sz val="20"/>
      <color rgb="FF7030A0"/>
      <name val="Arial"/>
      <family val="2"/>
    </font>
    <font>
      <b/>
      <sz val="18"/>
      <color rgb="FF7030A0"/>
      <name val="Arial"/>
      <family val="2"/>
    </font>
    <font>
      <sz val="12"/>
      <color rgb="FF7030A0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4" fontId="8" fillId="0" borderId="0" applyFont="0" applyFill="0" applyBorder="0" applyAlignment="0" applyProtection="0"/>
    <xf numFmtId="0" fontId="9" fillId="5" borderId="0" applyNumberFormat="0" applyBorder="0" applyAlignment="0" applyProtection="0"/>
    <xf numFmtId="0" fontId="10" fillId="3" borderId="6" applyNumberFormat="0" applyAlignment="0" applyProtection="0"/>
    <xf numFmtId="0" fontId="11" fillId="4" borderId="6" applyNumberFormat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4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36">
    <xf numFmtId="0" fontId="0" fillId="0" borderId="0" xfId="0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1" fontId="26" fillId="2" borderId="13" xfId="0" quotePrefix="1" applyNumberFormat="1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165" fontId="26" fillId="2" borderId="15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5" fillId="6" borderId="13" xfId="0" applyFont="1" applyFill="1" applyBorder="1" applyAlignment="1">
      <alignment vertical="center" wrapText="1"/>
    </xf>
    <xf numFmtId="0" fontId="25" fillId="6" borderId="13" xfId="0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vertical="center" wrapText="1"/>
    </xf>
    <xf numFmtId="0" fontId="18" fillId="6" borderId="13" xfId="0" applyFont="1" applyFill="1" applyBorder="1" applyAlignment="1">
      <alignment horizontal="center" vertical="center" wrapText="1"/>
    </xf>
    <xf numFmtId="4" fontId="18" fillId="6" borderId="13" xfId="0" applyNumberFormat="1" applyFont="1" applyFill="1" applyBorder="1" applyAlignment="1">
      <alignment vertical="center" wrapText="1"/>
    </xf>
    <xf numFmtId="4" fontId="18" fillId="6" borderId="15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1" fontId="23" fillId="7" borderId="13" xfId="0" quotePrefix="1" applyNumberFormat="1" applyFont="1" applyFill="1" applyBorder="1" applyAlignment="1">
      <alignment horizontal="left" vertical="center" wrapText="1"/>
    </xf>
    <xf numFmtId="0" fontId="23" fillId="7" borderId="13" xfId="0" applyFont="1" applyFill="1" applyBorder="1" applyAlignment="1">
      <alignment horizontal="left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165" fontId="6" fillId="8" borderId="7" xfId="2" applyNumberFormat="1" applyFont="1" applyFill="1" applyBorder="1" applyAlignment="1" applyProtection="1">
      <alignment horizontal="center" vertical="center" wrapText="1"/>
      <protection locked="0"/>
    </xf>
    <xf numFmtId="166" fontId="26" fillId="2" borderId="12" xfId="0" quotePrefix="1" applyNumberFormat="1" applyFont="1" applyFill="1" applyBorder="1" applyAlignment="1">
      <alignment horizontal="right" vertical="center" wrapText="1"/>
    </xf>
    <xf numFmtId="166" fontId="26" fillId="2" borderId="13" xfId="0" quotePrefix="1" applyNumberFormat="1" applyFont="1" applyFill="1" applyBorder="1" applyAlignment="1">
      <alignment horizontal="center" vertical="center" wrapText="1"/>
    </xf>
    <xf numFmtId="166" fontId="26" fillId="2" borderId="13" xfId="0" quotePrefix="1" applyNumberFormat="1" applyFont="1" applyFill="1" applyBorder="1" applyAlignment="1">
      <alignment horizontal="left" vertical="center" wrapText="1"/>
    </xf>
    <xf numFmtId="167" fontId="23" fillId="7" borderId="12" xfId="0" quotePrefix="1" applyNumberFormat="1" applyFont="1" applyFill="1" applyBorder="1" applyAlignment="1">
      <alignment horizontal="center" vertical="center" wrapText="1"/>
    </xf>
    <xf numFmtId="167" fontId="25" fillId="6" borderId="12" xfId="0" quotePrefix="1" applyNumberFormat="1" applyFont="1" applyFill="1" applyBorder="1" applyAlignment="1">
      <alignment horizontal="center" vertical="center" wrapText="1"/>
    </xf>
    <xf numFmtId="167" fontId="25" fillId="6" borderId="13" xfId="0" quotePrefix="1" applyNumberFormat="1" applyFont="1" applyFill="1" applyBorder="1" applyAlignment="1">
      <alignment horizontal="center" vertical="center" wrapText="1"/>
    </xf>
    <xf numFmtId="168" fontId="23" fillId="7" borderId="13" xfId="0" applyNumberFormat="1" applyFont="1" applyFill="1" applyBorder="1" applyAlignment="1">
      <alignment horizontal="left" vertical="center"/>
    </xf>
    <xf numFmtId="0" fontId="34" fillId="0" borderId="4" xfId="0" applyFont="1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4" fontId="23" fillId="7" borderId="13" xfId="0" applyNumberFormat="1" applyFont="1" applyFill="1" applyBorder="1" applyAlignment="1">
      <alignment horizontal="right" vertical="center"/>
    </xf>
    <xf numFmtId="167" fontId="14" fillId="2" borderId="17" xfId="0" quotePrefix="1" applyNumberFormat="1" applyFont="1" applyFill="1" applyBorder="1" applyAlignment="1">
      <alignment horizontal="center" vertical="center" wrapText="1"/>
    </xf>
    <xf numFmtId="167" fontId="14" fillId="2" borderId="19" xfId="0" quotePrefix="1" applyNumberFormat="1" applyFont="1" applyFill="1" applyBorder="1" applyAlignment="1">
      <alignment horizontal="center" vertical="center" wrapText="1"/>
    </xf>
    <xf numFmtId="167" fontId="14" fillId="2" borderId="20" xfId="0" quotePrefix="1" applyNumberFormat="1" applyFont="1" applyFill="1" applyBorder="1" applyAlignment="1">
      <alignment horizontal="center" vertical="center" wrapText="1"/>
    </xf>
    <xf numFmtId="167" fontId="14" fillId="2" borderId="18" xfId="0" quotePrefix="1" applyNumberFormat="1" applyFont="1" applyFill="1" applyBorder="1" applyAlignment="1">
      <alignment horizontal="center" vertical="center" wrapText="1"/>
    </xf>
    <xf numFmtId="167" fontId="25" fillId="6" borderId="13" xfId="0" quotePrefix="1" applyNumberFormat="1" applyFont="1" applyFill="1" applyBorder="1" applyAlignment="1">
      <alignment vertical="center" wrapText="1"/>
    </xf>
    <xf numFmtId="3" fontId="35" fillId="0" borderId="2" xfId="0" applyNumberFormat="1" applyFont="1" applyBorder="1" applyAlignment="1">
      <alignment horizontal="center" vertical="center" wrapText="1"/>
    </xf>
    <xf numFmtId="0" fontId="25" fillId="6" borderId="12" xfId="0" applyFont="1" applyFill="1" applyBorder="1" applyAlignment="1">
      <alignment vertical="center"/>
    </xf>
    <xf numFmtId="0" fontId="18" fillId="6" borderId="13" xfId="0" applyFont="1" applyFill="1" applyBorder="1" applyAlignment="1">
      <alignment vertical="center"/>
    </xf>
    <xf numFmtId="0" fontId="25" fillId="6" borderId="13" xfId="0" applyFont="1" applyFill="1" applyBorder="1" applyAlignment="1">
      <alignment vertical="center"/>
    </xf>
    <xf numFmtId="0" fontId="38" fillId="6" borderId="12" xfId="0" applyFont="1" applyFill="1" applyBorder="1" applyAlignment="1">
      <alignment vertical="center"/>
    </xf>
    <xf numFmtId="3" fontId="39" fillId="0" borderId="2" xfId="0" applyNumberFormat="1" applyFont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right" vertical="center"/>
    </xf>
    <xf numFmtId="49" fontId="16" fillId="10" borderId="13" xfId="0" applyNumberFormat="1" applyFont="1" applyFill="1" applyBorder="1" applyAlignment="1">
      <alignment horizontal="center" vertical="center"/>
    </xf>
    <xf numFmtId="49" fontId="16" fillId="10" borderId="15" xfId="0" applyNumberFormat="1" applyFont="1" applyFill="1" applyBorder="1" applyAlignment="1">
      <alignment horizontal="center" vertical="center"/>
    </xf>
    <xf numFmtId="0" fontId="37" fillId="7" borderId="10" xfId="0" applyFont="1" applyFill="1" applyBorder="1" applyAlignment="1">
      <alignment horizontal="center" vertical="center" wrapText="1"/>
    </xf>
    <xf numFmtId="49" fontId="16" fillId="10" borderId="4" xfId="0" applyNumberFormat="1" applyFont="1" applyFill="1" applyBorder="1" applyAlignment="1">
      <alignment horizontal="center" vertical="center"/>
    </xf>
    <xf numFmtId="49" fontId="16" fillId="8" borderId="1" xfId="0" applyNumberFormat="1" applyFont="1" applyFill="1" applyBorder="1" applyAlignment="1">
      <alignment horizontal="center" vertical="center"/>
    </xf>
    <xf numFmtId="165" fontId="6" fillId="8" borderId="1" xfId="2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>
      <alignment horizontal="center" vertical="center" wrapText="1"/>
    </xf>
    <xf numFmtId="0" fontId="42" fillId="0" borderId="0" xfId="11"/>
    <xf numFmtId="0" fontId="6" fillId="0" borderId="1" xfId="1" applyNumberFormat="1" applyFont="1" applyFill="1" applyBorder="1" applyAlignment="1">
      <alignment horizontal="left" vertical="center" wrapText="1"/>
    </xf>
    <xf numFmtId="3" fontId="35" fillId="0" borderId="2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3" fontId="26" fillId="0" borderId="21" xfId="0" applyNumberFormat="1" applyFont="1" applyBorder="1" applyAlignment="1">
      <alignment horizontal="center" vertical="center" wrapText="1"/>
    </xf>
    <xf numFmtId="4" fontId="26" fillId="0" borderId="15" xfId="0" applyNumberFormat="1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center" vertical="center" wrapText="1"/>
    </xf>
    <xf numFmtId="165" fontId="19" fillId="0" borderId="26" xfId="0" applyNumberFormat="1" applyFont="1" applyBorder="1" applyAlignment="1">
      <alignment horizontal="center" vertical="center" wrapText="1"/>
    </xf>
    <xf numFmtId="165" fontId="6" fillId="8" borderId="27" xfId="2" applyNumberFormat="1" applyFont="1" applyFill="1" applyBorder="1" applyAlignment="1" applyProtection="1">
      <alignment horizontal="center" vertical="center" wrapText="1"/>
      <protection locked="0"/>
    </xf>
    <xf numFmtId="165" fontId="19" fillId="0" borderId="28" xfId="0" applyNumberFormat="1" applyFont="1" applyBorder="1" applyAlignment="1">
      <alignment horizontal="center" vertical="center" wrapText="1"/>
    </xf>
    <xf numFmtId="3" fontId="39" fillId="0" borderId="29" xfId="0" applyNumberFormat="1" applyFont="1" applyBorder="1" applyAlignment="1">
      <alignment horizontal="center" vertical="center" wrapText="1"/>
    </xf>
    <xf numFmtId="3" fontId="35" fillId="0" borderId="29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9" fontId="6" fillId="8" borderId="30" xfId="12" applyFont="1" applyFill="1" applyBorder="1" applyAlignment="1" applyProtection="1">
      <alignment horizontal="center" vertical="center" wrapText="1"/>
      <protection locked="0"/>
    </xf>
    <xf numFmtId="165" fontId="6" fillId="8" borderId="30" xfId="2" applyNumberFormat="1" applyFont="1" applyFill="1" applyBorder="1" applyAlignment="1" applyProtection="1">
      <alignment horizontal="center" vertical="center" wrapText="1"/>
      <protection locked="0"/>
    </xf>
    <xf numFmtId="9" fontId="6" fillId="8" borderId="7" xfId="12" applyFont="1" applyFill="1" applyBorder="1" applyAlignment="1" applyProtection="1">
      <alignment horizontal="center" vertical="center" wrapText="1"/>
      <protection locked="0"/>
    </xf>
    <xf numFmtId="170" fontId="26" fillId="0" borderId="31" xfId="0" applyNumberFormat="1" applyFont="1" applyBorder="1" applyAlignment="1">
      <alignment horizontal="center" vertical="center" wrapText="1"/>
    </xf>
    <xf numFmtId="170" fontId="26" fillId="0" borderId="32" xfId="0" applyNumberFormat="1" applyFont="1" applyBorder="1" applyAlignment="1">
      <alignment horizontal="center" vertical="center" wrapText="1"/>
    </xf>
    <xf numFmtId="0" fontId="36" fillId="11" borderId="4" xfId="0" applyFont="1" applyFill="1" applyBorder="1" applyAlignment="1">
      <alignment horizontal="left" vertical="center"/>
    </xf>
    <xf numFmtId="0" fontId="37" fillId="11" borderId="15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49" fontId="16" fillId="8" borderId="12" xfId="0" quotePrefix="1" applyNumberFormat="1" applyFont="1" applyFill="1" applyBorder="1" applyAlignment="1">
      <alignment horizontal="center" vertical="center" wrapText="1"/>
    </xf>
    <xf numFmtId="49" fontId="16" fillId="8" borderId="13" xfId="0" applyNumberFormat="1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26" fillId="2" borderId="13" xfId="0" applyFont="1" applyFill="1" applyBorder="1" applyAlignment="1">
      <alignment horizontal="right" vertical="center"/>
    </xf>
    <xf numFmtId="0" fontId="26" fillId="2" borderId="14" xfId="0" applyFont="1" applyFill="1" applyBorder="1" applyAlignment="1">
      <alignment horizontal="right" vertical="center"/>
    </xf>
    <xf numFmtId="1" fontId="26" fillId="0" borderId="17" xfId="0" applyNumberFormat="1" applyFont="1" applyBorder="1" applyAlignment="1">
      <alignment horizontal="center" vertical="center"/>
    </xf>
    <xf numFmtId="1" fontId="26" fillId="0" borderId="23" xfId="0" applyNumberFormat="1" applyFont="1" applyBorder="1" applyAlignment="1">
      <alignment horizontal="center" vertical="center"/>
    </xf>
    <xf numFmtId="1" fontId="26" fillId="0" borderId="24" xfId="0" applyNumberFormat="1" applyFont="1" applyBorder="1" applyAlignment="1">
      <alignment horizontal="center" vertical="center"/>
    </xf>
    <xf numFmtId="49" fontId="16" fillId="9" borderId="12" xfId="0" quotePrefix="1" applyNumberFormat="1" applyFont="1" applyFill="1" applyBorder="1" applyAlignment="1">
      <alignment horizontal="center" vertical="center" wrapText="1"/>
    </xf>
    <xf numFmtId="49" fontId="16" fillId="9" borderId="13" xfId="0" quotePrefix="1" applyNumberFormat="1" applyFont="1" applyFill="1" applyBorder="1" applyAlignment="1">
      <alignment horizontal="center" vertical="center" wrapText="1"/>
    </xf>
    <xf numFmtId="49" fontId="16" fillId="8" borderId="12" xfId="0" applyNumberFormat="1" applyFont="1" applyFill="1" applyBorder="1" applyAlignment="1" applyProtection="1">
      <alignment horizontal="center" vertical="center"/>
      <protection locked="0"/>
    </xf>
    <xf numFmtId="49" fontId="16" fillId="8" borderId="13" xfId="0" applyNumberFormat="1" applyFont="1" applyFill="1" applyBorder="1" applyAlignment="1" applyProtection="1">
      <alignment horizontal="center" vertical="center"/>
      <protection locked="0"/>
    </xf>
    <xf numFmtId="49" fontId="16" fillId="8" borderId="15" xfId="0" applyNumberFormat="1" applyFont="1" applyFill="1" applyBorder="1" applyAlignment="1" applyProtection="1">
      <alignment horizontal="center" vertical="center"/>
      <protection locked="0"/>
    </xf>
    <xf numFmtId="0" fontId="37" fillId="7" borderId="13" xfId="0" applyFont="1" applyFill="1" applyBorder="1" applyAlignment="1">
      <alignment horizontal="center" vertical="center"/>
    </xf>
    <xf numFmtId="49" fontId="40" fillId="9" borderId="12" xfId="0" quotePrefix="1" applyNumberFormat="1" applyFont="1" applyFill="1" applyBorder="1" applyAlignment="1">
      <alignment horizontal="left" vertical="center" wrapText="1"/>
    </xf>
    <xf numFmtId="49" fontId="40" fillId="9" borderId="13" xfId="0" quotePrefix="1" applyNumberFormat="1" applyFont="1" applyFill="1" applyBorder="1" applyAlignment="1">
      <alignment horizontal="left" vertical="center" wrapText="1"/>
    </xf>
    <xf numFmtId="169" fontId="26" fillId="2" borderId="13" xfId="0" applyNumberFormat="1" applyFont="1" applyFill="1" applyBorder="1" applyAlignment="1">
      <alignment horizontal="right" vertical="center"/>
    </xf>
    <xf numFmtId="169" fontId="26" fillId="2" borderId="14" xfId="0" applyNumberFormat="1" applyFont="1" applyFill="1" applyBorder="1" applyAlignment="1">
      <alignment horizontal="right" vertical="center"/>
    </xf>
    <xf numFmtId="0" fontId="28" fillId="0" borderId="9" xfId="0" quotePrefix="1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</cellXfs>
  <cellStyles count="13">
    <cellStyle name="20 % - Akzent3 2" xfId="5" xr:uid="{4447969F-8515-4DFA-8514-B9C93E0AA467}"/>
    <cellStyle name="Berechnung 2" xfId="7" xr:uid="{B81A6453-F2DE-4513-9380-8543582F5B13}"/>
    <cellStyle name="Eingabe 2" xfId="6" xr:uid="{34E44265-2BE7-4012-827F-FDA5AFDC1176}"/>
    <cellStyle name="Link" xfId="11" builtinId="8"/>
    <cellStyle name="MAND_x000a_CHECK.COMMAND_x000e_RENAME.COMMAND_x0008_SHOW.BAR_x000b_DELETE.MENU_x000e_DELETE.COMMAND_x000e_GET.CHA" xfId="8" xr:uid="{EEFE8C28-F006-4441-9B71-D949ED97A20D}"/>
    <cellStyle name="Prozent" xfId="12" builtinId="5"/>
    <cellStyle name="Standard" xfId="0" builtinId="0"/>
    <cellStyle name="Standard 2" xfId="3" xr:uid="{01D64CEF-C2A2-4E09-A311-A5FDBAB35C2E}"/>
    <cellStyle name="Standard 3" xfId="10" xr:uid="{8C2317F4-7654-43DB-9E5D-92236FF754F4}"/>
    <cellStyle name="Standard 4" xfId="2" xr:uid="{D8FE8654-8567-4350-99C3-38829AF87AC0}"/>
    <cellStyle name="Währung" xfId="1" builtinId="4"/>
    <cellStyle name="Währung 2" xfId="4" xr:uid="{6BC858EB-70BB-4C75-9B35-21FBFD2D40C5}"/>
    <cellStyle name="Währung 3" xfId="9" xr:uid="{54110A5D-4A66-4B8C-9CAB-DE7B9AD60970}"/>
  </cellStyles>
  <dxfs count="0"/>
  <tableStyles count="0" defaultTableStyle="TableStyleMedium2" defaultPivotStyle="PivotStyleLight16"/>
  <colors>
    <mruColors>
      <color rgb="FF0000FF"/>
      <color rgb="FFFFFFA7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1071789</xdr:colOff>
      <xdr:row>0</xdr:row>
      <xdr:rowOff>67129</xdr:rowOff>
    </xdr:from>
    <xdr:to>
      <xdr:col>13</xdr:col>
      <xdr:colOff>49284</xdr:colOff>
      <xdr:row>4</xdr:row>
      <xdr:rowOff>16330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FBDCA2-D9BF-4D68-B5B8-C0B763643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21239"/>
        <a:stretch/>
      </xdr:blipFill>
      <xdr:spPr>
        <a:xfrm>
          <a:off x="21550539" y="67129"/>
          <a:ext cx="1088871" cy="66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P41"/>
  <sheetViews>
    <sheetView showGridLines="0" tabSelected="1" topLeftCell="E1" zoomScale="60" zoomScaleNormal="60" workbookViewId="0">
      <pane ySplit="9" topLeftCell="A10" activePane="bottomLeft" state="frozen"/>
      <selection pane="bottomLeft" activeCell="I17" sqref="I17"/>
    </sheetView>
  </sheetViews>
  <sheetFormatPr baseColWidth="10" defaultColWidth="11.44140625" defaultRowHeight="15"/>
  <cols>
    <col min="1" max="1" width="7" style="5" customWidth="1"/>
    <col min="2" max="2" width="5.21875" style="12" customWidth="1"/>
    <col min="3" max="3" width="7.21875" style="13" customWidth="1"/>
    <col min="4" max="4" width="7" style="14" customWidth="1"/>
    <col min="5" max="5" width="17.21875" style="15" customWidth="1"/>
    <col min="6" max="6" width="22.109375" style="15" bestFit="1" customWidth="1"/>
    <col min="7" max="7" width="15.5546875" style="16" customWidth="1"/>
    <col min="8" max="8" width="54.21875" style="5" customWidth="1"/>
    <col min="9" max="9" width="139.21875" style="5" customWidth="1"/>
    <col min="10" max="10" width="18.21875" style="16" customWidth="1"/>
    <col min="11" max="11" width="17.44140625" style="16" customWidth="1"/>
    <col min="12" max="12" width="31.21875" style="17" customWidth="1"/>
    <col min="13" max="13" width="31.77734375" style="17" customWidth="1"/>
    <col min="14" max="14" width="11.44140625" style="5"/>
    <col min="15" max="15" width="14.21875" style="50" customWidth="1"/>
    <col min="16" max="16384" width="11.44140625" style="5"/>
  </cols>
  <sheetData>
    <row r="1" spans="2:16" s="6" customFormat="1" ht="13.2">
      <c r="C1" s="7"/>
      <c r="E1" s="8"/>
      <c r="F1" s="8"/>
      <c r="G1" s="9"/>
      <c r="K1" s="8"/>
      <c r="L1" s="8"/>
      <c r="M1" s="8"/>
      <c r="O1" s="49"/>
    </row>
    <row r="2" spans="2:16" s="6" customFormat="1" ht="13.8">
      <c r="B2" s="1" t="s">
        <v>0</v>
      </c>
      <c r="C2" s="7"/>
      <c r="E2" s="8"/>
      <c r="F2" s="8"/>
      <c r="G2" s="9"/>
      <c r="K2" s="8"/>
      <c r="L2" s="8"/>
      <c r="M2" s="8"/>
      <c r="O2" s="49"/>
    </row>
    <row r="3" spans="2:16" s="6" customFormat="1" ht="13.8">
      <c r="B3" s="2" t="s">
        <v>1</v>
      </c>
      <c r="C3" s="7"/>
      <c r="E3" s="8"/>
      <c r="F3" s="8"/>
      <c r="G3" s="9"/>
      <c r="K3" s="8"/>
      <c r="L3" s="8"/>
      <c r="M3" s="8"/>
      <c r="O3" s="49"/>
      <c r="P3" s="3"/>
    </row>
    <row r="4" spans="2:16" s="6" customFormat="1" ht="13.8">
      <c r="B4" s="2" t="s">
        <v>2</v>
      </c>
      <c r="C4" s="7"/>
      <c r="E4" s="8"/>
      <c r="F4" s="8"/>
      <c r="G4" s="9"/>
      <c r="K4" s="8"/>
      <c r="L4" s="8"/>
      <c r="M4" s="8"/>
      <c r="O4" s="49"/>
      <c r="P4" s="4"/>
    </row>
    <row r="5" spans="2:16" s="6" customFormat="1" ht="13.8">
      <c r="B5" s="2"/>
      <c r="C5" s="7"/>
      <c r="E5" s="8"/>
      <c r="F5" s="8"/>
      <c r="G5" s="9"/>
      <c r="K5" s="8"/>
      <c r="L5" s="8"/>
      <c r="M5" s="8"/>
      <c r="O5" s="49"/>
      <c r="P5" s="4"/>
    </row>
    <row r="6" spans="2:16" s="6" customFormat="1" ht="24" customHeight="1">
      <c r="B6" s="111" t="s">
        <v>45</v>
      </c>
      <c r="C6" s="111"/>
      <c r="D6" s="111"/>
      <c r="E6" s="111"/>
      <c r="F6" s="10"/>
      <c r="G6" s="10"/>
      <c r="H6" s="10"/>
      <c r="I6" s="10"/>
      <c r="J6" s="10"/>
      <c r="K6" s="11"/>
      <c r="L6" s="11"/>
      <c r="M6" s="11"/>
      <c r="N6" s="10"/>
      <c r="O6" s="49"/>
      <c r="P6" s="4"/>
    </row>
    <row r="7" spans="2:16" ht="15.6" thickBot="1"/>
    <row r="8" spans="2:16" s="24" customFormat="1" ht="42" customHeight="1" thickBot="1">
      <c r="B8" s="64" t="s">
        <v>3</v>
      </c>
      <c r="C8" s="33"/>
      <c r="D8" s="33"/>
      <c r="E8" s="33"/>
      <c r="F8" s="109">
        <v>7000002141</v>
      </c>
      <c r="G8" s="65"/>
      <c r="H8" s="33"/>
      <c r="I8" s="33"/>
      <c r="J8" s="33"/>
      <c r="K8" s="34"/>
      <c r="L8" s="63"/>
      <c r="M8" s="79" t="s">
        <v>4</v>
      </c>
      <c r="O8" s="51"/>
    </row>
    <row r="9" spans="2:16" s="24" customFormat="1" ht="25.2" thickBot="1">
      <c r="B9" s="112" t="s">
        <v>5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4"/>
      <c r="O9" s="51"/>
    </row>
    <row r="10" spans="2:16" s="24" customFormat="1" ht="61.5" customHeight="1" thickBot="1">
      <c r="B10" s="123" t="s">
        <v>6</v>
      </c>
      <c r="C10" s="124"/>
      <c r="D10" s="124"/>
      <c r="E10" s="124"/>
      <c r="F10" s="125"/>
      <c r="G10" s="126"/>
      <c r="H10" s="127"/>
      <c r="I10" s="83"/>
      <c r="J10" s="80"/>
      <c r="K10" s="80"/>
      <c r="L10" s="80"/>
      <c r="M10" s="81"/>
      <c r="O10" s="51"/>
    </row>
    <row r="11" spans="2:16" s="24" customFormat="1" ht="85.5" customHeight="1" thickBot="1">
      <c r="B11" s="129"/>
      <c r="C11" s="130"/>
      <c r="D11" s="130"/>
      <c r="E11" s="130"/>
      <c r="F11" s="130"/>
      <c r="G11" s="130"/>
      <c r="H11" s="130"/>
      <c r="I11" s="84"/>
      <c r="J11" s="80"/>
      <c r="K11" s="80"/>
      <c r="L11" s="80"/>
      <c r="M11" s="81"/>
      <c r="O11" s="51"/>
    </row>
    <row r="12" spans="2:16" s="27" customFormat="1" ht="40.049999999999997" customHeight="1" thickBot="1">
      <c r="B12" s="59">
        <v>1</v>
      </c>
      <c r="C12" s="44"/>
      <c r="D12" s="44"/>
      <c r="E12" s="62"/>
      <c r="F12" s="128" t="s">
        <v>31</v>
      </c>
      <c r="G12" s="128"/>
      <c r="H12" s="128"/>
      <c r="I12" s="82" t="s">
        <v>64</v>
      </c>
      <c r="J12" s="45"/>
      <c r="K12" s="46"/>
      <c r="L12" s="66" t="s">
        <v>7</v>
      </c>
      <c r="M12" s="110">
        <v>7000002141</v>
      </c>
      <c r="O12" s="51"/>
    </row>
    <row r="13" spans="2:16" s="27" customFormat="1" ht="18.75" customHeight="1" thickBot="1">
      <c r="B13" s="133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5"/>
      <c r="O13" s="51"/>
    </row>
    <row r="14" spans="2:16" s="25" customFormat="1" ht="35.1" customHeight="1" thickBot="1">
      <c r="B14" s="60">
        <f>B12</f>
        <v>1</v>
      </c>
      <c r="C14" s="61">
        <v>1</v>
      </c>
      <c r="D14" s="71"/>
      <c r="E14" s="76" t="s">
        <v>32</v>
      </c>
      <c r="F14" s="74"/>
      <c r="G14" s="35"/>
      <c r="H14" s="36"/>
      <c r="I14" s="37"/>
      <c r="J14" s="37"/>
      <c r="K14" s="38"/>
      <c r="L14" s="39"/>
      <c r="M14" s="40"/>
      <c r="O14" s="52"/>
    </row>
    <row r="15" spans="2:16" s="26" customFormat="1" ht="57.45" customHeight="1" thickBot="1">
      <c r="B15" s="115" t="s">
        <v>8</v>
      </c>
      <c r="C15" s="116"/>
      <c r="D15" s="117"/>
      <c r="E15" s="93" t="s">
        <v>9</v>
      </c>
      <c r="F15" s="93" t="s">
        <v>10</v>
      </c>
      <c r="G15" s="42" t="s">
        <v>11</v>
      </c>
      <c r="H15" s="47" t="s">
        <v>12</v>
      </c>
      <c r="I15" s="42" t="s">
        <v>13</v>
      </c>
      <c r="J15" s="42" t="s">
        <v>20</v>
      </c>
      <c r="K15" s="42" t="s">
        <v>14</v>
      </c>
      <c r="L15" s="95" t="s">
        <v>15</v>
      </c>
      <c r="M15" s="94" t="s">
        <v>16</v>
      </c>
      <c r="O15" s="53"/>
    </row>
    <row r="16" spans="2:16" ht="78.45" customHeight="1">
      <c r="B16" s="67">
        <f>B14</f>
        <v>1</v>
      </c>
      <c r="C16" s="68">
        <f>C14</f>
        <v>1</v>
      </c>
      <c r="D16" s="69">
        <v>1</v>
      </c>
      <c r="E16" s="77">
        <v>1</v>
      </c>
      <c r="F16" s="78">
        <v>4</v>
      </c>
      <c r="G16" s="48" t="s">
        <v>17</v>
      </c>
      <c r="H16" s="20" t="s">
        <v>48</v>
      </c>
      <c r="I16" s="88" t="s">
        <v>46</v>
      </c>
      <c r="J16" s="86" t="s">
        <v>18</v>
      </c>
      <c r="K16" s="18" t="s">
        <v>21</v>
      </c>
      <c r="L16" s="105"/>
      <c r="M16" s="43">
        <f>IF(K16="Optional","nur EP",E16*F16*L16)</f>
        <v>0</v>
      </c>
      <c r="O16" s="54"/>
    </row>
    <row r="17" spans="2:15" ht="60">
      <c r="B17" s="70" t="s">
        <v>33</v>
      </c>
      <c r="C17" s="68" t="s">
        <v>33</v>
      </c>
      <c r="D17" s="69" t="s">
        <v>34</v>
      </c>
      <c r="E17" s="77">
        <v>1</v>
      </c>
      <c r="F17" s="78">
        <v>4</v>
      </c>
      <c r="G17" s="48" t="s">
        <v>17</v>
      </c>
      <c r="H17" s="20" t="s">
        <v>55</v>
      </c>
      <c r="I17" s="88" t="s">
        <v>46</v>
      </c>
      <c r="J17" s="86" t="s">
        <v>18</v>
      </c>
      <c r="K17" s="18" t="s">
        <v>21</v>
      </c>
      <c r="L17" s="55"/>
      <c r="M17" s="43">
        <f t="shared" ref="M17:M21" si="0">IF(K17="Optional","nur EP",E17*F17*L17)</f>
        <v>0</v>
      </c>
      <c r="O17" s="54"/>
    </row>
    <row r="18" spans="2:15" ht="54.45" customHeight="1">
      <c r="B18" s="70" t="s">
        <v>33</v>
      </c>
      <c r="C18" s="68" t="s">
        <v>33</v>
      </c>
      <c r="D18" s="69" t="s">
        <v>35</v>
      </c>
      <c r="E18" s="77">
        <v>1</v>
      </c>
      <c r="F18" s="78">
        <v>4</v>
      </c>
      <c r="G18" s="48" t="s">
        <v>17</v>
      </c>
      <c r="H18" s="20" t="s">
        <v>54</v>
      </c>
      <c r="I18" s="88" t="s">
        <v>57</v>
      </c>
      <c r="J18" s="86" t="s">
        <v>18</v>
      </c>
      <c r="K18" s="18" t="s">
        <v>21</v>
      </c>
      <c r="L18" s="55"/>
      <c r="M18" s="43">
        <f t="shared" ref="M18" si="1">IF(K18="Optional","nur EP",E18*F18*L18)</f>
        <v>0</v>
      </c>
      <c r="O18" s="54"/>
    </row>
    <row r="19" spans="2:15" ht="45">
      <c r="B19" s="70" t="s">
        <v>33</v>
      </c>
      <c r="C19" s="68" t="s">
        <v>33</v>
      </c>
      <c r="D19" s="69" t="s">
        <v>36</v>
      </c>
      <c r="E19" s="77">
        <v>4</v>
      </c>
      <c r="F19" s="78">
        <v>4</v>
      </c>
      <c r="G19" s="48" t="s">
        <v>17</v>
      </c>
      <c r="H19" s="20" t="s">
        <v>47</v>
      </c>
      <c r="I19" s="88" t="s">
        <v>58</v>
      </c>
      <c r="J19" s="86" t="s">
        <v>18</v>
      </c>
      <c r="K19" s="18" t="s">
        <v>21</v>
      </c>
      <c r="L19" s="55"/>
      <c r="M19" s="43">
        <f t="shared" si="0"/>
        <v>0</v>
      </c>
      <c r="O19" s="54"/>
    </row>
    <row r="20" spans="2:15" ht="46.8">
      <c r="B20" s="70" t="s">
        <v>33</v>
      </c>
      <c r="C20" s="68" t="s">
        <v>33</v>
      </c>
      <c r="D20" s="69" t="s">
        <v>37</v>
      </c>
      <c r="E20" s="77">
        <v>1</v>
      </c>
      <c r="F20" s="78">
        <v>1</v>
      </c>
      <c r="G20" s="48" t="s">
        <v>17</v>
      </c>
      <c r="H20" s="20" t="s">
        <v>49</v>
      </c>
      <c r="I20" s="88" t="s">
        <v>51</v>
      </c>
      <c r="J20" s="86" t="s">
        <v>50</v>
      </c>
      <c r="K20" s="18" t="s">
        <v>21</v>
      </c>
      <c r="L20" s="55"/>
      <c r="M20" s="43">
        <f t="shared" si="0"/>
        <v>0</v>
      </c>
      <c r="O20" s="54"/>
    </row>
    <row r="21" spans="2:15" ht="39" customHeight="1" thickBot="1">
      <c r="B21" s="70" t="s">
        <v>33</v>
      </c>
      <c r="C21" s="68" t="s">
        <v>33</v>
      </c>
      <c r="D21" s="69" t="s">
        <v>38</v>
      </c>
      <c r="E21" s="77">
        <v>1</v>
      </c>
      <c r="F21" s="78">
        <v>4</v>
      </c>
      <c r="G21" s="48" t="s">
        <v>17</v>
      </c>
      <c r="H21" s="20" t="s">
        <v>52</v>
      </c>
      <c r="I21" s="88" t="s">
        <v>53</v>
      </c>
      <c r="J21" s="86" t="s">
        <v>18</v>
      </c>
      <c r="K21" s="18" t="s">
        <v>21</v>
      </c>
      <c r="L21" s="97"/>
      <c r="M21" s="43">
        <f t="shared" si="0"/>
        <v>0</v>
      </c>
      <c r="O21" s="54"/>
    </row>
    <row r="22" spans="2:15" s="25" customFormat="1" ht="35.1" customHeight="1" thickBot="1">
      <c r="B22" s="60" t="s">
        <v>33</v>
      </c>
      <c r="C22" s="61" t="s">
        <v>34</v>
      </c>
      <c r="D22" s="71"/>
      <c r="E22" s="73" t="s">
        <v>30</v>
      </c>
      <c r="F22" s="75"/>
      <c r="G22" s="35"/>
      <c r="H22" s="36"/>
      <c r="I22" s="37"/>
      <c r="J22" s="37"/>
      <c r="K22" s="38"/>
      <c r="L22" s="39"/>
      <c r="M22" s="40"/>
      <c r="O22" s="52"/>
    </row>
    <row r="23" spans="2:15" s="26" customFormat="1" ht="52.05" customHeight="1" thickBot="1">
      <c r="B23" s="120" t="s">
        <v>8</v>
      </c>
      <c r="C23" s="121"/>
      <c r="D23" s="122"/>
      <c r="E23" s="93" t="s">
        <v>19</v>
      </c>
      <c r="F23" s="93" t="s">
        <v>29</v>
      </c>
      <c r="G23" s="42" t="s">
        <v>11</v>
      </c>
      <c r="H23" s="42" t="s">
        <v>12</v>
      </c>
      <c r="I23" s="42" t="s">
        <v>13</v>
      </c>
      <c r="J23" s="42" t="s">
        <v>20</v>
      </c>
      <c r="K23" s="42" t="s">
        <v>14</v>
      </c>
      <c r="L23" s="95" t="s">
        <v>15</v>
      </c>
      <c r="M23" s="95" t="s">
        <v>16</v>
      </c>
      <c r="O23" s="53"/>
    </row>
    <row r="24" spans="2:15" s="26" customFormat="1" ht="61.8">
      <c r="B24" s="70" t="s">
        <v>33</v>
      </c>
      <c r="C24" s="68" t="s">
        <v>34</v>
      </c>
      <c r="D24" s="69" t="s">
        <v>33</v>
      </c>
      <c r="E24" s="107">
        <v>15000</v>
      </c>
      <c r="F24" s="89">
        <v>1</v>
      </c>
      <c r="G24" s="90" t="s">
        <v>41</v>
      </c>
      <c r="H24" s="91" t="s">
        <v>39</v>
      </c>
      <c r="I24" s="92" t="s">
        <v>60</v>
      </c>
      <c r="J24" s="90" t="s">
        <v>24</v>
      </c>
      <c r="K24" s="90" t="s">
        <v>25</v>
      </c>
      <c r="L24" s="104"/>
      <c r="M24" s="43">
        <f>E24*F24*(1+L24)</f>
        <v>15000</v>
      </c>
      <c r="O24" s="53"/>
    </row>
    <row r="25" spans="2:15" s="26" customFormat="1" ht="50.55" customHeight="1">
      <c r="B25" s="70" t="s">
        <v>33</v>
      </c>
      <c r="C25" s="68" t="s">
        <v>34</v>
      </c>
      <c r="D25" s="69" t="s">
        <v>34</v>
      </c>
      <c r="E25" s="108">
        <v>700</v>
      </c>
      <c r="F25" s="89">
        <v>1</v>
      </c>
      <c r="G25" s="90" t="s">
        <v>41</v>
      </c>
      <c r="H25" s="91" t="s">
        <v>39</v>
      </c>
      <c r="I25" s="92" t="s">
        <v>61</v>
      </c>
      <c r="J25" s="90" t="s">
        <v>24</v>
      </c>
      <c r="K25" s="90" t="s">
        <v>25</v>
      </c>
      <c r="L25" s="106"/>
      <c r="M25" s="43">
        <f>E25*F25*(1+L25)</f>
        <v>700</v>
      </c>
      <c r="O25" s="53"/>
    </row>
    <row r="26" spans="2:15" ht="45">
      <c r="B26" s="70" t="s">
        <v>33</v>
      </c>
      <c r="C26" s="68" t="s">
        <v>34</v>
      </c>
      <c r="D26" s="69" t="s">
        <v>35</v>
      </c>
      <c r="E26" s="77">
        <v>370</v>
      </c>
      <c r="F26" s="72">
        <v>1</v>
      </c>
      <c r="G26" s="19" t="s">
        <v>22</v>
      </c>
      <c r="H26" s="21" t="s">
        <v>23</v>
      </c>
      <c r="I26" s="41" t="s">
        <v>40</v>
      </c>
      <c r="J26" s="19" t="s">
        <v>24</v>
      </c>
      <c r="K26" s="19" t="s">
        <v>25</v>
      </c>
      <c r="L26" s="85"/>
      <c r="M26" s="96">
        <f>E26*L26</f>
        <v>0</v>
      </c>
      <c r="O26" s="54"/>
    </row>
    <row r="27" spans="2:15" ht="25.5" customHeight="1">
      <c r="B27" s="70" t="s">
        <v>33</v>
      </c>
      <c r="C27" s="68" t="s">
        <v>34</v>
      </c>
      <c r="D27" s="69" t="s">
        <v>36</v>
      </c>
      <c r="E27" s="77">
        <v>2</v>
      </c>
      <c r="F27" s="72">
        <v>1</v>
      </c>
      <c r="G27" s="19" t="s">
        <v>22</v>
      </c>
      <c r="H27" s="23" t="s">
        <v>26</v>
      </c>
      <c r="I27" s="41" t="s">
        <v>42</v>
      </c>
      <c r="J27" s="19" t="s">
        <v>24</v>
      </c>
      <c r="K27" s="19" t="s">
        <v>25</v>
      </c>
      <c r="L27" s="55"/>
      <c r="M27" s="43">
        <f t="shared" ref="M27:M30" si="2">E27*L27</f>
        <v>0</v>
      </c>
      <c r="O27" s="54"/>
    </row>
    <row r="28" spans="2:15" ht="22.95" customHeight="1">
      <c r="B28" s="70" t="s">
        <v>33</v>
      </c>
      <c r="C28" s="68" t="s">
        <v>34</v>
      </c>
      <c r="D28" s="69" t="s">
        <v>37</v>
      </c>
      <c r="E28" s="77">
        <v>15</v>
      </c>
      <c r="F28" s="72">
        <v>1</v>
      </c>
      <c r="G28" s="19" t="s">
        <v>22</v>
      </c>
      <c r="H28" s="22" t="s">
        <v>27</v>
      </c>
      <c r="I28" s="41" t="s">
        <v>43</v>
      </c>
      <c r="J28" s="19" t="s">
        <v>24</v>
      </c>
      <c r="K28" s="19" t="s">
        <v>25</v>
      </c>
      <c r="L28" s="55"/>
      <c r="M28" s="43">
        <f t="shared" si="2"/>
        <v>0</v>
      </c>
      <c r="O28" s="54"/>
    </row>
    <row r="29" spans="2:15" ht="35.549999999999997" customHeight="1">
      <c r="B29" s="70" t="s">
        <v>33</v>
      </c>
      <c r="C29" s="68" t="s">
        <v>34</v>
      </c>
      <c r="D29" s="69" t="s">
        <v>38</v>
      </c>
      <c r="E29" s="77">
        <v>4</v>
      </c>
      <c r="F29" s="72">
        <v>1</v>
      </c>
      <c r="G29" s="19" t="s">
        <v>22</v>
      </c>
      <c r="H29" s="23" t="s">
        <v>28</v>
      </c>
      <c r="I29" s="41" t="s">
        <v>44</v>
      </c>
      <c r="J29" s="19" t="s">
        <v>24</v>
      </c>
      <c r="K29" s="19" t="s">
        <v>25</v>
      </c>
      <c r="L29" s="85"/>
      <c r="M29" s="96">
        <f t="shared" si="2"/>
        <v>0</v>
      </c>
      <c r="O29" s="54"/>
    </row>
    <row r="30" spans="2:15" ht="34.049999999999997" customHeight="1" thickBot="1">
      <c r="B30" s="70" t="s">
        <v>33</v>
      </c>
      <c r="C30" s="68" t="s">
        <v>34</v>
      </c>
      <c r="D30" s="69" t="s">
        <v>59</v>
      </c>
      <c r="E30" s="99">
        <v>60</v>
      </c>
      <c r="F30" s="100">
        <v>1</v>
      </c>
      <c r="G30" s="101" t="s">
        <v>56</v>
      </c>
      <c r="H30" s="102" t="s">
        <v>62</v>
      </c>
      <c r="I30" s="103" t="s">
        <v>63</v>
      </c>
      <c r="J30" s="101" t="s">
        <v>24</v>
      </c>
      <c r="K30" s="101" t="s">
        <v>25</v>
      </c>
      <c r="L30" s="97"/>
      <c r="M30" s="98">
        <f t="shared" si="2"/>
        <v>0</v>
      </c>
      <c r="O30" s="54"/>
    </row>
    <row r="31" spans="2:15" s="28" customFormat="1" ht="28.05" customHeight="1" thickBot="1">
      <c r="B31" s="56"/>
      <c r="C31" s="57"/>
      <c r="D31" s="58"/>
      <c r="E31" s="29"/>
      <c r="F31" s="29"/>
      <c r="G31" s="30"/>
      <c r="H31" s="31"/>
      <c r="I31" s="118" t="str">
        <f>CONCATENATE("Angebotswert (netto) exklusive optionale Leistungen")</f>
        <v>Angebotswert (netto) exklusive optionale Leistungen</v>
      </c>
      <c r="J31" s="118"/>
      <c r="K31" s="118"/>
      <c r="L31" s="119"/>
      <c r="M31" s="32">
        <f>SUM(M16:M21)</f>
        <v>0</v>
      </c>
      <c r="O31" s="54"/>
    </row>
    <row r="32" spans="2:15" s="28" customFormat="1" ht="28.05" customHeight="1" thickBot="1">
      <c r="B32" s="56"/>
      <c r="C32" s="57"/>
      <c r="D32" s="58"/>
      <c r="E32" s="29"/>
      <c r="F32" s="29"/>
      <c r="G32" s="30"/>
      <c r="H32" s="31"/>
      <c r="I32" s="118" t="str">
        <f>CONCATENATE("Angebotswert (netto) optionale Leistungen")</f>
        <v>Angebotswert (netto) optionale Leistungen</v>
      </c>
      <c r="J32" s="118"/>
      <c r="K32" s="118"/>
      <c r="L32" s="119"/>
      <c r="M32" s="32">
        <f>SUM(M24:M30)</f>
        <v>15700</v>
      </c>
      <c r="O32" s="54"/>
    </row>
    <row r="33" spans="2:15" s="28" customFormat="1" ht="28.05" customHeight="1" thickBot="1">
      <c r="B33" s="56"/>
      <c r="C33" s="57"/>
      <c r="D33" s="58"/>
      <c r="E33" s="29"/>
      <c r="F33" s="29"/>
      <c r="G33" s="30"/>
      <c r="H33" s="31"/>
      <c r="I33" s="118" t="str">
        <f>CONCATENATE("Angebotswert (netto) inklusive optionale Leistungen")</f>
        <v>Angebotswert (netto) inklusive optionale Leistungen</v>
      </c>
      <c r="J33" s="118"/>
      <c r="K33" s="118"/>
      <c r="L33" s="119"/>
      <c r="M33" s="32">
        <f>M31+M32</f>
        <v>15700</v>
      </c>
      <c r="O33" s="54"/>
    </row>
    <row r="34" spans="2:15" s="28" customFormat="1" ht="28.05" hidden="1" customHeight="1" thickBot="1">
      <c r="B34" s="56"/>
      <c r="C34" s="57"/>
      <c r="D34" s="58"/>
      <c r="E34" s="29"/>
      <c r="F34" s="29"/>
      <c r="G34" s="30"/>
      <c r="H34" s="31"/>
      <c r="I34" s="131">
        <v>19</v>
      </c>
      <c r="J34" s="131"/>
      <c r="K34" s="131"/>
      <c r="L34" s="132"/>
      <c r="M34" s="32">
        <f>M33*(I34/100)</f>
        <v>2983</v>
      </c>
      <c r="O34" s="54"/>
    </row>
    <row r="35" spans="2:15" s="28" customFormat="1" ht="18.75" hidden="1" customHeight="1" thickBot="1">
      <c r="B35" s="56"/>
      <c r="C35" s="57"/>
      <c r="D35" s="58"/>
      <c r="E35" s="29"/>
      <c r="F35" s="29"/>
      <c r="G35" s="30"/>
      <c r="H35" s="31"/>
      <c r="I35" s="118" t="str">
        <f>CONCATENATE("Angebotswert (brutto) inklusive optionale Leistungen Los ",B$12,":")</f>
        <v>Angebotswert (brutto) inklusive optionale Leistungen Los 1:</v>
      </c>
      <c r="J35" s="118"/>
      <c r="K35" s="118"/>
      <c r="L35" s="119"/>
      <c r="M35" s="32">
        <f>M33+M34</f>
        <v>18683</v>
      </c>
      <c r="O35" s="54"/>
    </row>
    <row r="41" spans="2:15">
      <c r="H41" s="87"/>
    </row>
  </sheetData>
  <sheetProtection algorithmName="SHA-512" hashValue="irrQZtI8GcE//XzCHNpeE5SY7tvjWRJJJmbd9d5aJOKmbW1u+fWz2wThUCZ26BgFAAjYL81CfQp13VWBeBQzVA==" saltValue="1WooXKFoSrG5vd+y+YF5ug==" spinCount="100000" sheet="1" objects="1" scenarios="1"/>
  <protectedRanges>
    <protectedRange sqref="F10 I11" name="Bereich1"/>
    <protectedRange sqref="L16:L21 L24:L30" name="Bereich2"/>
  </protectedRanges>
  <mergeCells count="14">
    <mergeCell ref="I32:L32"/>
    <mergeCell ref="I33:L33"/>
    <mergeCell ref="I34:L34"/>
    <mergeCell ref="I35:L35"/>
    <mergeCell ref="B13:M13"/>
    <mergeCell ref="B6:E6"/>
    <mergeCell ref="B9:M9"/>
    <mergeCell ref="B15:D15"/>
    <mergeCell ref="I31:L31"/>
    <mergeCell ref="B23:D23"/>
    <mergeCell ref="B10:E10"/>
    <mergeCell ref="F10:H10"/>
    <mergeCell ref="F12:H12"/>
    <mergeCell ref="B11:H11"/>
  </mergeCells>
  <phoneticPr fontId="5" type="noConversion"/>
  <dataValidations count="1">
    <dataValidation type="list" allowBlank="1" showInputMessage="1" showErrorMessage="1" sqref="K24:K30" xr:uid="{C22C3CB6-7983-41E4-80F6-A5BB8DC45410}">
      <formula1>"optional"</formula1>
    </dataValidation>
  </dataValidations>
  <pageMargins left="0.51181102362204722" right="0.51181102362204722" top="0.55118110236220474" bottom="0.55118110236220474" header="0.31496062992125984" footer="0.31496062992125984"/>
  <pageSetup paperSize="9" scale="38" fitToHeight="0" orientation="landscape" r:id="rId1"/>
  <headerFooter>
    <oddFooter xml:space="preserve">&amp;LErstellt: E420_BSE&amp;CStand: &amp;D&amp;RSeite &amp;P/&amp;N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4DB51F1CAB944E9320002DE707D2ED" ma:contentTypeVersion="4" ma:contentTypeDescription="Ein neues Dokument erstellen." ma:contentTypeScope="" ma:versionID="1185a7bcedf8b05fb73015bdcc599c63">
  <xsd:schema xmlns:xsd="http://www.w3.org/2001/XMLSchema" xmlns:xs="http://www.w3.org/2001/XMLSchema" xmlns:p="http://schemas.microsoft.com/office/2006/metadata/properties" xmlns:ns2="11169fd4-c634-4f84-81f4-399ed82676c6" targetNamespace="http://schemas.microsoft.com/office/2006/metadata/properties" ma:root="true" ma:fieldsID="8eb909abde867fd166d9e6be42028bb2" ns2:_="">
    <xsd:import namespace="11169fd4-c634-4f84-81f4-399ed82676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69fd4-c634-4f84-81f4-399ed82676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2115C-A49D-4E85-BF04-487ABB53D2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83E18-F2C5-45B5-B5B7-9BB3388C570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1169fd4-c634-4f84-81f4-399ed82676c6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E1BAC9-ED7A-4886-8D9C-1612075FA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69fd4-c634-4f84-81f4-399ed8267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Leistungsverzeichnis</vt:lpstr>
      <vt:lpstr>Leistungsverzeichnis!Druckbereich</vt:lpstr>
      <vt:lpstr>Leistungsverzeichnis!Drucktitel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 Seufferlein</dc:creator>
  <cp:keywords/>
  <dc:description/>
  <cp:lastModifiedBy>Girschikofsky, Michelle GIZ</cp:lastModifiedBy>
  <cp:revision/>
  <cp:lastPrinted>2025-10-27T09:41:05Z</cp:lastPrinted>
  <dcterms:created xsi:type="dcterms:W3CDTF">2017-11-09T15:12:55Z</dcterms:created>
  <dcterms:modified xsi:type="dcterms:W3CDTF">2026-03-05T09:57:48Z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0x010100794DB51F1CAB944E9320002DE707D2ED</vt:lpwstr>
  </property>
</Properties>
</file>