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L:\31\315\FG-3152\02_Vergaben\02_U\2024\U_2024_19 PDAFB\04_Leistungsbeschreibung\Leistungsverzeichnisse\"/>
    </mc:Choice>
  </mc:AlternateContent>
  <bookViews>
    <workbookView xWindow="-12" yWindow="6636" windowWidth="19176" windowHeight="6696" tabRatio="634"/>
  </bookViews>
  <sheets>
    <sheet name="01 Stundenverrechnungssatz" sheetId="12" r:id="rId1"/>
    <sheet name="02 LV Standard" sheetId="14" r:id="rId2"/>
    <sheet name="03 LV Zusatzleistungen" sheetId="15" r:id="rId3"/>
    <sheet name="04 Preisblatt" sheetId="9" r:id="rId4"/>
    <sheet name="05 Raumbuch" sheetId="16" r:id="rId5"/>
  </sheets>
  <definedNames>
    <definedName name="_xlnm.Print_Area" localSheetId="0">'01 Stundenverrechnungssatz'!$A$1:$M$38</definedName>
    <definedName name="_xlnm.Print_Area" localSheetId="3">'04 Preisblatt'!$A$1:$M$30</definedName>
    <definedName name="_xlnm.Print_Titles" localSheetId="1">'02 LV Standard'!$1:$20</definedName>
    <definedName name="_xlnm.Print_Titles" localSheetId="2">'03 LV Zusatzleistungen'!$1:$18</definedName>
    <definedName name="_xlnm.Print_Titles" localSheetId="4">'05 Raumbuch'!$1:$13</definedName>
  </definedNames>
  <calcPr calcId="162913"/>
</workbook>
</file>

<file path=xl/calcChain.xml><?xml version="1.0" encoding="utf-8"?>
<calcChain xmlns="http://schemas.openxmlformats.org/spreadsheetml/2006/main">
  <c r="J20" i="9" l="1"/>
  <c r="F11" i="15"/>
  <c r="K9" i="14"/>
  <c r="L11" i="14"/>
  <c r="K10" i="9"/>
  <c r="J12" i="9"/>
  <c r="H19" i="15"/>
  <c r="H65" i="15" s="1"/>
  <c r="H24" i="15"/>
  <c r="H29" i="15"/>
  <c r="H34" i="15"/>
  <c r="H39" i="15"/>
  <c r="H44" i="15"/>
  <c r="H49" i="15"/>
  <c r="H54" i="15"/>
  <c r="H59" i="15"/>
  <c r="L21" i="14" l="1"/>
  <c r="L81" i="14" s="1"/>
  <c r="J18" i="9" s="1"/>
  <c r="K22" i="14"/>
  <c r="L22" i="14"/>
  <c r="K23" i="14"/>
  <c r="L23" i="14"/>
  <c r="L24" i="14"/>
  <c r="K25" i="14"/>
  <c r="L25" i="14"/>
  <c r="L26" i="14"/>
  <c r="K27" i="14"/>
  <c r="L27" i="14"/>
  <c r="K28" i="14"/>
  <c r="L28" i="14"/>
  <c r="L29" i="14"/>
  <c r="K30" i="14"/>
  <c r="L30" i="14"/>
  <c r="L31" i="14"/>
  <c r="K32" i="14"/>
  <c r="L32" i="14"/>
  <c r="L33" i="14"/>
  <c r="K34" i="14"/>
  <c r="L34" i="14"/>
  <c r="K35" i="14"/>
  <c r="L35" i="14"/>
  <c r="L36" i="14"/>
  <c r="K37" i="14"/>
  <c r="L37" i="14"/>
  <c r="K38" i="14"/>
  <c r="L38" i="14"/>
  <c r="L39" i="14"/>
  <c r="K40" i="14"/>
  <c r="L40" i="14"/>
  <c r="K41" i="14"/>
  <c r="L41" i="14"/>
  <c r="K42" i="14"/>
  <c r="L42" i="14"/>
  <c r="L43" i="14"/>
  <c r="K44" i="14"/>
  <c r="L44" i="14"/>
  <c r="L45" i="14"/>
  <c r="K46" i="14"/>
  <c r="L46" i="14"/>
  <c r="L47" i="14"/>
  <c r="K48" i="14"/>
  <c r="L48" i="14"/>
  <c r="L49" i="14"/>
  <c r="K50" i="14"/>
  <c r="L50" i="14"/>
  <c r="L51" i="14"/>
  <c r="K52" i="14"/>
  <c r="L52" i="14"/>
  <c r="K53" i="14"/>
  <c r="L53" i="14"/>
  <c r="L54" i="14"/>
  <c r="K55" i="14"/>
  <c r="L55" i="14"/>
  <c r="L56" i="14"/>
  <c r="K57" i="14"/>
  <c r="L57" i="14"/>
  <c r="L58" i="14"/>
  <c r="K59" i="14"/>
  <c r="L59" i="14"/>
  <c r="L60" i="14"/>
  <c r="K61" i="14"/>
  <c r="L61" i="14"/>
  <c r="K62" i="14"/>
  <c r="L62" i="14"/>
  <c r="L63" i="14"/>
  <c r="K64" i="14"/>
  <c r="L64" i="14"/>
  <c r="L65" i="14"/>
  <c r="K66" i="14"/>
  <c r="L66" i="14"/>
  <c r="K67" i="14"/>
  <c r="L67" i="14"/>
  <c r="L68" i="14"/>
  <c r="K69" i="14"/>
  <c r="L69" i="14"/>
  <c r="K70" i="14"/>
  <c r="L70" i="14"/>
  <c r="L71" i="14"/>
  <c r="K72" i="14"/>
  <c r="L72" i="14"/>
  <c r="L73" i="14"/>
  <c r="K74" i="14"/>
  <c r="L74" i="14"/>
  <c r="L75" i="14"/>
  <c r="K76" i="14"/>
  <c r="L76" i="14"/>
  <c r="L77" i="14"/>
  <c r="K78" i="14"/>
  <c r="L78" i="14"/>
  <c r="L32" i="12" l="1"/>
  <c r="L12" i="14" l="1"/>
  <c r="J14" i="9"/>
  <c r="K29" i="12"/>
  <c r="K27" i="12"/>
  <c r="K32" i="12" s="1"/>
  <c r="L20" i="12" l="1"/>
  <c r="K17" i="12" l="1"/>
  <c r="K20" i="12" s="1"/>
  <c r="K15" i="12"/>
  <c r="L23" i="9" l="1"/>
  <c r="L26" i="9" l="1"/>
  <c r="L28" i="9" s="1"/>
</calcChain>
</file>

<file path=xl/sharedStrings.xml><?xml version="1.0" encoding="utf-8"?>
<sst xmlns="http://schemas.openxmlformats.org/spreadsheetml/2006/main" count="1135" uniqueCount="427">
  <si>
    <t>Geschäftsbereich 
Gebäudebewirtschaftung</t>
  </si>
  <si>
    <t>Liegenschaft:</t>
  </si>
  <si>
    <t>Leistungsverzeichnis Unterhaltsreinigung</t>
  </si>
  <si>
    <t>Standard Leistungen</t>
  </si>
  <si>
    <t xml:space="preserve">Summe € netto </t>
  </si>
  <si>
    <t>Preisblatt</t>
  </si>
  <si>
    <t>Zusätzliche Leistungen</t>
  </si>
  <si>
    <t>(wenn vorhanden)</t>
  </si>
  <si>
    <t xml:space="preserve">€ </t>
  </si>
  <si>
    <t>Kostenaufteilung</t>
  </si>
  <si>
    <t>Für EDV-unterstützte Bearbeitung sind die gelb hinterlegten Felder auszufüllen.</t>
  </si>
  <si>
    <t>Gesamtsumme (netto)</t>
  </si>
  <si>
    <t>Gesamtsumme (brutto)</t>
  </si>
  <si>
    <t>4. Kalkulationszuschlag Wagnis und Gewinn:</t>
  </si>
  <si>
    <t>5. Stundenverrechnungsatz (Summe Pkt. 1-4):</t>
  </si>
  <si>
    <t>1. Produktivlohn:</t>
  </si>
  <si>
    <t>2. Zusätzliche lohngebundene Kosten:</t>
  </si>
  <si>
    <t>3. Sonstige Kosten:</t>
  </si>
  <si>
    <t>% MwSt.</t>
  </si>
  <si>
    <t>Euro</t>
  </si>
  <si>
    <t>** Relevante Bestandteile für Geltendmachung von Preisanpassungen gemäß Kostenelementeklausel aus gültigen EVB.</t>
  </si>
  <si>
    <t>Ausführungsbeginn</t>
  </si>
  <si>
    <t>Anzahl Stunden Objektleitung p.a.</t>
  </si>
  <si>
    <t>Faktor</t>
  </si>
  <si>
    <t>* Auf Verlagen kann die ausschreibende Stelle unter Zuhilfenahme des Formblattes "Detaillierter Stundenverrechnungsatz" ergänzende Angaben zum Stundenverrechnungssatz verlangen.</t>
  </si>
  <si>
    <t>Bieter:</t>
  </si>
  <si>
    <t>Berechnung des Stundenverrechnungssatzes *) Montag bis Samstag</t>
  </si>
  <si>
    <t>Leistungsbeginn</t>
  </si>
  <si>
    <t>Berechnung des Stundenverrechnungssatzes *) Sonn.- und Feiertage</t>
  </si>
  <si>
    <t>Stundenverrechnungssatz (netto) Montag bis Samstag</t>
  </si>
  <si>
    <t>Stundenverrechnungssatz (netto) Sonn- u. Feiertage</t>
  </si>
  <si>
    <t>LV-U-100141-2024-024</t>
  </si>
  <si>
    <t>01.03.2025</t>
  </si>
  <si>
    <t>Polizeidirektion AFB SH (PDAFB), GMSH Büro Eutin</t>
  </si>
  <si>
    <t>Hubertushöhe, 23701 Eutin</t>
  </si>
  <si>
    <r>
      <t xml:space="preserve">FM-Nr. </t>
    </r>
    <r>
      <rPr>
        <b/>
        <sz val="10"/>
        <rFont val="Arial"/>
        <family val="2"/>
      </rPr>
      <t>100141</t>
    </r>
  </si>
  <si>
    <t>G01</t>
  </si>
  <si>
    <t>A</t>
  </si>
  <si>
    <t>035</t>
  </si>
  <si>
    <t>EDV</t>
  </si>
  <si>
    <t>U-15-HB-j2/0-j2/0 - Mo.-Sa.</t>
  </si>
  <si>
    <t>G00</t>
  </si>
  <si>
    <t>Haftzellen</t>
  </si>
  <si>
    <t>U-13-HB-1/1-m/0 - Mo.-Sa.</t>
  </si>
  <si>
    <t>Schlafräume</t>
  </si>
  <si>
    <t>U-11-TB-1/1-1/1 - Mo.-Sa.</t>
  </si>
  <si>
    <t>Teeküchen, Speiseräume</t>
  </si>
  <si>
    <t>U-8-HB-2/2-2/2 - Mo.-Sa.</t>
  </si>
  <si>
    <t>U-8-HB-1/1-1/1 - Mo.-Sa.</t>
  </si>
  <si>
    <t>Sanitär- und Untersuchungsräume</t>
  </si>
  <si>
    <t>U-7-HB-5/5-5/5 - Mo.-Sa.</t>
  </si>
  <si>
    <t>U-7-HB-1/1-1/1 - Mo.-Sa.</t>
  </si>
  <si>
    <t>Archive, Lager, Abstellräume</t>
  </si>
  <si>
    <t>U-6-HB-m/m-m/m - Mo.-Sa.</t>
  </si>
  <si>
    <t>U-6-HB-j2/j2-j2/j2 - Mo.-Sa.</t>
  </si>
  <si>
    <t>U-6-HB-5/5-5/1 - Mo.-Sa.</t>
  </si>
  <si>
    <t>U-6-HB-1/1-1/1 - Mo.-Sa.</t>
  </si>
  <si>
    <t>Treppen, Podeste</t>
  </si>
  <si>
    <t>U-5-HB-2/2-1/1 - Mo.-Sa.</t>
  </si>
  <si>
    <t>G02</t>
  </si>
  <si>
    <t>U-5-HB-1/1-1/1 - Mo.-Sa.</t>
  </si>
  <si>
    <t>Flure, Warteräume</t>
  </si>
  <si>
    <t>U-4-HB-5/5-5/1 - Mo.-Sa.</t>
  </si>
  <si>
    <t>U-4-HB-2/2-2/2 - Mo.-Sa.</t>
  </si>
  <si>
    <t>U-4-HB-2/2-2/1 - Mo.-Sa.</t>
  </si>
  <si>
    <t>U-4-HB-1/1-1/1 - Mo.-Sa.</t>
  </si>
  <si>
    <t>Wachen, Leitstellen</t>
  </si>
  <si>
    <t>U-3-HB-1/1-1/1 - Mo.-Sa.</t>
  </si>
  <si>
    <t>Eingangsbereiche, Halle</t>
  </si>
  <si>
    <t>U-2-HB-5/5-5/1 - Mo.-Sa.</t>
  </si>
  <si>
    <t>U-2-HB-2/2-2/1 - Mo.-Sa.</t>
  </si>
  <si>
    <t>Büros und Besprechungsräume</t>
  </si>
  <si>
    <t>U-1-TB-1/1-1/1 - Mo.-Sa.</t>
  </si>
  <si>
    <t>U-1-HB-5/5-5/5 - Mo.-Sa.</t>
  </si>
  <si>
    <t>U-1-HB-2/2-2/2 - Mo.-Sa.</t>
  </si>
  <si>
    <t>U-1-HB-1/1-1/1 - Mo.-Sa.</t>
  </si>
  <si>
    <t>€  netto</t>
  </si>
  <si>
    <t>fläche  m²</t>
  </si>
  <si>
    <t>(pro Jahr)</t>
  </si>
  <si>
    <t>(pro Woche)</t>
  </si>
  <si>
    <t>Räume</t>
  </si>
  <si>
    <t>Gesamt</t>
  </si>
  <si>
    <t>stunden</t>
  </si>
  <si>
    <t>m²/h</t>
  </si>
  <si>
    <t>reinigungs-</t>
  </si>
  <si>
    <t>tage</t>
  </si>
  <si>
    <t>turnus</t>
  </si>
  <si>
    <t>der</t>
  </si>
  <si>
    <t>Jahreskosten</t>
  </si>
  <si>
    <t>Jahres-</t>
  </si>
  <si>
    <t>Leistung</t>
  </si>
  <si>
    <t>Reinigungs-</t>
  </si>
  <si>
    <t>Anzahl</t>
  </si>
  <si>
    <t>Ebene</t>
  </si>
  <si>
    <t>Gebäudeteil</t>
  </si>
  <si>
    <t>Gebäude</t>
  </si>
  <si>
    <t>Position</t>
  </si>
  <si>
    <t>(Spalte7 x Std.-Verrechnungssatz)</t>
  </si>
  <si>
    <t>(Spalte5 ÷ Spalte6)</t>
  </si>
  <si>
    <t>(Spalte 2 x Spalte 4)</t>
  </si>
  <si>
    <t>Bieter</t>
  </si>
  <si>
    <t>GMSH</t>
  </si>
  <si>
    <t>Spalten 6 bis 8 müssen mit gerundeten Werten (2 Nachkommastellen) berechnet werden.</t>
  </si>
  <si>
    <t>Stundenverrechnungssatz Sonn- u. Feiertage (€ netto):</t>
  </si>
  <si>
    <t>Stundenverrechnungssatz Montag bis Samstag (€ netto):</t>
  </si>
  <si>
    <r>
      <t>Ortsbeschreibung:</t>
    </r>
    <r>
      <rPr>
        <sz val="10"/>
        <rFont val="Arial"/>
        <family val="2"/>
      </rPr>
      <t xml:space="preserve"> 
Küchenzeile im Aufenthaltsraum A0.01, Turnus 5 mal die Woche</t>
    </r>
  </si>
  <si>
    <r>
      <t>Ziel/Ergebnis:</t>
    </r>
    <r>
      <rPr>
        <sz val="10"/>
        <rFont val="Arial"/>
        <family val="2"/>
      </rPr>
      <t xml:space="preserve"> 
Die Teeküche soll sich in einem sauberen und keimreduzierten Zustand befinden. Die Abfallbehälter sollen wie bei normalen Teeküchen geleert und gereinigt sein.</t>
    </r>
  </si>
  <si>
    <r>
      <t>Definition:</t>
    </r>
    <r>
      <rPr>
        <sz val="10"/>
        <rFont val="Arial"/>
        <family val="2"/>
      </rPr>
      <t xml:space="preserve"> 
Die Reinigung soll erfolgen wie bei normalen Teeküchen, inclusive Abfallentsorgung gemäß Standard.  Die Häufigkeit der Reinigung wird als Jahresmenge in der Ortsbeschreibung angegeben.</t>
    </r>
  </si>
  <si>
    <t>Küchenzeilen außerhalb von Teeküchen</t>
  </si>
  <si>
    <t>Stück</t>
  </si>
  <si>
    <t>ZL010</t>
  </si>
  <si>
    <r>
      <t>Ortsbeschreibung:</t>
    </r>
    <r>
      <rPr>
        <sz val="10"/>
        <rFont val="Arial"/>
        <family val="2"/>
      </rPr>
      <t xml:space="preserve"> 
Betrifft alle Räume (Szenariobereich) im Erdgeschoss und 1. Obergeschoss,
Inventar, Fenster und Türen sind mit Grafitpulver bestäubt.
Turnus 4 mal  im Jahr</t>
    </r>
  </si>
  <si>
    <r>
      <t>Ziel/Ergebnis:</t>
    </r>
    <r>
      <rPr>
        <sz val="10"/>
        <rFont val="Arial"/>
        <family val="2"/>
      </rPr>
      <t xml:space="preserve"> 
Die Objekte/ Möbelstücke sollen frei sein von losen und haftenden Verschmutzungen.</t>
    </r>
  </si>
  <si>
    <r>
      <t>Definition:</t>
    </r>
    <r>
      <rPr>
        <sz val="10"/>
        <rFont val="Arial"/>
        <family val="2"/>
      </rPr>
      <t xml:space="preserve"> 
Die  Objekte/ Möbelstücke sollen feucht gereinigt werden. 
Die Menge wird als Jahresmenge (zu reinigender Objekte) mit dem entsprechenden Turnus und der Zahl der Jahresreinigungstage angegeben.</t>
    </r>
  </si>
  <si>
    <r>
      <t>Abrufleistung:</t>
    </r>
    <r>
      <rPr>
        <sz val="10"/>
        <rFont val="Arial"/>
        <family val="2"/>
      </rPr>
      <t xml:space="preserve"> 
Zusätzliches Inventar</t>
    </r>
  </si>
  <si>
    <t>h</t>
  </si>
  <si>
    <t>ZL009</t>
  </si>
  <si>
    <r>
      <t>Ortsbeschreibung:</t>
    </r>
    <r>
      <rPr>
        <sz val="10"/>
        <rFont val="Arial"/>
        <family val="2"/>
      </rPr>
      <t xml:space="preserve"> 
Linoleumbodenbelag verschiedener Raumarten, ca. 1166,00 m² Reinigungsfläche, Turnus 1 mal im Jahr, Reinigungsfläche wird in Teilflächen beauftragt.</t>
    </r>
  </si>
  <si>
    <r>
      <t>Ziel/Ergebnis:</t>
    </r>
    <r>
      <rPr>
        <sz val="10"/>
        <rFont val="Arial"/>
        <family val="2"/>
      </rPr>
      <t xml:space="preserve"> 
Die Widerstandsfähigkeit des Pflegefilms soll erhöht werden und die Optik der Oberflächen einheitlich
sein. Die Trittsicherheit darf nicht eingeschränkt sein.</t>
    </r>
  </si>
  <si>
    <r>
      <t>Definition:</t>
    </r>
    <r>
      <rPr>
        <sz val="10"/>
        <rFont val="Arial"/>
        <family val="2"/>
      </rPr>
      <t xml:space="preserve"> 
Polieren bedeutet das Verdichten und Egalisieren von Pflegemittel mit Hilfe eines Poliergerätes auf einem mit Pflegemitteln behandelten Reinigungsobjekt.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</si>
  <si>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Polieren</t>
    </r>
  </si>
  <si>
    <t>m²</t>
  </si>
  <si>
    <t>ZL008</t>
  </si>
  <si>
    <r>
      <t>Ziel/Ergebnis:</t>
    </r>
    <r>
      <rPr>
        <sz val="10"/>
        <rFont val="Arial"/>
        <family val="2"/>
      </rPr>
      <t xml:space="preserve"> 
Die Oberflächen sollen frei von hartnäckigen Flecken, Gummiabsatzstrichen, Schleifspuren sein. Abgenutzte Pflegefilmstellen sind saniert und der übrigen Fläche angeglichen. Die Optik (Glanz) ist einheitlich. Die Trittsicherheit darf nicht eingeschränkt sein.</t>
    </r>
  </si>
  <si>
    <r>
      <t>Definition:</t>
    </r>
    <r>
      <rPr>
        <sz val="10"/>
        <rFont val="Arial"/>
        <family val="2"/>
      </rPr>
      <t xml:space="preserve"> 
Cleanern bedeutet das punktuelle Verteilen von Cleanermittel auf einer Bodenbelagsfläche mit einem Handsprühkännchen oder durch eine Sprühvorrichtung an einer Bodenreinigungsmaschine.
Anschließend werden die Flächen mit einer Bodenreinigungsmaschine unter Verwendung geeigneter Cleanerpads abgefahren und poliert. Dabei wird der Schmutz von der Padscheibe aufgenommen, wobei ein dünner Pflegefilm zurück bleibt. 
Bevor mit dem Cleanern begonnen wird, ist der lose Oberflächenschmutz durch Feuchtwischen zu beseitigen.
Die Cleanerpads sind dem Bodenbelag entsprechend auszuwählen.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</si>
  <si>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Cleanern</t>
    </r>
  </si>
  <si>
    <t>ZL007</t>
  </si>
  <si>
    <r>
      <t>Ortsbeschreibung:</t>
    </r>
    <r>
      <rPr>
        <sz val="10"/>
        <rFont val="Arial"/>
        <family val="2"/>
      </rPr>
      <t xml:space="preserve"> 
Plexiglasumrandung in 3,81 m Höhe, 19,92 lfd. Meter, Fläche insgesamt 61,23 m², Turnus 2 x jährlich = 122,46 m² Jahresreinigungsfläche. 17,80 m² Reinigungsfläche sind mittels einer Leiter zu reinigen. Hubsteigereinsatz ist baulich bedingt nicht möglich.</t>
    </r>
  </si>
  <si>
    <r>
      <t>Ziel/Ergebnis:</t>
    </r>
    <r>
      <rPr>
        <sz val="10"/>
        <rFont val="Arial"/>
        <family val="2"/>
      </rPr>
      <t xml:space="preserve"> 
Die Oberflächen sollen frei von Grobschmutz, Staub und sämtlichen Schmutzrückständen sein. Die Oberfläche soll schlieren- und wischspurenfrei sein.</t>
    </r>
  </si>
  <si>
    <r>
      <t>Definition:</t>
    </r>
    <r>
      <rPr>
        <sz val="10"/>
        <rFont val="Arial"/>
        <family val="2"/>
      </rPr>
      <t xml:space="preserve"> 
Die Glasfläche soll im angegebenen Turnus gereinigt werden. Die Reinigungsleistung ist "Feucht Reinigen" gem. Standard für Unterhaltsreinigung. Die angegebene Fläche ist als Jahresreinigungsfläche angegeben.</t>
    </r>
  </si>
  <si>
    <r>
      <t>Abrufleistung:</t>
    </r>
    <r>
      <rPr>
        <sz val="10"/>
        <rFont val="Arial"/>
        <family val="2"/>
      </rPr>
      <t xml:space="preserve"> 
Zusätzliche Reinigung Glasflächen</t>
    </r>
  </si>
  <si>
    <t>ZL006</t>
  </si>
  <si>
    <r>
      <t>Ortsbeschreibung:</t>
    </r>
    <r>
      <rPr>
        <sz val="10"/>
        <rFont val="Arial"/>
        <family val="2"/>
      </rPr>
      <t xml:space="preserve"> 
BUDO - Halle, Bodenbelag (Linoleum) sowie beidseitige Reinigung der vollflächig liegenden Matten. Matten werden von den Hausmeistern vom Boden aufgenommen. Bodenfläche 264,66 m² RF * 3 (Bodenfläche, Unter- und Oberseite der Matten) = 793,98 m² + 48,65 m² (seitliche Flächen der Matten), = 842,63m²  Turnus 2 x jährlich = 1.685,26 Jahresreinigungsfläche.</t>
    </r>
  </si>
  <si>
    <r>
      <t>Ziel/Ergebnis:</t>
    </r>
    <r>
      <rPr>
        <sz val="10"/>
        <rFont val="Arial"/>
        <family val="2"/>
      </rPr>
      <t xml:space="preserve"> 
Die Oberflächen sollen frei von Grobschmutz, Staub und sämtlichen Schmutzrückständen sein.</t>
    </r>
  </si>
  <si>
    <r>
      <t>Definition:</t>
    </r>
    <r>
      <rPr>
        <sz val="10"/>
        <rFont val="Arial"/>
        <family val="2"/>
      </rPr>
      <t xml:space="preserve"> 
Die Leistung umfasst die Boden- und Inventarreinigung. Die Grundlage für die Erbringung der Leistungen ist der "Standard der Unterhaltsreinigung für Bewirtschaftungsobjekte" der GMSH. Die Objektleitung des Auftragnehmers ist für die Einweisung zuständig.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</si>
  <si>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Einzelreinigung</t>
    </r>
  </si>
  <si>
    <t>ZL005</t>
  </si>
  <si>
    <r>
      <t>Ortsbeschreibung:</t>
    </r>
    <r>
      <rPr>
        <sz val="10"/>
        <rFont val="Arial"/>
        <family val="2"/>
      </rPr>
      <t xml:space="preserve"> 
Kraftraum (Stressraum), Desinfektion der Kraft- und Ausdauergeräte.
12 Geräte, Turnus 12 x jm Jahr = 144,00 Stück Jahresmenge. 
Immer am 1. Donnerstag im Monat</t>
    </r>
  </si>
  <si>
    <r>
      <t>Ziel/Ergebnis:</t>
    </r>
    <r>
      <rPr>
        <sz val="10"/>
        <rFont val="Arial"/>
        <family val="2"/>
      </rPr>
      <t xml:space="preserve"> 
Der Gegenstand/ die Oberfläche muss frei von fest haftenden Verschmutzungen, Griffspuren, Staub und Schlieren sein und sich in einem keimarmen Zustand befinden.</t>
    </r>
  </si>
  <si>
    <r>
      <t>Definition:</t>
    </r>
    <r>
      <rPr>
        <sz val="10"/>
        <rFont val="Arial"/>
        <family val="2"/>
      </rPr>
      <t xml:space="preserve"> 
Desinfizierend Reinigen bedeutet, dass der Gegenstand /die Oberfläche mit geeigneten Desinfektionsreinigern durch Nassreinigung gereinigt und desinfiziert wird.</t>
    </r>
  </si>
  <si>
    <t>Desinfizierend reinigen</t>
  </si>
  <si>
    <t>ZL003</t>
  </si>
  <si>
    <r>
      <t>Ortsbeschreibung:</t>
    </r>
    <r>
      <rPr>
        <sz val="10"/>
        <rFont val="Arial"/>
        <family val="2"/>
      </rPr>
      <t xml:space="preserve"> 
Garagenflächen 44,80m² RF, ca. 2 x jährlich,
44,80 x 2 = 89,60m²</t>
    </r>
  </si>
  <si>
    <r>
      <t>Ziel/Ergebnis:</t>
    </r>
    <r>
      <rPr>
        <sz val="10"/>
        <rFont val="Arial"/>
        <family val="2"/>
      </rPr>
      <t xml:space="preserve"> 
Der Boden soll frei von Grobschmutz, Staub und sämtlichen Schmutzrückständen sein.</t>
    </r>
  </si>
  <si>
    <r>
      <t>Definition:</t>
    </r>
    <r>
      <rPr>
        <sz val="10"/>
        <rFont val="Arial"/>
        <family val="2"/>
      </rPr>
      <t xml:space="preserve"> 
Die Bodenfläche soll im angegebenen Turnus gereinigt werden. Die Reinigungsleistung ist gem. Standard für Unterhaltsreinigung auszuführen. Die angegebene Fläche ist als Jahresreinigungsfläche angegeben.</t>
    </r>
  </si>
  <si>
    <r>
      <t>Abrufleistung:</t>
    </r>
    <r>
      <rPr>
        <sz val="10"/>
        <rFont val="Arial"/>
        <family val="2"/>
      </rPr>
      <t xml:space="preserve"> 
Zusätzliche Reinigung Bodenflächen</t>
    </r>
  </si>
  <si>
    <t>ZL002</t>
  </si>
  <si>
    <r>
      <t>Ortsbeschreibung:</t>
    </r>
    <r>
      <rPr>
        <sz val="10"/>
        <rFont val="Arial"/>
        <family val="2"/>
      </rPr>
      <t xml:space="preserve"> 
Reinigung verschiedener Raumarten</t>
    </r>
  </si>
  <si>
    <r>
      <t>Abrufleistung:</t>
    </r>
    <r>
      <rPr>
        <sz val="10"/>
        <rFont val="Arial"/>
        <family val="2"/>
      </rPr>
      <t xml:space="preserve"> 
Reinigung nach Stundenaufwand</t>
    </r>
  </si>
  <si>
    <t>ZL001</t>
  </si>
  <si>
    <t>2 Dezimalstellen</t>
  </si>
  <si>
    <t>4 Dezimalstellen</t>
  </si>
  <si>
    <t>GP ( € )</t>
  </si>
  <si>
    <t>EP ( € )</t>
  </si>
  <si>
    <t>Beschreibung</t>
  </si>
  <si>
    <t>Menge</t>
  </si>
  <si>
    <t>Pos.</t>
  </si>
  <si>
    <t>Geschäftsbereich 
Gebäude-bewirtschaftung</t>
  </si>
  <si>
    <t xml:space="preserve">  </t>
  </si>
  <si>
    <t>nein</t>
  </si>
  <si>
    <t>Beton versiegelt</t>
  </si>
  <si>
    <t>U-15-HB-j2/0-j2/0</t>
  </si>
  <si>
    <t>EDV-Anlage</t>
  </si>
  <si>
    <t>EDV-Zentrale</t>
  </si>
  <si>
    <t>100141-035-A-G01-009</t>
  </si>
  <si>
    <t>34</t>
  </si>
  <si>
    <t>Linoleum</t>
  </si>
  <si>
    <t>U-13-HB-1/1-m/0</t>
  </si>
  <si>
    <t>Haftraum</t>
  </si>
  <si>
    <t>Szenario / Gewahrsamsraum</t>
  </si>
  <si>
    <t>100141-035-A-G00-033</t>
  </si>
  <si>
    <t>33</t>
  </si>
  <si>
    <t>Teppich dunkel</t>
  </si>
  <si>
    <t>U-11-TB-1/1-1/1</t>
  </si>
  <si>
    <t>Unterkünfte</t>
  </si>
  <si>
    <t>Szenario / Schlafzimmer</t>
  </si>
  <si>
    <t>100141-035-A-G01-036</t>
  </si>
  <si>
    <t>32</t>
  </si>
  <si>
    <t>Szenario / Hotelzimmer</t>
  </si>
  <si>
    <t>100141-035-A-G01-030</t>
  </si>
  <si>
    <t>U-8-HB-2/2-2/2</t>
  </si>
  <si>
    <t>Gastraum</t>
  </si>
  <si>
    <t>Szenario / Gaststätte</t>
  </si>
  <si>
    <t>100141-035-A-G00-048</t>
  </si>
  <si>
    <t>31</t>
  </si>
  <si>
    <t>U-8-HB-1/1-1/1</t>
  </si>
  <si>
    <t>Teeküche</t>
  </si>
  <si>
    <t>Szenario / Küche</t>
  </si>
  <si>
    <t>100141-035-A-G01-034</t>
  </si>
  <si>
    <t>30</t>
  </si>
  <si>
    <t>100141-035-A-G00-049</t>
  </si>
  <si>
    <t>29</t>
  </si>
  <si>
    <t>Fliesen glatt</t>
  </si>
  <si>
    <t>U-7-HB-5/5-5/5</t>
  </si>
  <si>
    <t>Toiletten</t>
  </si>
  <si>
    <t>WC Herren</t>
  </si>
  <si>
    <t>100141-035-A-G01-020</t>
  </si>
  <si>
    <t>28</t>
  </si>
  <si>
    <t>WC Damen</t>
  </si>
  <si>
    <t>100141-035-A-G01-019</t>
  </si>
  <si>
    <t>Duschraum</t>
  </si>
  <si>
    <t>Duschraum Damen</t>
  </si>
  <si>
    <t>100141-035-A-G01-017</t>
  </si>
  <si>
    <t>Waschraum</t>
  </si>
  <si>
    <t>Waschraum Damen</t>
  </si>
  <si>
    <t>100141-035-A-G01-016</t>
  </si>
  <si>
    <t>100141-035-A-G01-015</t>
  </si>
  <si>
    <t>Umkleideraum</t>
  </si>
  <si>
    <t>Umkleide Damen</t>
  </si>
  <si>
    <t>100141-035-A-G01-014</t>
  </si>
  <si>
    <t>100141-035-A-G01-013</t>
  </si>
  <si>
    <t>Waschraum Herren</t>
  </si>
  <si>
    <t>100141-035-A-G01-012</t>
  </si>
  <si>
    <t>Dusche Herren</t>
  </si>
  <si>
    <t>100141-035-A-G01-011</t>
  </si>
  <si>
    <t>Umkleide Herren</t>
  </si>
  <si>
    <t>100141-035-A-G01-010</t>
  </si>
  <si>
    <t>Szenario / WC Behinderten</t>
  </si>
  <si>
    <t>100141-035-A-G00-046</t>
  </si>
  <si>
    <t>27</t>
  </si>
  <si>
    <t>Szenario / WC Damen</t>
  </si>
  <si>
    <t>100141-035-A-G00-045</t>
  </si>
  <si>
    <t>Szenario / WC Herren</t>
  </si>
  <si>
    <t>100141-035-A-G00-044</t>
  </si>
  <si>
    <t>Szenario / WC</t>
  </si>
  <si>
    <t>100141-035-A-G00-032</t>
  </si>
  <si>
    <t>WC-Damen</t>
  </si>
  <si>
    <t>100141-035-A-G00-021</t>
  </si>
  <si>
    <t>WC-Herren</t>
  </si>
  <si>
    <t>100141-035-A-G00-020</t>
  </si>
  <si>
    <t>U-7-HB-1/1-1/1</t>
  </si>
  <si>
    <t>Baderaum</t>
  </si>
  <si>
    <t>Szenario / Bad</t>
  </si>
  <si>
    <t>100141-035-A-G01-031</t>
  </si>
  <si>
    <t>26</t>
  </si>
  <si>
    <t>U-6-HB-m/m-m/m</t>
  </si>
  <si>
    <t>Erste-Hilfe-Raum</t>
  </si>
  <si>
    <t>Erste Hilfe</t>
  </si>
  <si>
    <t>100141-035-A-G01-006</t>
  </si>
  <si>
    <t>25</t>
  </si>
  <si>
    <t>Zutritt nur im Beisein des Nutzers möglich</t>
  </si>
  <si>
    <t>Lagerraum f. Waffen</t>
  </si>
  <si>
    <t>Waffenkammer</t>
  </si>
  <si>
    <t>100141-035-A-G00-013</t>
  </si>
  <si>
    <t>24</t>
  </si>
  <si>
    <t>Beton unversiegelt</t>
  </si>
  <si>
    <t>U-6-HB-j2/j2-j2/j2</t>
  </si>
  <si>
    <t>Lagerraum</t>
  </si>
  <si>
    <t>100141-035-A-G00-039</t>
  </si>
  <si>
    <t>23</t>
  </si>
  <si>
    <t>U-6-HB-5/5-5/1</t>
  </si>
  <si>
    <t>Entsicherung/Lagerung Dienstwaffen</t>
  </si>
  <si>
    <t>100141-035-A-G00-018</t>
  </si>
  <si>
    <t>22</t>
  </si>
  <si>
    <t>U-6-HB-1/1-1/1</t>
  </si>
  <si>
    <t>Szenario / Lager</t>
  </si>
  <si>
    <t>100141-035-A-G00-050</t>
  </si>
  <si>
    <t>21</t>
  </si>
  <si>
    <t>Wäschepflege</t>
  </si>
  <si>
    <t>Trocknung FX-Gerät</t>
  </si>
  <si>
    <t>100141-035-A-G00-016</t>
  </si>
  <si>
    <t>Reinigung FX-Gerät</t>
  </si>
  <si>
    <t>100141-035-A-G00-015</t>
  </si>
  <si>
    <t>Lager Kommunikationsgeräte</t>
  </si>
  <si>
    <t>100141-035-A-G00-014</t>
  </si>
  <si>
    <t>Lager</t>
  </si>
  <si>
    <t>100141-035-A-G00-002</t>
  </si>
  <si>
    <t>Gitterrost</t>
  </si>
  <si>
    <t>U-5-HB-2/2-1/1</t>
  </si>
  <si>
    <t>Treppenraum</t>
  </si>
  <si>
    <t>Treppe</t>
  </si>
  <si>
    <t>100141-035-A-G01-041</t>
  </si>
  <si>
    <t>20</t>
  </si>
  <si>
    <t>100141-035-A-G01-040</t>
  </si>
  <si>
    <t>100141-035-A-G01-039</t>
  </si>
  <si>
    <t>100141-035-A-G01-038</t>
  </si>
  <si>
    <t>Treppenraum 2</t>
  </si>
  <si>
    <t>100141-035-A-G01-023</t>
  </si>
  <si>
    <t>Treppenraum 1</t>
  </si>
  <si>
    <t>100141-035-A-G01-022</t>
  </si>
  <si>
    <t>Holzdielen versiegelt</t>
  </si>
  <si>
    <t>100141-035-A-G00-025</t>
  </si>
  <si>
    <t>19</t>
  </si>
  <si>
    <t>100141-035-A-G00-023</t>
  </si>
  <si>
    <t>U-5-HB-1/1-1/1</t>
  </si>
  <si>
    <t>100141-035-A-G02-002</t>
  </si>
  <si>
    <t>18</t>
  </si>
  <si>
    <t>100141-035-A-G02-001</t>
  </si>
  <si>
    <t>U-4-HB-5/5-5/1</t>
  </si>
  <si>
    <t>Flur</t>
  </si>
  <si>
    <t>Szenario / Flur</t>
  </si>
  <si>
    <t>100141-035-A-G00-038</t>
  </si>
  <si>
    <t>17</t>
  </si>
  <si>
    <t>100141-035-A-G00-035</t>
  </si>
  <si>
    <t>100141-035-A-G00-022</t>
  </si>
  <si>
    <t>Garderobe</t>
  </si>
  <si>
    <t>100141-035-A-G00-019</t>
  </si>
  <si>
    <t>U-4-HB-2/2-2/2</t>
  </si>
  <si>
    <t>100141-035-A-G01-025</t>
  </si>
  <si>
    <t>16</t>
  </si>
  <si>
    <t>100141-035-A-G01-024</t>
  </si>
  <si>
    <t>100141-035-A-G01-021</t>
  </si>
  <si>
    <t>Vorraum Budohalle</t>
  </si>
  <si>
    <t>100141-035-A-G01-003</t>
  </si>
  <si>
    <t>Foyer OG</t>
  </si>
  <si>
    <t>100141-035-A-G01-001</t>
  </si>
  <si>
    <t>U-4-HB-2/2-2/1</t>
  </si>
  <si>
    <t>100141-035-A-G00-024</t>
  </si>
  <si>
    <t>15</t>
  </si>
  <si>
    <t>U-4-HB-1/1-1/1</t>
  </si>
  <si>
    <t>Gang</t>
  </si>
  <si>
    <t>Verbindungsgang</t>
  </si>
  <si>
    <t>100141-035-A-G02-003</t>
  </si>
  <si>
    <t>14</t>
  </si>
  <si>
    <t>Holzdielen unversiegelt</t>
  </si>
  <si>
    <t>Szenariohalle 2/Bereich Labyrinth</t>
  </si>
  <si>
    <t>100141-035-A-G01-042</t>
  </si>
  <si>
    <t>13</t>
  </si>
  <si>
    <t>Szenario / Flur/Eingang</t>
  </si>
  <si>
    <t>100141-035-A-G01-037</t>
  </si>
  <si>
    <t>Szenario / Garderobe</t>
  </si>
  <si>
    <t>100141-035-A-G01-032</t>
  </si>
  <si>
    <t>Szenariohalle 2/Bereich Themenräume/Galerie 1</t>
  </si>
  <si>
    <t>100141-035-A-G01-029</t>
  </si>
  <si>
    <t>Szenariohalle 1/Bereich Freifläche/Galerie 2</t>
  </si>
  <si>
    <t>100141-035-A-G01-028</t>
  </si>
  <si>
    <t>Szenario / Bereich Labyrinth</t>
  </si>
  <si>
    <t>100141-035-A-G00-053</t>
  </si>
  <si>
    <t>12</t>
  </si>
  <si>
    <t>100141-035-A-G00-047</t>
  </si>
  <si>
    <t>Gummibelag genoppt</t>
  </si>
  <si>
    <t>Warteraum</t>
  </si>
  <si>
    <t>Szenario / Wartezimmer</t>
  </si>
  <si>
    <t>100141-035-A-G00-042</t>
  </si>
  <si>
    <t>Asphalt unversiegelt</t>
  </si>
  <si>
    <t>Szenario /  Bereich Freifläche</t>
  </si>
  <si>
    <t>100141-035-A-G00-026</t>
  </si>
  <si>
    <t>U-3-HB-1/1-1/1</t>
  </si>
  <si>
    <t>Wachraum</t>
  </si>
  <si>
    <t>Szenariohalle 1/Bereich Wache/Galerie 1</t>
  </si>
  <si>
    <t>11</t>
  </si>
  <si>
    <t>Szenario / Wachraum</t>
  </si>
  <si>
    <t>100141-035-A-G00-029</t>
  </si>
  <si>
    <t>10</t>
  </si>
  <si>
    <t>Szenario / Bereich Wache</t>
  </si>
  <si>
    <t>100141-035-A-G00-027</t>
  </si>
  <si>
    <t>U-2-HB-5/5-5/1</t>
  </si>
  <si>
    <t>Sporthalle</t>
  </si>
  <si>
    <t>Budohalle</t>
  </si>
  <si>
    <t>100141-035-A-G01-002</t>
  </si>
  <si>
    <t>9</t>
  </si>
  <si>
    <t>Windfang</t>
  </si>
  <si>
    <t>Szenario / Windfang</t>
  </si>
  <si>
    <t>100141-035-A-G00-028</t>
  </si>
  <si>
    <t>8</t>
  </si>
  <si>
    <t>Gymnastikraum</t>
  </si>
  <si>
    <t>100141-035-A-G00-005</t>
  </si>
  <si>
    <t>Eingangshalle</t>
  </si>
  <si>
    <t>Foyer</t>
  </si>
  <si>
    <t>100141-035-A-G00-001</t>
  </si>
  <si>
    <t>U-2-HB-2/2-2/1</t>
  </si>
  <si>
    <t>Vorraum</t>
  </si>
  <si>
    <t>Vorraum Waffenkammer</t>
  </si>
  <si>
    <t>100141-035-A-G00-012</t>
  </si>
  <si>
    <t>7</t>
  </si>
  <si>
    <t>U-1-TB-1/1-1/1</t>
  </si>
  <si>
    <t>Poststelle</t>
  </si>
  <si>
    <t>Szenario / Bank / Kiosk / Post</t>
  </si>
  <si>
    <t>100141-035-A-G00-051</t>
  </si>
  <si>
    <t>6</t>
  </si>
  <si>
    <t>U-1-HB-5/5-5/5</t>
  </si>
  <si>
    <t>Seminarraum</t>
  </si>
  <si>
    <t>Unterrichtsraum 1</t>
  </si>
  <si>
    <t>100141-035-A-G01-008</t>
  </si>
  <si>
    <t>5</t>
  </si>
  <si>
    <t>Unterrichtsraum 2</t>
  </si>
  <si>
    <t>100141-035-A-G01-007</t>
  </si>
  <si>
    <t>Aufenthaltsraum</t>
  </si>
  <si>
    <t>Szenario / Aufenthaltsraum</t>
  </si>
  <si>
    <t>100141-035-A-G00-034</t>
  </si>
  <si>
    <t>4</t>
  </si>
  <si>
    <t>100141-035-A-G00-011</t>
  </si>
  <si>
    <t>U-1-HB-2/2-2/2</t>
  </si>
  <si>
    <t>Büroraum</t>
  </si>
  <si>
    <t>Szenario / Büro für krim.pol. Zwecke</t>
  </si>
  <si>
    <t>100141-035-A-G00-031</t>
  </si>
  <si>
    <t>3</t>
  </si>
  <si>
    <t>Szenario / Büro Vernehmung</t>
  </si>
  <si>
    <t>100141-035-A-G00-030</t>
  </si>
  <si>
    <t>Büro Leiter</t>
  </si>
  <si>
    <t>100141-035-A-G00-010</t>
  </si>
  <si>
    <t>Büro Vertreter</t>
  </si>
  <si>
    <t>100141-035-A-G00-009</t>
  </si>
  <si>
    <t>Büro Trainer Einzeldienst</t>
  </si>
  <si>
    <t>100141-035-A-G00-007</t>
  </si>
  <si>
    <t>Büro</t>
  </si>
  <si>
    <t>100141-035-A-G00-003</t>
  </si>
  <si>
    <t>Laminat</t>
  </si>
  <si>
    <t>U-1-HB-1/1-1/1</t>
  </si>
  <si>
    <t>Szenario / Wohn- und Esszimmer</t>
  </si>
  <si>
    <t>100141-035-A-G01-035</t>
  </si>
  <si>
    <t>2</t>
  </si>
  <si>
    <t>Sitzungsraum</t>
  </si>
  <si>
    <t>Szenario / Lehrerzimmer / Klassenzimmer / Besprechungsraum</t>
  </si>
  <si>
    <t>100141-035-A-G00-052</t>
  </si>
  <si>
    <t>1</t>
  </si>
  <si>
    <t>Gummibelag glatt</t>
  </si>
  <si>
    <t>Szenario / Darkroom</t>
  </si>
  <si>
    <t>100141-035-A-G00-043</t>
  </si>
  <si>
    <t>Szenario / Büro/Arztpraxis</t>
  </si>
  <si>
    <t>100141-035-A-G00-041</t>
  </si>
  <si>
    <t>Szenario / Bereich Themenräume</t>
  </si>
  <si>
    <t>100141-035-A-G00-040</t>
  </si>
  <si>
    <t>Büro Techniker</t>
  </si>
  <si>
    <t>100141-035-A-G00-008</t>
  </si>
  <si>
    <t>Reinigungs- fläche in m²</t>
  </si>
  <si>
    <t>Beschränkungen</t>
  </si>
  <si>
    <t>weitere Bodenbel.</t>
  </si>
  <si>
    <t>2. Bodenbelag</t>
  </si>
  <si>
    <t xml:space="preserve">Bodenbelag </t>
  </si>
  <si>
    <t>Reinigungskennung</t>
  </si>
  <si>
    <t>System-Bezeichnung</t>
  </si>
  <si>
    <t>nutzerspezifische Bezeichnung</t>
  </si>
  <si>
    <t>Raum-ID (OKS)</t>
  </si>
  <si>
    <t>LV-Position</t>
  </si>
  <si>
    <r>
      <t>Hinweis:</t>
    </r>
    <r>
      <rPr>
        <sz val="11"/>
        <rFont val="Arial"/>
        <family val="2"/>
      </rPr>
      <t xml:space="preserve">
Dieses Raumbuch dient als Kalkulationshilfe
und kann kopiert und bearbeitet werden!</t>
    </r>
  </si>
  <si>
    <t>Raumbuch RV-U-100141-60: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</si>
</sst>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 &quot;**)&quot;"/>
    <numFmt numFmtId="167" formatCode="#,##0.0000"/>
  </numFmts>
  <fonts count="26">
    <font>
      <sz val="10"/>
      <name val="Arial"/>
    </font>
    <font>
      <sz val="10"/>
      <name val="Arial"/>
      <family val="2"/>
    </font>
    <font>
      <sz val="8"/>
      <name val="Arial"/>
      <family val="2"/>
    </font>
    <font>
      <b/>
      <sz val="10"/>
      <name val="Arial"/>
      <family val="2"/>
    </font>
    <font>
      <i/>
      <sz val="8"/>
      <name val="Arial"/>
      <family val="2"/>
    </font>
    <font>
      <b/>
      <sz val="16"/>
      <name val="Arial"/>
      <family val="2"/>
    </font>
    <font>
      <b/>
      <i/>
      <sz val="12"/>
      <name val="Arial"/>
      <family val="2"/>
    </font>
    <font>
      <b/>
      <i/>
      <sz val="16"/>
      <name val="Arial"/>
      <family val="2"/>
    </font>
    <font>
      <sz val="11"/>
      <name val="Univers"/>
      <family val="2"/>
    </font>
    <font>
      <b/>
      <i/>
      <sz val="11"/>
      <name val="Univers"/>
    </font>
    <font>
      <sz val="10"/>
      <name val="Arial"/>
      <family val="2"/>
    </font>
    <font>
      <b/>
      <i/>
      <sz val="10"/>
      <name val="Arial"/>
      <family val="2"/>
    </font>
    <font>
      <sz val="10"/>
      <name val="Arial"/>
      <family val="2"/>
    </font>
    <font>
      <sz val="10"/>
      <color indexed="12"/>
      <name val="Arial"/>
      <family val="2"/>
    </font>
    <font>
      <sz val="10"/>
      <color indexed="9"/>
      <name val="Arial"/>
      <family val="2"/>
    </font>
    <font>
      <sz val="16"/>
      <name val="Arial"/>
      <family val="2"/>
    </font>
    <font>
      <i/>
      <sz val="16"/>
      <name val="Arial"/>
      <family val="2"/>
    </font>
    <font>
      <sz val="12"/>
      <name val="Arial"/>
      <family val="2"/>
    </font>
    <font>
      <i/>
      <sz val="10"/>
      <name val="Arial"/>
      <family val="2"/>
    </font>
    <font>
      <sz val="12"/>
      <color indexed="12"/>
      <name val="Arial"/>
      <family val="2"/>
    </font>
    <font>
      <sz val="12"/>
      <name val="Arial"/>
      <family val="2"/>
    </font>
    <font>
      <sz val="16"/>
      <color indexed="12"/>
      <name val="Arial"/>
      <family val="2"/>
    </font>
    <font>
      <sz val="10"/>
      <color theme="0"/>
      <name val="Arial"/>
      <family val="2"/>
    </font>
    <font>
      <b/>
      <sz val="11"/>
      <name val="Arial"/>
      <family val="2"/>
    </font>
    <font>
      <sz val="11"/>
      <name val="Arial"/>
      <family val="2"/>
    </font>
    <font>
      <b/>
      <i/>
      <sz val="20"/>
      <name val="Univers"/>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s>
  <cellStyleXfs count="2">
    <xf numFmtId="0" fontId="0" fillId="0" borderId="0"/>
    <xf numFmtId="0" fontId="1" fillId="0" borderId="0"/>
  </cellStyleXfs>
  <cellXfs count="290">
    <xf numFmtId="0" fontId="0" fillId="0" borderId="0" xfId="0"/>
    <xf numFmtId="0" fontId="7" fillId="0" borderId="0" xfId="0" applyFont="1" applyBorder="1" applyAlignment="1" applyProtection="1">
      <alignment horizontal="left" vertical="center"/>
    </xf>
    <xf numFmtId="0" fontId="11" fillId="0" borderId="0" xfId="0" applyFont="1" applyBorder="1" applyProtection="1"/>
    <xf numFmtId="0" fontId="1" fillId="0" borderId="0" xfId="0" applyFont="1" applyBorder="1" applyProtection="1"/>
    <xf numFmtId="164" fontId="19" fillId="0" borderId="0" xfId="0" applyNumberFormat="1" applyFont="1" applyBorder="1" applyAlignment="1" applyProtection="1">
      <alignment horizontal="center" vertical="center"/>
    </xf>
    <xf numFmtId="0" fontId="2" fillId="0" borderId="0" xfId="0" applyFont="1" applyFill="1" applyBorder="1" applyAlignment="1" applyProtection="1">
      <alignment horizontal="center"/>
    </xf>
    <xf numFmtId="0" fontId="1" fillId="0" borderId="0" xfId="0" applyFont="1" applyBorder="1" applyAlignment="1" applyProtection="1">
      <alignment horizontal="center"/>
    </xf>
    <xf numFmtId="0" fontId="7" fillId="0" borderId="9" xfId="0" applyFont="1" applyBorder="1" applyAlignment="1" applyProtection="1">
      <alignment horizontal="left" vertical="center"/>
    </xf>
    <xf numFmtId="0" fontId="11" fillId="0" borderId="10" xfId="0" applyFont="1" applyBorder="1" applyProtection="1"/>
    <xf numFmtId="0" fontId="1" fillId="0" borderId="10" xfId="0" applyFont="1" applyBorder="1" applyProtection="1"/>
    <xf numFmtId="0" fontId="1" fillId="0" borderId="11" xfId="0" applyFont="1" applyBorder="1" applyProtection="1"/>
    <xf numFmtId="0" fontId="21" fillId="3" borderId="14" xfId="0" applyFont="1" applyFill="1" applyBorder="1" applyAlignment="1" applyProtection="1">
      <alignment horizontal="right" vertical="center"/>
      <protection locked="0"/>
    </xf>
    <xf numFmtId="0" fontId="8" fillId="0" borderId="0" xfId="1" applyFont="1" applyProtection="1"/>
    <xf numFmtId="49" fontId="8" fillId="0" borderId="24" xfId="1" applyNumberFormat="1" applyFont="1" applyBorder="1" applyAlignment="1" applyProtection="1">
      <alignment horizontal="right"/>
    </xf>
    <xf numFmtId="49" fontId="8" fillId="0" borderId="24" xfId="1" applyNumberFormat="1" applyFont="1" applyBorder="1" applyProtection="1"/>
    <xf numFmtId="0" fontId="8" fillId="0" borderId="24" xfId="1" applyNumberFormat="1" applyFont="1" applyBorder="1" applyAlignment="1" applyProtection="1">
      <alignment horizontal="right"/>
    </xf>
    <xf numFmtId="0" fontId="11" fillId="5" borderId="26" xfId="1" applyFont="1" applyFill="1" applyBorder="1" applyAlignment="1" applyProtection="1">
      <alignment horizontal="center" wrapText="1"/>
    </xf>
    <xf numFmtId="0" fontId="3" fillId="5" borderId="26" xfId="1" applyFont="1" applyFill="1" applyBorder="1" applyAlignment="1" applyProtection="1">
      <alignment wrapText="1"/>
    </xf>
    <xf numFmtId="0" fontId="11" fillId="5" borderId="26" xfId="1" applyFont="1" applyFill="1" applyBorder="1" applyAlignment="1" applyProtection="1">
      <alignment horizontal="center"/>
    </xf>
    <xf numFmtId="0" fontId="9" fillId="5" borderId="26" xfId="1" applyFont="1" applyFill="1" applyBorder="1" applyAlignment="1" applyProtection="1">
      <alignment horizontal="center" wrapText="1"/>
    </xf>
    <xf numFmtId="0" fontId="1" fillId="0" borderId="0" xfId="1" applyProtection="1"/>
    <xf numFmtId="0" fontId="17" fillId="0" borderId="0" xfId="1" applyFont="1" applyProtection="1"/>
    <xf numFmtId="0" fontId="11" fillId="5" borderId="28" xfId="1" applyFont="1" applyFill="1" applyBorder="1" applyAlignment="1" applyProtection="1">
      <alignment horizontal="center" wrapText="1"/>
    </xf>
    <xf numFmtId="0" fontId="3" fillId="5" borderId="28" xfId="1" applyFont="1" applyFill="1" applyBorder="1" applyAlignment="1" applyProtection="1">
      <alignment horizontal="center" wrapText="1"/>
    </xf>
    <xf numFmtId="0" fontId="8" fillId="0" borderId="1" xfId="1" applyFont="1" applyBorder="1" applyProtection="1"/>
    <xf numFmtId="0" fontId="23" fillId="0" borderId="0" xfId="1" applyFont="1" applyBorder="1" applyAlignment="1" applyProtection="1">
      <alignment vertical="center" wrapText="1"/>
    </xf>
    <xf numFmtId="0" fontId="23" fillId="0" borderId="32" xfId="1" applyFont="1" applyBorder="1" applyAlignment="1" applyProtection="1">
      <alignment horizontal="left" vertical="center" wrapText="1"/>
    </xf>
    <xf numFmtId="0" fontId="23" fillId="0" borderId="33" xfId="1" applyFont="1" applyBorder="1" applyAlignment="1" applyProtection="1">
      <alignment horizontal="left" vertical="center" wrapText="1"/>
    </xf>
    <xf numFmtId="0" fontId="23" fillId="0" borderId="34" xfId="1" applyFont="1" applyBorder="1" applyAlignment="1" applyProtection="1">
      <alignment horizontal="left" vertical="center" wrapText="1"/>
    </xf>
    <xf numFmtId="0" fontId="1" fillId="0" borderId="0" xfId="1" applyBorder="1" applyProtection="1"/>
    <xf numFmtId="0" fontId="25" fillId="0" borderId="0" xfId="1" applyFont="1" applyFill="1" applyProtection="1"/>
    <xf numFmtId="0" fontId="25" fillId="0" borderId="0" xfId="1" applyFont="1" applyFill="1" applyAlignment="1" applyProtection="1">
      <alignment vertical="top"/>
    </xf>
    <xf numFmtId="0" fontId="3" fillId="0" borderId="0" xfId="1" applyFont="1" applyAlignment="1" applyProtection="1">
      <alignment horizontal="center" vertical="center"/>
    </xf>
    <xf numFmtId="0" fontId="3" fillId="0" borderId="0" xfId="1" applyFont="1" applyAlignment="1" applyProtection="1">
      <alignment vertical="center"/>
    </xf>
    <xf numFmtId="0" fontId="7" fillId="0" borderId="0" xfId="1" applyFont="1" applyAlignment="1" applyProtection="1">
      <alignment horizontal="left" vertical="center"/>
    </xf>
    <xf numFmtId="0" fontId="1" fillId="0" borderId="0" xfId="1" applyBorder="1" applyAlignment="1" applyProtection="1">
      <alignment horizontal="center"/>
    </xf>
    <xf numFmtId="0" fontId="1" fillId="2" borderId="0" xfId="1" applyFill="1" applyBorder="1" applyAlignment="1" applyProtection="1">
      <alignment horizontal="center"/>
    </xf>
    <xf numFmtId="0" fontId="1" fillId="2" borderId="8" xfId="1" applyFill="1" applyBorder="1" applyAlignment="1" applyProtection="1">
      <alignment horizontal="center"/>
    </xf>
    <xf numFmtId="0" fontId="1" fillId="2" borderId="1" xfId="1" applyFill="1" applyBorder="1" applyAlignment="1" applyProtection="1">
      <alignment horizontal="center"/>
    </xf>
    <xf numFmtId="0" fontId="1" fillId="0" borderId="8" xfId="1" applyBorder="1" applyAlignment="1" applyProtection="1"/>
    <xf numFmtId="0" fontId="1" fillId="0" borderId="1" xfId="1" applyBorder="1" applyAlignment="1" applyProtection="1"/>
    <xf numFmtId="0" fontId="3" fillId="2" borderId="3" xfId="1" applyFont="1" applyFill="1" applyBorder="1" applyAlignment="1" applyProtection="1">
      <alignment horizontal="center"/>
    </xf>
    <xf numFmtId="0" fontId="1" fillId="0" borderId="3" xfId="1" applyBorder="1" applyAlignment="1" applyProtection="1"/>
    <xf numFmtId="0" fontId="1" fillId="2" borderId="0" xfId="1" applyFill="1" applyBorder="1" applyAlignment="1" applyProtection="1"/>
    <xf numFmtId="0" fontId="1" fillId="2" borderId="7" xfId="1" applyFill="1" applyBorder="1" applyAlignment="1" applyProtection="1"/>
    <xf numFmtId="0" fontId="1" fillId="0" borderId="7" xfId="1" applyBorder="1" applyAlignment="1" applyProtection="1"/>
    <xf numFmtId="0" fontId="1" fillId="0" borderId="0" xfId="1" applyBorder="1" applyAlignment="1" applyProtection="1"/>
    <xf numFmtId="0" fontId="1" fillId="2" borderId="6" xfId="1" applyFont="1" applyFill="1" applyBorder="1" applyAlignment="1" applyProtection="1">
      <alignment horizontal="center"/>
    </xf>
    <xf numFmtId="0" fontId="1" fillId="0" borderId="0" xfId="1" applyAlignment="1" applyProtection="1"/>
    <xf numFmtId="0" fontId="1" fillId="0" borderId="6" xfId="1" applyBorder="1" applyAlignment="1" applyProtection="1"/>
    <xf numFmtId="0" fontId="1" fillId="2" borderId="5" xfId="1" applyFill="1" applyBorder="1" applyAlignment="1" applyProtection="1">
      <alignment horizontal="center"/>
    </xf>
    <xf numFmtId="0" fontId="1" fillId="2" borderId="2" xfId="1" applyFill="1" applyBorder="1" applyAlignment="1" applyProtection="1">
      <alignment horizontal="center"/>
    </xf>
    <xf numFmtId="0" fontId="1" fillId="0" borderId="5" xfId="1" applyBorder="1" applyAlignment="1" applyProtection="1"/>
    <xf numFmtId="0" fontId="1" fillId="0" borderId="2" xfId="1" applyBorder="1" applyAlignment="1" applyProtection="1"/>
    <xf numFmtId="0" fontId="1" fillId="2" borderId="4" xfId="1" applyFill="1" applyBorder="1" applyAlignment="1" applyProtection="1">
      <alignment horizontal="center"/>
    </xf>
    <xf numFmtId="0" fontId="11" fillId="0" borderId="6" xfId="1"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 fillId="0" borderId="5" xfId="0" applyFont="1" applyBorder="1" applyAlignment="1" applyProtection="1">
      <alignment horizontal="center"/>
    </xf>
    <xf numFmtId="0" fontId="14" fillId="0" borderId="4" xfId="0" applyFont="1" applyBorder="1" applyAlignment="1" applyProtection="1">
      <alignment horizontal="center"/>
    </xf>
    <xf numFmtId="0" fontId="0" fillId="0" borderId="2" xfId="0" applyBorder="1" applyAlignment="1" applyProtection="1"/>
    <xf numFmtId="0" fontId="3" fillId="0" borderId="4" xfId="0" applyFont="1" applyBorder="1" applyAlignment="1" applyProtection="1">
      <alignment horizontal="left"/>
    </xf>
    <xf numFmtId="0" fontId="1" fillId="2" borderId="5" xfId="0" applyFont="1" applyFill="1" applyBorder="1" applyAlignment="1" applyProtection="1">
      <alignment horizontal="center"/>
    </xf>
    <xf numFmtId="0" fontId="1" fillId="0" borderId="0" xfId="0" applyFont="1" applyProtection="1"/>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1" fillId="0" borderId="7" xfId="0" applyFont="1" applyBorder="1" applyAlignment="1" applyProtection="1">
      <alignment horizontal="center"/>
    </xf>
    <xf numFmtId="0" fontId="10" fillId="0" borderId="6" xfId="0" applyFont="1" applyBorder="1" applyAlignment="1" applyProtection="1">
      <alignment horizontal="center"/>
    </xf>
    <xf numFmtId="0" fontId="0" fillId="0" borderId="0" xfId="0" applyBorder="1" applyAlignment="1" applyProtection="1"/>
    <xf numFmtId="0" fontId="10" fillId="0" borderId="6" xfId="0" applyFont="1" applyBorder="1" applyAlignment="1" applyProtection="1"/>
    <xf numFmtId="0" fontId="1" fillId="2" borderId="7" xfId="0" applyFont="1" applyFill="1" applyBorder="1" applyAlignment="1" applyProtection="1"/>
    <xf numFmtId="49" fontId="10" fillId="0" borderId="6" xfId="0" applyNumberFormat="1"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xf numFmtId="0" fontId="1" fillId="0" borderId="3" xfId="0" applyFont="1" applyBorder="1" applyAlignment="1" applyProtection="1">
      <alignment horizontal="center"/>
    </xf>
    <xf numFmtId="0" fontId="9" fillId="0" borderId="1" xfId="0" applyFont="1" applyBorder="1" applyAlignment="1" applyProtection="1"/>
    <xf numFmtId="0" fontId="8" fillId="0" borderId="1" xfId="0" applyFont="1" applyBorder="1" applyAlignment="1" applyProtection="1"/>
    <xf numFmtId="0" fontId="8" fillId="0" borderId="1" xfId="0" applyFont="1" applyBorder="1" applyAlignment="1" applyProtection="1">
      <alignment horizontal="left"/>
    </xf>
    <xf numFmtId="0" fontId="1" fillId="2" borderId="8" xfId="0" applyFont="1" applyFill="1" applyBorder="1" applyAlignment="1" applyProtection="1"/>
    <xf numFmtId="0" fontId="1" fillId="0" borderId="0" xfId="0" applyFont="1" applyAlignment="1" applyProtection="1">
      <alignment horizontal="center"/>
    </xf>
    <xf numFmtId="0" fontId="7" fillId="0" borderId="0" xfId="0" applyFont="1" applyAlignment="1" applyProtection="1">
      <alignment horizontal="left" vertical="center"/>
    </xf>
    <xf numFmtId="0" fontId="3" fillId="0" borderId="0" xfId="0" applyFont="1" applyAlignment="1" applyProtection="1">
      <alignment vertical="center"/>
    </xf>
    <xf numFmtId="0" fontId="5" fillId="0" borderId="0" xfId="0" applyFont="1" applyAlignment="1" applyProtection="1">
      <alignment horizontal="left" vertical="center"/>
    </xf>
    <xf numFmtId="0" fontId="3"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Border="1" applyAlignment="1" applyProtection="1">
      <alignment horizontal="right" vertical="center"/>
    </xf>
    <xf numFmtId="0" fontId="6" fillId="4" borderId="13" xfId="0" applyFont="1" applyFill="1" applyBorder="1" applyAlignment="1" applyProtection="1">
      <alignment horizontal="left" vertical="center" shrinkToFit="1"/>
    </xf>
    <xf numFmtId="0" fontId="6" fillId="4" borderId="19" xfId="0" applyFont="1" applyFill="1" applyBorder="1" applyAlignment="1" applyProtection="1">
      <alignment horizontal="left" vertical="center" shrinkToFit="1"/>
    </xf>
    <xf numFmtId="0" fontId="6" fillId="0" borderId="0" xfId="0" applyFont="1" applyBorder="1" applyAlignment="1" applyProtection="1">
      <alignment horizontal="left" vertical="center"/>
    </xf>
    <xf numFmtId="0" fontId="1" fillId="0" borderId="0" xfId="0" applyFont="1" applyBorder="1" applyAlignment="1" applyProtection="1">
      <alignment horizontal="left"/>
    </xf>
    <xf numFmtId="0" fontId="17" fillId="0" borderId="13" xfId="0" applyFont="1" applyBorder="1" applyAlignment="1" applyProtection="1">
      <alignment horizontal="center"/>
    </xf>
    <xf numFmtId="0" fontId="17" fillId="0" borderId="19" xfId="0" applyFont="1" applyBorder="1" applyAlignment="1" applyProtection="1">
      <alignment horizontal="center"/>
    </xf>
    <xf numFmtId="0" fontId="1" fillId="0" borderId="0" xfId="0" applyFont="1" applyFill="1" applyBorder="1" applyProtection="1"/>
    <xf numFmtId="0" fontId="12" fillId="0" borderId="0" xfId="0" applyFont="1" applyBorder="1" applyAlignment="1" applyProtection="1">
      <alignment horizontal="right"/>
    </xf>
    <xf numFmtId="0" fontId="6" fillId="0" borderId="14" xfId="0" applyFont="1" applyBorder="1" applyAlignment="1" applyProtection="1">
      <alignment vertical="center"/>
    </xf>
    <xf numFmtId="0" fontId="6" fillId="0" borderId="15" xfId="0" applyFont="1" applyFill="1" applyBorder="1" applyAlignment="1" applyProtection="1">
      <alignment vertical="center"/>
    </xf>
    <xf numFmtId="0" fontId="6" fillId="0" borderId="14" xfId="0" applyFont="1" applyBorder="1" applyAlignment="1" applyProtection="1">
      <alignment horizontal="center" vertical="center"/>
    </xf>
    <xf numFmtId="0" fontId="17" fillId="0" borderId="16" xfId="0" applyFont="1" applyFill="1" applyBorder="1" applyAlignment="1" applyProtection="1">
      <alignment vertical="center"/>
    </xf>
    <xf numFmtId="0" fontId="1" fillId="0" borderId="12" xfId="0" applyFont="1" applyFill="1" applyBorder="1" applyAlignment="1" applyProtection="1">
      <alignment vertical="center"/>
    </xf>
    <xf numFmtId="166" fontId="17" fillId="0" borderId="20" xfId="0" applyNumberFormat="1" applyFont="1" applyFill="1" applyBorder="1" applyAlignment="1" applyProtection="1">
      <alignment horizontal="center" vertical="center"/>
    </xf>
    <xf numFmtId="0" fontId="2" fillId="0" borderId="0" xfId="0" applyFont="1" applyBorder="1" applyAlignment="1" applyProtection="1">
      <alignment horizontal="center"/>
    </xf>
    <xf numFmtId="0" fontId="2" fillId="0" borderId="12" xfId="0" applyFont="1" applyFill="1" applyBorder="1" applyAlignment="1" applyProtection="1">
      <alignment horizontal="center" vertical="center"/>
    </xf>
    <xf numFmtId="166" fontId="17" fillId="0" borderId="21" xfId="0" applyNumberFormat="1" applyFont="1" applyBorder="1" applyAlignment="1" applyProtection="1">
      <alignment horizontal="center" vertical="center"/>
    </xf>
    <xf numFmtId="0" fontId="1" fillId="0" borderId="17"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right" vertical="center"/>
    </xf>
    <xf numFmtId="2" fontId="1" fillId="0" borderId="18" xfId="0" applyNumberFormat="1" applyFont="1" applyBorder="1" applyAlignment="1" applyProtection="1">
      <alignment horizontal="center"/>
    </xf>
    <xf numFmtId="0" fontId="6" fillId="0" borderId="13" xfId="0" applyFont="1" applyBorder="1" applyAlignment="1" applyProtection="1">
      <alignment vertical="center"/>
    </xf>
    <xf numFmtId="0" fontId="1" fillId="0" borderId="15" xfId="0" applyFont="1" applyBorder="1" applyAlignment="1" applyProtection="1">
      <alignment vertical="center"/>
    </xf>
    <xf numFmtId="2" fontId="20" fillId="0" borderId="14" xfId="0" applyNumberFormat="1" applyFont="1" applyBorder="1" applyAlignment="1" applyProtection="1">
      <alignment horizontal="center" vertical="center"/>
    </xf>
    <xf numFmtId="2" fontId="19" fillId="0" borderId="14" xfId="0" applyNumberFormat="1" applyFont="1" applyFill="1" applyBorder="1" applyAlignment="1" applyProtection="1">
      <alignment horizontal="center" vertical="center" shrinkToFit="1"/>
    </xf>
    <xf numFmtId="0" fontId="22" fillId="0" borderId="0" xfId="0" applyFont="1" applyProtection="1"/>
    <xf numFmtId="0" fontId="1" fillId="0" borderId="0" xfId="0" applyFont="1" applyFill="1" applyAlignment="1" applyProtection="1">
      <alignment horizontal="left" wrapText="1"/>
    </xf>
    <xf numFmtId="2" fontId="19" fillId="3" borderId="19" xfId="0" applyNumberFormat="1" applyFont="1" applyFill="1" applyBorder="1" applyAlignment="1" applyProtection="1">
      <alignment horizontal="center" vertical="center"/>
      <protection locked="0"/>
    </xf>
    <xf numFmtId="2" fontId="19" fillId="0" borderId="19" xfId="0" applyNumberFormat="1" applyFont="1" applyFill="1" applyBorder="1" applyAlignment="1" applyProtection="1">
      <alignment horizontal="center" vertical="center"/>
    </xf>
    <xf numFmtId="0" fontId="11" fillId="0" borderId="4"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 fillId="0" borderId="5" xfId="1" applyFont="1" applyBorder="1" applyAlignment="1" applyProtection="1">
      <alignment horizontal="center"/>
    </xf>
    <xf numFmtId="0" fontId="14" fillId="0" borderId="4" xfId="1" applyFont="1" applyBorder="1" applyAlignment="1" applyProtection="1">
      <alignment horizontal="center"/>
    </xf>
    <xf numFmtId="49" fontId="9" fillId="0" borderId="2" xfId="1" applyNumberFormat="1" applyFont="1" applyBorder="1" applyAlignment="1" applyProtection="1">
      <alignment horizontal="left"/>
    </xf>
    <xf numFmtId="0" fontId="1" fillId="0" borderId="2" xfId="1" applyFont="1" applyBorder="1" applyAlignment="1" applyProtection="1">
      <alignment horizontal="center"/>
    </xf>
    <xf numFmtId="0" fontId="3" fillId="0" borderId="2" xfId="1" applyFont="1" applyBorder="1" applyAlignment="1" applyProtection="1">
      <alignment horizontal="left"/>
    </xf>
    <xf numFmtId="0" fontId="1" fillId="2" borderId="4" xfId="1" applyFont="1" applyFill="1" applyBorder="1" applyAlignment="1" applyProtection="1">
      <alignment horizontal="center"/>
    </xf>
    <xf numFmtId="0" fontId="1" fillId="2" borderId="5" xfId="1" applyFont="1" applyFill="1" applyBorder="1" applyAlignment="1" applyProtection="1"/>
    <xf numFmtId="0" fontId="1" fillId="0" borderId="0" xfId="1" applyFont="1" applyProtection="1"/>
    <xf numFmtId="0" fontId="1" fillId="0" borderId="6" xfId="1" applyFont="1" applyBorder="1" applyAlignment="1" applyProtection="1">
      <alignment horizontal="center"/>
    </xf>
    <xf numFmtId="0" fontId="1" fillId="0" borderId="0" xfId="1" applyFont="1" applyBorder="1" applyAlignment="1" applyProtection="1">
      <alignment horizontal="center"/>
    </xf>
    <xf numFmtId="0" fontId="1" fillId="0" borderId="7" xfId="1" applyFont="1" applyBorder="1" applyAlignment="1" applyProtection="1">
      <alignment horizontal="center"/>
    </xf>
    <xf numFmtId="0" fontId="1" fillId="0" borderId="0" xfId="1" applyFont="1" applyAlignment="1" applyProtection="1"/>
    <xf numFmtId="0" fontId="1" fillId="0" borderId="7" xfId="1" applyFont="1" applyBorder="1" applyAlignment="1" applyProtection="1"/>
    <xf numFmtId="0" fontId="1" fillId="2" borderId="6" xfId="1" applyFont="1" applyFill="1" applyBorder="1" applyAlignment="1" applyProtection="1"/>
    <xf numFmtId="0" fontId="1" fillId="2" borderId="7" xfId="1" applyFont="1" applyFill="1" applyBorder="1" applyAlignment="1" applyProtection="1"/>
    <xf numFmtId="49" fontId="1" fillId="0" borderId="6" xfId="1" applyNumberFormat="1" applyFont="1" applyBorder="1" applyAlignment="1" applyProtection="1">
      <alignment horizontal="center"/>
    </xf>
    <xf numFmtId="0" fontId="1" fillId="0" borderId="3" xfId="1" applyFont="1" applyBorder="1" applyAlignment="1" applyProtection="1">
      <alignment horizontal="center"/>
    </xf>
    <xf numFmtId="0" fontId="1" fillId="0" borderId="1" xfId="1" applyFont="1" applyBorder="1" applyAlignment="1" applyProtection="1">
      <alignment horizontal="center"/>
    </xf>
    <xf numFmtId="0" fontId="1" fillId="0" borderId="8" xfId="1" applyFont="1" applyBorder="1" applyAlignment="1" applyProtection="1">
      <alignment horizontal="center"/>
    </xf>
    <xf numFmtId="0" fontId="1" fillId="0" borderId="3" xfId="1" applyFont="1" applyBorder="1" applyAlignment="1" applyProtection="1">
      <alignment horizontal="center"/>
    </xf>
    <xf numFmtId="0" fontId="9" fillId="0" borderId="1" xfId="1" applyFont="1" applyBorder="1" applyAlignment="1" applyProtection="1"/>
    <xf numFmtId="0" fontId="8" fillId="0" borderId="1" xfId="1" applyFont="1" applyBorder="1" applyAlignment="1" applyProtection="1"/>
    <xf numFmtId="0" fontId="8" fillId="0" borderId="1" xfId="1" applyFont="1" applyBorder="1" applyAlignment="1" applyProtection="1">
      <alignment horizontal="left"/>
    </xf>
    <xf numFmtId="0" fontId="1" fillId="0" borderId="1" xfId="1" applyFont="1" applyBorder="1" applyAlignment="1" applyProtection="1">
      <alignment horizontal="center"/>
    </xf>
    <xf numFmtId="0" fontId="1" fillId="2" borderId="3" xfId="1" applyFont="1" applyFill="1" applyBorder="1" applyAlignment="1" applyProtection="1"/>
    <xf numFmtId="0" fontId="1" fillId="2" borderId="8" xfId="1" applyFont="1" applyFill="1" applyBorder="1" applyAlignment="1" applyProtection="1"/>
    <xf numFmtId="0" fontId="1" fillId="0" borderId="0" xfId="1" applyFont="1" applyBorder="1" applyProtection="1"/>
    <xf numFmtId="0" fontId="1" fillId="0" borderId="0" xfId="1" applyFont="1" applyBorder="1" applyAlignment="1" applyProtection="1">
      <alignment horizontal="center"/>
    </xf>
    <xf numFmtId="0" fontId="1" fillId="0" borderId="0" xfId="1" applyFont="1" applyAlignment="1" applyProtection="1">
      <alignment horizontal="center"/>
    </xf>
    <xf numFmtId="0" fontId="5" fillId="0" borderId="0" xfId="1" applyFont="1" applyAlignment="1" applyProtection="1">
      <alignment horizontal="left" vertical="center"/>
    </xf>
    <xf numFmtId="0" fontId="6" fillId="0" borderId="0" xfId="1" applyFont="1" applyBorder="1" applyAlignment="1" applyProtection="1">
      <alignment horizontal="right" vertical="center"/>
    </xf>
    <xf numFmtId="0" fontId="6" fillId="0" borderId="13" xfId="1" applyFont="1" applyBorder="1" applyAlignment="1" applyProtection="1">
      <alignment horizontal="left" vertical="center" shrinkToFit="1"/>
    </xf>
    <xf numFmtId="0" fontId="6" fillId="0" borderId="19" xfId="1" applyFont="1" applyBorder="1" applyAlignment="1" applyProtection="1">
      <alignment horizontal="left" vertical="center" shrinkToFit="1"/>
    </xf>
    <xf numFmtId="0" fontId="6" fillId="0" borderId="0" xfId="1" applyFont="1" applyBorder="1" applyAlignment="1" applyProtection="1">
      <alignment horizontal="left"/>
    </xf>
    <xf numFmtId="0" fontId="6" fillId="0" borderId="0" xfId="1" applyFont="1" applyBorder="1" applyAlignment="1" applyProtection="1">
      <alignment horizontal="right"/>
    </xf>
    <xf numFmtId="164" fontId="13" fillId="0" borderId="14" xfId="1" applyNumberFormat="1" applyFont="1" applyBorder="1" applyAlignment="1" applyProtection="1">
      <alignment horizontal="center"/>
    </xf>
    <xf numFmtId="0" fontId="6" fillId="0" borderId="0" xfId="1" applyFont="1" applyBorder="1" applyProtection="1"/>
    <xf numFmtId="0" fontId="11" fillId="0" borderId="0" xfId="1" applyFont="1" applyBorder="1" applyProtection="1"/>
    <xf numFmtId="14" fontId="17" fillId="0" borderId="13" xfId="1" applyNumberFormat="1" applyFont="1" applyBorder="1" applyAlignment="1" applyProtection="1">
      <alignment horizontal="center"/>
    </xf>
    <xf numFmtId="0" fontId="17" fillId="0" borderId="19" xfId="1" applyFont="1" applyBorder="1" applyProtection="1"/>
    <xf numFmtId="0" fontId="1" fillId="0" borderId="0" xfId="1" applyFont="1" applyBorder="1" applyAlignment="1" applyProtection="1">
      <alignment horizontal="left"/>
    </xf>
    <xf numFmtId="0" fontId="1" fillId="0" borderId="0" xfId="1" applyFont="1" applyFill="1" applyBorder="1" applyProtection="1"/>
    <xf numFmtId="0" fontId="3" fillId="0" borderId="0" xfId="1" applyFont="1" applyBorder="1" applyProtection="1"/>
    <xf numFmtId="0" fontId="6" fillId="5" borderId="0" xfId="1" applyFont="1" applyFill="1" applyBorder="1" applyAlignment="1" applyProtection="1">
      <alignment horizontal="center" vertical="center"/>
    </xf>
    <xf numFmtId="0" fontId="6" fillId="5" borderId="18" xfId="1" applyFont="1" applyFill="1" applyBorder="1" applyAlignment="1" applyProtection="1">
      <alignment horizontal="center" vertical="center"/>
    </xf>
    <xf numFmtId="0" fontId="1" fillId="0" borderId="0" xfId="1" applyAlignment="1" applyProtection="1">
      <alignment horizontal="center" vertical="center"/>
    </xf>
    <xf numFmtId="0" fontId="2" fillId="0" borderId="0" xfId="1" applyFont="1" applyBorder="1" applyAlignment="1" applyProtection="1">
      <alignment horizontal="center"/>
    </xf>
    <xf numFmtId="0" fontId="2" fillId="0" borderId="18" xfId="1" applyFont="1" applyBorder="1" applyAlignment="1" applyProtection="1">
      <alignment horizontal="center"/>
    </xf>
    <xf numFmtId="0" fontId="2" fillId="0" borderId="0" xfId="1" applyFont="1" applyAlignment="1" applyProtection="1">
      <alignment horizontal="center"/>
    </xf>
    <xf numFmtId="0" fontId="2" fillId="0" borderId="31" xfId="1" applyFont="1" applyBorder="1" applyAlignment="1" applyProtection="1">
      <alignment horizontal="center"/>
    </xf>
    <xf numFmtId="0" fontId="2" fillId="0" borderId="1" xfId="1" applyFont="1" applyBorder="1" applyAlignment="1" applyProtection="1">
      <alignment horizontal="center"/>
    </xf>
    <xf numFmtId="0" fontId="2" fillId="0" borderId="30" xfId="1" applyFont="1" applyBorder="1" applyAlignment="1" applyProtection="1">
      <alignment horizontal="center"/>
    </xf>
    <xf numFmtId="0" fontId="2" fillId="0" borderId="28" xfId="1" applyFont="1" applyBorder="1" applyAlignment="1" applyProtection="1">
      <alignment horizontal="left" vertical="top"/>
    </xf>
    <xf numFmtId="0" fontId="2" fillId="0" borderId="28" xfId="1" applyFont="1" applyBorder="1" applyProtection="1"/>
    <xf numFmtId="0" fontId="2" fillId="0" borderId="5" xfId="1" applyFont="1" applyBorder="1" applyProtection="1"/>
    <xf numFmtId="0" fontId="2" fillId="0" borderId="28" xfId="1" applyFont="1" applyBorder="1" applyAlignment="1" applyProtection="1">
      <alignment horizontal="center" vertical="top"/>
    </xf>
    <xf numFmtId="0" fontId="2" fillId="0" borderId="29" xfId="1" applyFont="1" applyBorder="1" applyAlignment="1" applyProtection="1">
      <alignment horizontal="center" vertical="top"/>
    </xf>
    <xf numFmtId="0" fontId="2" fillId="0" borderId="0" xfId="1" applyFont="1" applyBorder="1" applyAlignment="1" applyProtection="1">
      <alignment horizontal="center" vertical="top"/>
    </xf>
    <xf numFmtId="0" fontId="2" fillId="0" borderId="0" xfId="1" applyFont="1" applyProtection="1"/>
    <xf numFmtId="0" fontId="2" fillId="0" borderId="26" xfId="1" applyFont="1" applyBorder="1" applyProtection="1"/>
    <xf numFmtId="0" fontId="2" fillId="0" borderId="7" xfId="1" applyFont="1" applyBorder="1" applyProtection="1"/>
    <xf numFmtId="0" fontId="2" fillId="0" borderId="26" xfId="1" applyFont="1" applyBorder="1" applyAlignment="1" applyProtection="1">
      <alignment horizontal="center"/>
    </xf>
    <xf numFmtId="0" fontId="2" fillId="0" borderId="27" xfId="1" applyFont="1" applyBorder="1" applyAlignment="1" applyProtection="1">
      <alignment horizontal="center"/>
    </xf>
    <xf numFmtId="0" fontId="2" fillId="0" borderId="24" xfId="1" applyFont="1" applyBorder="1" applyProtection="1"/>
    <xf numFmtId="0" fontId="2" fillId="0" borderId="8" xfId="1" applyFont="1" applyBorder="1" applyProtection="1"/>
    <xf numFmtId="0" fontId="2" fillId="0" borderId="24" xfId="1" applyFont="1" applyBorder="1" applyAlignment="1" applyProtection="1">
      <alignment horizontal="center"/>
    </xf>
    <xf numFmtId="0" fontId="2" fillId="0" borderId="25" xfId="1" applyFont="1" applyBorder="1" applyAlignment="1" applyProtection="1">
      <alignment horizontal="center"/>
    </xf>
    <xf numFmtId="0" fontId="11" fillId="0" borderId="1" xfId="1" applyFont="1" applyBorder="1" applyProtection="1"/>
    <xf numFmtId="0" fontId="1" fillId="0" borderId="1" xfId="1" applyFont="1" applyBorder="1" applyProtection="1"/>
    <xf numFmtId="4" fontId="4" fillId="0" borderId="1" xfId="1" applyNumberFormat="1" applyFont="1" applyBorder="1" applyAlignment="1" applyProtection="1">
      <alignment horizontal="right"/>
    </xf>
    <xf numFmtId="4" fontId="13" fillId="0" borderId="1" xfId="1" applyNumberFormat="1" applyFont="1" applyFill="1" applyBorder="1" applyAlignment="1" applyProtection="1">
      <alignment horizontal="right"/>
    </xf>
    <xf numFmtId="4" fontId="22" fillId="0" borderId="1" xfId="1" applyNumberFormat="1" applyFont="1" applyFill="1" applyBorder="1" applyAlignment="1" applyProtection="1">
      <alignment horizontal="right"/>
    </xf>
    <xf numFmtId="49" fontId="1" fillId="0" borderId="23" xfId="1" applyNumberFormat="1" applyFont="1" applyBorder="1" applyAlignment="1" applyProtection="1">
      <alignment horizontal="center"/>
    </xf>
    <xf numFmtId="49" fontId="1" fillId="0" borderId="23" xfId="1" applyNumberFormat="1" applyFont="1" applyBorder="1" applyProtection="1"/>
    <xf numFmtId="0" fontId="1" fillId="0" borderId="23" xfId="1" applyFont="1" applyBorder="1" applyAlignment="1" applyProtection="1">
      <alignment horizontal="center"/>
    </xf>
    <xf numFmtId="4" fontId="1" fillId="0" borderId="23" xfId="1" applyNumberFormat="1" applyFont="1" applyBorder="1" applyAlignment="1" applyProtection="1">
      <alignment horizontal="right"/>
    </xf>
    <xf numFmtId="49" fontId="1" fillId="0" borderId="23" xfId="1" applyNumberFormat="1" applyFont="1" applyBorder="1" applyAlignment="1" applyProtection="1">
      <alignment horizontal="right"/>
    </xf>
    <xf numFmtId="4" fontId="1" fillId="0" borderId="22" xfId="1" applyNumberFormat="1" applyFont="1" applyBorder="1" applyAlignment="1" applyProtection="1">
      <alignment horizontal="right"/>
    </xf>
    <xf numFmtId="4" fontId="19" fillId="0" borderId="14" xfId="1" applyNumberFormat="1" applyFont="1" applyFill="1" applyBorder="1" applyAlignment="1" applyProtection="1">
      <alignment horizontal="right"/>
    </xf>
    <xf numFmtId="0" fontId="22" fillId="0" borderId="0" xfId="1" applyFont="1" applyProtection="1"/>
    <xf numFmtId="0" fontId="4" fillId="0" borderId="0" xfId="1" applyFont="1" applyBorder="1" applyAlignment="1" applyProtection="1">
      <alignment horizontal="center"/>
    </xf>
    <xf numFmtId="4" fontId="4" fillId="0" borderId="0" xfId="1" applyNumberFormat="1" applyFont="1" applyBorder="1" applyAlignment="1" applyProtection="1">
      <alignment horizontal="right"/>
    </xf>
    <xf numFmtId="3" fontId="4" fillId="0" borderId="0" xfId="1" applyNumberFormat="1" applyFont="1" applyBorder="1" applyAlignment="1" applyProtection="1">
      <alignment horizontal="right"/>
    </xf>
    <xf numFmtId="0" fontId="3" fillId="0" borderId="0" xfId="1" applyFont="1" applyBorder="1" applyAlignment="1" applyProtection="1">
      <alignment horizontal="right"/>
    </xf>
    <xf numFmtId="4" fontId="19" fillId="0" borderId="14" xfId="1" applyNumberFormat="1" applyFont="1" applyBorder="1" applyAlignment="1" applyProtection="1">
      <alignment horizontal="right" shrinkToFit="1"/>
    </xf>
    <xf numFmtId="0" fontId="22" fillId="0" borderId="0" xfId="1" applyFont="1" applyBorder="1" applyProtection="1"/>
    <xf numFmtId="4" fontId="19" fillId="3" borderId="14" xfId="1" applyNumberFormat="1" applyFont="1" applyFill="1" applyBorder="1" applyAlignment="1" applyProtection="1">
      <alignment horizontal="right"/>
      <protection locked="0"/>
    </xf>
    <xf numFmtId="49" fontId="9" fillId="0" borderId="4" xfId="1" applyNumberFormat="1" applyFont="1" applyBorder="1" applyAlignment="1" applyProtection="1">
      <alignment horizontal="left"/>
    </xf>
    <xf numFmtId="49" fontId="9" fillId="0" borderId="4" xfId="1" applyNumberFormat="1" applyFont="1" applyBorder="1" applyAlignment="1" applyProtection="1">
      <alignment horizontal="left"/>
    </xf>
    <xf numFmtId="0" fontId="1" fillId="0" borderId="6" xfId="1" applyFont="1" applyBorder="1" applyAlignment="1" applyProtection="1">
      <alignment horizontal="center"/>
    </xf>
    <xf numFmtId="0" fontId="9" fillId="0" borderId="3" xfId="1" applyFont="1" applyBorder="1" applyAlignment="1" applyProtection="1"/>
    <xf numFmtId="0" fontId="1" fillId="0" borderId="0" xfId="1" applyBorder="1" applyAlignment="1" applyProtection="1"/>
    <xf numFmtId="0" fontId="9" fillId="0" borderId="0" xfId="1" applyFont="1" applyBorder="1" applyAlignment="1" applyProtection="1"/>
    <xf numFmtId="0" fontId="1" fillId="0" borderId="0" xfId="1" applyAlignment="1" applyProtection="1">
      <alignment vertical="center"/>
    </xf>
    <xf numFmtId="0" fontId="6" fillId="0" borderId="15" xfId="1" applyFont="1" applyBorder="1" applyAlignment="1" applyProtection="1">
      <alignment horizontal="left" vertical="center" shrinkToFit="1"/>
    </xf>
    <xf numFmtId="0" fontId="1" fillId="0" borderId="0" xfId="1" applyFont="1" applyBorder="1" applyAlignment="1" applyProtection="1"/>
    <xf numFmtId="14" fontId="17" fillId="0" borderId="14" xfId="1" applyNumberFormat="1" applyFont="1" applyBorder="1" applyAlignment="1" applyProtection="1">
      <alignment horizontal="center"/>
    </xf>
    <xf numFmtId="0" fontId="17" fillId="0" borderId="0" xfId="1" applyFont="1" applyBorder="1" applyAlignment="1" applyProtection="1"/>
    <xf numFmtId="14" fontId="17" fillId="0" borderId="0" xfId="1" applyNumberFormat="1" applyFont="1" applyBorder="1" applyAlignment="1" applyProtection="1">
      <alignment horizontal="center"/>
    </xf>
    <xf numFmtId="0" fontId="1" fillId="0" borderId="0" xfId="1" applyFont="1" applyFill="1" applyBorder="1" applyAlignment="1" applyProtection="1"/>
    <xf numFmtId="0" fontId="3" fillId="0" borderId="0" xfId="1" applyFont="1" applyBorder="1" applyAlignment="1" applyProtection="1"/>
    <xf numFmtId="0" fontId="1" fillId="0" borderId="0" xfId="1" applyFont="1" applyBorder="1" applyAlignment="1" applyProtection="1">
      <alignment horizontal="right"/>
    </xf>
    <xf numFmtId="0" fontId="3" fillId="5" borderId="0" xfId="1" applyFont="1" applyFill="1" applyAlignment="1" applyProtection="1">
      <alignment horizontal="left"/>
    </xf>
    <xf numFmtId="0" fontId="3" fillId="5" borderId="0" xfId="1" applyFont="1" applyFill="1" applyAlignment="1" applyProtection="1">
      <alignment horizontal="right"/>
    </xf>
    <xf numFmtId="0" fontId="3" fillId="5" borderId="0" xfId="1" applyFont="1" applyFill="1" applyAlignment="1" applyProtection="1">
      <alignment horizontal="left" wrapText="1"/>
    </xf>
    <xf numFmtId="0" fontId="3" fillId="5" borderId="0" xfId="1" applyFont="1" applyFill="1" applyProtection="1"/>
    <xf numFmtId="0" fontId="1" fillId="5" borderId="0" xfId="1" applyFill="1" applyAlignment="1" applyProtection="1">
      <alignment horizontal="right"/>
    </xf>
    <xf numFmtId="0" fontId="2" fillId="0" borderId="0" xfId="1" applyFont="1" applyAlignment="1" applyProtection="1">
      <alignment horizontal="left"/>
    </xf>
    <xf numFmtId="0" fontId="2" fillId="0" borderId="0" xfId="1" applyFont="1" applyAlignment="1" applyProtection="1">
      <alignment horizontal="right"/>
    </xf>
    <xf numFmtId="0" fontId="1" fillId="0" borderId="0" xfId="1" applyNumberFormat="1" applyFont="1" applyAlignment="1" applyProtection="1">
      <alignment horizontal="left" wrapText="1"/>
    </xf>
    <xf numFmtId="49" fontId="1" fillId="0" borderId="0" xfId="1" applyNumberFormat="1" applyAlignment="1" applyProtection="1">
      <alignment horizontal="left"/>
    </xf>
    <xf numFmtId="49" fontId="1" fillId="0" borderId="0" xfId="1" applyNumberFormat="1" applyAlignment="1" applyProtection="1">
      <alignment horizontal="right"/>
    </xf>
    <xf numFmtId="49" fontId="1" fillId="0" borderId="0" xfId="1" applyNumberFormat="1" applyFont="1" applyAlignment="1" applyProtection="1">
      <alignment horizontal="left"/>
    </xf>
    <xf numFmtId="49" fontId="1" fillId="0" borderId="0" xfId="1" applyNumberFormat="1" applyProtection="1"/>
    <xf numFmtId="0" fontId="1" fillId="0" borderId="0" xfId="1" applyAlignment="1" applyProtection="1">
      <alignment horizontal="right"/>
    </xf>
    <xf numFmtId="49" fontId="1" fillId="0" borderId="0" xfId="1" applyNumberFormat="1" applyFont="1" applyAlignment="1" applyProtection="1">
      <alignment horizontal="left" vertical="top"/>
    </xf>
    <xf numFmtId="49" fontId="1" fillId="0" borderId="0" xfId="1" applyNumberFormat="1" applyFont="1" applyAlignment="1" applyProtection="1">
      <alignment horizontal="right" vertical="top" shrinkToFit="1"/>
    </xf>
    <xf numFmtId="49" fontId="1" fillId="0" borderId="0" xfId="1" applyNumberFormat="1" applyAlignment="1" applyProtection="1">
      <alignment horizontal="left" vertical="top"/>
    </xf>
    <xf numFmtId="0" fontId="3" fillId="0" borderId="0" xfId="1" applyNumberFormat="1" applyFont="1" applyAlignment="1" applyProtection="1">
      <alignment horizontal="left" vertical="top" wrapText="1"/>
    </xf>
    <xf numFmtId="49" fontId="1" fillId="0" borderId="0" xfId="1" applyNumberFormat="1" applyAlignment="1" applyProtection="1">
      <alignment wrapText="1"/>
    </xf>
    <xf numFmtId="0" fontId="1" fillId="0" borderId="0" xfId="1" applyFont="1" applyFill="1" applyAlignment="1" applyProtection="1">
      <alignment horizontal="right"/>
    </xf>
    <xf numFmtId="4" fontId="19" fillId="0" borderId="0" xfId="1" applyNumberFormat="1" applyFont="1" applyFill="1" applyAlignment="1" applyProtection="1">
      <alignment horizontal="right"/>
    </xf>
    <xf numFmtId="4" fontId="1" fillId="0" borderId="0" xfId="1" applyNumberFormat="1" applyBorder="1" applyAlignment="1" applyProtection="1">
      <alignment horizontal="right"/>
    </xf>
    <xf numFmtId="0" fontId="18" fillId="0" borderId="0" xfId="1" applyFont="1" applyBorder="1" applyAlignment="1" applyProtection="1">
      <alignment horizontal="right"/>
    </xf>
    <xf numFmtId="4" fontId="1" fillId="0" borderId="0" xfId="1" applyNumberFormat="1" applyFont="1" applyAlignment="1" applyProtection="1">
      <alignment horizontal="center"/>
    </xf>
    <xf numFmtId="4" fontId="19" fillId="0" borderId="14" xfId="1" applyNumberFormat="1" applyFont="1" applyFill="1" applyBorder="1" applyAlignment="1" applyProtection="1">
      <alignment horizontal="right" wrapText="1"/>
    </xf>
    <xf numFmtId="49" fontId="1" fillId="0" borderId="0" xfId="1" applyNumberFormat="1" applyAlignment="1" applyProtection="1">
      <alignment horizontal="right" vertical="top"/>
    </xf>
    <xf numFmtId="4" fontId="13" fillId="0" borderId="0" xfId="1" applyNumberFormat="1" applyFont="1" applyFill="1" applyBorder="1" applyAlignment="1" applyProtection="1">
      <alignment horizontal="right"/>
    </xf>
    <xf numFmtId="49" fontId="1" fillId="0" borderId="0" xfId="1" applyNumberFormat="1" applyFont="1" applyBorder="1" applyAlignment="1" applyProtection="1">
      <alignment horizontal="center"/>
    </xf>
    <xf numFmtId="4" fontId="1" fillId="0" borderId="0" xfId="1" applyNumberFormat="1" applyFont="1" applyBorder="1" applyAlignment="1" applyProtection="1">
      <alignment horizontal="left"/>
    </xf>
    <xf numFmtId="4" fontId="1" fillId="0" borderId="0" xfId="1" applyNumberFormat="1" applyFont="1" applyBorder="1" applyAlignment="1" applyProtection="1">
      <alignment horizontal="right"/>
    </xf>
    <xf numFmtId="4" fontId="4" fillId="0" borderId="0" xfId="1" applyNumberFormat="1" applyFont="1" applyBorder="1" applyAlignment="1" applyProtection="1">
      <alignment horizontal="left"/>
    </xf>
    <xf numFmtId="0" fontId="1" fillId="0" borderId="0" xfId="1" applyFont="1" applyAlignment="1" applyProtection="1">
      <alignment horizontal="right"/>
    </xf>
    <xf numFmtId="49" fontId="1" fillId="0" borderId="0" xfId="1" applyNumberFormat="1" applyBorder="1" applyAlignment="1" applyProtection="1">
      <alignment horizontal="right"/>
    </xf>
    <xf numFmtId="0" fontId="4" fillId="0" borderId="0" xfId="1" applyFont="1" applyBorder="1" applyProtection="1"/>
    <xf numFmtId="0" fontId="4" fillId="0" borderId="0" xfId="1" applyFont="1" applyBorder="1" applyAlignment="1" applyProtection="1">
      <alignment horizontal="right"/>
    </xf>
    <xf numFmtId="167" fontId="19" fillId="3" borderId="0" xfId="1" applyNumberFormat="1" applyFont="1" applyFill="1" applyAlignment="1" applyProtection="1">
      <alignment horizontal="right"/>
      <protection locked="0"/>
    </xf>
    <xf numFmtId="0" fontId="12" fillId="2" borderId="4" xfId="0" applyFont="1" applyFill="1" applyBorder="1" applyAlignment="1" applyProtection="1">
      <alignment horizontal="center"/>
    </xf>
    <xf numFmtId="0" fontId="12" fillId="2" borderId="5" xfId="0" applyFont="1" applyFill="1" applyBorder="1" applyAlignment="1" applyProtection="1"/>
    <xf numFmtId="0" fontId="12" fillId="2" borderId="6" xfId="0" applyFont="1" applyFill="1" applyBorder="1" applyAlignment="1" applyProtection="1"/>
    <xf numFmtId="0" fontId="12" fillId="2" borderId="7" xfId="0" applyFont="1" applyFill="1" applyBorder="1" applyAlignment="1" applyProtection="1"/>
    <xf numFmtId="0" fontId="12" fillId="2" borderId="3" xfId="0" applyFont="1" applyFill="1" applyBorder="1" applyAlignment="1" applyProtection="1"/>
    <xf numFmtId="0" fontId="12" fillId="2" borderId="8" xfId="0" applyFont="1" applyFill="1" applyBorder="1" applyAlignment="1" applyProtection="1"/>
    <xf numFmtId="0" fontId="12" fillId="0" borderId="0" xfId="0" applyFont="1" applyBorder="1" applyProtection="1"/>
    <xf numFmtId="0" fontId="12" fillId="0" borderId="0" xfId="0" applyFont="1" applyBorder="1" applyAlignment="1" applyProtection="1">
      <alignment horizontal="center"/>
    </xf>
    <xf numFmtId="0" fontId="12" fillId="0" borderId="0" xfId="0" applyFont="1" applyAlignment="1" applyProtection="1">
      <alignment horizontal="center"/>
    </xf>
    <xf numFmtId="0" fontId="6" fillId="0" borderId="13" xfId="0" applyFont="1" applyBorder="1" applyAlignment="1" applyProtection="1">
      <alignment horizontal="left" vertical="center" shrinkToFit="1"/>
    </xf>
    <xf numFmtId="0" fontId="6" fillId="0" borderId="19" xfId="0" applyFont="1" applyBorder="1" applyAlignment="1" applyProtection="1">
      <alignment horizontal="left" vertical="center" shrinkToFit="1"/>
    </xf>
    <xf numFmtId="164" fontId="19" fillId="0" borderId="10" xfId="0" applyNumberFormat="1" applyFont="1" applyBorder="1" applyAlignment="1" applyProtection="1">
      <alignment horizontal="center" vertical="center"/>
    </xf>
    <xf numFmtId="0" fontId="2" fillId="0" borderId="10" xfId="0" applyFont="1" applyFill="1" applyBorder="1" applyAlignment="1" applyProtection="1">
      <alignment horizontal="center"/>
    </xf>
    <xf numFmtId="164" fontId="19" fillId="0" borderId="14" xfId="0" applyNumberFormat="1" applyFont="1" applyBorder="1" applyAlignment="1" applyProtection="1">
      <alignment horizontal="center" vertical="center"/>
    </xf>
    <xf numFmtId="0" fontId="1" fillId="0" borderId="10" xfId="0" applyFont="1" applyBorder="1" applyAlignment="1" applyProtection="1">
      <alignment horizontal="left"/>
    </xf>
    <xf numFmtId="165" fontId="19" fillId="0" borderId="14" xfId="0" applyNumberFormat="1" applyFont="1" applyBorder="1" applyAlignment="1" applyProtection="1">
      <alignment horizontal="center" vertical="center" shrinkToFit="1"/>
    </xf>
    <xf numFmtId="0" fontId="2" fillId="0" borderId="0" xfId="0" applyFont="1" applyBorder="1" applyProtection="1"/>
    <xf numFmtId="0" fontId="1" fillId="0" borderId="10" xfId="0" applyFont="1" applyBorder="1" applyAlignment="1" applyProtection="1">
      <alignment horizontal="center"/>
    </xf>
    <xf numFmtId="0" fontId="1" fillId="0" borderId="12" xfId="0" applyFont="1" applyBorder="1" applyProtection="1"/>
    <xf numFmtId="0" fontId="1" fillId="0" borderId="12" xfId="0" applyFont="1" applyBorder="1" applyAlignment="1" applyProtection="1">
      <alignment horizontal="center"/>
    </xf>
    <xf numFmtId="0" fontId="2" fillId="0" borderId="12" xfId="0" applyFont="1" applyBorder="1" applyAlignment="1" applyProtection="1">
      <alignment horizontal="center"/>
    </xf>
    <xf numFmtId="0" fontId="15" fillId="0" borderId="0" xfId="0" applyFont="1" applyBorder="1" applyAlignment="1" applyProtection="1">
      <alignment horizontal="right"/>
    </xf>
    <xf numFmtId="165" fontId="19" fillId="0" borderId="14" xfId="0" applyNumberFormat="1" applyFont="1" applyBorder="1" applyAlignment="1" applyProtection="1">
      <alignment horizontal="center" vertical="center"/>
    </xf>
    <xf numFmtId="0" fontId="16" fillId="0" borderId="0" xfId="0" applyFont="1" applyBorder="1" applyAlignment="1" applyProtection="1">
      <alignment horizontal="left" vertical="center"/>
    </xf>
    <xf numFmtId="0" fontId="11" fillId="0" borderId="0" xfId="0" applyFont="1" applyFill="1" applyBorder="1" applyProtection="1"/>
    <xf numFmtId="0" fontId="10" fillId="0" borderId="0" xfId="0" applyFont="1" applyFill="1" applyBorder="1" applyProtection="1"/>
    <xf numFmtId="4" fontId="4"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49" fontId="10" fillId="0" borderId="0" xfId="0" applyNumberFormat="1" applyFont="1" applyFill="1" applyBorder="1" applyAlignment="1" applyProtection="1">
      <alignment horizontal="center"/>
    </xf>
    <xf numFmtId="49" fontId="10" fillId="0" borderId="0" xfId="0" applyNumberFormat="1" applyFont="1" applyFill="1" applyBorder="1" applyProtection="1"/>
    <xf numFmtId="0" fontId="10" fillId="0" borderId="0" xfId="0" applyFont="1" applyFill="1" applyBorder="1" applyAlignment="1" applyProtection="1">
      <alignment horizontal="center"/>
    </xf>
    <xf numFmtId="4" fontId="10" fillId="0" borderId="0" xfId="0" applyNumberFormat="1" applyFont="1" applyFill="1" applyBorder="1" applyAlignment="1" applyProtection="1">
      <alignment horizontal="right"/>
    </xf>
    <xf numFmtId="0" fontId="8" fillId="0" borderId="0" xfId="1" applyFont="1" applyBorder="1" applyProtection="1"/>
  </cellXfs>
  <cellStyles count="2">
    <cellStyle name="Standard" xfId="0" builtinId="0"/>
    <cellStyle name="Standard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18</xdr:row>
      <xdr:rowOff>0</xdr:rowOff>
    </xdr:to>
    <xdr:pic>
      <xdr:nvPicPr>
        <xdr:cNvPr id="17409" name="Picture 1"/>
        <xdr:cNvPicPr>
          <a:picLocks noChangeAspect="1" noChangeArrowheads="1"/>
        </xdr:cNvPicPr>
      </xdr:nvPicPr>
      <xdr:blipFill>
        <a:blip xmlns:r="http://schemas.openxmlformats.org/officeDocument/2006/relationships" r:embed="rId1"/>
        <a:srcRect/>
        <a:stretch>
          <a:fillRect/>
        </a:stretch>
      </xdr:blipFill>
      <xdr:spPr bwMode="auto">
        <a:xfrm>
          <a:off x="0" y="3848100"/>
          <a:ext cx="0" cy="0"/>
        </a:xfrm>
        <a:prstGeom prst="rect">
          <a:avLst/>
        </a:prstGeom>
        <a:noFill/>
      </xdr:spPr>
    </xdr:pic>
    <xdr:clientData/>
  </xdr:twoCellAnchor>
  <xdr:twoCellAnchor editAs="oneCell">
    <xdr:from>
      <xdr:col>10</xdr:col>
      <xdr:colOff>269090</xdr:colOff>
      <xdr:row>1</xdr:row>
      <xdr:rowOff>28574</xdr:rowOff>
    </xdr:from>
    <xdr:to>
      <xdr:col>11</xdr:col>
      <xdr:colOff>1439465</xdr:colOff>
      <xdr:row>5</xdr:row>
      <xdr:rowOff>13312</xdr:rowOff>
    </xdr:to>
    <xdr:pic>
      <xdr:nvPicPr>
        <xdr:cNvPr id="1741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508090" y="209549"/>
          <a:ext cx="1980000" cy="63243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89</xdr:row>
      <xdr:rowOff>0</xdr:rowOff>
    </xdr:from>
    <xdr:to>
      <xdr:col>0</xdr:col>
      <xdr:colOff>0</xdr:colOff>
      <xdr:row>89</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0" y="14919960"/>
          <a:ext cx="0" cy="0"/>
        </a:xfrm>
        <a:prstGeom prst="rect">
          <a:avLst/>
        </a:prstGeom>
        <a:noFill/>
        <a:ln w="9525">
          <a:noFill/>
          <a:miter lim="800000"/>
          <a:headEnd/>
          <a:tailEnd/>
        </a:ln>
      </xdr:spPr>
    </xdr:pic>
    <xdr:clientData/>
  </xdr:twoCellAnchor>
  <xdr:oneCellAnchor>
    <xdr:from>
      <xdr:col>10</xdr:col>
      <xdr:colOff>702477</xdr:colOff>
      <xdr:row>1</xdr:row>
      <xdr:rowOff>9524</xdr:rowOff>
    </xdr:from>
    <xdr:ext cx="2031435" cy="649583"/>
    <xdr:pic>
      <xdr:nvPicPr>
        <xdr:cNvPr id="3"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551077" y="177164"/>
          <a:ext cx="2031435" cy="649583"/>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26017</xdr:colOff>
      <xdr:row>1</xdr:row>
      <xdr:rowOff>28568</xdr:rowOff>
    </xdr:from>
    <xdr:ext cx="2014290" cy="655300"/>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950317" y="196208"/>
          <a:ext cx="2014290" cy="65530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pic>
      <xdr:nvPicPr>
        <xdr:cNvPr id="14337" name="Picture 1"/>
        <xdr:cNvPicPr>
          <a:picLocks noChangeAspect="1" noChangeArrowheads="1"/>
        </xdr:cNvPicPr>
      </xdr:nvPicPr>
      <xdr:blipFill>
        <a:blip xmlns:r="http://schemas.openxmlformats.org/officeDocument/2006/relationships" r:embed="rId1"/>
        <a:srcRect/>
        <a:stretch>
          <a:fillRect/>
        </a:stretch>
      </xdr:blipFill>
      <xdr:spPr bwMode="auto">
        <a:xfrm>
          <a:off x="0" y="7839075"/>
          <a:ext cx="0" cy="0"/>
        </a:xfrm>
        <a:prstGeom prst="rect">
          <a:avLst/>
        </a:prstGeom>
        <a:noFill/>
      </xdr:spPr>
    </xdr:pic>
    <xdr:clientData/>
  </xdr:twoCellAnchor>
  <xdr:twoCellAnchor editAs="oneCell">
    <xdr:from>
      <xdr:col>10</xdr:col>
      <xdr:colOff>697091</xdr:colOff>
      <xdr:row>1</xdr:row>
      <xdr:rowOff>19050</xdr:rowOff>
    </xdr:from>
    <xdr:to>
      <xdr:col>11</xdr:col>
      <xdr:colOff>991166</xdr:colOff>
      <xdr:row>5</xdr:row>
      <xdr:rowOff>3788</xdr:rowOff>
    </xdr:to>
    <xdr:pic>
      <xdr:nvPicPr>
        <xdr:cNvPr id="14338"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402816" y="200025"/>
          <a:ext cx="1980000" cy="6324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7063740" y="0"/>
          <a:ext cx="0" cy="0"/>
        </a:xfrm>
        <a:prstGeom prst="rect">
          <a:avLst/>
        </a:prstGeom>
        <a:noFill/>
        <a:ln w="9525">
          <a:noFill/>
          <a:miter lim="800000"/>
          <a:headEnd/>
          <a:tailEnd/>
        </a:ln>
      </xdr:spPr>
    </xdr:pic>
    <xdr:clientData/>
  </xdr:twoCellAnchor>
  <xdr:twoCellAnchor>
    <xdr:from>
      <xdr:col>9</xdr:col>
      <xdr:colOff>0</xdr:colOff>
      <xdr:row>0</xdr:row>
      <xdr:rowOff>0</xdr:rowOff>
    </xdr:from>
    <xdr:to>
      <xdr:col>9</xdr:col>
      <xdr:colOff>0</xdr:colOff>
      <xdr:row>0</xdr:row>
      <xdr:rowOff>0</xdr:rowOff>
    </xdr:to>
    <xdr:sp macro="" textlink="">
      <xdr:nvSpPr>
        <xdr:cNvPr id="3" name="WordArt 4"/>
        <xdr:cNvSpPr>
          <a:spLocks noChangeArrowheads="1" noChangeShapeType="1" noTextEdit="1"/>
        </xdr:cNvSpPr>
      </xdr:nvSpPr>
      <xdr:spPr bwMode="auto">
        <a:xfrm>
          <a:off x="7063740" y="0"/>
          <a:ext cx="0" cy="0"/>
        </a:xfrm>
        <a:prstGeom prst="rect">
          <a:avLst/>
        </a:prstGeom>
      </xdr:spPr>
      <xdr:txBody>
        <a:bodyPr wrap="none" fromWordArt="1">
          <a:prstTxWarp prst="textPlain">
            <a:avLst>
              <a:gd name="adj" fmla="val 50000"/>
            </a:avLst>
          </a:prstTxWarp>
        </a:bodyPr>
        <a:lstStyle/>
        <a:p>
          <a:pPr algn="ctr" rtl="0"/>
          <a:r>
            <a:rPr lang="de-DE" sz="2000" kern="10" spc="0">
              <a:ln w="9525">
                <a:solidFill>
                  <a:srgbClr val="FF9900"/>
                </a:solidFill>
                <a:round/>
                <a:headEnd/>
                <a:tailEnd/>
              </a:ln>
              <a:solidFill>
                <a:srgbClr val="FF9900"/>
              </a:solidFill>
              <a:effectLst/>
              <a:latin typeface="Arial Black"/>
            </a:rPr>
            <a:t>Logo tauschen</a:t>
          </a:r>
        </a:p>
      </xdr:txBody>
    </xdr:sp>
    <xdr:clientData/>
  </xdr:twoCellAnchor>
  <xdr:oneCellAnchor>
    <xdr:from>
      <xdr:col>7</xdr:col>
      <xdr:colOff>421490</xdr:colOff>
      <xdr:row>1</xdr:row>
      <xdr:rowOff>28574</xdr:rowOff>
    </xdr:from>
    <xdr:ext cx="2033340" cy="655298"/>
    <xdr:pic>
      <xdr:nvPicPr>
        <xdr:cNvPr id="4"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915510" y="196214"/>
          <a:ext cx="2033340" cy="655298"/>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indexed="29"/>
    <pageSetUpPr fitToPage="1"/>
  </sheetPr>
  <dimension ref="A1:M36"/>
  <sheetViews>
    <sheetView showGridLines="0" tabSelected="1" zoomScaleNormal="70" zoomScaleSheetLayoutView="100" workbookViewId="0">
      <selection activeCell="A7" sqref="A7"/>
    </sheetView>
  </sheetViews>
  <sheetFormatPr baseColWidth="10" defaultColWidth="11.44140625" defaultRowHeight="13.2"/>
  <cols>
    <col min="1" max="1" width="12.5546875" style="63" customWidth="1"/>
    <col min="2" max="4" width="8.5546875" style="63" customWidth="1"/>
    <col min="5" max="5" width="6.109375" style="63" customWidth="1"/>
    <col min="6" max="8" width="15.88671875" style="80" customWidth="1"/>
    <col min="9" max="10" width="8.33203125" style="80" customWidth="1"/>
    <col min="11" max="11" width="12.109375" style="80" customWidth="1"/>
    <col min="12" max="12" width="25.33203125" style="80" customWidth="1"/>
    <col min="13" max="16384" width="11.44140625" style="63"/>
  </cols>
  <sheetData>
    <row r="1" spans="1:12" ht="14.25" customHeight="1">
      <c r="A1" s="56" t="s">
        <v>0</v>
      </c>
      <c r="B1" s="57"/>
      <c r="C1" s="57"/>
      <c r="D1" s="57"/>
      <c r="E1" s="58"/>
      <c r="F1" s="59"/>
      <c r="G1" s="60"/>
      <c r="H1" s="60"/>
      <c r="I1" s="60"/>
      <c r="J1" s="60"/>
      <c r="K1" s="61"/>
      <c r="L1" s="62"/>
    </row>
    <row r="2" spans="1:12">
      <c r="A2" s="64"/>
      <c r="B2" s="65"/>
      <c r="C2" s="65"/>
      <c r="D2" s="65"/>
      <c r="E2" s="66"/>
      <c r="F2" s="67" t="s">
        <v>1</v>
      </c>
      <c r="G2" s="68"/>
      <c r="H2" s="68"/>
      <c r="I2" s="68"/>
      <c r="J2" s="68"/>
      <c r="K2" s="69"/>
      <c r="L2" s="70"/>
    </row>
    <row r="3" spans="1:12">
      <c r="A3" s="64"/>
      <c r="B3" s="65"/>
      <c r="C3" s="65"/>
      <c r="D3" s="65"/>
      <c r="E3" s="66"/>
      <c r="F3" s="71" t="s">
        <v>33</v>
      </c>
      <c r="G3" s="68"/>
      <c r="H3" s="68"/>
      <c r="I3" s="68"/>
      <c r="J3" s="68"/>
      <c r="K3" s="69"/>
      <c r="L3" s="70"/>
    </row>
    <row r="4" spans="1:12">
      <c r="A4" s="64"/>
      <c r="B4" s="65"/>
      <c r="C4" s="65"/>
      <c r="D4" s="65"/>
      <c r="E4" s="66"/>
      <c r="F4" s="71" t="s">
        <v>34</v>
      </c>
      <c r="G4" s="68"/>
      <c r="H4" s="68"/>
      <c r="I4" s="68"/>
      <c r="J4" s="68"/>
      <c r="K4" s="69"/>
      <c r="L4" s="70"/>
    </row>
    <row r="5" spans="1:12">
      <c r="A5" s="64"/>
      <c r="B5" s="65"/>
      <c r="C5" s="65"/>
      <c r="D5" s="65"/>
      <c r="E5" s="66"/>
      <c r="F5" s="64" t="s">
        <v>35</v>
      </c>
      <c r="G5" s="68"/>
      <c r="H5" s="68"/>
      <c r="I5" s="68"/>
      <c r="J5" s="68"/>
      <c r="K5" s="69"/>
      <c r="L5" s="70"/>
    </row>
    <row r="6" spans="1:12" ht="13.8">
      <c r="A6" s="72"/>
      <c r="B6" s="73"/>
      <c r="C6" s="73"/>
      <c r="D6" s="73"/>
      <c r="E6" s="74"/>
      <c r="F6" s="75"/>
      <c r="G6" s="76"/>
      <c r="H6" s="77"/>
      <c r="I6" s="77"/>
      <c r="J6" s="78"/>
      <c r="K6" s="75"/>
      <c r="L6" s="79"/>
    </row>
    <row r="7" spans="1:12">
      <c r="A7" s="3"/>
      <c r="B7" s="3"/>
      <c r="C7" s="3"/>
      <c r="D7" s="3"/>
      <c r="E7" s="3"/>
      <c r="F7" s="6"/>
    </row>
    <row r="8" spans="1:12" s="82" customFormat="1" ht="21">
      <c r="A8" s="81" t="s">
        <v>2</v>
      </c>
      <c r="B8" s="81"/>
      <c r="C8" s="81"/>
      <c r="D8" s="81"/>
      <c r="F8" s="83"/>
      <c r="G8" s="84"/>
      <c r="H8" s="81" t="s">
        <v>31</v>
      </c>
      <c r="I8" s="81"/>
      <c r="K8" s="84"/>
      <c r="L8" s="84"/>
    </row>
    <row r="9" spans="1:12" s="82" customFormat="1" ht="13.8" thickBot="1">
      <c r="A9" s="3"/>
      <c r="B9" s="3"/>
      <c r="C9" s="3"/>
      <c r="D9" s="3"/>
      <c r="E9" s="3"/>
      <c r="F9" s="3"/>
      <c r="G9" s="6"/>
      <c r="H9" s="3"/>
      <c r="I9" s="3"/>
      <c r="J9" s="3"/>
      <c r="K9" s="3"/>
      <c r="L9" s="3"/>
    </row>
    <row r="10" spans="1:12" s="82" customFormat="1" ht="16.2" thickBot="1">
      <c r="A10" s="85" t="s">
        <v>26</v>
      </c>
      <c r="B10" s="3"/>
      <c r="C10" s="3"/>
      <c r="D10" s="3"/>
      <c r="E10" s="3"/>
      <c r="F10" s="3"/>
      <c r="G10" s="6"/>
      <c r="H10" s="3"/>
      <c r="I10" s="3"/>
      <c r="J10" s="86" t="s">
        <v>25</v>
      </c>
      <c r="K10" s="87"/>
      <c r="L10" s="88"/>
    </row>
    <row r="11" spans="1:12" s="3" customFormat="1" ht="13.8" thickBot="1">
      <c r="G11" s="6"/>
    </row>
    <row r="12" spans="1:12" s="93" customFormat="1" ht="16.2" thickBot="1">
      <c r="A12" s="89" t="s">
        <v>27</v>
      </c>
      <c r="B12" s="90"/>
      <c r="C12" s="90"/>
      <c r="D12" s="91" t="s">
        <v>32</v>
      </c>
      <c r="E12" s="92"/>
      <c r="F12" s="90"/>
      <c r="G12" s="90"/>
      <c r="H12" s="90"/>
      <c r="I12" s="90"/>
      <c r="J12" s="90"/>
      <c r="K12" s="90"/>
      <c r="L12" s="90"/>
    </row>
    <row r="13" spans="1:12" s="5" customFormat="1" ht="13.8" thickBot="1">
      <c r="A13" s="90"/>
      <c r="B13" s="90"/>
      <c r="C13" s="90"/>
      <c r="D13" s="90"/>
      <c r="E13" s="90"/>
      <c r="F13" s="90"/>
      <c r="G13" s="90"/>
      <c r="H13" s="90"/>
      <c r="I13" s="90"/>
      <c r="L13" s="94" t="s">
        <v>10</v>
      </c>
    </row>
    <row r="14" spans="1:12" s="3" customFormat="1" ht="16.2" thickBot="1">
      <c r="A14" s="95" t="s">
        <v>9</v>
      </c>
      <c r="B14" s="96"/>
      <c r="C14" s="96"/>
      <c r="D14" s="96"/>
      <c r="E14" s="96"/>
      <c r="F14" s="96"/>
      <c r="G14" s="96"/>
      <c r="H14" s="96"/>
      <c r="I14" s="96"/>
      <c r="J14" s="96"/>
      <c r="K14" s="97" t="s">
        <v>23</v>
      </c>
      <c r="L14" s="97" t="s">
        <v>19</v>
      </c>
    </row>
    <row r="15" spans="1:12" s="101" customFormat="1" ht="27" customHeight="1" thickBot="1">
      <c r="A15" s="98" t="s">
        <v>15</v>
      </c>
      <c r="B15" s="99"/>
      <c r="C15" s="99"/>
      <c r="D15" s="99"/>
      <c r="E15" s="99"/>
      <c r="F15" s="99"/>
      <c r="G15" s="99"/>
      <c r="H15" s="99"/>
      <c r="I15" s="99"/>
      <c r="J15" s="99"/>
      <c r="K15" s="100" t="str">
        <f>IF(OR(L15="",L16="",L17="",L18="")=TRUE,"",IF(ROUND(MOD(1/L20*(L15+L16)*100000,1000),0)=500,MROUND(1/L20*(L15+L16),0.02),ROUND(1/L20*(L15+L16),2)))</f>
        <v/>
      </c>
      <c r="L15" s="116"/>
    </row>
    <row r="16" spans="1:12" s="101" customFormat="1" ht="27" customHeight="1" thickBot="1">
      <c r="A16" s="98" t="s">
        <v>16</v>
      </c>
      <c r="B16" s="102"/>
      <c r="C16" s="102"/>
      <c r="D16" s="102"/>
      <c r="E16" s="102"/>
      <c r="F16" s="102"/>
      <c r="G16" s="102"/>
      <c r="H16" s="102"/>
      <c r="I16" s="102"/>
      <c r="J16" s="102"/>
      <c r="K16" s="103"/>
      <c r="L16" s="116"/>
    </row>
    <row r="17" spans="1:13" s="101" customFormat="1" ht="27" customHeight="1" thickBot="1">
      <c r="A17" s="98" t="s">
        <v>17</v>
      </c>
      <c r="B17" s="99"/>
      <c r="C17" s="99"/>
      <c r="D17" s="99"/>
      <c r="E17" s="99"/>
      <c r="F17" s="99"/>
      <c r="G17" s="99"/>
      <c r="H17" s="99"/>
      <c r="I17" s="99"/>
      <c r="J17" s="99"/>
      <c r="K17" s="100" t="str">
        <f>IF(OR(L15="",L16="",L17="",L18="")=TRUE,"",IF(ROUND(MOD(1/L20*(L17+L18)*100000,1000),0)=500,MROUND(1/L20*(L17+L18),0.02),ROUND(1/L20*(L17+L18),2)))</f>
        <v/>
      </c>
      <c r="L17" s="116"/>
    </row>
    <row r="18" spans="1:13" s="101" customFormat="1" ht="27" customHeight="1" thickBot="1">
      <c r="A18" s="98" t="s">
        <v>13</v>
      </c>
      <c r="B18" s="99"/>
      <c r="C18" s="99"/>
      <c r="D18" s="99"/>
      <c r="E18" s="99"/>
      <c r="F18" s="99"/>
      <c r="G18" s="99"/>
      <c r="H18" s="99"/>
      <c r="I18" s="99"/>
      <c r="J18" s="99"/>
      <c r="K18" s="103"/>
      <c r="L18" s="116"/>
    </row>
    <row r="19" spans="1:13" ht="27" customHeight="1" thickBot="1">
      <c r="A19" s="104"/>
      <c r="B19" s="105"/>
      <c r="C19" s="106"/>
      <c r="D19" s="107"/>
      <c r="E19" s="108"/>
      <c r="F19" s="108"/>
      <c r="G19" s="6"/>
      <c r="H19" s="6"/>
      <c r="I19" s="6"/>
      <c r="J19" s="6"/>
      <c r="K19" s="6"/>
      <c r="L19" s="109"/>
    </row>
    <row r="20" spans="1:13" ht="27" customHeight="1" thickBot="1">
      <c r="A20" s="110" t="s">
        <v>14</v>
      </c>
      <c r="B20" s="111"/>
      <c r="C20" s="111"/>
      <c r="D20" s="111"/>
      <c r="E20" s="111"/>
      <c r="F20" s="111"/>
      <c r="G20" s="111"/>
      <c r="H20" s="111"/>
      <c r="I20" s="111"/>
      <c r="J20" s="111"/>
      <c r="K20" s="112" t="str">
        <f>IF(OR(L15="",L16="",L17="",L18="")=TRUE,"",K15+K17)</f>
        <v/>
      </c>
      <c r="L20" s="113" t="str">
        <f>IF(OR(L15="",L16="",L17="",L18="")=TRUE,"nicht alle Felder ausgefüllt!",ROUND(SUM(L15:L18),2))</f>
        <v>nicht alle Felder ausgefüllt!</v>
      </c>
    </row>
    <row r="23" spans="1:13" ht="15.6">
      <c r="A23" s="85" t="s">
        <v>28</v>
      </c>
      <c r="M23" s="114">
        <v>0</v>
      </c>
    </row>
    <row r="24" spans="1:13" ht="15.6">
      <c r="A24" s="85"/>
    </row>
    <row r="25" spans="1:13" s="5" customFormat="1" ht="13.8" thickBot="1">
      <c r="A25" s="90"/>
      <c r="B25" s="90"/>
      <c r="C25" s="90"/>
      <c r="D25" s="90"/>
      <c r="E25" s="90"/>
      <c r="F25" s="90"/>
      <c r="G25" s="90"/>
      <c r="H25" s="90"/>
      <c r="I25" s="90"/>
      <c r="L25" s="94" t="s">
        <v>10</v>
      </c>
    </row>
    <row r="26" spans="1:13" s="3" customFormat="1" ht="16.2" thickBot="1">
      <c r="A26" s="95" t="s">
        <v>9</v>
      </c>
      <c r="B26" s="96"/>
      <c r="C26" s="96"/>
      <c r="D26" s="96"/>
      <c r="E26" s="96"/>
      <c r="F26" s="96"/>
      <c r="G26" s="96"/>
      <c r="H26" s="96"/>
      <c r="I26" s="96"/>
      <c r="J26" s="96"/>
      <c r="K26" s="97" t="s">
        <v>23</v>
      </c>
      <c r="L26" s="97" t="s">
        <v>19</v>
      </c>
    </row>
    <row r="27" spans="1:13" s="101" customFormat="1" ht="27" customHeight="1" thickBot="1">
      <c r="A27" s="98" t="s">
        <v>15</v>
      </c>
      <c r="B27" s="99"/>
      <c r="C27" s="99"/>
      <c r="D27" s="99"/>
      <c r="E27" s="99"/>
      <c r="F27" s="99"/>
      <c r="G27" s="99"/>
      <c r="H27" s="99"/>
      <c r="I27" s="99"/>
      <c r="J27" s="99"/>
      <c r="K27" s="100" t="str">
        <f>IF(OR(L27="",L28="",L29="",L30="")=TRUE,"",IF(ROUND(MOD(1/L32*(L27+L28)*100000,1000),0)=500,MROUND(1/L32*(L27+L28),0.02),ROUND(1/L32*(L27+L28),2)))</f>
        <v/>
      </c>
      <c r="L27" s="117"/>
    </row>
    <row r="28" spans="1:13" s="101" customFormat="1" ht="27" customHeight="1" thickBot="1">
      <c r="A28" s="98" t="s">
        <v>16</v>
      </c>
      <c r="B28" s="102"/>
      <c r="C28" s="102"/>
      <c r="D28" s="102"/>
      <c r="E28" s="102"/>
      <c r="F28" s="102"/>
      <c r="G28" s="102"/>
      <c r="H28" s="102"/>
      <c r="I28" s="102"/>
      <c r="J28" s="102"/>
      <c r="K28" s="103"/>
      <c r="L28" s="117"/>
    </row>
    <row r="29" spans="1:13" s="101" customFormat="1" ht="27" customHeight="1" thickBot="1">
      <c r="A29" s="98" t="s">
        <v>17</v>
      </c>
      <c r="B29" s="99"/>
      <c r="C29" s="99"/>
      <c r="D29" s="99"/>
      <c r="E29" s="99"/>
      <c r="F29" s="99"/>
      <c r="G29" s="99"/>
      <c r="H29" s="99"/>
      <c r="I29" s="99"/>
      <c r="J29" s="99"/>
      <c r="K29" s="100" t="str">
        <f>IF(OR(L27="",L28="",L29="",L30="")=TRUE,"",IF(ROUND(MOD(1/L32*(L29+L30)*100000,1000),0)=500,MROUND(1/L32*(L29+L30),0.02),ROUND(1/L32*(L29+L30),2)))</f>
        <v/>
      </c>
      <c r="L29" s="117"/>
    </row>
    <row r="30" spans="1:13" s="101" customFormat="1" ht="27" customHeight="1" thickBot="1">
      <c r="A30" s="98" t="s">
        <v>13</v>
      </c>
      <c r="B30" s="99"/>
      <c r="C30" s="99"/>
      <c r="D30" s="99"/>
      <c r="E30" s="99"/>
      <c r="F30" s="99"/>
      <c r="G30" s="99"/>
      <c r="H30" s="99"/>
      <c r="I30" s="99"/>
      <c r="J30" s="99"/>
      <c r="K30" s="103"/>
      <c r="L30" s="117"/>
    </row>
    <row r="31" spans="1:13" ht="27" customHeight="1" thickBot="1">
      <c r="A31" s="104"/>
      <c r="B31" s="105"/>
      <c r="C31" s="106"/>
      <c r="D31" s="107"/>
      <c r="E31" s="108"/>
      <c r="F31" s="108"/>
      <c r="G31" s="6"/>
      <c r="H31" s="6"/>
      <c r="I31" s="6"/>
      <c r="J31" s="6"/>
      <c r="K31" s="6"/>
      <c r="L31" s="109"/>
    </row>
    <row r="32" spans="1:13" ht="27" customHeight="1" thickBot="1">
      <c r="A32" s="110" t="s">
        <v>14</v>
      </c>
      <c r="B32" s="111"/>
      <c r="C32" s="111"/>
      <c r="D32" s="111"/>
      <c r="E32" s="111"/>
      <c r="F32" s="111"/>
      <c r="G32" s="111"/>
      <c r="H32" s="111"/>
      <c r="I32" s="111"/>
      <c r="J32" s="111"/>
      <c r="K32" s="112" t="str">
        <f>IF(OR(L27="",L28="",L29="",L30="")=TRUE,"",K27+K29)</f>
        <v/>
      </c>
      <c r="L32" s="113" t="str">
        <f>IF(M23=1,IF(OR(L27="",L28="",L29="",L30="")=TRUE,"nicht alle Felder ausgefüllt!",ROUND(SUM(L27:L30),2)),"")</f>
        <v/>
      </c>
    </row>
    <row r="34" spans="1:12" ht="24.9" customHeight="1">
      <c r="A34" s="115" t="s">
        <v>24</v>
      </c>
      <c r="B34" s="115"/>
      <c r="C34" s="115"/>
      <c r="D34" s="115"/>
      <c r="E34" s="115"/>
      <c r="F34" s="115"/>
      <c r="G34" s="115"/>
      <c r="H34" s="115"/>
      <c r="I34" s="115"/>
      <c r="J34" s="115"/>
      <c r="K34" s="115"/>
      <c r="L34" s="115"/>
    </row>
    <row r="36" spans="1:12" ht="24.9" customHeight="1">
      <c r="A36" s="115" t="s">
        <v>20</v>
      </c>
      <c r="B36" s="115"/>
      <c r="C36" s="115"/>
      <c r="D36" s="115"/>
      <c r="E36" s="115"/>
      <c r="F36" s="115"/>
      <c r="G36" s="115"/>
      <c r="H36" s="115"/>
      <c r="I36" s="115"/>
      <c r="J36" s="115"/>
      <c r="K36" s="115"/>
      <c r="L36" s="115"/>
    </row>
  </sheetData>
  <sheetProtection algorithmName="SHA-512" hashValue="qvDrGs5oEOp/sgxWqX6RI+Wz7X8jZyPBrCuYXsFz0VOXLl4kTXpWTnbrMutw5BSpzlan+3lmF2kU1d5FaNO8qA==" saltValue="3l/XbtIRNpN/TF8z1lACzw==" spinCount="100000" sheet="1" objects="1" scenarios="1"/>
  <protectedRanges>
    <protectedRange sqref="K10:L10" name="Bereich1"/>
  </protectedRanges>
  <mergeCells count="14">
    <mergeCell ref="F5:J5"/>
    <mergeCell ref="A1:E6"/>
    <mergeCell ref="A36:L36"/>
    <mergeCell ref="A34:L34"/>
    <mergeCell ref="F1:J1"/>
    <mergeCell ref="F2:J2"/>
    <mergeCell ref="F3:J3"/>
    <mergeCell ref="F4:J4"/>
    <mergeCell ref="K15:K16"/>
    <mergeCell ref="K17:K18"/>
    <mergeCell ref="K10:L10"/>
    <mergeCell ref="D12:E12"/>
    <mergeCell ref="K27:K28"/>
    <mergeCell ref="K29:K30"/>
  </mergeCells>
  <phoneticPr fontId="0" type="noConversion"/>
  <dataValidations count="1">
    <dataValidation type="custom" allowBlank="1" showInputMessage="1" showErrorMessage="1" errorTitle="Hinweis" error="Die Eingabe ist auf maximal 2 Nachkommastellen beschränkt." sqref="L15:L18 L27:L30">
      <formula1>L15=ROUND(L15,2)</formula1>
    </dataValidation>
  </dataValidations>
  <printOptions horizontalCentered="1"/>
  <pageMargins left="0.59055118110236227" right="0.59055118110236227" top="0.78740157480314965" bottom="0.59055118110236227" header="0.51181102362204722" footer="0.51181102362204722"/>
  <pageSetup paperSize="9" scale="73" orientation="landscape" horizontalDpi="4294967294" r:id="rId1"/>
  <headerFooter>
    <oddFooter>&amp;L&amp;LErstellungsdatum &amp;D&amp;C&amp;CU_2024_19 PDAFB / ZV-GV-24-1064000-412.02. /
Los 01&amp;R&amp;RSeite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42"/>
    <pageSetUpPr fitToPage="1"/>
  </sheetPr>
  <dimension ref="A1:M89"/>
  <sheetViews>
    <sheetView showGridLines="0" zoomScaleNormal="70" zoomScaleSheetLayoutView="85" workbookViewId="0">
      <pane ySplit="20" topLeftCell="A21" activePane="bottomLeft" state="frozen"/>
      <selection pane="bottomLeft" activeCell="A7" sqref="A7"/>
    </sheetView>
  </sheetViews>
  <sheetFormatPr baseColWidth="10" defaultColWidth="11.44140625" defaultRowHeight="13.2"/>
  <cols>
    <col min="1" max="1" width="12.5546875" style="127" customWidth="1"/>
    <col min="2" max="4" width="8.5546875" style="127" customWidth="1"/>
    <col min="5" max="5" width="6.109375" style="127" customWidth="1"/>
    <col min="6" max="7" width="10.88671875" style="148" customWidth="1"/>
    <col min="8" max="8" width="10.33203125" style="148" customWidth="1"/>
    <col min="9" max="9" width="14.6640625" style="148" customWidth="1"/>
    <col min="10" max="10" width="24" style="148" customWidth="1"/>
    <col min="11" max="12" width="25.33203125" style="148" customWidth="1"/>
    <col min="13" max="13" width="11.44140625" style="199"/>
    <col min="14" max="16384" width="11.44140625" style="127"/>
  </cols>
  <sheetData>
    <row r="1" spans="1:12" s="127" customFormat="1" ht="13.8">
      <c r="A1" s="118" t="s">
        <v>0</v>
      </c>
      <c r="B1" s="119"/>
      <c r="C1" s="119"/>
      <c r="D1" s="119"/>
      <c r="E1" s="120"/>
      <c r="F1" s="121"/>
      <c r="G1" s="122"/>
      <c r="H1" s="123"/>
      <c r="I1" s="124"/>
      <c r="J1" s="124"/>
      <c r="K1" s="125"/>
      <c r="L1" s="126"/>
    </row>
    <row r="2" spans="1:12" s="127" customFormat="1">
      <c r="A2" s="128"/>
      <c r="B2" s="129"/>
      <c r="C2" s="129"/>
      <c r="D2" s="129"/>
      <c r="E2" s="130"/>
      <c r="F2" s="128" t="s">
        <v>1</v>
      </c>
      <c r="G2" s="131"/>
      <c r="H2" s="131"/>
      <c r="I2" s="131"/>
      <c r="J2" s="132"/>
      <c r="K2" s="133"/>
      <c r="L2" s="134"/>
    </row>
    <row r="3" spans="1:12" s="127" customFormat="1">
      <c r="A3" s="128"/>
      <c r="B3" s="129"/>
      <c r="C3" s="129"/>
      <c r="D3" s="129"/>
      <c r="E3" s="130"/>
      <c r="F3" s="135" t="s">
        <v>33</v>
      </c>
      <c r="G3" s="131"/>
      <c r="H3" s="131"/>
      <c r="I3" s="131"/>
      <c r="J3" s="132"/>
      <c r="K3" s="133"/>
      <c r="L3" s="134"/>
    </row>
    <row r="4" spans="1:12" s="127" customFormat="1">
      <c r="A4" s="128"/>
      <c r="B4" s="129"/>
      <c r="C4" s="129"/>
      <c r="D4" s="129"/>
      <c r="E4" s="130"/>
      <c r="F4" s="135" t="s">
        <v>34</v>
      </c>
      <c r="G4" s="131"/>
      <c r="H4" s="131"/>
      <c r="I4" s="131"/>
      <c r="J4" s="132"/>
      <c r="K4" s="133"/>
      <c r="L4" s="134"/>
    </row>
    <row r="5" spans="1:12" s="127" customFormat="1">
      <c r="A5" s="128"/>
      <c r="B5" s="129"/>
      <c r="C5" s="129"/>
      <c r="D5" s="129"/>
      <c r="E5" s="130"/>
      <c r="F5" s="128" t="s">
        <v>35</v>
      </c>
      <c r="G5" s="131"/>
      <c r="H5" s="131"/>
      <c r="I5" s="131"/>
      <c r="J5" s="132"/>
      <c r="K5" s="133"/>
      <c r="L5" s="134"/>
    </row>
    <row r="6" spans="1:12" s="127" customFormat="1" ht="13.8">
      <c r="A6" s="136"/>
      <c r="B6" s="137"/>
      <c r="C6" s="137"/>
      <c r="D6" s="137"/>
      <c r="E6" s="138"/>
      <c r="F6" s="139"/>
      <c r="G6" s="140"/>
      <c r="H6" s="141"/>
      <c r="I6" s="142"/>
      <c r="J6" s="143"/>
      <c r="K6" s="144"/>
      <c r="L6" s="145"/>
    </row>
    <row r="7" spans="1:12" s="127" customFormat="1">
      <c r="A7" s="146"/>
      <c r="B7" s="146"/>
      <c r="C7" s="146"/>
      <c r="D7" s="146"/>
      <c r="E7" s="146"/>
      <c r="F7" s="147"/>
      <c r="G7" s="148"/>
      <c r="H7" s="148"/>
      <c r="I7" s="148"/>
      <c r="J7" s="148"/>
      <c r="K7" s="148"/>
      <c r="L7" s="148"/>
    </row>
    <row r="8" spans="1:12" s="33" customFormat="1" ht="21.6" thickBot="1">
      <c r="A8" s="34" t="s">
        <v>2</v>
      </c>
      <c r="B8" s="34"/>
      <c r="C8" s="34"/>
      <c r="D8" s="34"/>
      <c r="F8" s="149"/>
      <c r="G8" s="32"/>
      <c r="H8" s="34" t="s">
        <v>31</v>
      </c>
      <c r="J8" s="32"/>
      <c r="K8" s="32"/>
      <c r="L8" s="32"/>
    </row>
    <row r="9" spans="1:12" s="146" customFormat="1" ht="16.2" thickBot="1">
      <c r="G9" s="147"/>
      <c r="J9" s="150" t="s">
        <v>25</v>
      </c>
      <c r="K9" s="151" t="str">
        <f>IF('01 Stundenverrechnungssatz'!K10="","",'01 Stundenverrechnungssatz'!K10)</f>
        <v/>
      </c>
      <c r="L9" s="152"/>
    </row>
    <row r="10" spans="1:12" s="33" customFormat="1" ht="21.6" thickBot="1">
      <c r="A10" s="34" t="s">
        <v>3</v>
      </c>
      <c r="B10" s="34"/>
      <c r="C10" s="34"/>
      <c r="D10" s="34"/>
      <c r="F10" s="149"/>
      <c r="G10" s="32"/>
      <c r="H10" s="34"/>
    </row>
    <row r="11" spans="1:12" s="146" customFormat="1" ht="16.2" thickBot="1">
      <c r="G11" s="147"/>
      <c r="J11" s="153"/>
      <c r="K11" s="154" t="s">
        <v>104</v>
      </c>
      <c r="L11" s="155" t="str">
        <f>'01 Stundenverrechnungssatz'!L20:L20</f>
        <v>nicht alle Felder ausgefüllt!</v>
      </c>
    </row>
    <row r="12" spans="1:12" s="146" customFormat="1" ht="16.2" thickBot="1">
      <c r="A12" s="156" t="s">
        <v>27</v>
      </c>
      <c r="B12" s="157"/>
      <c r="C12" s="157"/>
      <c r="D12" s="158" t="s">
        <v>32</v>
      </c>
      <c r="E12" s="159"/>
      <c r="G12" s="160"/>
      <c r="H12" s="160"/>
      <c r="I12" s="147"/>
      <c r="J12" s="153"/>
      <c r="K12" s="154" t="s">
        <v>103</v>
      </c>
      <c r="L12" s="155" t="str">
        <f>'01 Stundenverrechnungssatz'!L32:L32</f>
        <v/>
      </c>
    </row>
    <row r="13" spans="1:12" s="146" customFormat="1">
      <c r="A13" s="160"/>
      <c r="B13" s="157"/>
      <c r="C13" s="157"/>
      <c r="D13" s="157"/>
      <c r="G13" s="147"/>
      <c r="H13" s="147"/>
      <c r="I13" s="147"/>
      <c r="J13" s="147"/>
      <c r="K13" s="147"/>
      <c r="L13" s="147"/>
    </row>
    <row r="14" spans="1:12" s="146" customFormat="1">
      <c r="A14" s="161"/>
      <c r="B14" s="161"/>
      <c r="C14" s="161"/>
      <c r="D14" s="161"/>
      <c r="F14" s="162"/>
      <c r="G14" s="147"/>
      <c r="H14" s="147"/>
      <c r="I14" s="147"/>
      <c r="J14" s="160" t="s">
        <v>102</v>
      </c>
      <c r="K14" s="147"/>
      <c r="L14" s="147"/>
    </row>
    <row r="15" spans="1:12" s="146" customFormat="1" ht="15.6">
      <c r="A15" s="163" t="s">
        <v>101</v>
      </c>
      <c r="B15" s="163"/>
      <c r="C15" s="163"/>
      <c r="D15" s="163"/>
      <c r="E15" s="163"/>
      <c r="F15" s="163"/>
      <c r="G15" s="163"/>
      <c r="H15" s="163"/>
      <c r="I15" s="164"/>
      <c r="J15" s="163" t="s">
        <v>100</v>
      </c>
      <c r="K15" s="165"/>
      <c r="L15" s="165"/>
    </row>
    <row r="16" spans="1:12" s="168" customFormat="1" ht="10.199999999999999">
      <c r="A16" s="166"/>
      <c r="B16" s="166"/>
      <c r="C16" s="166"/>
      <c r="D16" s="166"/>
      <c r="E16" s="166">
        <v>1</v>
      </c>
      <c r="F16" s="166">
        <v>2</v>
      </c>
      <c r="G16" s="166">
        <v>3</v>
      </c>
      <c r="H16" s="166">
        <v>4</v>
      </c>
      <c r="I16" s="167">
        <v>5</v>
      </c>
      <c r="J16" s="166">
        <v>6</v>
      </c>
      <c r="K16" s="168">
        <v>7</v>
      </c>
      <c r="L16" s="168">
        <v>8</v>
      </c>
    </row>
    <row r="17" spans="1:13" s="168" customFormat="1" ht="10.199999999999999">
      <c r="A17" s="166"/>
      <c r="B17" s="166"/>
      <c r="C17" s="166"/>
      <c r="D17" s="166"/>
      <c r="E17" s="166"/>
      <c r="F17" s="166"/>
      <c r="G17" s="166"/>
      <c r="H17" s="166"/>
      <c r="I17" s="169" t="s">
        <v>99</v>
      </c>
      <c r="J17" s="170"/>
      <c r="K17" s="171" t="s">
        <v>98</v>
      </c>
      <c r="L17" s="171" t="s">
        <v>97</v>
      </c>
    </row>
    <row r="18" spans="1:13" s="178" customFormat="1" ht="10.199999999999999">
      <c r="A18" s="172" t="s">
        <v>96</v>
      </c>
      <c r="B18" s="173" t="s">
        <v>95</v>
      </c>
      <c r="C18" s="174" t="s">
        <v>94</v>
      </c>
      <c r="D18" s="173" t="s">
        <v>93</v>
      </c>
      <c r="E18" s="174" t="s">
        <v>92</v>
      </c>
      <c r="F18" s="175" t="s">
        <v>91</v>
      </c>
      <c r="G18" s="175" t="s">
        <v>91</v>
      </c>
      <c r="H18" s="175" t="s">
        <v>91</v>
      </c>
      <c r="I18" s="176" t="s">
        <v>89</v>
      </c>
      <c r="J18" s="177" t="s">
        <v>90</v>
      </c>
      <c r="K18" s="175" t="s">
        <v>89</v>
      </c>
      <c r="L18" s="175" t="s">
        <v>88</v>
      </c>
    </row>
    <row r="19" spans="1:13" s="178" customFormat="1" ht="10.199999999999999">
      <c r="A19" s="179"/>
      <c r="B19" s="179"/>
      <c r="C19" s="180"/>
      <c r="D19" s="179"/>
      <c r="E19" s="180" t="s">
        <v>87</v>
      </c>
      <c r="F19" s="181" t="s">
        <v>77</v>
      </c>
      <c r="G19" s="181" t="s">
        <v>86</v>
      </c>
      <c r="H19" s="181" t="s">
        <v>85</v>
      </c>
      <c r="I19" s="182" t="s">
        <v>84</v>
      </c>
      <c r="J19" s="166" t="s">
        <v>83</v>
      </c>
      <c r="K19" s="181" t="s">
        <v>82</v>
      </c>
      <c r="L19" s="181" t="s">
        <v>81</v>
      </c>
    </row>
    <row r="20" spans="1:13" s="178" customFormat="1" ht="10.199999999999999">
      <c r="A20" s="183"/>
      <c r="B20" s="183"/>
      <c r="C20" s="184"/>
      <c r="D20" s="183"/>
      <c r="E20" s="184" t="s">
        <v>80</v>
      </c>
      <c r="F20" s="185"/>
      <c r="G20" s="185" t="s">
        <v>79</v>
      </c>
      <c r="H20" s="185" t="s">
        <v>78</v>
      </c>
      <c r="I20" s="186" t="s">
        <v>77</v>
      </c>
      <c r="J20" s="170"/>
      <c r="K20" s="185"/>
      <c r="L20" s="185" t="s">
        <v>76</v>
      </c>
    </row>
    <row r="21" spans="1:13" ht="13.8" thickBot="1">
      <c r="A21" s="187" t="s">
        <v>75</v>
      </c>
      <c r="B21" s="187"/>
      <c r="C21" s="187"/>
      <c r="D21" s="188" t="s">
        <v>71</v>
      </c>
      <c r="E21" s="188"/>
      <c r="F21" s="189"/>
      <c r="G21" s="189"/>
      <c r="H21" s="189"/>
      <c r="I21" s="189"/>
      <c r="J21" s="190"/>
      <c r="K21" s="190"/>
      <c r="L21" s="191" t="str">
        <f>IF(OR(J22="",J23="")=TRUE,"0","1")</f>
        <v>0</v>
      </c>
      <c r="M21" s="127"/>
    </row>
    <row r="22" spans="1:13" ht="15.6" thickBot="1">
      <c r="A22" s="192">
        <v>1</v>
      </c>
      <c r="B22" s="193" t="s">
        <v>38</v>
      </c>
      <c r="C22" s="193" t="s">
        <v>37</v>
      </c>
      <c r="D22" s="193" t="s">
        <v>41</v>
      </c>
      <c r="E22" s="194">
        <v>5</v>
      </c>
      <c r="F22" s="195">
        <v>139.44999999999999</v>
      </c>
      <c r="G22" s="196">
        <v>1</v>
      </c>
      <c r="H22" s="195">
        <v>52.14</v>
      </c>
      <c r="I22" s="197">
        <v>7270.92</v>
      </c>
      <c r="J22" s="206"/>
      <c r="K22" s="198" t="str">
        <f>IF(J22="","",ROUND(I22/J22,2))</f>
        <v/>
      </c>
      <c r="L22" s="198" t="str">
        <f>IF(M22=1,IF(OR($L$12="",J22=""),"",ROUND(K22*$L$12,2)),IF(OR($L$11="",J22=""),"",ROUND(K22*$L$11,2)))</f>
        <v/>
      </c>
      <c r="M22" s="199">
        <v>0</v>
      </c>
    </row>
    <row r="23" spans="1:13" ht="15.6" thickBot="1">
      <c r="A23" s="192">
        <v>2</v>
      </c>
      <c r="B23" s="193" t="s">
        <v>38</v>
      </c>
      <c r="C23" s="193" t="s">
        <v>37</v>
      </c>
      <c r="D23" s="193" t="s">
        <v>36</v>
      </c>
      <c r="E23" s="194">
        <v>1</v>
      </c>
      <c r="F23" s="195">
        <v>23.74</v>
      </c>
      <c r="G23" s="196">
        <v>1</v>
      </c>
      <c r="H23" s="195">
        <v>52.14</v>
      </c>
      <c r="I23" s="197">
        <v>1237.8</v>
      </c>
      <c r="J23" s="206"/>
      <c r="K23" s="198" t="str">
        <f>IF(J23="","",ROUND(I23/J23,2))</f>
        <v/>
      </c>
      <c r="L23" s="198" t="str">
        <f>IF(M23=1,IF(OR($L$12="",J23=""),"",ROUND(K23*$L$12,2)),IF(OR($L$11="",J23=""),"",ROUND(K23*$L$11,2)))</f>
        <v/>
      </c>
      <c r="M23" s="199">
        <v>0</v>
      </c>
    </row>
    <row r="24" spans="1:13" ht="13.8" thickBot="1">
      <c r="A24" s="187" t="s">
        <v>74</v>
      </c>
      <c r="B24" s="187"/>
      <c r="C24" s="187"/>
      <c r="D24" s="188" t="s">
        <v>71</v>
      </c>
      <c r="E24" s="188"/>
      <c r="F24" s="189"/>
      <c r="G24" s="189"/>
      <c r="H24" s="189"/>
      <c r="I24" s="189"/>
      <c r="J24" s="190"/>
      <c r="K24" s="190"/>
      <c r="L24" s="191" t="str">
        <f>IF(OR(J25="")=TRUE,"0","1")</f>
        <v>0</v>
      </c>
      <c r="M24" s="127"/>
    </row>
    <row r="25" spans="1:13" ht="15.6" thickBot="1">
      <c r="A25" s="192">
        <v>3</v>
      </c>
      <c r="B25" s="193" t="s">
        <v>38</v>
      </c>
      <c r="C25" s="193" t="s">
        <v>37</v>
      </c>
      <c r="D25" s="193" t="s">
        <v>41</v>
      </c>
      <c r="E25" s="194">
        <v>6</v>
      </c>
      <c r="F25" s="195">
        <v>74.569999999999993</v>
      </c>
      <c r="G25" s="196">
        <v>2</v>
      </c>
      <c r="H25" s="195">
        <v>104.29</v>
      </c>
      <c r="I25" s="197">
        <v>7776.91</v>
      </c>
      <c r="J25" s="206"/>
      <c r="K25" s="198" t="str">
        <f>IF(J25="","",ROUND(I25/J25,2))</f>
        <v/>
      </c>
      <c r="L25" s="198" t="str">
        <f>IF(M25=1,IF(OR($L$12="",J25=""),"",ROUND(K25*$L$12,2)),IF(OR($L$11="",J25=""),"",ROUND(K25*$L$11,2)))</f>
        <v/>
      </c>
      <c r="M25" s="199">
        <v>0</v>
      </c>
    </row>
    <row r="26" spans="1:13" ht="13.8" thickBot="1">
      <c r="A26" s="187" t="s">
        <v>73</v>
      </c>
      <c r="B26" s="187"/>
      <c r="C26" s="187"/>
      <c r="D26" s="188" t="s">
        <v>71</v>
      </c>
      <c r="E26" s="188"/>
      <c r="F26" s="189"/>
      <c r="G26" s="189"/>
      <c r="H26" s="189"/>
      <c r="I26" s="189"/>
      <c r="J26" s="190"/>
      <c r="K26" s="190"/>
      <c r="L26" s="191" t="str">
        <f>IF(OR(J27="",J28="")=TRUE,"0","1")</f>
        <v>0</v>
      </c>
      <c r="M26" s="127"/>
    </row>
    <row r="27" spans="1:13" ht="15.6" thickBot="1">
      <c r="A27" s="192">
        <v>4</v>
      </c>
      <c r="B27" s="193" t="s">
        <v>38</v>
      </c>
      <c r="C27" s="193" t="s">
        <v>37</v>
      </c>
      <c r="D27" s="193" t="s">
        <v>41</v>
      </c>
      <c r="E27" s="194">
        <v>2</v>
      </c>
      <c r="F27" s="195">
        <v>110.37</v>
      </c>
      <c r="G27" s="196">
        <v>5</v>
      </c>
      <c r="H27" s="195">
        <v>252.43</v>
      </c>
      <c r="I27" s="197">
        <v>27860.7</v>
      </c>
      <c r="J27" s="206"/>
      <c r="K27" s="198" t="str">
        <f>IF(J27="","",ROUND(I27/J27,2))</f>
        <v/>
      </c>
      <c r="L27" s="198" t="str">
        <f>IF(M27=1,IF(OR($L$12="",J27=""),"",ROUND(K27*$L$12,2)),IF(OR($L$11="",J27=""),"",ROUND(K27*$L$11,2)))</f>
        <v/>
      </c>
      <c r="M27" s="199">
        <v>0</v>
      </c>
    </row>
    <row r="28" spans="1:13" ht="15.6" thickBot="1">
      <c r="A28" s="192">
        <v>5</v>
      </c>
      <c r="B28" s="193" t="s">
        <v>38</v>
      </c>
      <c r="C28" s="193" t="s">
        <v>37</v>
      </c>
      <c r="D28" s="193" t="s">
        <v>36</v>
      </c>
      <c r="E28" s="194">
        <v>2</v>
      </c>
      <c r="F28" s="195">
        <v>187.28</v>
      </c>
      <c r="G28" s="196">
        <v>5</v>
      </c>
      <c r="H28" s="195">
        <v>252.43</v>
      </c>
      <c r="I28" s="197">
        <v>47275.09</v>
      </c>
      <c r="J28" s="206"/>
      <c r="K28" s="198" t="str">
        <f>IF(J28="","",ROUND(I28/J28,2))</f>
        <v/>
      </c>
      <c r="L28" s="198" t="str">
        <f>IF(M28=1,IF(OR($L$12="",J28=""),"",ROUND(K28*$L$12,2)),IF(OR($L$11="",J28=""),"",ROUND(K28*$L$11,2)))</f>
        <v/>
      </c>
      <c r="M28" s="199">
        <v>0</v>
      </c>
    </row>
    <row r="29" spans="1:13" ht="13.8" thickBot="1">
      <c r="A29" s="187" t="s">
        <v>72</v>
      </c>
      <c r="B29" s="187"/>
      <c r="C29" s="187"/>
      <c r="D29" s="188" t="s">
        <v>71</v>
      </c>
      <c r="E29" s="188"/>
      <c r="F29" s="189"/>
      <c r="G29" s="189"/>
      <c r="H29" s="189"/>
      <c r="I29" s="189"/>
      <c r="J29" s="190"/>
      <c r="K29" s="190"/>
      <c r="L29" s="191" t="str">
        <f>IF(OR(J30="")=TRUE,"0","1")</f>
        <v>0</v>
      </c>
      <c r="M29" s="127"/>
    </row>
    <row r="30" spans="1:13" ht="15.6" thickBot="1">
      <c r="A30" s="192">
        <v>6</v>
      </c>
      <c r="B30" s="193" t="s">
        <v>38</v>
      </c>
      <c r="C30" s="193" t="s">
        <v>37</v>
      </c>
      <c r="D30" s="193" t="s">
        <v>41</v>
      </c>
      <c r="E30" s="194">
        <v>1</v>
      </c>
      <c r="F30" s="195">
        <v>23.58</v>
      </c>
      <c r="G30" s="196">
        <v>1</v>
      </c>
      <c r="H30" s="195">
        <v>52.14</v>
      </c>
      <c r="I30" s="197">
        <v>1229.46</v>
      </c>
      <c r="J30" s="206"/>
      <c r="K30" s="198" t="str">
        <f>IF(J30="","",ROUND(I30/J30,2))</f>
        <v/>
      </c>
      <c r="L30" s="198" t="str">
        <f>IF(M30=1,IF(OR($L$12="",J30=""),"",ROUND(K30*$L$12,2)),IF(OR($L$11="",J30=""),"",ROUND(K30*$L$11,2)))</f>
        <v/>
      </c>
      <c r="M30" s="199">
        <v>0</v>
      </c>
    </row>
    <row r="31" spans="1:13" ht="13.8" thickBot="1">
      <c r="A31" s="187" t="s">
        <v>70</v>
      </c>
      <c r="B31" s="187"/>
      <c r="C31" s="187"/>
      <c r="D31" s="188" t="s">
        <v>68</v>
      </c>
      <c r="E31" s="188"/>
      <c r="F31" s="189"/>
      <c r="G31" s="189"/>
      <c r="H31" s="189"/>
      <c r="I31" s="189"/>
      <c r="J31" s="190"/>
      <c r="K31" s="190"/>
      <c r="L31" s="191" t="str">
        <f>IF(OR(J32="")=TRUE,"0","1")</f>
        <v>0</v>
      </c>
      <c r="M31" s="127"/>
    </row>
    <row r="32" spans="1:13" ht="15.6" thickBot="1">
      <c r="A32" s="192">
        <v>7</v>
      </c>
      <c r="B32" s="193" t="s">
        <v>38</v>
      </c>
      <c r="C32" s="193" t="s">
        <v>37</v>
      </c>
      <c r="D32" s="193" t="s">
        <v>41</v>
      </c>
      <c r="E32" s="194">
        <v>1</v>
      </c>
      <c r="F32" s="195">
        <v>5.08</v>
      </c>
      <c r="G32" s="196">
        <v>2</v>
      </c>
      <c r="H32" s="195">
        <v>104.29</v>
      </c>
      <c r="I32" s="197">
        <v>529.79</v>
      </c>
      <c r="J32" s="206"/>
      <c r="K32" s="198" t="str">
        <f>IF(J32="","",ROUND(I32/J32,2))</f>
        <v/>
      </c>
      <c r="L32" s="198" t="str">
        <f>IF(M32=1,IF(OR($L$12="",J32=""),"",ROUND(K32*$L$12,2)),IF(OR($L$11="",J32=""),"",ROUND(K32*$L$11,2)))</f>
        <v/>
      </c>
      <c r="M32" s="199">
        <v>0</v>
      </c>
    </row>
    <row r="33" spans="1:13" s="146" customFormat="1" ht="13.8" thickBot="1">
      <c r="A33" s="187" t="s">
        <v>69</v>
      </c>
      <c r="B33" s="187"/>
      <c r="C33" s="187"/>
      <c r="D33" s="188" t="s">
        <v>68</v>
      </c>
      <c r="E33" s="188"/>
      <c r="F33" s="189"/>
      <c r="G33" s="189"/>
      <c r="H33" s="189"/>
      <c r="I33" s="189"/>
      <c r="J33" s="190"/>
      <c r="K33" s="190"/>
      <c r="L33" s="191" t="str">
        <f>IF(OR(J34="",J35="")=TRUE,"0","1")</f>
        <v>0</v>
      </c>
      <c r="M33" s="127"/>
    </row>
    <row r="34" spans="1:13" ht="15.6" thickBot="1">
      <c r="A34" s="192">
        <v>8</v>
      </c>
      <c r="B34" s="193" t="s">
        <v>38</v>
      </c>
      <c r="C34" s="193" t="s">
        <v>37</v>
      </c>
      <c r="D34" s="193" t="s">
        <v>41</v>
      </c>
      <c r="E34" s="194">
        <v>3</v>
      </c>
      <c r="F34" s="195">
        <v>232.32</v>
      </c>
      <c r="G34" s="196">
        <v>5</v>
      </c>
      <c r="H34" s="195">
        <v>252.43</v>
      </c>
      <c r="I34" s="197">
        <v>58644.54</v>
      </c>
      <c r="J34" s="206"/>
      <c r="K34" s="198" t="str">
        <f>IF(J34="","",ROUND(I34/J34,2))</f>
        <v/>
      </c>
      <c r="L34" s="198" t="str">
        <f>IF(M34=1,IF(OR($L$12="",J34=""),"",ROUND(K34*$L$12,2)),IF(OR($L$11="",J34=""),"",ROUND(K34*$L$11,2)))</f>
        <v/>
      </c>
      <c r="M34" s="199">
        <v>0</v>
      </c>
    </row>
    <row r="35" spans="1:13" ht="15.6" thickBot="1">
      <c r="A35" s="192">
        <v>9</v>
      </c>
      <c r="B35" s="193" t="s">
        <v>38</v>
      </c>
      <c r="C35" s="193" t="s">
        <v>37</v>
      </c>
      <c r="D35" s="193" t="s">
        <v>36</v>
      </c>
      <c r="E35" s="194">
        <v>1</v>
      </c>
      <c r="F35" s="195">
        <v>264.66000000000003</v>
      </c>
      <c r="G35" s="196">
        <v>5</v>
      </c>
      <c r="H35" s="195">
        <v>252.43</v>
      </c>
      <c r="I35" s="197">
        <v>66808.12</v>
      </c>
      <c r="J35" s="206"/>
      <c r="K35" s="198" t="str">
        <f>IF(J35="","",ROUND(I35/J35,2))</f>
        <v/>
      </c>
      <c r="L35" s="198" t="str">
        <f>IF(M35=1,IF(OR($L$12="",J35=""),"",ROUND(K35*$L$12,2)),IF(OR($L$11="",J35=""),"",ROUND(K35*$L$11,2)))</f>
        <v/>
      </c>
      <c r="M35" s="199">
        <v>0</v>
      </c>
    </row>
    <row r="36" spans="1:13" ht="13.8" thickBot="1">
      <c r="A36" s="187" t="s">
        <v>67</v>
      </c>
      <c r="B36" s="187"/>
      <c r="C36" s="187"/>
      <c r="D36" s="188" t="s">
        <v>66</v>
      </c>
      <c r="E36" s="188"/>
      <c r="F36" s="189"/>
      <c r="G36" s="189"/>
      <c r="H36" s="189"/>
      <c r="I36" s="189"/>
      <c r="J36" s="190"/>
      <c r="K36" s="190"/>
      <c r="L36" s="191" t="str">
        <f>IF(OR(J37="",J38="")=TRUE,"0","1")</f>
        <v>0</v>
      </c>
      <c r="M36" s="127"/>
    </row>
    <row r="37" spans="1:13" ht="15.6" thickBot="1">
      <c r="A37" s="192">
        <v>10</v>
      </c>
      <c r="B37" s="193" t="s">
        <v>38</v>
      </c>
      <c r="C37" s="193" t="s">
        <v>37</v>
      </c>
      <c r="D37" s="193" t="s">
        <v>41</v>
      </c>
      <c r="E37" s="194">
        <v>2</v>
      </c>
      <c r="F37" s="195">
        <v>153.32</v>
      </c>
      <c r="G37" s="196">
        <v>1</v>
      </c>
      <c r="H37" s="195">
        <v>52.14</v>
      </c>
      <c r="I37" s="197">
        <v>7994.1</v>
      </c>
      <c r="J37" s="206"/>
      <c r="K37" s="198" t="str">
        <f>IF(J37="","",ROUND(I37/J37,2))</f>
        <v/>
      </c>
      <c r="L37" s="198" t="str">
        <f>IF(M37=1,IF(OR($L$12="",J37=""),"",ROUND(K37*$L$12,2)),IF(OR($L$11="",J37=""),"",ROUND(K37*$L$11,2)))</f>
        <v/>
      </c>
      <c r="M37" s="199">
        <v>0</v>
      </c>
    </row>
    <row r="38" spans="1:13" ht="15.6" thickBot="1">
      <c r="A38" s="192">
        <v>11</v>
      </c>
      <c r="B38" s="193" t="s">
        <v>38</v>
      </c>
      <c r="C38" s="193" t="s">
        <v>37</v>
      </c>
      <c r="D38" s="193" t="s">
        <v>36</v>
      </c>
      <c r="E38" s="194">
        <v>1</v>
      </c>
      <c r="F38" s="195">
        <v>29.95</v>
      </c>
      <c r="G38" s="196">
        <v>1</v>
      </c>
      <c r="H38" s="195">
        <v>52.14</v>
      </c>
      <c r="I38" s="197">
        <v>1561.59</v>
      </c>
      <c r="J38" s="206"/>
      <c r="K38" s="198" t="str">
        <f>IF(J38="","",ROUND(I38/J38,2))</f>
        <v/>
      </c>
      <c r="L38" s="198" t="str">
        <f>IF(M38=1,IF(OR($L$12="",J38=""),"",ROUND(K38*$L$12,2)),IF(OR($L$11="",J38=""),"",ROUND(K38*$L$11,2)))</f>
        <v/>
      </c>
      <c r="M38" s="199">
        <v>0</v>
      </c>
    </row>
    <row r="39" spans="1:13" ht="13.8" thickBot="1">
      <c r="A39" s="187" t="s">
        <v>65</v>
      </c>
      <c r="B39" s="187"/>
      <c r="C39" s="187"/>
      <c r="D39" s="188" t="s">
        <v>61</v>
      </c>
      <c r="E39" s="188"/>
      <c r="F39" s="189"/>
      <c r="G39" s="189"/>
      <c r="H39" s="189"/>
      <c r="I39" s="189"/>
      <c r="J39" s="190"/>
      <c r="K39" s="190"/>
      <c r="L39" s="191" t="str">
        <f>IF(OR(J40="",J41="",J42="")=TRUE,"0","1")</f>
        <v>0</v>
      </c>
      <c r="M39" s="127"/>
    </row>
    <row r="40" spans="1:13" ht="15.6" thickBot="1">
      <c r="A40" s="192">
        <v>12</v>
      </c>
      <c r="B40" s="193" t="s">
        <v>38</v>
      </c>
      <c r="C40" s="193" t="s">
        <v>37</v>
      </c>
      <c r="D40" s="193" t="s">
        <v>41</v>
      </c>
      <c r="E40" s="194">
        <v>4</v>
      </c>
      <c r="F40" s="195">
        <v>490.32</v>
      </c>
      <c r="G40" s="196">
        <v>1</v>
      </c>
      <c r="H40" s="195">
        <v>52.14</v>
      </c>
      <c r="I40" s="197">
        <v>25565.279999999999</v>
      </c>
      <c r="J40" s="206"/>
      <c r="K40" s="198" t="str">
        <f>IF(J40="","",ROUND(I40/J40,2))</f>
        <v/>
      </c>
      <c r="L40" s="198" t="str">
        <f>IF(M40=1,IF(OR($L$12="",J40=""),"",ROUND(K40*$L$12,2)),IF(OR($L$11="",J40=""),"",ROUND(K40*$L$11,2)))</f>
        <v/>
      </c>
      <c r="M40" s="199">
        <v>0</v>
      </c>
    </row>
    <row r="41" spans="1:13" ht="15.6" thickBot="1">
      <c r="A41" s="192">
        <v>13</v>
      </c>
      <c r="B41" s="193" t="s">
        <v>38</v>
      </c>
      <c r="C41" s="193" t="s">
        <v>37</v>
      </c>
      <c r="D41" s="193" t="s">
        <v>36</v>
      </c>
      <c r="E41" s="194">
        <v>5</v>
      </c>
      <c r="F41" s="195">
        <v>244.64</v>
      </c>
      <c r="G41" s="196">
        <v>1</v>
      </c>
      <c r="H41" s="195">
        <v>52.14</v>
      </c>
      <c r="I41" s="197">
        <v>12755.53</v>
      </c>
      <c r="J41" s="206"/>
      <c r="K41" s="198" t="str">
        <f>IF(J41="","",ROUND(I41/J41,2))</f>
        <v/>
      </c>
      <c r="L41" s="198" t="str">
        <f>IF(M41=1,IF(OR($L$12="",J41=""),"",ROUND(K41*$L$12,2)),IF(OR($L$11="",J41=""),"",ROUND(K41*$L$11,2)))</f>
        <v/>
      </c>
      <c r="M41" s="199">
        <v>0</v>
      </c>
    </row>
    <row r="42" spans="1:13" ht="15.6" thickBot="1">
      <c r="A42" s="192">
        <v>14</v>
      </c>
      <c r="B42" s="193" t="s">
        <v>38</v>
      </c>
      <c r="C42" s="193" t="s">
        <v>37</v>
      </c>
      <c r="D42" s="193" t="s">
        <v>59</v>
      </c>
      <c r="E42" s="194">
        <v>1</v>
      </c>
      <c r="F42" s="195">
        <v>57.73</v>
      </c>
      <c r="G42" s="196">
        <v>1</v>
      </c>
      <c r="H42" s="195">
        <v>52.14</v>
      </c>
      <c r="I42" s="197">
        <v>3010.04</v>
      </c>
      <c r="J42" s="206"/>
      <c r="K42" s="198" t="str">
        <f>IF(J42="","",ROUND(I42/J42,2))</f>
        <v/>
      </c>
      <c r="L42" s="198" t="str">
        <f>IF(M42=1,IF(OR($L$12="",J42=""),"",ROUND(K42*$L$12,2)),IF(OR($L$11="",J42=""),"",ROUND(K42*$L$11,2)))</f>
        <v/>
      </c>
      <c r="M42" s="199">
        <v>0</v>
      </c>
    </row>
    <row r="43" spans="1:13" ht="13.8" thickBot="1">
      <c r="A43" s="187" t="s">
        <v>64</v>
      </c>
      <c r="B43" s="187"/>
      <c r="C43" s="187"/>
      <c r="D43" s="188" t="s">
        <v>61</v>
      </c>
      <c r="E43" s="188"/>
      <c r="F43" s="189"/>
      <c r="G43" s="189"/>
      <c r="H43" s="189"/>
      <c r="I43" s="189"/>
      <c r="J43" s="190"/>
      <c r="K43" s="190"/>
      <c r="L43" s="191" t="str">
        <f>IF(OR(J44="")=TRUE,"0","1")</f>
        <v>0</v>
      </c>
      <c r="M43" s="127"/>
    </row>
    <row r="44" spans="1:13" ht="15.6" thickBot="1">
      <c r="A44" s="192">
        <v>15</v>
      </c>
      <c r="B44" s="193" t="s">
        <v>38</v>
      </c>
      <c r="C44" s="193" t="s">
        <v>37</v>
      </c>
      <c r="D44" s="193" t="s">
        <v>41</v>
      </c>
      <c r="E44" s="194">
        <v>1</v>
      </c>
      <c r="F44" s="195">
        <v>32.979999999999997</v>
      </c>
      <c r="G44" s="196">
        <v>2</v>
      </c>
      <c r="H44" s="195">
        <v>104.29</v>
      </c>
      <c r="I44" s="197">
        <v>3439.48</v>
      </c>
      <c r="J44" s="206"/>
      <c r="K44" s="198" t="str">
        <f>IF(J44="","",ROUND(I44/J44,2))</f>
        <v/>
      </c>
      <c r="L44" s="198" t="str">
        <f>IF(M44=1,IF(OR($L$12="",J44=""),"",ROUND(K44*$L$12,2)),IF(OR($L$11="",J44=""),"",ROUND(K44*$L$11,2)))</f>
        <v/>
      </c>
      <c r="M44" s="199">
        <v>0</v>
      </c>
    </row>
    <row r="45" spans="1:13" ht="13.8" thickBot="1">
      <c r="A45" s="187" t="s">
        <v>63</v>
      </c>
      <c r="B45" s="187"/>
      <c r="C45" s="187"/>
      <c r="D45" s="188" t="s">
        <v>61</v>
      </c>
      <c r="E45" s="188"/>
      <c r="F45" s="189"/>
      <c r="G45" s="189"/>
      <c r="H45" s="189"/>
      <c r="I45" s="189"/>
      <c r="J45" s="190"/>
      <c r="K45" s="190"/>
      <c r="L45" s="191" t="str">
        <f>IF(OR(J46="")=TRUE,"0","1")</f>
        <v>0</v>
      </c>
      <c r="M45" s="127"/>
    </row>
    <row r="46" spans="1:13" ht="15.6" thickBot="1">
      <c r="A46" s="192">
        <v>16</v>
      </c>
      <c r="B46" s="193" t="s">
        <v>38</v>
      </c>
      <c r="C46" s="193" t="s">
        <v>37</v>
      </c>
      <c r="D46" s="193" t="s">
        <v>36</v>
      </c>
      <c r="E46" s="194">
        <v>5</v>
      </c>
      <c r="F46" s="195">
        <v>175.47</v>
      </c>
      <c r="G46" s="196">
        <v>2</v>
      </c>
      <c r="H46" s="195">
        <v>104.29</v>
      </c>
      <c r="I46" s="197">
        <v>18299.77</v>
      </c>
      <c r="J46" s="206"/>
      <c r="K46" s="198" t="str">
        <f>IF(J46="","",ROUND(I46/J46,2))</f>
        <v/>
      </c>
      <c r="L46" s="198" t="str">
        <f>IF(M46=1,IF(OR($L$12="",J46=""),"",ROUND(K46*$L$12,2)),IF(OR($L$11="",J46=""),"",ROUND(K46*$L$11,2)))</f>
        <v/>
      </c>
      <c r="M46" s="199">
        <v>0</v>
      </c>
    </row>
    <row r="47" spans="1:13" ht="13.8" thickBot="1">
      <c r="A47" s="187" t="s">
        <v>62</v>
      </c>
      <c r="B47" s="187"/>
      <c r="C47" s="187"/>
      <c r="D47" s="188" t="s">
        <v>61</v>
      </c>
      <c r="E47" s="188"/>
      <c r="F47" s="189"/>
      <c r="G47" s="189"/>
      <c r="H47" s="189"/>
      <c r="I47" s="189"/>
      <c r="J47" s="190"/>
      <c r="K47" s="190"/>
      <c r="L47" s="191" t="str">
        <f>IF(OR(J48="")=TRUE,"0","1")</f>
        <v>0</v>
      </c>
      <c r="M47" s="127"/>
    </row>
    <row r="48" spans="1:13" ht="15.6" thickBot="1">
      <c r="A48" s="192">
        <v>17</v>
      </c>
      <c r="B48" s="193" t="s">
        <v>38</v>
      </c>
      <c r="C48" s="193" t="s">
        <v>37</v>
      </c>
      <c r="D48" s="193" t="s">
        <v>41</v>
      </c>
      <c r="E48" s="194">
        <v>4</v>
      </c>
      <c r="F48" s="195">
        <v>103.53</v>
      </c>
      <c r="G48" s="196">
        <v>5</v>
      </c>
      <c r="H48" s="195">
        <v>252.43</v>
      </c>
      <c r="I48" s="197">
        <v>26134.080000000002</v>
      </c>
      <c r="J48" s="206"/>
      <c r="K48" s="198" t="str">
        <f>IF(J48="","",ROUND(I48/J48,2))</f>
        <v/>
      </c>
      <c r="L48" s="198" t="str">
        <f>IF(M48=1,IF(OR($L$12="",J48=""),"",ROUND(K48*$L$12,2)),IF(OR($L$11="",J48=""),"",ROUND(K48*$L$11,2)))</f>
        <v/>
      </c>
      <c r="M48" s="199">
        <v>0</v>
      </c>
    </row>
    <row r="49" spans="1:13" ht="13.8" thickBot="1">
      <c r="A49" s="187" t="s">
        <v>60</v>
      </c>
      <c r="B49" s="187"/>
      <c r="C49" s="187"/>
      <c r="D49" s="188" t="s">
        <v>57</v>
      </c>
      <c r="E49" s="188"/>
      <c r="F49" s="189"/>
      <c r="G49" s="189"/>
      <c r="H49" s="189"/>
      <c r="I49" s="189"/>
      <c r="J49" s="190"/>
      <c r="K49" s="190"/>
      <c r="L49" s="191" t="str">
        <f>IF(OR(J50="")=TRUE,"0","1")</f>
        <v>0</v>
      </c>
      <c r="M49" s="127"/>
    </row>
    <row r="50" spans="1:13" ht="15.6" thickBot="1">
      <c r="A50" s="192">
        <v>18</v>
      </c>
      <c r="B50" s="193" t="s">
        <v>38</v>
      </c>
      <c r="C50" s="193" t="s">
        <v>37</v>
      </c>
      <c r="D50" s="193" t="s">
        <v>59</v>
      </c>
      <c r="E50" s="194">
        <v>2</v>
      </c>
      <c r="F50" s="195">
        <v>38.9</v>
      </c>
      <c r="G50" s="196">
        <v>1</v>
      </c>
      <c r="H50" s="195">
        <v>52.14</v>
      </c>
      <c r="I50" s="197">
        <v>2028.25</v>
      </c>
      <c r="J50" s="206"/>
      <c r="K50" s="198" t="str">
        <f>IF(J50="","",ROUND(I50/J50,2))</f>
        <v/>
      </c>
      <c r="L50" s="198" t="str">
        <f>IF(M50=1,IF(OR($L$12="",J50=""),"",ROUND(K50*$L$12,2)),IF(OR($L$11="",J50=""),"",ROUND(K50*$L$11,2)))</f>
        <v/>
      </c>
      <c r="M50" s="199">
        <v>0</v>
      </c>
    </row>
    <row r="51" spans="1:13" ht="13.8" thickBot="1">
      <c r="A51" s="187" t="s">
        <v>58</v>
      </c>
      <c r="B51" s="187"/>
      <c r="C51" s="187"/>
      <c r="D51" s="188" t="s">
        <v>57</v>
      </c>
      <c r="E51" s="188"/>
      <c r="F51" s="189"/>
      <c r="G51" s="189"/>
      <c r="H51" s="189"/>
      <c r="I51" s="189"/>
      <c r="J51" s="190"/>
      <c r="K51" s="190"/>
      <c r="L51" s="191" t="str">
        <f>IF(OR(J52="",J53="")=TRUE,"0","1")</f>
        <v>0</v>
      </c>
      <c r="M51" s="127"/>
    </row>
    <row r="52" spans="1:13" ht="15.6" thickBot="1">
      <c r="A52" s="192">
        <v>19</v>
      </c>
      <c r="B52" s="193" t="s">
        <v>38</v>
      </c>
      <c r="C52" s="193" t="s">
        <v>37</v>
      </c>
      <c r="D52" s="193" t="s">
        <v>41</v>
      </c>
      <c r="E52" s="194">
        <v>2</v>
      </c>
      <c r="F52" s="195">
        <v>46.28</v>
      </c>
      <c r="G52" s="196">
        <v>2</v>
      </c>
      <c r="H52" s="195">
        <v>104.29</v>
      </c>
      <c r="I52" s="197">
        <v>4826.54</v>
      </c>
      <c r="J52" s="206"/>
      <c r="K52" s="198" t="str">
        <f>IF(J52="","",ROUND(I52/J52,2))</f>
        <v/>
      </c>
      <c r="L52" s="198" t="str">
        <f>IF(M52=1,IF(OR($L$12="",J52=""),"",ROUND(K52*$L$12,2)),IF(OR($L$11="",J52=""),"",ROUND(K52*$L$11,2)))</f>
        <v/>
      </c>
      <c r="M52" s="199">
        <v>0</v>
      </c>
    </row>
    <row r="53" spans="1:13" ht="15.6" thickBot="1">
      <c r="A53" s="192">
        <v>20</v>
      </c>
      <c r="B53" s="193" t="s">
        <v>38</v>
      </c>
      <c r="C53" s="193" t="s">
        <v>37</v>
      </c>
      <c r="D53" s="193" t="s">
        <v>36</v>
      </c>
      <c r="E53" s="194">
        <v>6</v>
      </c>
      <c r="F53" s="195">
        <v>73.94</v>
      </c>
      <c r="G53" s="196">
        <v>2</v>
      </c>
      <c r="H53" s="195">
        <v>104.29</v>
      </c>
      <c r="I53" s="197">
        <v>7711.2</v>
      </c>
      <c r="J53" s="206"/>
      <c r="K53" s="198" t="str">
        <f>IF(J53="","",ROUND(I53/J53,2))</f>
        <v/>
      </c>
      <c r="L53" s="198" t="str">
        <f>IF(M53=1,IF(OR($L$12="",J53=""),"",ROUND(K53*$L$12,2)),IF(OR($L$11="",J53=""),"",ROUND(K53*$L$11,2)))</f>
        <v/>
      </c>
      <c r="M53" s="199">
        <v>0</v>
      </c>
    </row>
    <row r="54" spans="1:13" ht="13.8" thickBot="1">
      <c r="A54" s="187" t="s">
        <v>56</v>
      </c>
      <c r="B54" s="187"/>
      <c r="C54" s="187"/>
      <c r="D54" s="188" t="s">
        <v>52</v>
      </c>
      <c r="E54" s="188"/>
      <c r="F54" s="189"/>
      <c r="G54" s="189"/>
      <c r="H54" s="189"/>
      <c r="I54" s="189"/>
      <c r="J54" s="190"/>
      <c r="K54" s="190"/>
      <c r="L54" s="191" t="str">
        <f>IF(OR(J55="")=TRUE,"0","1")</f>
        <v>0</v>
      </c>
      <c r="M54" s="127"/>
    </row>
    <row r="55" spans="1:13" ht="15.6" thickBot="1">
      <c r="A55" s="192">
        <v>21</v>
      </c>
      <c r="B55" s="193" t="s">
        <v>38</v>
      </c>
      <c r="C55" s="193" t="s">
        <v>37</v>
      </c>
      <c r="D55" s="193" t="s">
        <v>41</v>
      </c>
      <c r="E55" s="194">
        <v>5</v>
      </c>
      <c r="F55" s="195">
        <v>179.58</v>
      </c>
      <c r="G55" s="196">
        <v>1</v>
      </c>
      <c r="H55" s="195">
        <v>52.14</v>
      </c>
      <c r="I55" s="197">
        <v>9363.2999999999993</v>
      </c>
      <c r="J55" s="206"/>
      <c r="K55" s="198" t="str">
        <f>IF(J55="","",ROUND(I55/J55,2))</f>
        <v/>
      </c>
      <c r="L55" s="198" t="str">
        <f>IF(M55=1,IF(OR($L$12="",J55=""),"",ROUND(K55*$L$12,2)),IF(OR($L$11="",J55=""),"",ROUND(K55*$L$11,2)))</f>
        <v/>
      </c>
      <c r="M55" s="199">
        <v>0</v>
      </c>
    </row>
    <row r="56" spans="1:13" ht="13.8" thickBot="1">
      <c r="A56" s="187" t="s">
        <v>55</v>
      </c>
      <c r="B56" s="187"/>
      <c r="C56" s="187"/>
      <c r="D56" s="188" t="s">
        <v>52</v>
      </c>
      <c r="E56" s="188"/>
      <c r="F56" s="189"/>
      <c r="G56" s="189"/>
      <c r="H56" s="189"/>
      <c r="I56" s="189"/>
      <c r="J56" s="190"/>
      <c r="K56" s="190"/>
      <c r="L56" s="191" t="str">
        <f>IF(OR(J57="")=TRUE,"0","1")</f>
        <v>0</v>
      </c>
      <c r="M56" s="127"/>
    </row>
    <row r="57" spans="1:13" ht="15.6" thickBot="1">
      <c r="A57" s="192">
        <v>22</v>
      </c>
      <c r="B57" s="193" t="s">
        <v>38</v>
      </c>
      <c r="C57" s="193" t="s">
        <v>37</v>
      </c>
      <c r="D57" s="193" t="s">
        <v>41</v>
      </c>
      <c r="E57" s="194">
        <v>1</v>
      </c>
      <c r="F57" s="195">
        <v>4.3600000000000003</v>
      </c>
      <c r="G57" s="196">
        <v>5</v>
      </c>
      <c r="H57" s="195">
        <v>252.43</v>
      </c>
      <c r="I57" s="197">
        <v>1100.5899999999999</v>
      </c>
      <c r="J57" s="206"/>
      <c r="K57" s="198" t="str">
        <f>IF(J57="","",ROUND(I57/J57,2))</f>
        <v/>
      </c>
      <c r="L57" s="198" t="str">
        <f>IF(M57=1,IF(OR($L$12="",J57=""),"",ROUND(K57*$L$12,2)),IF(OR($L$11="",J57=""),"",ROUND(K57*$L$11,2)))</f>
        <v/>
      </c>
      <c r="M57" s="199">
        <v>0</v>
      </c>
    </row>
    <row r="58" spans="1:13" ht="13.8" thickBot="1">
      <c r="A58" s="187" t="s">
        <v>54</v>
      </c>
      <c r="B58" s="187"/>
      <c r="C58" s="187"/>
      <c r="D58" s="188" t="s">
        <v>52</v>
      </c>
      <c r="E58" s="188"/>
      <c r="F58" s="189"/>
      <c r="G58" s="189"/>
      <c r="H58" s="189"/>
      <c r="I58" s="189"/>
      <c r="J58" s="190"/>
      <c r="K58" s="190"/>
      <c r="L58" s="191" t="str">
        <f>IF(OR(J59="")=TRUE,"0","1")</f>
        <v>0</v>
      </c>
      <c r="M58" s="127"/>
    </row>
    <row r="59" spans="1:13" ht="15.6" thickBot="1">
      <c r="A59" s="192">
        <v>23</v>
      </c>
      <c r="B59" s="193" t="s">
        <v>38</v>
      </c>
      <c r="C59" s="193" t="s">
        <v>37</v>
      </c>
      <c r="D59" s="193" t="s">
        <v>41</v>
      </c>
      <c r="E59" s="194">
        <v>1</v>
      </c>
      <c r="F59" s="195">
        <v>8.26</v>
      </c>
      <c r="G59" s="196">
        <v>0.04</v>
      </c>
      <c r="H59" s="195">
        <v>2</v>
      </c>
      <c r="I59" s="197">
        <v>16.52</v>
      </c>
      <c r="J59" s="206"/>
      <c r="K59" s="198" t="str">
        <f>IF(J59="","",ROUND(I59/J59,2))</f>
        <v/>
      </c>
      <c r="L59" s="198" t="str">
        <f>IF(M59=1,IF(OR($L$12="",J59=""),"",ROUND(K59*$L$12,2)),IF(OR($L$11="",J59=""),"",ROUND(K59*$L$11,2)))</f>
        <v/>
      </c>
      <c r="M59" s="199">
        <v>0</v>
      </c>
    </row>
    <row r="60" spans="1:13" ht="13.8" thickBot="1">
      <c r="A60" s="187" t="s">
        <v>53</v>
      </c>
      <c r="B60" s="187"/>
      <c r="C60" s="187"/>
      <c r="D60" s="188" t="s">
        <v>52</v>
      </c>
      <c r="E60" s="188"/>
      <c r="F60" s="189"/>
      <c r="G60" s="189"/>
      <c r="H60" s="189"/>
      <c r="I60" s="189"/>
      <c r="J60" s="190"/>
      <c r="K60" s="190"/>
      <c r="L60" s="191" t="str">
        <f>IF(OR(J61="",J62="")=TRUE,"0","1")</f>
        <v>0</v>
      </c>
      <c r="M60" s="127"/>
    </row>
    <row r="61" spans="1:13" ht="15.6" thickBot="1">
      <c r="A61" s="192">
        <v>24</v>
      </c>
      <c r="B61" s="193" t="s">
        <v>38</v>
      </c>
      <c r="C61" s="193" t="s">
        <v>37</v>
      </c>
      <c r="D61" s="193" t="s">
        <v>41</v>
      </c>
      <c r="E61" s="194">
        <v>1</v>
      </c>
      <c r="F61" s="195">
        <v>11.09</v>
      </c>
      <c r="G61" s="196">
        <v>0.23</v>
      </c>
      <c r="H61" s="195">
        <v>12</v>
      </c>
      <c r="I61" s="197">
        <v>133.08000000000001</v>
      </c>
      <c r="J61" s="206"/>
      <c r="K61" s="198" t="str">
        <f>IF(J61="","",ROUND(I61/J61,2))</f>
        <v/>
      </c>
      <c r="L61" s="198" t="str">
        <f>IF(M61=1,IF(OR($L$12="",J61=""),"",ROUND(K61*$L$12,2)),IF(OR($L$11="",J61=""),"",ROUND(K61*$L$11,2)))</f>
        <v/>
      </c>
      <c r="M61" s="199">
        <v>0</v>
      </c>
    </row>
    <row r="62" spans="1:13" ht="15.6" thickBot="1">
      <c r="A62" s="192">
        <v>25</v>
      </c>
      <c r="B62" s="193" t="s">
        <v>38</v>
      </c>
      <c r="C62" s="193" t="s">
        <v>37</v>
      </c>
      <c r="D62" s="193" t="s">
        <v>36</v>
      </c>
      <c r="E62" s="194">
        <v>1</v>
      </c>
      <c r="F62" s="195">
        <v>14.4</v>
      </c>
      <c r="G62" s="196">
        <v>0.23</v>
      </c>
      <c r="H62" s="195">
        <v>12</v>
      </c>
      <c r="I62" s="197">
        <v>172.8</v>
      </c>
      <c r="J62" s="206"/>
      <c r="K62" s="198" t="str">
        <f>IF(J62="","",ROUND(I62/J62,2))</f>
        <v/>
      </c>
      <c r="L62" s="198" t="str">
        <f>IF(M62=1,IF(OR($L$12="",J62=""),"",ROUND(K62*$L$12,2)),IF(OR($L$11="",J62=""),"",ROUND(K62*$L$11,2)))</f>
        <v/>
      </c>
      <c r="M62" s="199">
        <v>0</v>
      </c>
    </row>
    <row r="63" spans="1:13" ht="13.8" thickBot="1">
      <c r="A63" s="187" t="s">
        <v>51</v>
      </c>
      <c r="B63" s="187"/>
      <c r="C63" s="187"/>
      <c r="D63" s="188" t="s">
        <v>49</v>
      </c>
      <c r="E63" s="188"/>
      <c r="F63" s="189"/>
      <c r="G63" s="189"/>
      <c r="H63" s="189"/>
      <c r="I63" s="189"/>
      <c r="J63" s="190"/>
      <c r="K63" s="190"/>
      <c r="L63" s="191" t="str">
        <f>IF(OR(J64="")=TRUE,"0","1")</f>
        <v>0</v>
      </c>
      <c r="M63" s="127"/>
    </row>
    <row r="64" spans="1:13" ht="15.6" thickBot="1">
      <c r="A64" s="192">
        <v>26</v>
      </c>
      <c r="B64" s="193" t="s">
        <v>38</v>
      </c>
      <c r="C64" s="193" t="s">
        <v>37</v>
      </c>
      <c r="D64" s="193" t="s">
        <v>36</v>
      </c>
      <c r="E64" s="194">
        <v>1</v>
      </c>
      <c r="F64" s="195">
        <v>10.68</v>
      </c>
      <c r="G64" s="196">
        <v>1</v>
      </c>
      <c r="H64" s="195">
        <v>52.14</v>
      </c>
      <c r="I64" s="197">
        <v>556.86</v>
      </c>
      <c r="J64" s="206"/>
      <c r="K64" s="198" t="str">
        <f>IF(J64="","",ROUND(I64/J64,2))</f>
        <v/>
      </c>
      <c r="L64" s="198" t="str">
        <f>IF(M64=1,IF(OR($L$12="",J64=""),"",ROUND(K64*$L$12,2)),IF(OR($L$11="",J64=""),"",ROUND(K64*$L$11,2)))</f>
        <v/>
      </c>
      <c r="M64" s="199">
        <v>0</v>
      </c>
    </row>
    <row r="65" spans="1:13" ht="13.8" thickBot="1">
      <c r="A65" s="187" t="s">
        <v>50</v>
      </c>
      <c r="B65" s="187"/>
      <c r="C65" s="187"/>
      <c r="D65" s="188" t="s">
        <v>49</v>
      </c>
      <c r="E65" s="188"/>
      <c r="F65" s="189"/>
      <c r="G65" s="189"/>
      <c r="H65" s="189"/>
      <c r="I65" s="189"/>
      <c r="J65" s="190"/>
      <c r="K65" s="190"/>
      <c r="L65" s="191" t="str">
        <f>IF(OR(J66="",J67="")=TRUE,"0","1")</f>
        <v>0</v>
      </c>
      <c r="M65" s="127"/>
    </row>
    <row r="66" spans="1:13" ht="15.6" thickBot="1">
      <c r="A66" s="192">
        <v>27</v>
      </c>
      <c r="B66" s="193" t="s">
        <v>38</v>
      </c>
      <c r="C66" s="193" t="s">
        <v>37</v>
      </c>
      <c r="D66" s="193" t="s">
        <v>41</v>
      </c>
      <c r="E66" s="194">
        <v>6</v>
      </c>
      <c r="F66" s="195">
        <v>34.049999999999997</v>
      </c>
      <c r="G66" s="196">
        <v>5</v>
      </c>
      <c r="H66" s="195">
        <v>252.43</v>
      </c>
      <c r="I66" s="197">
        <v>8595.24</v>
      </c>
      <c r="J66" s="206"/>
      <c r="K66" s="198" t="str">
        <f>IF(J66="","",ROUND(I66/J66,2))</f>
        <v/>
      </c>
      <c r="L66" s="198" t="str">
        <f>IF(M66=1,IF(OR($L$12="",J66=""),"",ROUND(K66*$L$12,2)),IF(OR($L$11="",J66=""),"",ROUND(K66*$L$11,2)))</f>
        <v/>
      </c>
      <c r="M66" s="199">
        <v>0</v>
      </c>
    </row>
    <row r="67" spans="1:13" ht="15.6" thickBot="1">
      <c r="A67" s="192">
        <v>28</v>
      </c>
      <c r="B67" s="193" t="s">
        <v>38</v>
      </c>
      <c r="C67" s="193" t="s">
        <v>37</v>
      </c>
      <c r="D67" s="193" t="s">
        <v>36</v>
      </c>
      <c r="E67" s="194">
        <v>10</v>
      </c>
      <c r="F67" s="195">
        <v>82.1</v>
      </c>
      <c r="G67" s="196">
        <v>5</v>
      </c>
      <c r="H67" s="195">
        <v>252.43</v>
      </c>
      <c r="I67" s="197">
        <v>20724.5</v>
      </c>
      <c r="J67" s="206"/>
      <c r="K67" s="198" t="str">
        <f>IF(J67="","",ROUND(I67/J67,2))</f>
        <v/>
      </c>
      <c r="L67" s="198" t="str">
        <f>IF(M67=1,IF(OR($L$12="",J67=""),"",ROUND(K67*$L$12,2)),IF(OR($L$11="",J67=""),"",ROUND(K67*$L$11,2)))</f>
        <v/>
      </c>
      <c r="M67" s="199">
        <v>0</v>
      </c>
    </row>
    <row r="68" spans="1:13" ht="13.8" thickBot="1">
      <c r="A68" s="187" t="s">
        <v>48</v>
      </c>
      <c r="B68" s="187"/>
      <c r="C68" s="187"/>
      <c r="D68" s="188" t="s">
        <v>46</v>
      </c>
      <c r="E68" s="188"/>
      <c r="F68" s="189"/>
      <c r="G68" s="189"/>
      <c r="H68" s="189"/>
      <c r="I68" s="189"/>
      <c r="J68" s="190"/>
      <c r="K68" s="190"/>
      <c r="L68" s="191" t="str">
        <f>IF(OR(J69="",J70="")=TRUE,"0","1")</f>
        <v>0</v>
      </c>
      <c r="M68" s="127"/>
    </row>
    <row r="69" spans="1:13" ht="15.6" thickBot="1">
      <c r="A69" s="192">
        <v>29</v>
      </c>
      <c r="B69" s="193" t="s">
        <v>38</v>
      </c>
      <c r="C69" s="193" t="s">
        <v>37</v>
      </c>
      <c r="D69" s="193" t="s">
        <v>41</v>
      </c>
      <c r="E69" s="194">
        <v>1</v>
      </c>
      <c r="F69" s="195">
        <v>8.09</v>
      </c>
      <c r="G69" s="196">
        <v>1</v>
      </c>
      <c r="H69" s="195">
        <v>52.14</v>
      </c>
      <c r="I69" s="197">
        <v>421.81</v>
      </c>
      <c r="J69" s="206"/>
      <c r="K69" s="198" t="str">
        <f>IF(J69="","",ROUND(I69/J69,2))</f>
        <v/>
      </c>
      <c r="L69" s="198" t="str">
        <f>IF(M69=1,IF(OR($L$12="",J69=""),"",ROUND(K69*$L$12,2)),IF(OR($L$11="",J69=""),"",ROUND(K69*$L$11,2)))</f>
        <v/>
      </c>
      <c r="M69" s="199">
        <v>0</v>
      </c>
    </row>
    <row r="70" spans="1:13" ht="15.6" thickBot="1">
      <c r="A70" s="192">
        <v>30</v>
      </c>
      <c r="B70" s="193" t="s">
        <v>38</v>
      </c>
      <c r="C70" s="193" t="s">
        <v>37</v>
      </c>
      <c r="D70" s="193" t="s">
        <v>36</v>
      </c>
      <c r="E70" s="194">
        <v>1</v>
      </c>
      <c r="F70" s="195">
        <v>10.42</v>
      </c>
      <c r="G70" s="196">
        <v>1</v>
      </c>
      <c r="H70" s="195">
        <v>52.14</v>
      </c>
      <c r="I70" s="197">
        <v>543.29999999999995</v>
      </c>
      <c r="J70" s="206"/>
      <c r="K70" s="198" t="str">
        <f>IF(J70="","",ROUND(I70/J70,2))</f>
        <v/>
      </c>
      <c r="L70" s="198" t="str">
        <f>IF(M70=1,IF(OR($L$12="",J70=""),"",ROUND(K70*$L$12,2)),IF(OR($L$11="",J70=""),"",ROUND(K70*$L$11,2)))</f>
        <v/>
      </c>
      <c r="M70" s="199">
        <v>0</v>
      </c>
    </row>
    <row r="71" spans="1:13" ht="13.8" thickBot="1">
      <c r="A71" s="187" t="s">
        <v>47</v>
      </c>
      <c r="B71" s="187"/>
      <c r="C71" s="187"/>
      <c r="D71" s="188" t="s">
        <v>46</v>
      </c>
      <c r="E71" s="188"/>
      <c r="F71" s="189"/>
      <c r="G71" s="189"/>
      <c r="H71" s="189"/>
      <c r="I71" s="189"/>
      <c r="J71" s="190"/>
      <c r="K71" s="190"/>
      <c r="L71" s="191" t="str">
        <f>IF(OR(J72="")=TRUE,"0","1")</f>
        <v>0</v>
      </c>
      <c r="M71" s="127"/>
    </row>
    <row r="72" spans="1:13" ht="15.6" thickBot="1">
      <c r="A72" s="192">
        <v>31</v>
      </c>
      <c r="B72" s="193" t="s">
        <v>38</v>
      </c>
      <c r="C72" s="193" t="s">
        <v>37</v>
      </c>
      <c r="D72" s="193" t="s">
        <v>41</v>
      </c>
      <c r="E72" s="194">
        <v>1</v>
      </c>
      <c r="F72" s="195">
        <v>41.92</v>
      </c>
      <c r="G72" s="196">
        <v>2</v>
      </c>
      <c r="H72" s="195">
        <v>104.29</v>
      </c>
      <c r="I72" s="197">
        <v>4371.84</v>
      </c>
      <c r="J72" s="206"/>
      <c r="K72" s="198" t="str">
        <f>IF(J72="","",ROUND(I72/J72,2))</f>
        <v/>
      </c>
      <c r="L72" s="198" t="str">
        <f>IF(M72=1,IF(OR($L$12="",J72=""),"",ROUND(K72*$L$12,2)),IF(OR($L$11="",J72=""),"",ROUND(K72*$L$11,2)))</f>
        <v/>
      </c>
      <c r="M72" s="199">
        <v>0</v>
      </c>
    </row>
    <row r="73" spans="1:13" ht="13.8" thickBot="1">
      <c r="A73" s="187" t="s">
        <v>45</v>
      </c>
      <c r="B73" s="187"/>
      <c r="C73" s="187"/>
      <c r="D73" s="188" t="s">
        <v>44</v>
      </c>
      <c r="E73" s="188"/>
      <c r="F73" s="189"/>
      <c r="G73" s="189"/>
      <c r="H73" s="189"/>
      <c r="I73" s="189"/>
      <c r="J73" s="190"/>
      <c r="K73" s="190"/>
      <c r="L73" s="191" t="str">
        <f>IF(OR(J74="")=TRUE,"0","1")</f>
        <v>0</v>
      </c>
      <c r="M73" s="127"/>
    </row>
    <row r="74" spans="1:13" ht="15.6" thickBot="1">
      <c r="A74" s="192">
        <v>32</v>
      </c>
      <c r="B74" s="193" t="s">
        <v>38</v>
      </c>
      <c r="C74" s="193" t="s">
        <v>37</v>
      </c>
      <c r="D74" s="193" t="s">
        <v>36</v>
      </c>
      <c r="E74" s="194">
        <v>2</v>
      </c>
      <c r="F74" s="195">
        <v>34.64</v>
      </c>
      <c r="G74" s="196">
        <v>1</v>
      </c>
      <c r="H74" s="195">
        <v>52.14</v>
      </c>
      <c r="I74" s="197">
        <v>1806.13</v>
      </c>
      <c r="J74" s="206"/>
      <c r="K74" s="198" t="str">
        <f>IF(J74="","",ROUND(I74/J74,2))</f>
        <v/>
      </c>
      <c r="L74" s="198" t="str">
        <f>IF(M74=1,IF(OR($L$12="",J74=""),"",ROUND(K74*$L$12,2)),IF(OR($L$11="",J74=""),"",ROUND(K74*$L$11,2)))</f>
        <v/>
      </c>
      <c r="M74" s="199">
        <v>0</v>
      </c>
    </row>
    <row r="75" spans="1:13" ht="13.8" thickBot="1">
      <c r="A75" s="187" t="s">
        <v>43</v>
      </c>
      <c r="B75" s="187"/>
      <c r="C75" s="187"/>
      <c r="D75" s="188" t="s">
        <v>42</v>
      </c>
      <c r="E75" s="188"/>
      <c r="F75" s="189"/>
      <c r="G75" s="189"/>
      <c r="H75" s="189"/>
      <c r="I75" s="189"/>
      <c r="J75" s="190"/>
      <c r="K75" s="190"/>
      <c r="L75" s="191" t="str">
        <f>IF(OR(J76="")=TRUE,"0","1")</f>
        <v>0</v>
      </c>
      <c r="M75" s="127"/>
    </row>
    <row r="76" spans="1:13" ht="15.6" thickBot="1">
      <c r="A76" s="192">
        <v>33</v>
      </c>
      <c r="B76" s="193" t="s">
        <v>38</v>
      </c>
      <c r="C76" s="193" t="s">
        <v>37</v>
      </c>
      <c r="D76" s="193" t="s">
        <v>41</v>
      </c>
      <c r="E76" s="194">
        <v>1</v>
      </c>
      <c r="F76" s="195">
        <v>7.83</v>
      </c>
      <c r="G76" s="196">
        <v>1</v>
      </c>
      <c r="H76" s="195">
        <v>52.14</v>
      </c>
      <c r="I76" s="197">
        <v>408.26</v>
      </c>
      <c r="J76" s="206"/>
      <c r="K76" s="198" t="str">
        <f>IF(J76="","",ROUND(I76/J76,2))</f>
        <v/>
      </c>
      <c r="L76" s="198" t="str">
        <f>IF(M76=1,IF(OR($L$12="",J76=""),"",ROUND(K76*$L$12,2)),IF(OR($L$11="",J76=""),"",ROUND(K76*$L$11,2)))</f>
        <v/>
      </c>
      <c r="M76" s="199">
        <v>0</v>
      </c>
    </row>
    <row r="77" spans="1:13" ht="13.8" thickBot="1">
      <c r="A77" s="187" t="s">
        <v>40</v>
      </c>
      <c r="B77" s="187"/>
      <c r="C77" s="187"/>
      <c r="D77" s="188" t="s">
        <v>39</v>
      </c>
      <c r="E77" s="188"/>
      <c r="F77" s="189"/>
      <c r="G77" s="189"/>
      <c r="H77" s="189"/>
      <c r="I77" s="189"/>
      <c r="J77" s="190"/>
      <c r="K77" s="190"/>
      <c r="L77" s="191" t="str">
        <f>IF(OR(J78="")=TRUE,"0","1")</f>
        <v>0</v>
      </c>
      <c r="M77" s="127"/>
    </row>
    <row r="78" spans="1:13" ht="15.6" thickBot="1">
      <c r="A78" s="192">
        <v>34</v>
      </c>
      <c r="B78" s="193" t="s">
        <v>38</v>
      </c>
      <c r="C78" s="193" t="s">
        <v>37</v>
      </c>
      <c r="D78" s="193" t="s">
        <v>36</v>
      </c>
      <c r="E78" s="194">
        <v>1</v>
      </c>
      <c r="F78" s="195">
        <v>15.97</v>
      </c>
      <c r="G78" s="196">
        <v>0.04</v>
      </c>
      <c r="H78" s="195">
        <v>2</v>
      </c>
      <c r="I78" s="197">
        <v>31.94</v>
      </c>
      <c r="J78" s="206"/>
      <c r="K78" s="198" t="str">
        <f>IF(J78="","",ROUND(I78/J78,2))</f>
        <v/>
      </c>
      <c r="L78" s="198" t="str">
        <f>IF(M78=1,IF(OR($L$12="",J78=""),"",ROUND(K78*$L$12,2)),IF(OR($L$11="",J78=""),"",ROUND(K78*$L$11,2)))</f>
        <v/>
      </c>
      <c r="M78" s="199">
        <v>0</v>
      </c>
    </row>
    <row r="79" spans="1:13">
      <c r="A79" s="146"/>
      <c r="B79" s="146"/>
      <c r="C79" s="146"/>
      <c r="D79" s="146"/>
      <c r="E79" s="200"/>
      <c r="F79" s="146"/>
      <c r="G79" s="146"/>
      <c r="H79" s="146"/>
      <c r="I79" s="146"/>
      <c r="J79" s="201"/>
      <c r="K79" s="202"/>
      <c r="L79" s="201"/>
    </row>
    <row r="80" spans="1:13" ht="13.8" thickBot="1">
      <c r="A80" s="146"/>
      <c r="B80" s="146"/>
      <c r="C80" s="146"/>
      <c r="D80" s="146"/>
      <c r="E80" s="200"/>
      <c r="F80" s="146"/>
      <c r="G80" s="146"/>
      <c r="H80" s="146"/>
      <c r="I80" s="146"/>
      <c r="J80" s="201"/>
      <c r="K80" s="202"/>
      <c r="L80" s="201"/>
    </row>
    <row r="81" spans="1:13" ht="15.6" thickBot="1">
      <c r="A81" s="146"/>
      <c r="B81" s="146"/>
      <c r="C81" s="146"/>
      <c r="D81" s="146"/>
      <c r="E81" s="200"/>
      <c r="F81" s="146"/>
      <c r="G81" s="146"/>
      <c r="H81" s="146"/>
      <c r="I81" s="146"/>
      <c r="J81" s="201"/>
      <c r="K81" s="203" t="s">
        <v>4</v>
      </c>
      <c r="L81" s="204" t="str">
        <f>IF(OR(L21="0",L24="0",L26="0",L29="0",L31="0",L33="0",L36="0",L39="0",L43="0",L45="0",L47="0",L49="0",L51="0",L54="0",L56="0",L58="0",L60="0",L63="0",L65="0",L68="0",L71="0",L73="0",L75="0",L77="0")=TRUE,"nicht alle Felder ausgefüllt!",SUM(L22:L78))</f>
        <v>nicht alle Felder ausgefüllt!</v>
      </c>
    </row>
    <row r="82" spans="1:13">
      <c r="A82" s="146"/>
      <c r="B82" s="146"/>
      <c r="C82" s="146"/>
      <c r="D82" s="146"/>
      <c r="E82" s="200"/>
      <c r="F82" s="146"/>
      <c r="G82" s="146"/>
      <c r="H82" s="146"/>
      <c r="I82" s="146"/>
      <c r="J82" s="201"/>
      <c r="K82" s="202"/>
      <c r="L82" s="201"/>
    </row>
    <row r="83" spans="1:13">
      <c r="A83" s="146"/>
      <c r="B83" s="146"/>
      <c r="C83" s="146"/>
      <c r="D83" s="146"/>
      <c r="E83" s="200"/>
      <c r="F83" s="146"/>
      <c r="G83" s="146"/>
      <c r="H83" s="146"/>
      <c r="I83" s="146"/>
      <c r="J83" s="201"/>
      <c r="K83" s="202"/>
      <c r="L83" s="201"/>
    </row>
    <row r="84" spans="1:13">
      <c r="A84" s="146"/>
      <c r="B84" s="146"/>
      <c r="C84" s="146"/>
      <c r="D84" s="146"/>
      <c r="E84" s="200"/>
      <c r="F84" s="146"/>
      <c r="G84" s="146"/>
      <c r="H84" s="146"/>
      <c r="I84" s="146"/>
      <c r="J84" s="201"/>
      <c r="K84" s="202"/>
      <c r="L84" s="201"/>
    </row>
    <row r="85" spans="1:13">
      <c r="A85" s="146"/>
      <c r="B85" s="146"/>
      <c r="C85" s="146"/>
      <c r="D85" s="146"/>
      <c r="E85" s="200"/>
      <c r="F85" s="146"/>
      <c r="G85" s="146"/>
      <c r="H85" s="146"/>
      <c r="I85" s="146"/>
      <c r="J85" s="201"/>
      <c r="K85" s="202"/>
      <c r="L85" s="201"/>
    </row>
    <row r="86" spans="1:13">
      <c r="A86" s="146"/>
      <c r="B86" s="146"/>
      <c r="C86" s="146"/>
      <c r="D86" s="146"/>
      <c r="E86" s="200"/>
      <c r="F86" s="146"/>
      <c r="G86" s="146"/>
      <c r="H86" s="146"/>
      <c r="I86" s="146"/>
      <c r="J86" s="201"/>
      <c r="K86" s="202"/>
      <c r="L86" s="201"/>
    </row>
    <row r="87" spans="1:13">
      <c r="A87" s="146"/>
      <c r="B87" s="146"/>
      <c r="C87" s="146"/>
      <c r="D87" s="146"/>
      <c r="E87" s="200"/>
      <c r="F87" s="146"/>
      <c r="G87" s="146"/>
      <c r="H87" s="146"/>
      <c r="I87" s="146"/>
      <c r="J87" s="201"/>
      <c r="K87" s="202"/>
      <c r="L87" s="201"/>
    </row>
    <row r="88" spans="1:13">
      <c r="A88" s="146"/>
      <c r="B88" s="146"/>
      <c r="C88" s="146"/>
      <c r="D88" s="146"/>
      <c r="E88" s="200"/>
      <c r="F88" s="146"/>
      <c r="G88" s="146"/>
      <c r="H88" s="146"/>
      <c r="I88" s="146"/>
      <c r="J88" s="201"/>
      <c r="K88" s="202"/>
      <c r="L88" s="201"/>
    </row>
    <row r="89" spans="1:13">
      <c r="A89" s="146"/>
      <c r="B89" s="146"/>
      <c r="C89" s="146"/>
      <c r="D89" s="146"/>
      <c r="E89" s="200"/>
      <c r="F89" s="146"/>
      <c r="G89" s="146"/>
      <c r="H89" s="146"/>
      <c r="I89" s="146"/>
      <c r="J89" s="201"/>
      <c r="K89" s="202"/>
      <c r="L89" s="201"/>
      <c r="M89" s="205"/>
    </row>
  </sheetData>
  <sheetProtection algorithmName="SHA-512" hashValue="cf9OTWrezjjTwONoePTPO/b5E296D8XgfO+y9kZ1TcK8DXHH8veE9EkdyH/ylsbvyoEWzbO093hbqNCZm/GN2w==" saltValue="DGybOJm74Ma109MLuERVkQ==" spinCount="100000" sheet="1" objects="1" scenarios="1"/>
  <mergeCells count="9">
    <mergeCell ref="F5:J5"/>
    <mergeCell ref="A15:I15"/>
    <mergeCell ref="F2:J2"/>
    <mergeCell ref="F3:J3"/>
    <mergeCell ref="F4:J4"/>
    <mergeCell ref="A1:E6"/>
    <mergeCell ref="J15:L15"/>
    <mergeCell ref="D12:E12"/>
    <mergeCell ref="K9:L9"/>
  </mergeCells>
  <dataValidations count="1">
    <dataValidation type="custom" allowBlank="1" showInputMessage="1" showErrorMessage="1" errorTitle="Hinweis" error="Die Eingabe ist auf maximal 2 Nachkommastellen beschränkt." sqref="J22:J23 J25 J27:J28 J30 J32 J34:J35 J37:J38 J40:J42 J44 J46 J48 J50 J52:J53 J55 J57 J59 J61:J62 J64 J66:J67 J69:J70 J72 J74 J76 J78">
      <formula1>J22=ROUND(J22,2)</formula1>
    </dataValidation>
  </dataValidations>
  <printOptions horizontalCentered="1"/>
  <pageMargins left="0.59055118110236227" right="0.59055118110236227" top="0.70866141732283472" bottom="0.78740157480314965" header="0.51181102362204722" footer="0.51181102362204722"/>
  <pageSetup paperSize="9" scale="77" fitToHeight="0" orientation="landscape" horizontalDpi="4294967292" r:id="rId1"/>
  <headerFooter>
    <oddFooter>&amp;L&amp;LErstellungsdatum &amp;D&amp;C&amp;CU_2024_19 PDAFB / ZV-GV-24-1064000-412.02. /
Los 01&amp;R&amp;RSeite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pageSetUpPr fitToPage="1"/>
  </sheetPr>
  <dimension ref="A1:I91"/>
  <sheetViews>
    <sheetView showGridLines="0" zoomScaleNormal="70" zoomScaleSheetLayoutView="85" workbookViewId="0">
      <pane ySplit="16" topLeftCell="A17" activePane="bottomLeft" state="frozen"/>
      <selection pane="bottomLeft" activeCell="A7" sqref="A7"/>
    </sheetView>
  </sheetViews>
  <sheetFormatPr baseColWidth="10" defaultColWidth="11.44140625" defaultRowHeight="13.2"/>
  <cols>
    <col min="1" max="1" width="5.5546875" style="127" customWidth="1"/>
    <col min="2" max="2" width="9.5546875" style="127" customWidth="1"/>
    <col min="3" max="3" width="6.33203125" style="148" customWidth="1"/>
    <col min="4" max="4" width="43.6640625" style="148" customWidth="1"/>
    <col min="5" max="5" width="1.88671875" style="148" customWidth="1"/>
    <col min="6" max="6" width="15.109375" style="148" customWidth="1"/>
    <col min="7" max="7" width="2.33203125" style="148" customWidth="1"/>
    <col min="8" max="8" width="15.109375" style="148" customWidth="1"/>
    <col min="9" max="16384" width="11.44140625" style="127"/>
  </cols>
  <sheetData>
    <row r="1" spans="1:8" ht="13.8">
      <c r="A1" s="118" t="s">
        <v>157</v>
      </c>
      <c r="B1" s="53"/>
      <c r="C1" s="52"/>
      <c r="D1" s="207"/>
      <c r="E1" s="208"/>
      <c r="F1" s="53"/>
      <c r="G1" s="53"/>
      <c r="H1" s="52"/>
    </row>
    <row r="2" spans="1:8">
      <c r="A2" s="49"/>
      <c r="B2" s="46"/>
      <c r="C2" s="45"/>
      <c r="D2" s="209" t="s">
        <v>1</v>
      </c>
      <c r="E2" s="49"/>
      <c r="F2" s="46"/>
      <c r="G2" s="46"/>
      <c r="H2" s="45"/>
    </row>
    <row r="3" spans="1:8">
      <c r="A3" s="49"/>
      <c r="B3" s="46"/>
      <c r="C3" s="45"/>
      <c r="D3" s="209" t="s">
        <v>33</v>
      </c>
      <c r="E3" s="49"/>
      <c r="F3" s="46"/>
      <c r="G3" s="46"/>
      <c r="H3" s="45"/>
    </row>
    <row r="4" spans="1:8">
      <c r="A4" s="49"/>
      <c r="B4" s="46"/>
      <c r="C4" s="45"/>
      <c r="D4" s="209" t="s">
        <v>34</v>
      </c>
      <c r="E4" s="49"/>
      <c r="F4" s="46"/>
      <c r="G4" s="46"/>
      <c r="H4" s="45"/>
    </row>
    <row r="5" spans="1:8">
      <c r="A5" s="49"/>
      <c r="B5" s="46"/>
      <c r="C5" s="45"/>
      <c r="D5" s="209" t="s">
        <v>35</v>
      </c>
      <c r="E5" s="49"/>
      <c r="F5" s="46"/>
      <c r="G5" s="46"/>
      <c r="H5" s="45"/>
    </row>
    <row r="6" spans="1:8" ht="13.8">
      <c r="A6" s="42"/>
      <c r="B6" s="40"/>
      <c r="C6" s="39"/>
      <c r="D6" s="210"/>
      <c r="E6" s="42"/>
      <c r="F6" s="40"/>
      <c r="G6" s="40"/>
      <c r="H6" s="39"/>
    </row>
    <row r="7" spans="1:8" ht="13.8">
      <c r="A7" s="211"/>
      <c r="B7" s="211"/>
      <c r="C7" s="211"/>
      <c r="D7" s="212"/>
      <c r="E7" s="212"/>
      <c r="F7" s="43"/>
      <c r="G7" s="43"/>
      <c r="H7" s="43"/>
    </row>
    <row r="8" spans="1:8">
      <c r="A8" s="146"/>
      <c r="B8" s="146"/>
      <c r="C8" s="147"/>
    </row>
    <row r="9" spans="1:8" s="33" customFormat="1" ht="20.399999999999999">
      <c r="A9" s="34" t="s">
        <v>2</v>
      </c>
      <c r="B9" s="213"/>
      <c r="C9" s="213"/>
      <c r="D9" s="213"/>
      <c r="E9" s="34" t="s">
        <v>31</v>
      </c>
      <c r="G9" s="213"/>
      <c r="H9" s="213"/>
    </row>
    <row r="10" spans="1:8" s="33" customFormat="1" ht="15" customHeight="1" thickBot="1">
      <c r="A10" s="34"/>
      <c r="B10" s="213"/>
      <c r="C10" s="213"/>
      <c r="D10" s="213"/>
      <c r="E10" s="213"/>
      <c r="F10" s="213"/>
      <c r="G10" s="213"/>
      <c r="H10" s="213"/>
    </row>
    <row r="11" spans="1:8" s="215" customFormat="1" ht="21" thickBot="1">
      <c r="A11" s="34" t="s">
        <v>6</v>
      </c>
      <c r="B11" s="213"/>
      <c r="C11" s="213"/>
      <c r="D11" s="154"/>
      <c r="E11" s="150" t="s">
        <v>25</v>
      </c>
      <c r="F11" s="151" t="str">
        <f>IF('01 Stundenverrechnungssatz'!K10="","",'01 Stundenverrechnungssatz'!K10)</f>
        <v/>
      </c>
      <c r="G11" s="214"/>
      <c r="H11" s="152"/>
    </row>
    <row r="12" spans="1:8" s="215" customFormat="1" ht="15" customHeight="1" thickBot="1">
      <c r="A12" s="34"/>
      <c r="B12" s="213"/>
      <c r="C12" s="213"/>
      <c r="D12" s="213"/>
      <c r="E12" s="213"/>
      <c r="F12" s="213"/>
      <c r="G12" s="213"/>
      <c r="H12" s="213"/>
    </row>
    <row r="13" spans="1:8" s="215" customFormat="1" ht="16.2" thickBot="1">
      <c r="A13" s="156" t="s">
        <v>21</v>
      </c>
      <c r="B13" s="157"/>
      <c r="C13" s="157"/>
      <c r="F13" s="216" t="s">
        <v>32</v>
      </c>
      <c r="G13" s="217"/>
      <c r="H13" s="213"/>
    </row>
    <row r="14" spans="1:8" s="215" customFormat="1" ht="15.6">
      <c r="A14" s="156"/>
      <c r="B14" s="157"/>
      <c r="C14" s="157"/>
      <c r="F14" s="218"/>
      <c r="G14" s="217"/>
      <c r="H14" s="213"/>
    </row>
    <row r="15" spans="1:8" s="215" customFormat="1" ht="15" customHeight="1">
      <c r="A15" s="219"/>
      <c r="C15" s="220"/>
      <c r="E15" s="147"/>
      <c r="G15" s="147"/>
      <c r="H15" s="221" t="s">
        <v>10</v>
      </c>
    </row>
    <row r="16" spans="1:8" s="215" customFormat="1">
      <c r="A16" s="222" t="s">
        <v>156</v>
      </c>
      <c r="B16" s="223" t="s">
        <v>155</v>
      </c>
      <c r="C16" s="222"/>
      <c r="D16" s="224" t="s">
        <v>154</v>
      </c>
      <c r="E16" s="225"/>
      <c r="F16" s="223" t="s">
        <v>153</v>
      </c>
      <c r="G16" s="226"/>
      <c r="H16" s="223" t="s">
        <v>152</v>
      </c>
    </row>
    <row r="17" spans="1:9" s="168" customFormat="1">
      <c r="A17" s="227"/>
      <c r="B17" s="228"/>
      <c r="C17" s="227"/>
      <c r="D17" s="229"/>
      <c r="E17" s="227"/>
      <c r="F17" s="227" t="s">
        <v>151</v>
      </c>
      <c r="G17" s="228"/>
      <c r="H17" s="227" t="s">
        <v>150</v>
      </c>
    </row>
    <row r="18" spans="1:9" s="168" customFormat="1">
      <c r="A18" s="230"/>
      <c r="B18" s="231"/>
      <c r="C18" s="232"/>
      <c r="D18" s="229"/>
      <c r="E18" s="233"/>
      <c r="F18" s="231"/>
      <c r="G18" s="234"/>
      <c r="H18" s="231"/>
    </row>
    <row r="19" spans="1:9" s="178" customFormat="1" ht="26.4">
      <c r="A19" s="235" t="s">
        <v>149</v>
      </c>
      <c r="B19" s="236">
        <v>50</v>
      </c>
      <c r="C19" s="237" t="s">
        <v>115</v>
      </c>
      <c r="D19" s="238" t="s">
        <v>148</v>
      </c>
      <c r="E19" s="239"/>
      <c r="F19" s="256"/>
      <c r="G19" s="240"/>
      <c r="H19" s="241" t="str">
        <f>IF(F19="","",ROUND(B19*F19,2))</f>
        <v/>
      </c>
    </row>
    <row r="20" spans="1:9" s="146" customFormat="1" ht="198">
      <c r="A20" s="230"/>
      <c r="B20" s="231"/>
      <c r="C20" s="230"/>
      <c r="D20" s="238" t="s">
        <v>134</v>
      </c>
      <c r="E20" s="147"/>
      <c r="F20" s="203"/>
      <c r="G20" s="221"/>
      <c r="H20" s="242"/>
      <c r="I20" s="147"/>
    </row>
    <row r="21" spans="1:9" s="146" customFormat="1" ht="39.6">
      <c r="A21" s="230"/>
      <c r="B21" s="231"/>
      <c r="C21" s="230"/>
      <c r="D21" s="238" t="s">
        <v>133</v>
      </c>
      <c r="E21" s="147"/>
      <c r="F21" s="203"/>
      <c r="G21" s="221"/>
      <c r="H21" s="242"/>
      <c r="I21" s="147"/>
    </row>
    <row r="22" spans="1:9" s="146" customFormat="1" ht="26.4">
      <c r="A22" s="230"/>
      <c r="B22" s="231"/>
      <c r="C22" s="230"/>
      <c r="D22" s="238" t="s">
        <v>147</v>
      </c>
      <c r="E22" s="147"/>
      <c r="F22" s="203"/>
      <c r="G22" s="221"/>
      <c r="H22" s="242"/>
      <c r="I22" s="147"/>
    </row>
    <row r="23" spans="1:9" s="146" customFormat="1">
      <c r="A23" s="147"/>
      <c r="B23" s="243"/>
      <c r="C23" s="160"/>
      <c r="D23" s="229"/>
      <c r="E23" s="147"/>
      <c r="F23" s="203"/>
      <c r="G23" s="221"/>
      <c r="H23" s="242"/>
      <c r="I23" s="147"/>
    </row>
    <row r="24" spans="1:9" s="178" customFormat="1" ht="26.4">
      <c r="A24" s="235" t="s">
        <v>146</v>
      </c>
      <c r="B24" s="236">
        <v>89.6</v>
      </c>
      <c r="C24" s="237" t="s">
        <v>121</v>
      </c>
      <c r="D24" s="238" t="s">
        <v>145</v>
      </c>
      <c r="E24" s="239"/>
      <c r="F24" s="256"/>
      <c r="G24" s="240"/>
      <c r="H24" s="241" t="str">
        <f>IF(F24="","",ROUND(B24*F24,2))</f>
        <v/>
      </c>
    </row>
    <row r="25" spans="1:9" s="146" customFormat="1" ht="79.2">
      <c r="A25" s="230"/>
      <c r="B25" s="231"/>
      <c r="C25" s="230"/>
      <c r="D25" s="238" t="s">
        <v>144</v>
      </c>
      <c r="E25" s="147"/>
      <c r="F25" s="203"/>
      <c r="G25" s="221"/>
      <c r="H25" s="242"/>
      <c r="I25" s="147"/>
    </row>
    <row r="26" spans="1:9" s="146" customFormat="1" ht="39.6">
      <c r="A26" s="230"/>
      <c r="B26" s="231"/>
      <c r="C26" s="230"/>
      <c r="D26" s="238" t="s">
        <v>143</v>
      </c>
      <c r="E26" s="147"/>
      <c r="F26" s="203"/>
      <c r="G26" s="221"/>
      <c r="H26" s="242"/>
      <c r="I26" s="147"/>
    </row>
    <row r="27" spans="1:9" s="146" customFormat="1" ht="39.6">
      <c r="A27" s="230"/>
      <c r="B27" s="231"/>
      <c r="C27" s="230"/>
      <c r="D27" s="238" t="s">
        <v>142</v>
      </c>
      <c r="E27" s="147"/>
      <c r="F27" s="203"/>
      <c r="G27" s="221"/>
      <c r="H27" s="242"/>
      <c r="I27" s="147"/>
    </row>
    <row r="28" spans="1:9" s="146" customFormat="1">
      <c r="A28" s="147"/>
      <c r="B28" s="243"/>
      <c r="C28" s="160"/>
      <c r="D28" s="229"/>
      <c r="E28" s="147"/>
      <c r="F28" s="203"/>
      <c r="G28" s="221"/>
      <c r="H28" s="242"/>
      <c r="I28" s="147"/>
    </row>
    <row r="29" spans="1:9" s="178" customFormat="1" ht="15">
      <c r="A29" s="235" t="s">
        <v>141</v>
      </c>
      <c r="B29" s="236">
        <v>144</v>
      </c>
      <c r="C29" s="237" t="s">
        <v>109</v>
      </c>
      <c r="D29" s="238" t="s">
        <v>140</v>
      </c>
      <c r="E29" s="239"/>
      <c r="F29" s="256"/>
      <c r="G29" s="240"/>
      <c r="H29" s="241" t="str">
        <f>IF(F29="","",ROUND(B29*F29,2))</f>
        <v/>
      </c>
    </row>
    <row r="30" spans="1:9" s="146" customFormat="1" ht="66">
      <c r="A30" s="230"/>
      <c r="B30" s="231"/>
      <c r="C30" s="230"/>
      <c r="D30" s="238" t="s">
        <v>139</v>
      </c>
      <c r="E30" s="147"/>
      <c r="F30" s="203"/>
      <c r="G30" s="221"/>
      <c r="H30" s="242"/>
      <c r="I30" s="147"/>
    </row>
    <row r="31" spans="1:9" s="146" customFormat="1" ht="66">
      <c r="A31" s="230"/>
      <c r="B31" s="231"/>
      <c r="C31" s="230"/>
      <c r="D31" s="238" t="s">
        <v>138</v>
      </c>
      <c r="E31" s="147"/>
      <c r="F31" s="203"/>
      <c r="G31" s="221"/>
      <c r="H31" s="242"/>
      <c r="I31" s="147"/>
    </row>
    <row r="32" spans="1:9" s="146" customFormat="1" ht="92.4">
      <c r="A32" s="230"/>
      <c r="B32" s="231"/>
      <c r="C32" s="230"/>
      <c r="D32" s="238" t="s">
        <v>137</v>
      </c>
      <c r="E32" s="147"/>
      <c r="F32" s="203"/>
      <c r="G32" s="221"/>
      <c r="H32" s="242"/>
      <c r="I32" s="147"/>
    </row>
    <row r="33" spans="1:9" s="146" customFormat="1">
      <c r="A33" s="147"/>
      <c r="B33" s="243"/>
      <c r="C33" s="160"/>
      <c r="D33" s="229"/>
      <c r="E33" s="147"/>
      <c r="F33" s="203"/>
      <c r="G33" s="221"/>
      <c r="H33" s="242"/>
      <c r="I33" s="147"/>
    </row>
    <row r="34" spans="1:9" s="178" customFormat="1" ht="26.4">
      <c r="A34" s="235" t="s">
        <v>136</v>
      </c>
      <c r="B34" s="236">
        <v>1685.26</v>
      </c>
      <c r="C34" s="237" t="s">
        <v>121</v>
      </c>
      <c r="D34" s="238" t="s">
        <v>135</v>
      </c>
      <c r="E34" s="239"/>
      <c r="F34" s="256"/>
      <c r="G34" s="240"/>
      <c r="H34" s="241" t="str">
        <f>IF(F34="","",ROUND(B34*F34,2))</f>
        <v/>
      </c>
    </row>
    <row r="35" spans="1:9" s="146" customFormat="1" ht="198">
      <c r="A35" s="230"/>
      <c r="B35" s="231"/>
      <c r="C35" s="230"/>
      <c r="D35" s="238" t="s">
        <v>134</v>
      </c>
      <c r="E35" s="147"/>
      <c r="F35" s="203"/>
      <c r="G35" s="221"/>
      <c r="H35" s="242"/>
      <c r="I35" s="147"/>
    </row>
    <row r="36" spans="1:9" s="146" customFormat="1" ht="39.6">
      <c r="A36" s="230"/>
      <c r="B36" s="231"/>
      <c r="C36" s="230"/>
      <c r="D36" s="238" t="s">
        <v>133</v>
      </c>
      <c r="E36" s="147"/>
      <c r="F36" s="203"/>
      <c r="G36" s="221"/>
      <c r="H36" s="242"/>
      <c r="I36" s="147"/>
    </row>
    <row r="37" spans="1:9" s="146" customFormat="1" ht="118.8">
      <c r="A37" s="230"/>
      <c r="B37" s="231"/>
      <c r="C37" s="230"/>
      <c r="D37" s="238" t="s">
        <v>132</v>
      </c>
      <c r="E37" s="147"/>
      <c r="F37" s="203"/>
      <c r="G37" s="221"/>
      <c r="H37" s="242"/>
      <c r="I37" s="147"/>
    </row>
    <row r="38" spans="1:9" s="146" customFormat="1">
      <c r="A38" s="147"/>
      <c r="B38" s="243"/>
      <c r="C38" s="160"/>
      <c r="D38" s="229"/>
      <c r="E38" s="147"/>
      <c r="F38" s="203"/>
      <c r="G38" s="221"/>
      <c r="H38" s="242"/>
      <c r="I38" s="147"/>
    </row>
    <row r="39" spans="1:9" s="178" customFormat="1" ht="26.4">
      <c r="A39" s="235" t="s">
        <v>131</v>
      </c>
      <c r="B39" s="236">
        <v>122.46</v>
      </c>
      <c r="C39" s="237" t="s">
        <v>121</v>
      </c>
      <c r="D39" s="238" t="s">
        <v>130</v>
      </c>
      <c r="E39" s="239"/>
      <c r="F39" s="256"/>
      <c r="G39" s="240"/>
      <c r="H39" s="241" t="str">
        <f>IF(F39="","",ROUND(B39*F39,2))</f>
        <v/>
      </c>
    </row>
    <row r="40" spans="1:9" s="146" customFormat="1" ht="79.2">
      <c r="A40" s="230"/>
      <c r="B40" s="231"/>
      <c r="C40" s="230"/>
      <c r="D40" s="238" t="s">
        <v>129</v>
      </c>
      <c r="E40" s="147"/>
      <c r="F40" s="203"/>
      <c r="G40" s="221"/>
      <c r="H40" s="242"/>
      <c r="I40" s="147"/>
    </row>
    <row r="41" spans="1:9" s="146" customFormat="1" ht="52.8">
      <c r="A41" s="230"/>
      <c r="B41" s="231"/>
      <c r="C41" s="230"/>
      <c r="D41" s="238" t="s">
        <v>128</v>
      </c>
      <c r="E41" s="147"/>
      <c r="F41" s="203"/>
      <c r="G41" s="221"/>
      <c r="H41" s="242"/>
      <c r="I41" s="147"/>
    </row>
    <row r="42" spans="1:9" s="146" customFormat="1" ht="92.4">
      <c r="A42" s="230"/>
      <c r="B42" s="231"/>
      <c r="C42" s="230"/>
      <c r="D42" s="238" t="s">
        <v>127</v>
      </c>
      <c r="E42" s="147"/>
      <c r="F42" s="203"/>
      <c r="G42" s="221"/>
      <c r="H42" s="242"/>
      <c r="I42" s="147"/>
    </row>
    <row r="43" spans="1:9" s="146" customFormat="1">
      <c r="A43" s="147"/>
      <c r="B43" s="243"/>
      <c r="C43" s="160"/>
      <c r="D43" s="229"/>
      <c r="E43" s="147"/>
      <c r="F43" s="203"/>
      <c r="G43" s="221"/>
      <c r="H43" s="242"/>
      <c r="I43" s="147"/>
    </row>
    <row r="44" spans="1:9" s="178" customFormat="1" ht="26.4">
      <c r="A44" s="235" t="s">
        <v>126</v>
      </c>
      <c r="B44" s="236">
        <v>1166</v>
      </c>
      <c r="C44" s="237" t="s">
        <v>121</v>
      </c>
      <c r="D44" s="238" t="s">
        <v>125</v>
      </c>
      <c r="E44" s="239"/>
      <c r="F44" s="256"/>
      <c r="G44" s="240"/>
      <c r="H44" s="241" t="str">
        <f>IF(F44="","",ROUND(B44*F44,2))</f>
        <v/>
      </c>
    </row>
    <row r="45" spans="1:9" s="146" customFormat="1" ht="330">
      <c r="A45" s="230"/>
      <c r="B45" s="231"/>
      <c r="C45" s="230"/>
      <c r="D45" s="238" t="s">
        <v>124</v>
      </c>
      <c r="E45" s="147"/>
      <c r="F45" s="203"/>
      <c r="G45" s="221"/>
      <c r="H45" s="242"/>
      <c r="I45" s="147"/>
    </row>
    <row r="46" spans="1:9" s="146" customFormat="1" ht="92.4">
      <c r="A46" s="230"/>
      <c r="B46" s="231"/>
      <c r="C46" s="230"/>
      <c r="D46" s="238" t="s">
        <v>123</v>
      </c>
      <c r="E46" s="147"/>
      <c r="F46" s="203"/>
      <c r="G46" s="221"/>
      <c r="H46" s="242"/>
      <c r="I46" s="147"/>
    </row>
    <row r="47" spans="1:9" s="146" customFormat="1" ht="66">
      <c r="A47" s="230"/>
      <c r="B47" s="231"/>
      <c r="C47" s="230"/>
      <c r="D47" s="238" t="s">
        <v>117</v>
      </c>
      <c r="E47" s="147"/>
      <c r="F47" s="203"/>
      <c r="G47" s="221"/>
      <c r="H47" s="242"/>
      <c r="I47" s="147"/>
    </row>
    <row r="48" spans="1:9" s="146" customFormat="1">
      <c r="A48" s="147"/>
      <c r="B48" s="243"/>
      <c r="C48" s="160"/>
      <c r="D48" s="229"/>
      <c r="E48" s="147"/>
      <c r="F48" s="203"/>
      <c r="G48" s="221"/>
      <c r="H48" s="242"/>
      <c r="I48" s="147"/>
    </row>
    <row r="49" spans="1:9" s="178" customFormat="1" ht="26.4">
      <c r="A49" s="235" t="s">
        <v>122</v>
      </c>
      <c r="B49" s="236">
        <v>1166</v>
      </c>
      <c r="C49" s="237" t="s">
        <v>121</v>
      </c>
      <c r="D49" s="238" t="s">
        <v>120</v>
      </c>
      <c r="E49" s="239"/>
      <c r="F49" s="256"/>
      <c r="G49" s="240"/>
      <c r="H49" s="241" t="str">
        <f>IF(F49="","",ROUND(B49*F49,2))</f>
        <v/>
      </c>
    </row>
    <row r="50" spans="1:9" s="146" customFormat="1" ht="184.8">
      <c r="A50" s="230"/>
      <c r="B50" s="231"/>
      <c r="C50" s="230"/>
      <c r="D50" s="238" t="s">
        <v>119</v>
      </c>
      <c r="E50" s="147"/>
      <c r="F50" s="203"/>
      <c r="G50" s="221"/>
      <c r="H50" s="242"/>
      <c r="I50" s="147"/>
    </row>
    <row r="51" spans="1:9" s="146" customFormat="1" ht="66">
      <c r="A51" s="230"/>
      <c r="B51" s="231"/>
      <c r="C51" s="230"/>
      <c r="D51" s="238" t="s">
        <v>118</v>
      </c>
      <c r="E51" s="147"/>
      <c r="F51" s="203"/>
      <c r="G51" s="221"/>
      <c r="H51" s="242"/>
      <c r="I51" s="147"/>
    </row>
    <row r="52" spans="1:9" s="146" customFormat="1" ht="66">
      <c r="A52" s="230"/>
      <c r="B52" s="231"/>
      <c r="C52" s="230"/>
      <c r="D52" s="238" t="s">
        <v>117</v>
      </c>
      <c r="E52" s="147"/>
      <c r="F52" s="203"/>
      <c r="G52" s="221"/>
      <c r="H52" s="242"/>
      <c r="I52" s="147"/>
    </row>
    <row r="53" spans="1:9" s="146" customFormat="1">
      <c r="A53" s="147"/>
      <c r="B53" s="243"/>
      <c r="C53" s="160"/>
      <c r="D53" s="229"/>
      <c r="E53" s="147"/>
      <c r="F53" s="203"/>
      <c r="G53" s="221"/>
      <c r="H53" s="242"/>
      <c r="I53" s="147"/>
    </row>
    <row r="54" spans="1:9" s="178" customFormat="1" ht="26.4">
      <c r="A54" s="235" t="s">
        <v>116</v>
      </c>
      <c r="B54" s="236">
        <v>100</v>
      </c>
      <c r="C54" s="237" t="s">
        <v>115</v>
      </c>
      <c r="D54" s="238" t="s">
        <v>114</v>
      </c>
      <c r="E54" s="239"/>
      <c r="F54" s="256"/>
      <c r="G54" s="240"/>
      <c r="H54" s="241" t="str">
        <f>IF(F54="","",ROUND(B54*F54,2))</f>
        <v/>
      </c>
    </row>
    <row r="55" spans="1:9" s="146" customFormat="1" ht="79.2">
      <c r="A55" s="230"/>
      <c r="B55" s="231"/>
      <c r="C55" s="230"/>
      <c r="D55" s="238" t="s">
        <v>113</v>
      </c>
      <c r="E55" s="147"/>
      <c r="F55" s="203"/>
      <c r="G55" s="221"/>
      <c r="H55" s="242"/>
      <c r="I55" s="147"/>
    </row>
    <row r="56" spans="1:9" s="146" customFormat="1" ht="39.6">
      <c r="A56" s="230"/>
      <c r="B56" s="231"/>
      <c r="C56" s="230"/>
      <c r="D56" s="238" t="s">
        <v>112</v>
      </c>
      <c r="E56" s="147"/>
      <c r="F56" s="203"/>
      <c r="G56" s="221"/>
      <c r="H56" s="242"/>
      <c r="I56" s="147"/>
    </row>
    <row r="57" spans="1:9" s="146" customFormat="1" ht="79.2">
      <c r="A57" s="230"/>
      <c r="B57" s="231"/>
      <c r="C57" s="230"/>
      <c r="D57" s="238" t="s">
        <v>111</v>
      </c>
      <c r="E57" s="147"/>
      <c r="F57" s="203"/>
      <c r="G57" s="221"/>
      <c r="H57" s="242"/>
      <c r="I57" s="147"/>
    </row>
    <row r="58" spans="1:9" s="146" customFormat="1">
      <c r="A58" s="147"/>
      <c r="B58" s="243"/>
      <c r="C58" s="160"/>
      <c r="D58" s="229"/>
      <c r="E58" s="147"/>
      <c r="F58" s="203"/>
      <c r="G58" s="221"/>
      <c r="H58" s="242"/>
      <c r="I58" s="147"/>
    </row>
    <row r="59" spans="1:9" s="178" customFormat="1" ht="15">
      <c r="A59" s="235" t="s">
        <v>110</v>
      </c>
      <c r="B59" s="236">
        <v>252.43</v>
      </c>
      <c r="C59" s="237" t="s">
        <v>109</v>
      </c>
      <c r="D59" s="238" t="s">
        <v>108</v>
      </c>
      <c r="E59" s="239"/>
      <c r="F59" s="256"/>
      <c r="G59" s="240"/>
      <c r="H59" s="241" t="str">
        <f>IF(F59="","",ROUND(B59*F59,2))</f>
        <v/>
      </c>
    </row>
    <row r="60" spans="1:9" s="146" customFormat="1" ht="66">
      <c r="A60" s="230"/>
      <c r="B60" s="231"/>
      <c r="C60" s="230"/>
      <c r="D60" s="238" t="s">
        <v>107</v>
      </c>
      <c r="E60" s="147"/>
      <c r="F60" s="203"/>
      <c r="G60" s="221"/>
      <c r="H60" s="242"/>
      <c r="I60" s="147"/>
    </row>
    <row r="61" spans="1:9" s="146" customFormat="1" ht="66">
      <c r="A61" s="230"/>
      <c r="B61" s="231"/>
      <c r="C61" s="230"/>
      <c r="D61" s="238" t="s">
        <v>106</v>
      </c>
      <c r="E61" s="147"/>
      <c r="F61" s="203"/>
      <c r="G61" s="221"/>
      <c r="H61" s="242"/>
      <c r="I61" s="147"/>
    </row>
    <row r="62" spans="1:9" s="146" customFormat="1" ht="39.6">
      <c r="A62" s="230"/>
      <c r="B62" s="231"/>
      <c r="C62" s="230"/>
      <c r="D62" s="238" t="s">
        <v>105</v>
      </c>
      <c r="E62" s="147"/>
      <c r="F62" s="203"/>
      <c r="G62" s="221"/>
      <c r="H62" s="242"/>
      <c r="I62" s="147"/>
    </row>
    <row r="63" spans="1:9" s="146" customFormat="1">
      <c r="A63" s="147"/>
      <c r="B63" s="243"/>
      <c r="C63" s="160"/>
      <c r="D63" s="229"/>
      <c r="E63" s="147"/>
      <c r="F63" s="203"/>
      <c r="G63" s="221"/>
      <c r="H63" s="242"/>
      <c r="I63" s="147"/>
    </row>
    <row r="64" spans="1:9" ht="13.8" thickBot="1">
      <c r="D64" s="229"/>
      <c r="H64" s="244"/>
      <c r="I64" s="148"/>
    </row>
    <row r="65" spans="1:9" ht="45.6" thickBot="1">
      <c r="D65" s="229"/>
      <c r="F65" s="203" t="s">
        <v>4</v>
      </c>
      <c r="G65" s="127"/>
      <c r="H65" s="245" t="str">
        <f>IF(OR(H19="",H24="",H29="",H34="",H39="",H44="",H49="",H54="",H59="",)=TRUE,"nicht alle Felder ausgefüllt!",SUM(H19:H62))</f>
        <v>nicht alle Felder ausgefüllt!</v>
      </c>
      <c r="I65" s="148"/>
    </row>
    <row r="66" spans="1:9">
      <c r="A66" s="235"/>
      <c r="B66" s="246"/>
      <c r="C66" s="237"/>
      <c r="D66" s="229"/>
      <c r="E66" s="239"/>
      <c r="F66" s="247"/>
      <c r="G66" s="247"/>
      <c r="H66" s="247"/>
    </row>
    <row r="67" spans="1:9">
      <c r="A67" s="248"/>
      <c r="B67" s="221"/>
      <c r="C67" s="249"/>
      <c r="D67" s="229"/>
      <c r="E67" s="250"/>
      <c r="F67" s="247"/>
      <c r="G67" s="247"/>
      <c r="H67" s="247"/>
    </row>
    <row r="68" spans="1:9">
      <c r="A68" s="248"/>
      <c r="B68" s="221"/>
      <c r="C68" s="249"/>
      <c r="D68" s="229"/>
      <c r="E68" s="250"/>
      <c r="F68" s="247"/>
      <c r="G68" s="247"/>
      <c r="H68" s="247"/>
    </row>
    <row r="69" spans="1:9">
      <c r="A69" s="248"/>
      <c r="B69" s="221"/>
      <c r="C69" s="249"/>
      <c r="D69" s="229"/>
      <c r="E69" s="250"/>
      <c r="F69" s="247"/>
      <c r="G69" s="247"/>
      <c r="H69" s="247"/>
    </row>
    <row r="70" spans="1:9">
      <c r="A70" s="248"/>
      <c r="B70" s="221"/>
      <c r="C70" s="249"/>
      <c r="D70" s="229"/>
      <c r="E70" s="250"/>
      <c r="F70" s="247"/>
      <c r="G70" s="247"/>
      <c r="H70" s="247"/>
    </row>
    <row r="71" spans="1:9">
      <c r="A71" s="248"/>
      <c r="B71" s="221"/>
      <c r="C71" s="249"/>
      <c r="D71" s="229"/>
      <c r="E71" s="250"/>
      <c r="F71" s="247"/>
      <c r="G71" s="247"/>
      <c r="H71" s="247"/>
    </row>
    <row r="72" spans="1:9">
      <c r="A72" s="248"/>
      <c r="B72" s="221"/>
      <c r="C72" s="249"/>
      <c r="D72" s="229"/>
      <c r="E72" s="250"/>
      <c r="F72" s="247"/>
      <c r="G72" s="247"/>
      <c r="H72" s="247"/>
    </row>
    <row r="73" spans="1:9">
      <c r="A73" s="248"/>
      <c r="B73" s="221"/>
      <c r="C73" s="249"/>
      <c r="D73" s="229"/>
      <c r="E73" s="250"/>
      <c r="F73" s="247"/>
      <c r="G73" s="247"/>
      <c r="H73" s="247"/>
    </row>
    <row r="74" spans="1:9">
      <c r="A74" s="248"/>
      <c r="B74" s="221"/>
      <c r="C74" s="249"/>
      <c r="D74" s="229"/>
      <c r="E74" s="250"/>
      <c r="F74" s="247"/>
      <c r="G74" s="247"/>
      <c r="H74" s="247"/>
    </row>
    <row r="75" spans="1:9">
      <c r="A75" s="248"/>
      <c r="B75" s="221"/>
      <c r="C75" s="249"/>
      <c r="D75" s="229"/>
      <c r="E75" s="250"/>
      <c r="F75" s="247"/>
      <c r="G75" s="247"/>
      <c r="H75" s="247"/>
    </row>
    <row r="76" spans="1:9">
      <c r="A76" s="248"/>
      <c r="B76" s="221"/>
      <c r="C76" s="249"/>
      <c r="D76" s="229"/>
      <c r="E76" s="250"/>
      <c r="F76" s="247"/>
      <c r="G76" s="247"/>
      <c r="H76" s="247"/>
    </row>
    <row r="77" spans="1:9">
      <c r="A77" s="248"/>
      <c r="B77" s="221"/>
      <c r="C77" s="249"/>
      <c r="D77" s="229"/>
      <c r="E77" s="250"/>
      <c r="F77" s="247"/>
      <c r="G77" s="247"/>
      <c r="H77" s="247"/>
    </row>
    <row r="78" spans="1:9">
      <c r="A78" s="248"/>
      <c r="B78" s="221"/>
      <c r="C78" s="249"/>
      <c r="D78" s="229"/>
      <c r="E78" s="250"/>
      <c r="F78" s="247"/>
      <c r="G78" s="247"/>
      <c r="H78" s="247"/>
    </row>
    <row r="79" spans="1:9">
      <c r="A79" s="248"/>
      <c r="B79" s="221"/>
      <c r="C79" s="249"/>
      <c r="D79" s="229"/>
      <c r="E79" s="250"/>
      <c r="F79" s="247"/>
      <c r="G79" s="247"/>
      <c r="H79" s="247"/>
    </row>
    <row r="80" spans="1:9">
      <c r="A80" s="147"/>
      <c r="B80" s="221"/>
      <c r="C80" s="251"/>
      <c r="D80" s="229"/>
      <c r="E80" s="201"/>
      <c r="F80" s="252"/>
      <c r="G80" s="252"/>
      <c r="H80" s="252"/>
    </row>
    <row r="81" spans="1:8">
      <c r="A81" s="248"/>
      <c r="B81" s="221"/>
      <c r="C81" s="249"/>
      <c r="D81" s="229"/>
      <c r="E81" s="250"/>
      <c r="F81" s="247"/>
      <c r="G81" s="247"/>
      <c r="H81" s="247"/>
    </row>
    <row r="82" spans="1:8" s="254" customFormat="1">
      <c r="A82" s="248"/>
      <c r="B82" s="221"/>
      <c r="C82" s="249"/>
      <c r="D82" s="229"/>
      <c r="E82" s="250"/>
      <c r="F82" s="203"/>
      <c r="G82" s="221"/>
      <c r="H82" s="253"/>
    </row>
    <row r="83" spans="1:8" s="146" customFormat="1">
      <c r="A83" s="147"/>
      <c r="B83" s="255"/>
      <c r="C83" s="160"/>
      <c r="D83" s="229"/>
      <c r="F83" s="201"/>
      <c r="G83" s="202"/>
      <c r="H83" s="201"/>
    </row>
    <row r="84" spans="1:8" s="146" customFormat="1">
      <c r="A84" s="147"/>
      <c r="B84" s="221"/>
      <c r="C84" s="160"/>
      <c r="D84" s="229"/>
      <c r="E84" s="147"/>
      <c r="F84" s="221"/>
      <c r="G84" s="221"/>
      <c r="H84" s="221"/>
    </row>
    <row r="85" spans="1:8" s="254" customFormat="1">
      <c r="A85" s="200"/>
      <c r="B85" s="221"/>
      <c r="C85" s="160"/>
      <c r="D85" s="229"/>
      <c r="E85" s="147"/>
      <c r="F85" s="221"/>
      <c r="G85" s="221"/>
      <c r="H85" s="221"/>
    </row>
    <row r="86" spans="1:8" s="254" customFormat="1">
      <c r="A86" s="200"/>
      <c r="B86" s="221"/>
      <c r="C86" s="160"/>
      <c r="D86" s="229"/>
      <c r="E86" s="147"/>
      <c r="F86" s="203"/>
      <c r="G86" s="221"/>
      <c r="H86" s="221"/>
    </row>
    <row r="87" spans="1:8" s="254" customFormat="1">
      <c r="A87" s="200"/>
      <c r="B87" s="221"/>
      <c r="C87" s="160"/>
      <c r="D87" s="229"/>
      <c r="E87" s="147"/>
      <c r="F87" s="221"/>
      <c r="G87" s="221"/>
      <c r="H87" s="221"/>
    </row>
    <row r="88" spans="1:8" s="254" customFormat="1">
      <c r="A88" s="200"/>
      <c r="B88" s="221"/>
      <c r="C88" s="160"/>
      <c r="D88" s="229"/>
      <c r="E88" s="147"/>
      <c r="F88" s="255"/>
      <c r="G88" s="255"/>
      <c r="H88" s="255"/>
    </row>
    <row r="89" spans="1:8" s="146" customFormat="1">
      <c r="A89" s="147"/>
      <c r="B89" s="255"/>
      <c r="C89" s="251"/>
      <c r="D89" s="229"/>
      <c r="E89" s="201"/>
      <c r="F89" s="203"/>
      <c r="G89" s="221"/>
      <c r="H89" s="253"/>
    </row>
    <row r="90" spans="1:8" s="146" customFormat="1">
      <c r="A90" s="147"/>
      <c r="B90" s="243"/>
      <c r="C90" s="160"/>
      <c r="D90" s="229"/>
      <c r="E90" s="147"/>
      <c r="F90" s="221"/>
      <c r="G90" s="221"/>
      <c r="H90" s="221"/>
    </row>
    <row r="91" spans="1:8" s="146" customFormat="1">
      <c r="A91" s="147"/>
      <c r="B91" s="243"/>
      <c r="C91" s="160"/>
      <c r="D91" s="229"/>
      <c r="E91" s="147"/>
      <c r="F91" s="221"/>
      <c r="G91" s="221"/>
      <c r="H91" s="253"/>
    </row>
  </sheetData>
  <sheetProtection algorithmName="SHA-512" hashValue="XqbyMzVDoNp2O0TNq3cW4EPp2ctSqMU87K6bOP40hFob7pPIvHIpX4mfvciCBn/sFIspAPhUtGkPkex18ZNyug==" saltValue="n783RZd7WOEmB62qeaOgYQ==" spinCount="100000" sheet="1" objects="1" scenarios="1"/>
  <mergeCells count="3">
    <mergeCell ref="A1:C6"/>
    <mergeCell ref="E1:H6"/>
    <mergeCell ref="F11:H11"/>
  </mergeCells>
  <dataValidations count="1">
    <dataValidation type="custom" allowBlank="1" showInputMessage="1" showErrorMessage="1" errorTitle="Hinweis" error="Die Eingabe ist auf maximal 4 Nachkommastellen beschränkt." sqref="F19 F24 F29 F34 F39 F44 F49 F54 F59">
      <formula1>F19=ROUND(F19,4)</formula1>
    </dataValidation>
  </dataValidations>
  <printOptions horizontalCentered="1"/>
  <pageMargins left="0.98425196850393704" right="0.78740157480314965" top="0.78740157480314965" bottom="0.78740157480314965" header="0.51181102362204722" footer="0.51181102362204722"/>
  <pageSetup paperSize="9" scale="84" fitToHeight="0" orientation="portrait" horizontalDpi="4294967294" r:id="rId1"/>
  <headerFooter>
    <oddFooter>&amp;L&amp;LErstellungsdatum &amp;D&amp;C&amp;CU_2024_19 PDAFB / ZV-GV-24-1064000-412.02. /
Los 01&amp;R&amp;RSeite &amp;P von &amp;N</oddFooter>
  </headerFooter>
  <rowBreaks count="4" manualBreakCount="4">
    <brk id="28" max="16383" man="1"/>
    <brk id="43" max="16383" man="1"/>
    <brk id="48" max="16383" man="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indexed="47"/>
    <pageSetUpPr fitToPage="1"/>
  </sheetPr>
  <dimension ref="A1:L31"/>
  <sheetViews>
    <sheetView showGridLines="0" zoomScale="103" zoomScaleNormal="85" zoomScaleSheetLayoutView="85" workbookViewId="0">
      <selection activeCell="A7" sqref="A7"/>
    </sheetView>
  </sheetViews>
  <sheetFormatPr baseColWidth="10" defaultColWidth="11.44140625" defaultRowHeight="13.2"/>
  <cols>
    <col min="1" max="1" width="12.5546875" style="63" customWidth="1"/>
    <col min="2" max="4" width="8.5546875" style="63" customWidth="1"/>
    <col min="5" max="5" width="6.109375" style="63" customWidth="1"/>
    <col min="6" max="7" width="10.88671875" style="80" customWidth="1"/>
    <col min="8" max="8" width="10.33203125" style="80" customWidth="1"/>
    <col min="9" max="9" width="14.44140625" style="80" customWidth="1"/>
    <col min="10" max="10" width="24.6640625" style="80" customWidth="1"/>
    <col min="11" max="11" width="25.33203125" style="80" customWidth="1"/>
    <col min="12" max="12" width="24.6640625" style="80" customWidth="1"/>
    <col min="13" max="16384" width="11.44140625" style="63"/>
  </cols>
  <sheetData>
    <row r="1" spans="1:12" ht="14.25" customHeight="1">
      <c r="A1" s="56" t="s">
        <v>0</v>
      </c>
      <c r="B1" s="57"/>
      <c r="C1" s="57"/>
      <c r="D1" s="57"/>
      <c r="E1" s="58"/>
      <c r="F1" s="59"/>
      <c r="G1" s="60"/>
      <c r="H1" s="60"/>
      <c r="I1" s="60"/>
      <c r="J1" s="60"/>
      <c r="K1" s="257"/>
      <c r="L1" s="258"/>
    </row>
    <row r="2" spans="1:12">
      <c r="A2" s="64"/>
      <c r="B2" s="65"/>
      <c r="C2" s="65"/>
      <c r="D2" s="65"/>
      <c r="E2" s="66"/>
      <c r="F2" s="67" t="s">
        <v>1</v>
      </c>
      <c r="G2" s="68"/>
      <c r="H2" s="68"/>
      <c r="I2" s="68"/>
      <c r="J2" s="68"/>
      <c r="K2" s="259"/>
      <c r="L2" s="260"/>
    </row>
    <row r="3" spans="1:12">
      <c r="A3" s="64"/>
      <c r="B3" s="65"/>
      <c r="C3" s="65"/>
      <c r="D3" s="65"/>
      <c r="E3" s="66"/>
      <c r="F3" s="71" t="s">
        <v>33</v>
      </c>
      <c r="G3" s="68"/>
      <c r="H3" s="68"/>
      <c r="I3" s="68"/>
      <c r="J3" s="68"/>
      <c r="K3" s="259"/>
      <c r="L3" s="260"/>
    </row>
    <row r="4" spans="1:12">
      <c r="A4" s="64"/>
      <c r="B4" s="65"/>
      <c r="C4" s="65"/>
      <c r="D4" s="65"/>
      <c r="E4" s="66"/>
      <c r="F4" s="71" t="s">
        <v>34</v>
      </c>
      <c r="G4" s="68"/>
      <c r="H4" s="68"/>
      <c r="I4" s="68"/>
      <c r="J4" s="68"/>
      <c r="K4" s="259"/>
      <c r="L4" s="260"/>
    </row>
    <row r="5" spans="1:12">
      <c r="A5" s="64"/>
      <c r="B5" s="65"/>
      <c r="C5" s="65"/>
      <c r="D5" s="65"/>
      <c r="E5" s="66"/>
      <c r="F5" s="64" t="s">
        <v>35</v>
      </c>
      <c r="G5" s="68"/>
      <c r="H5" s="68"/>
      <c r="I5" s="68"/>
      <c r="J5" s="68"/>
      <c r="K5" s="259"/>
      <c r="L5" s="260"/>
    </row>
    <row r="6" spans="1:12" ht="13.8">
      <c r="A6" s="72"/>
      <c r="B6" s="73"/>
      <c r="C6" s="73"/>
      <c r="D6" s="73"/>
      <c r="E6" s="74"/>
      <c r="F6" s="75"/>
      <c r="G6" s="76"/>
      <c r="H6" s="77"/>
      <c r="I6" s="77"/>
      <c r="J6" s="78"/>
      <c r="K6" s="261"/>
      <c r="L6" s="262"/>
    </row>
    <row r="7" spans="1:12" ht="27" customHeight="1">
      <c r="A7" s="263"/>
      <c r="B7" s="263"/>
      <c r="C7" s="263"/>
      <c r="D7" s="263"/>
      <c r="E7" s="263"/>
      <c r="F7" s="264"/>
      <c r="G7" s="265"/>
      <c r="H7" s="265"/>
      <c r="I7" s="265"/>
      <c r="J7" s="265"/>
      <c r="K7" s="265"/>
      <c r="L7" s="265"/>
    </row>
    <row r="8" spans="1:12" s="82" customFormat="1" ht="27" customHeight="1">
      <c r="A8" s="81" t="s">
        <v>2</v>
      </c>
      <c r="B8" s="81"/>
      <c r="C8" s="81"/>
      <c r="D8" s="81"/>
      <c r="F8" s="83"/>
      <c r="G8" s="84"/>
      <c r="H8" s="81" t="s">
        <v>31</v>
      </c>
      <c r="J8" s="84"/>
      <c r="K8" s="84"/>
      <c r="L8" s="84"/>
    </row>
    <row r="9" spans="1:12" s="82" customFormat="1" ht="27" customHeight="1" thickBot="1">
      <c r="A9" s="81"/>
      <c r="B9" s="81"/>
      <c r="C9" s="81"/>
      <c r="D9" s="81"/>
      <c r="F9" s="83"/>
      <c r="G9" s="84"/>
      <c r="H9" s="81"/>
      <c r="J9" s="84"/>
      <c r="K9" s="84"/>
      <c r="L9" s="84"/>
    </row>
    <row r="10" spans="1:12" s="82" customFormat="1" ht="27" customHeight="1" thickBot="1">
      <c r="A10" s="81" t="s">
        <v>5</v>
      </c>
      <c r="B10" s="81"/>
      <c r="C10" s="81"/>
      <c r="D10" s="81"/>
      <c r="F10" s="83"/>
      <c r="G10" s="84"/>
      <c r="H10" s="81"/>
      <c r="J10" s="86" t="s">
        <v>25</v>
      </c>
      <c r="K10" s="266" t="str">
        <f>IF('01 Stundenverrechnungssatz'!K10="","",'01 Stundenverrechnungssatz'!K10)</f>
        <v/>
      </c>
      <c r="L10" s="267"/>
    </row>
    <row r="11" spans="1:12" s="3" customFormat="1" ht="23.1" customHeight="1" thickBot="1">
      <c r="G11" s="6"/>
    </row>
    <row r="12" spans="1:12" s="3" customFormat="1" ht="27" customHeight="1" thickBot="1">
      <c r="A12" s="7" t="s">
        <v>29</v>
      </c>
      <c r="B12" s="8"/>
      <c r="C12" s="8"/>
      <c r="D12" s="8"/>
      <c r="E12" s="9"/>
      <c r="F12" s="9"/>
      <c r="G12" s="268"/>
      <c r="H12" s="269"/>
      <c r="I12" s="268"/>
      <c r="J12" s="270" t="str">
        <f>'01 Stundenverrechnungssatz'!L20:L20</f>
        <v>nicht alle Felder ausgefüllt!</v>
      </c>
      <c r="K12" s="6"/>
      <c r="L12" s="6"/>
    </row>
    <row r="13" spans="1:12" s="3" customFormat="1" ht="27" customHeight="1" thickBot="1">
      <c r="A13" s="1"/>
      <c r="B13" s="2"/>
      <c r="C13" s="2"/>
      <c r="D13" s="2"/>
      <c r="G13" s="4"/>
      <c r="H13" s="5"/>
      <c r="I13" s="5"/>
      <c r="K13" s="6"/>
      <c r="L13" s="6"/>
    </row>
    <row r="14" spans="1:12" s="3" customFormat="1" ht="27" customHeight="1" thickBot="1">
      <c r="A14" s="7" t="s">
        <v>30</v>
      </c>
      <c r="B14" s="8"/>
      <c r="C14" s="8"/>
      <c r="D14" s="8"/>
      <c r="E14" s="9"/>
      <c r="F14" s="9"/>
      <c r="G14" s="268"/>
      <c r="H14" s="269"/>
      <c r="I14" s="268"/>
      <c r="J14" s="270" t="str">
        <f>'01 Stundenverrechnungssatz'!L32:L32</f>
        <v/>
      </c>
      <c r="K14" s="6"/>
      <c r="L14" s="6"/>
    </row>
    <row r="15" spans="1:12" s="3" customFormat="1" ht="23.1" customHeight="1" thickBot="1">
      <c r="A15" s="1"/>
      <c r="B15" s="2"/>
      <c r="C15" s="2"/>
      <c r="D15" s="2"/>
      <c r="G15" s="4"/>
      <c r="H15" s="5"/>
      <c r="I15" s="5"/>
      <c r="K15" s="6"/>
      <c r="L15" s="6"/>
    </row>
    <row r="16" spans="1:12" s="3" customFormat="1" ht="27" customHeight="1" thickBot="1">
      <c r="A16" s="7" t="s">
        <v>22</v>
      </c>
      <c r="B16" s="8"/>
      <c r="C16" s="8"/>
      <c r="D16" s="8"/>
      <c r="E16" s="9"/>
      <c r="F16" s="10"/>
      <c r="G16" s="11"/>
      <c r="H16" s="5"/>
      <c r="I16" s="5"/>
      <c r="K16" s="6"/>
      <c r="L16" s="6"/>
    </row>
    <row r="17" spans="1:12" s="101" customFormat="1" ht="23.1" customHeight="1" thickBot="1"/>
    <row r="18" spans="1:12" ht="27" customHeight="1" thickBot="1">
      <c r="A18" s="7" t="s">
        <v>3</v>
      </c>
      <c r="B18" s="8"/>
      <c r="C18" s="8"/>
      <c r="D18" s="8"/>
      <c r="E18" s="9"/>
      <c r="F18" s="9"/>
      <c r="G18" s="271"/>
      <c r="H18" s="271"/>
      <c r="I18" s="271" t="s">
        <v>4</v>
      </c>
      <c r="J18" s="272" t="str">
        <f>IF('02 LV Standard'!L81="","",'02 LV Standard'!L81)</f>
        <v>nicht alle Felder ausgefüllt!</v>
      </c>
      <c r="K18" s="101"/>
      <c r="L18" s="101"/>
    </row>
    <row r="19" spans="1:12" s="273" customFormat="1" ht="23.1" customHeight="1" thickBot="1">
      <c r="F19" s="101"/>
      <c r="G19" s="101"/>
      <c r="H19" s="101"/>
      <c r="I19" s="101"/>
      <c r="J19" s="101"/>
      <c r="K19" s="101"/>
      <c r="L19" s="101"/>
    </row>
    <row r="20" spans="1:12" ht="27" customHeight="1" thickBot="1">
      <c r="A20" s="7" t="s">
        <v>6</v>
      </c>
      <c r="B20" s="8"/>
      <c r="C20" s="8"/>
      <c r="D20" s="8"/>
      <c r="E20" s="274" t="s">
        <v>7</v>
      </c>
      <c r="F20" s="9"/>
      <c r="G20" s="271"/>
      <c r="H20" s="271"/>
      <c r="I20" s="271" t="s">
        <v>4</v>
      </c>
      <c r="J20" s="272" t="str">
        <f>IF('03 LV Zusatzleistungen'!H65="","",'03 LV Zusatzleistungen'!H65)</f>
        <v>nicht alle Felder ausgefüllt!</v>
      </c>
      <c r="K20" s="101"/>
      <c r="L20" s="101"/>
    </row>
    <row r="21" spans="1:12" ht="23.1" customHeight="1" thickBot="1">
      <c r="A21" s="275"/>
      <c r="B21" s="275"/>
      <c r="C21" s="275"/>
      <c r="D21" s="275"/>
      <c r="E21" s="275"/>
      <c r="F21" s="276"/>
      <c r="G21" s="276"/>
      <c r="H21" s="276"/>
      <c r="I21" s="276"/>
      <c r="J21" s="276"/>
      <c r="K21" s="277"/>
      <c r="L21" s="277"/>
    </row>
    <row r="22" spans="1:12" ht="23.1" customHeight="1" thickBot="1">
      <c r="A22" s="3"/>
      <c r="B22" s="3"/>
      <c r="C22" s="3"/>
      <c r="D22" s="3"/>
      <c r="E22" s="3"/>
      <c r="F22" s="6"/>
      <c r="G22" s="6"/>
      <c r="H22" s="6"/>
      <c r="I22" s="6"/>
      <c r="J22" s="6"/>
      <c r="K22" s="101"/>
      <c r="L22" s="101"/>
    </row>
    <row r="23" spans="1:12" ht="27" customHeight="1" thickBot="1">
      <c r="A23" s="1" t="s">
        <v>11</v>
      </c>
      <c r="B23" s="2"/>
      <c r="C23" s="2"/>
      <c r="D23" s="2"/>
      <c r="E23" s="3"/>
      <c r="F23" s="3"/>
      <c r="G23" s="90"/>
      <c r="H23" s="90"/>
      <c r="I23" s="63"/>
      <c r="J23" s="63"/>
      <c r="K23" s="278" t="s">
        <v>8</v>
      </c>
      <c r="L23" s="279" t="str">
        <f>IF(IF(J20="nicht alle Felder ausgefüllt!",0,J20) + IF(J18="nicht alle Felder ausgefüllt!",0,J18)=0,"",IF(J20="nicht alle Felder ausgefüllt!",0,J20)+IF(J18="nicht alle Felder ausgefüllt!",0,J18))</f>
        <v/>
      </c>
    </row>
    <row r="24" spans="1:12" ht="23.1" customHeight="1"/>
    <row r="25" spans="1:12" ht="23.1" customHeight="1" thickBot="1"/>
    <row r="26" spans="1:12" ht="27" customHeight="1" thickBot="1">
      <c r="A26" s="11">
        <v>19</v>
      </c>
      <c r="B26" s="280" t="s">
        <v>18</v>
      </c>
      <c r="C26" s="2"/>
      <c r="D26" s="2"/>
      <c r="E26" s="3"/>
      <c r="F26" s="3"/>
      <c r="G26" s="90"/>
      <c r="H26" s="90"/>
      <c r="I26" s="63"/>
      <c r="J26" s="63"/>
      <c r="K26" s="278" t="s">
        <v>8</v>
      </c>
      <c r="L26" s="279" t="str">
        <f>IF(L23="","",L23*A26/100)</f>
        <v/>
      </c>
    </row>
    <row r="27" spans="1:12" s="93" customFormat="1" ht="23.1" customHeight="1" thickBot="1">
      <c r="A27" s="281"/>
      <c r="B27" s="281"/>
      <c r="D27" s="282"/>
      <c r="F27" s="283"/>
      <c r="H27" s="283"/>
      <c r="K27" s="283"/>
      <c r="L27" s="284"/>
    </row>
    <row r="28" spans="1:12" ht="27" customHeight="1" thickBot="1">
      <c r="A28" s="1" t="s">
        <v>12</v>
      </c>
      <c r="B28" s="2"/>
      <c r="C28" s="2"/>
      <c r="D28" s="2"/>
      <c r="E28" s="3"/>
      <c r="F28" s="3"/>
      <c r="G28" s="90"/>
      <c r="H28" s="90"/>
      <c r="I28" s="63"/>
      <c r="J28" s="63"/>
      <c r="K28" s="278" t="s">
        <v>8</v>
      </c>
      <c r="L28" s="279" t="str">
        <f>IF(L26="","",L26+L23)</f>
        <v/>
      </c>
    </row>
    <row r="29" spans="1:12" s="93" customFormat="1">
      <c r="A29" s="285"/>
      <c r="B29" s="286"/>
      <c r="C29" s="286"/>
      <c r="D29" s="286"/>
      <c r="E29" s="287"/>
      <c r="F29" s="288"/>
      <c r="G29" s="288"/>
      <c r="H29" s="288"/>
      <c r="I29" s="288"/>
      <c r="J29" s="284"/>
      <c r="K29" s="284"/>
      <c r="L29" s="284"/>
    </row>
    <row r="30" spans="1:12" s="93" customFormat="1">
      <c r="A30" s="281"/>
      <c r="B30" s="281"/>
      <c r="D30" s="282"/>
      <c r="F30" s="283"/>
      <c r="H30" s="283"/>
      <c r="I30" s="283"/>
      <c r="J30" s="284"/>
      <c r="K30" s="284"/>
      <c r="L30" s="284"/>
    </row>
    <row r="31" spans="1:12" s="93" customFormat="1">
      <c r="A31" s="285"/>
      <c r="B31" s="286"/>
      <c r="C31" s="286"/>
      <c r="D31" s="286"/>
      <c r="E31" s="287"/>
      <c r="F31" s="288"/>
      <c r="G31" s="288"/>
      <c r="H31" s="288"/>
      <c r="I31" s="288"/>
      <c r="J31" s="284"/>
      <c r="K31" s="284"/>
      <c r="L31" s="284"/>
    </row>
  </sheetData>
  <sheetProtection algorithmName="SHA-512" hashValue="phYl5stLVHve9HM83aVqFlwhK7Fwek9veyePDuZQRZA99VbKjYPSa+Ed+QDGYfdK1MSWNOnmxE6MKaZtlAJScg==" saltValue="E4s+kZe/w2o3RHz7qkMjbQ==" spinCount="100000" sheet="1" objects="1" scenarios="1"/>
  <mergeCells count="7">
    <mergeCell ref="K10:L10"/>
    <mergeCell ref="A1:E6"/>
    <mergeCell ref="F5:J5"/>
    <mergeCell ref="F2:J2"/>
    <mergeCell ref="F3:J3"/>
    <mergeCell ref="F4:J4"/>
    <mergeCell ref="F1:J1"/>
  </mergeCells>
  <phoneticPr fontId="0" type="noConversion"/>
  <dataValidations count="1">
    <dataValidation type="custom" allowBlank="1" showErrorMessage="1" errorTitle="Hinweis" error="Die Eingabe ist auf eine Nachkommastelle beschränkt." sqref="G16">
      <formula1>G16=ROUND(G16,1)</formula1>
    </dataValidation>
  </dataValidations>
  <printOptions horizontalCentered="1"/>
  <pageMargins left="0.59055118110236227" right="0.59055118110236227" top="0.78740157480314965" bottom="0.59055118110236227" header="0.51181102362204722" footer="0.51181102362204722"/>
  <pageSetup paperSize="9" scale="77" fitToHeight="0" orientation="landscape" horizontalDpi="4294967294" r:id="rId1"/>
  <headerFooter>
    <oddFooter>&amp;LErstellungsdatum &amp;D&amp;RSeite &amp;P von &amp;N&amp;C&amp;CU_2024_19 PDAFB / ZV-GV-24-1064000-412.02. /
Los 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indexed="22"/>
    <pageSetUpPr fitToPage="1"/>
  </sheetPr>
  <dimension ref="A1:R102"/>
  <sheetViews>
    <sheetView showGridLines="0" zoomScaleNormal="70" zoomScaleSheetLayoutView="85" workbookViewId="0">
      <pane ySplit="13" topLeftCell="A14" activePane="bottomLeft" state="frozen"/>
      <selection pane="bottomLeft" activeCell="A7" sqref="A7"/>
    </sheetView>
  </sheetViews>
  <sheetFormatPr baseColWidth="10" defaultColWidth="11.44140625" defaultRowHeight="12.75" customHeight="1"/>
  <cols>
    <col min="1" max="1" width="9.6640625" style="12" customWidth="1"/>
    <col min="2" max="2" width="21.6640625" style="12" customWidth="1"/>
    <col min="3" max="4" width="25.6640625" style="12" customWidth="1"/>
    <col min="5" max="7" width="22.6640625" style="12" customWidth="1"/>
    <col min="8" max="8" width="10.6640625" style="12" customWidth="1"/>
    <col min="9" max="9" width="20.6640625" style="12" customWidth="1"/>
    <col min="10" max="10" width="11.6640625" style="12" customWidth="1"/>
    <col min="11" max="11" width="7.6640625" style="12" customWidth="1"/>
    <col min="12" max="12" width="11.44140625" style="12"/>
    <col min="13" max="13" width="13.6640625" style="12" customWidth="1"/>
    <col min="14" max="14" width="12" style="12" customWidth="1"/>
    <col min="15" max="16384" width="11.44140625" style="12"/>
  </cols>
  <sheetData>
    <row r="1" spans="1:18" s="20" customFormat="1" ht="12.75" customHeight="1">
      <c r="A1" s="55" t="s">
        <v>0</v>
      </c>
      <c r="B1" s="46"/>
      <c r="C1" s="48"/>
      <c r="D1" s="54"/>
      <c r="E1" s="53"/>
      <c r="F1" s="53"/>
      <c r="G1" s="52"/>
      <c r="H1" s="51"/>
      <c r="I1" s="51"/>
      <c r="J1" s="50"/>
      <c r="K1" s="36"/>
      <c r="L1" s="35"/>
    </row>
    <row r="2" spans="1:18" s="20" customFormat="1" ht="13.2">
      <c r="A2" s="49"/>
      <c r="B2" s="46"/>
      <c r="C2" s="48"/>
      <c r="D2" s="47" t="s">
        <v>1</v>
      </c>
      <c r="E2" s="46"/>
      <c r="F2" s="46"/>
      <c r="G2" s="45"/>
      <c r="H2" s="43"/>
      <c r="I2" s="43"/>
      <c r="J2" s="44"/>
      <c r="K2" s="43"/>
      <c r="L2" s="35"/>
    </row>
    <row r="3" spans="1:18" s="20" customFormat="1" ht="13.2">
      <c r="A3" s="49"/>
      <c r="B3" s="46"/>
      <c r="C3" s="48"/>
      <c r="D3" s="47" t="s">
        <v>33</v>
      </c>
      <c r="E3" s="46"/>
      <c r="F3" s="46"/>
      <c r="G3" s="45"/>
      <c r="H3" s="43"/>
      <c r="I3" s="43"/>
      <c r="J3" s="44"/>
      <c r="K3" s="43"/>
      <c r="L3" s="35"/>
    </row>
    <row r="4" spans="1:18" s="20" customFormat="1" ht="13.2">
      <c r="A4" s="49"/>
      <c r="B4" s="46"/>
      <c r="C4" s="48"/>
      <c r="D4" s="47" t="s">
        <v>34</v>
      </c>
      <c r="E4" s="46"/>
      <c r="F4" s="46"/>
      <c r="G4" s="45"/>
      <c r="H4" s="43"/>
      <c r="I4" s="43"/>
      <c r="J4" s="44"/>
      <c r="K4" s="43"/>
      <c r="L4" s="35"/>
    </row>
    <row r="5" spans="1:18" s="20" customFormat="1" ht="13.2">
      <c r="A5" s="49"/>
      <c r="B5" s="46"/>
      <c r="C5" s="48"/>
      <c r="D5" s="47" t="s">
        <v>35</v>
      </c>
      <c r="E5" s="46"/>
      <c r="F5" s="46"/>
      <c r="G5" s="45"/>
      <c r="H5" s="43"/>
      <c r="I5" s="43"/>
      <c r="J5" s="44"/>
      <c r="K5" s="43"/>
      <c r="L5" s="35"/>
    </row>
    <row r="6" spans="1:18" s="20" customFormat="1" ht="13.2">
      <c r="A6" s="42"/>
      <c r="B6" s="40"/>
      <c r="C6" s="40"/>
      <c r="D6" s="41"/>
      <c r="E6" s="40"/>
      <c r="F6" s="40"/>
      <c r="G6" s="39"/>
      <c r="H6" s="38"/>
      <c r="I6" s="38"/>
      <c r="J6" s="37"/>
      <c r="K6" s="36"/>
      <c r="L6" s="166"/>
    </row>
    <row r="7" spans="1:18" s="20" customFormat="1" ht="13.2">
      <c r="A7" s="29"/>
      <c r="B7" s="29"/>
      <c r="C7" s="29"/>
      <c r="D7" s="29"/>
      <c r="E7" s="29"/>
      <c r="F7" s="29"/>
      <c r="G7" s="29"/>
      <c r="H7" s="29"/>
      <c r="I7" s="35"/>
      <c r="J7" s="35"/>
      <c r="K7" s="35"/>
    </row>
    <row r="8" spans="1:18" s="33" customFormat="1" ht="20.399999999999999">
      <c r="A8" s="34" t="s">
        <v>2</v>
      </c>
      <c r="B8" s="34"/>
      <c r="C8" s="34"/>
      <c r="D8" s="34"/>
      <c r="E8" s="34" t="s">
        <v>31</v>
      </c>
      <c r="F8" s="29"/>
      <c r="G8" s="32"/>
      <c r="J8" s="32"/>
      <c r="K8" s="32"/>
      <c r="L8" s="32"/>
    </row>
    <row r="9" spans="1:18" s="20" customFormat="1" ht="15.75" customHeight="1" thickBot="1">
      <c r="A9" s="29"/>
      <c r="B9" s="29"/>
      <c r="C9" s="29"/>
      <c r="D9" s="29"/>
      <c r="E9" s="29"/>
      <c r="F9" s="29"/>
      <c r="G9" s="29"/>
      <c r="H9" s="12"/>
      <c r="I9" s="25"/>
      <c r="J9" s="25"/>
      <c r="K9" s="25"/>
    </row>
    <row r="10" spans="1:18" ht="46.5" customHeight="1" thickTop="1" thickBot="1">
      <c r="A10" s="31" t="s">
        <v>426</v>
      </c>
      <c r="B10" s="30"/>
      <c r="C10" s="30"/>
      <c r="D10" s="30"/>
      <c r="E10" s="30"/>
      <c r="F10" s="29"/>
      <c r="H10" s="28" t="s">
        <v>425</v>
      </c>
      <c r="I10" s="27"/>
      <c r="J10" s="26"/>
      <c r="K10" s="25"/>
      <c r="M10" s="20"/>
      <c r="N10" s="20"/>
      <c r="O10" s="20"/>
      <c r="P10" s="20"/>
      <c r="Q10" s="20"/>
      <c r="R10" s="20"/>
    </row>
    <row r="11" spans="1:18" ht="14.4" thickTop="1">
      <c r="A11" s="24"/>
      <c r="B11" s="24"/>
      <c r="C11" s="24"/>
      <c r="D11" s="24"/>
      <c r="E11" s="24"/>
      <c r="F11" s="24"/>
      <c r="G11" s="24"/>
      <c r="H11" s="24"/>
      <c r="I11" s="24"/>
      <c r="J11" s="24"/>
      <c r="L11" s="20"/>
      <c r="M11" s="20"/>
      <c r="N11" s="20"/>
      <c r="O11" s="20"/>
      <c r="P11" s="20"/>
      <c r="Q11" s="20"/>
    </row>
    <row r="12" spans="1:18" ht="25.5" customHeight="1">
      <c r="A12" s="22" t="s">
        <v>424</v>
      </c>
      <c r="B12" s="22" t="s">
        <v>423</v>
      </c>
      <c r="C12" s="22" t="s">
        <v>422</v>
      </c>
      <c r="D12" s="22" t="s">
        <v>421</v>
      </c>
      <c r="E12" s="22" t="s">
        <v>420</v>
      </c>
      <c r="F12" s="22" t="s">
        <v>419</v>
      </c>
      <c r="G12" s="23" t="s">
        <v>418</v>
      </c>
      <c r="H12" s="22" t="s">
        <v>417</v>
      </c>
      <c r="I12" s="22" t="s">
        <v>416</v>
      </c>
      <c r="J12" s="22" t="s">
        <v>415</v>
      </c>
      <c r="K12" s="21"/>
      <c r="L12" s="20"/>
      <c r="M12" s="20"/>
      <c r="N12" s="20"/>
      <c r="O12" s="20"/>
    </row>
    <row r="13" spans="1:18" s="289" customFormat="1" ht="13.8">
      <c r="A13" s="19"/>
      <c r="B13" s="16"/>
      <c r="C13" s="18"/>
      <c r="D13" s="16"/>
      <c r="E13" s="16"/>
      <c r="F13" s="16"/>
      <c r="G13" s="17"/>
      <c r="H13" s="16"/>
      <c r="I13" s="16"/>
      <c r="J13" s="16"/>
      <c r="K13" s="29"/>
      <c r="L13" s="29"/>
      <c r="M13" s="29"/>
      <c r="N13" s="29"/>
      <c r="O13" s="29"/>
    </row>
    <row r="14" spans="1:18" s="289" customFormat="1" ht="13.8">
      <c r="A14" s="15" t="s">
        <v>405</v>
      </c>
      <c r="B14" s="14" t="s">
        <v>414</v>
      </c>
      <c r="C14" s="14" t="s">
        <v>413</v>
      </c>
      <c r="D14" s="14" t="s">
        <v>383</v>
      </c>
      <c r="E14" s="14" t="s">
        <v>398</v>
      </c>
      <c r="F14" s="14" t="s">
        <v>166</v>
      </c>
      <c r="G14" s="14" t="s">
        <v>280</v>
      </c>
      <c r="H14" s="14" t="s">
        <v>159</v>
      </c>
      <c r="I14" s="14" t="s">
        <v>158</v>
      </c>
      <c r="J14" s="13">
        <v>9.84</v>
      </c>
    </row>
    <row r="15" spans="1:18" s="289" customFormat="1" ht="13.8">
      <c r="A15" s="15" t="s">
        <v>405</v>
      </c>
      <c r="B15" s="14" t="s">
        <v>412</v>
      </c>
      <c r="C15" s="14" t="s">
        <v>411</v>
      </c>
      <c r="D15" s="14" t="s">
        <v>383</v>
      </c>
      <c r="E15" s="14" t="s">
        <v>398</v>
      </c>
      <c r="F15" s="14" t="s">
        <v>160</v>
      </c>
      <c r="G15" s="14" t="s">
        <v>158</v>
      </c>
      <c r="H15" s="14" t="s">
        <v>159</v>
      </c>
      <c r="I15" s="14" t="s">
        <v>158</v>
      </c>
      <c r="J15" s="13">
        <v>64.69</v>
      </c>
    </row>
    <row r="16" spans="1:18" s="289" customFormat="1" ht="13.8">
      <c r="A16" s="15" t="s">
        <v>405</v>
      </c>
      <c r="B16" s="14" t="s">
        <v>410</v>
      </c>
      <c r="C16" s="14" t="s">
        <v>409</v>
      </c>
      <c r="D16" s="14" t="s">
        <v>383</v>
      </c>
      <c r="E16" s="14" t="s">
        <v>398</v>
      </c>
      <c r="F16" s="14" t="s">
        <v>406</v>
      </c>
      <c r="G16" s="14" t="s">
        <v>158</v>
      </c>
      <c r="H16" s="14" t="s">
        <v>159</v>
      </c>
      <c r="I16" s="14" t="s">
        <v>158</v>
      </c>
      <c r="J16" s="13">
        <v>15.95</v>
      </c>
    </row>
    <row r="17" spans="1:10" s="289" customFormat="1" ht="13.8">
      <c r="A17" s="15" t="s">
        <v>405</v>
      </c>
      <c r="B17" s="14" t="s">
        <v>408</v>
      </c>
      <c r="C17" s="14" t="s">
        <v>407</v>
      </c>
      <c r="D17" s="14" t="s">
        <v>383</v>
      </c>
      <c r="E17" s="14" t="s">
        <v>398</v>
      </c>
      <c r="F17" s="14" t="s">
        <v>406</v>
      </c>
      <c r="G17" s="14" t="s">
        <v>158</v>
      </c>
      <c r="H17" s="14" t="s">
        <v>159</v>
      </c>
      <c r="I17" s="14" t="s">
        <v>158</v>
      </c>
      <c r="J17" s="13">
        <v>13.43</v>
      </c>
    </row>
    <row r="18" spans="1:10" s="289" customFormat="1" ht="13.8">
      <c r="A18" s="15" t="s">
        <v>405</v>
      </c>
      <c r="B18" s="14" t="s">
        <v>404</v>
      </c>
      <c r="C18" s="14" t="s">
        <v>403</v>
      </c>
      <c r="D18" s="14" t="s">
        <v>402</v>
      </c>
      <c r="E18" s="14" t="s">
        <v>398</v>
      </c>
      <c r="F18" s="14" t="s">
        <v>192</v>
      </c>
      <c r="G18" s="14" t="s">
        <v>192</v>
      </c>
      <c r="H18" s="14" t="s">
        <v>159</v>
      </c>
      <c r="I18" s="14" t="s">
        <v>158</v>
      </c>
      <c r="J18" s="13">
        <v>35.54</v>
      </c>
    </row>
    <row r="19" spans="1:10" s="289" customFormat="1" ht="13.8">
      <c r="A19" s="15" t="s">
        <v>401</v>
      </c>
      <c r="B19" s="14" t="s">
        <v>400</v>
      </c>
      <c r="C19" s="14" t="s">
        <v>399</v>
      </c>
      <c r="D19" s="14" t="s">
        <v>377</v>
      </c>
      <c r="E19" s="14" t="s">
        <v>398</v>
      </c>
      <c r="F19" s="14" t="s">
        <v>397</v>
      </c>
      <c r="G19" s="14" t="s">
        <v>158</v>
      </c>
      <c r="H19" s="14" t="s">
        <v>159</v>
      </c>
      <c r="I19" s="14" t="s">
        <v>158</v>
      </c>
      <c r="J19" s="13">
        <v>23.74</v>
      </c>
    </row>
    <row r="20" spans="1:10" s="289" customFormat="1" ht="13.8">
      <c r="A20" s="15" t="s">
        <v>386</v>
      </c>
      <c r="B20" s="14" t="s">
        <v>396</v>
      </c>
      <c r="C20" s="14" t="s">
        <v>395</v>
      </c>
      <c r="D20" s="14" t="s">
        <v>383</v>
      </c>
      <c r="E20" s="14" t="s">
        <v>382</v>
      </c>
      <c r="F20" s="14" t="s">
        <v>166</v>
      </c>
      <c r="G20" s="14" t="s">
        <v>158</v>
      </c>
      <c r="H20" s="14" t="s">
        <v>159</v>
      </c>
      <c r="I20" s="14" t="s">
        <v>158</v>
      </c>
      <c r="J20" s="13">
        <v>18.91</v>
      </c>
    </row>
    <row r="21" spans="1:10" s="289" customFormat="1" ht="13.8">
      <c r="A21" s="15" t="s">
        <v>386</v>
      </c>
      <c r="B21" s="14" t="s">
        <v>394</v>
      </c>
      <c r="C21" s="14" t="s">
        <v>393</v>
      </c>
      <c r="D21" s="14" t="s">
        <v>383</v>
      </c>
      <c r="E21" s="14" t="s">
        <v>382</v>
      </c>
      <c r="F21" s="14" t="s">
        <v>166</v>
      </c>
      <c r="G21" s="14" t="s">
        <v>280</v>
      </c>
      <c r="H21" s="14" t="s">
        <v>159</v>
      </c>
      <c r="I21" s="14" t="s">
        <v>158</v>
      </c>
      <c r="J21" s="13">
        <v>14.71</v>
      </c>
    </row>
    <row r="22" spans="1:10" s="289" customFormat="1" ht="13.8">
      <c r="A22" s="15" t="s">
        <v>386</v>
      </c>
      <c r="B22" s="14" t="s">
        <v>392</v>
      </c>
      <c r="C22" s="14" t="s">
        <v>391</v>
      </c>
      <c r="D22" s="14" t="s">
        <v>383</v>
      </c>
      <c r="E22" s="14" t="s">
        <v>382</v>
      </c>
      <c r="F22" s="14" t="s">
        <v>166</v>
      </c>
      <c r="G22" s="14" t="s">
        <v>280</v>
      </c>
      <c r="H22" s="14" t="s">
        <v>159</v>
      </c>
      <c r="I22" s="14" t="s">
        <v>158</v>
      </c>
      <c r="J22" s="13">
        <v>10.72</v>
      </c>
    </row>
    <row r="23" spans="1:10" s="289" customFormat="1" ht="13.8">
      <c r="A23" s="15" t="s">
        <v>386</v>
      </c>
      <c r="B23" s="14" t="s">
        <v>390</v>
      </c>
      <c r="C23" s="14" t="s">
        <v>389</v>
      </c>
      <c r="D23" s="14" t="s">
        <v>383</v>
      </c>
      <c r="E23" s="14" t="s">
        <v>382</v>
      </c>
      <c r="F23" s="14" t="s">
        <v>166</v>
      </c>
      <c r="G23" s="14" t="s">
        <v>280</v>
      </c>
      <c r="H23" s="14" t="s">
        <v>159</v>
      </c>
      <c r="I23" s="14" t="s">
        <v>158</v>
      </c>
      <c r="J23" s="13">
        <v>10.26</v>
      </c>
    </row>
    <row r="24" spans="1:10" s="289" customFormat="1" ht="13.8">
      <c r="A24" s="15" t="s">
        <v>386</v>
      </c>
      <c r="B24" s="14" t="s">
        <v>388</v>
      </c>
      <c r="C24" s="14" t="s">
        <v>387</v>
      </c>
      <c r="D24" s="14" t="s">
        <v>383</v>
      </c>
      <c r="E24" s="14" t="s">
        <v>382</v>
      </c>
      <c r="F24" s="14" t="s">
        <v>166</v>
      </c>
      <c r="G24" s="14" t="s">
        <v>158</v>
      </c>
      <c r="H24" s="14" t="s">
        <v>159</v>
      </c>
      <c r="I24" s="14" t="s">
        <v>158</v>
      </c>
      <c r="J24" s="13">
        <v>10.9</v>
      </c>
    </row>
    <row r="25" spans="1:10" s="289" customFormat="1" ht="13.8">
      <c r="A25" s="15" t="s">
        <v>386</v>
      </c>
      <c r="B25" s="14" t="s">
        <v>385</v>
      </c>
      <c r="C25" s="14" t="s">
        <v>384</v>
      </c>
      <c r="D25" s="14" t="s">
        <v>383</v>
      </c>
      <c r="E25" s="14" t="s">
        <v>382</v>
      </c>
      <c r="F25" s="14" t="s">
        <v>166</v>
      </c>
      <c r="G25" s="14" t="s">
        <v>158</v>
      </c>
      <c r="H25" s="14" t="s">
        <v>159</v>
      </c>
      <c r="I25" s="14" t="s">
        <v>158</v>
      </c>
      <c r="J25" s="13">
        <v>9.07</v>
      </c>
    </row>
    <row r="26" spans="1:10" s="289" customFormat="1" ht="13.8">
      <c r="A26" s="15" t="s">
        <v>380</v>
      </c>
      <c r="B26" s="14" t="s">
        <v>381</v>
      </c>
      <c r="C26" s="14" t="s">
        <v>377</v>
      </c>
      <c r="D26" s="14" t="s">
        <v>377</v>
      </c>
      <c r="E26" s="14" t="s">
        <v>370</v>
      </c>
      <c r="F26" s="14" t="s">
        <v>166</v>
      </c>
      <c r="G26" s="14" t="s">
        <v>280</v>
      </c>
      <c r="H26" s="14" t="s">
        <v>159</v>
      </c>
      <c r="I26" s="14" t="s">
        <v>158</v>
      </c>
      <c r="J26" s="13">
        <v>100.11</v>
      </c>
    </row>
    <row r="27" spans="1:10" s="289" customFormat="1" ht="13.8">
      <c r="A27" s="15" t="s">
        <v>380</v>
      </c>
      <c r="B27" s="14" t="s">
        <v>379</v>
      </c>
      <c r="C27" s="14" t="s">
        <v>378</v>
      </c>
      <c r="D27" s="14" t="s">
        <v>377</v>
      </c>
      <c r="E27" s="14" t="s">
        <v>370</v>
      </c>
      <c r="F27" s="14" t="s">
        <v>166</v>
      </c>
      <c r="G27" s="14" t="s">
        <v>158</v>
      </c>
      <c r="H27" s="14" t="s">
        <v>159</v>
      </c>
      <c r="I27" s="14" t="s">
        <v>158</v>
      </c>
      <c r="J27" s="13">
        <v>10.26</v>
      </c>
    </row>
    <row r="28" spans="1:10" s="289" customFormat="1" ht="13.8">
      <c r="A28" s="15" t="s">
        <v>374</v>
      </c>
      <c r="B28" s="14" t="s">
        <v>376</v>
      </c>
      <c r="C28" s="14" t="s">
        <v>375</v>
      </c>
      <c r="D28" s="14" t="s">
        <v>371</v>
      </c>
      <c r="E28" s="14" t="s">
        <v>370</v>
      </c>
      <c r="F28" s="14" t="s">
        <v>166</v>
      </c>
      <c r="G28" s="14" t="s">
        <v>158</v>
      </c>
      <c r="H28" s="14" t="s">
        <v>159</v>
      </c>
      <c r="I28" s="14" t="s">
        <v>158</v>
      </c>
      <c r="J28" s="13">
        <v>93.72</v>
      </c>
    </row>
    <row r="29" spans="1:10" s="289" customFormat="1" ht="13.8">
      <c r="A29" s="15" t="s">
        <v>374</v>
      </c>
      <c r="B29" s="14" t="s">
        <v>373</v>
      </c>
      <c r="C29" s="14" t="s">
        <v>372</v>
      </c>
      <c r="D29" s="14" t="s">
        <v>371</v>
      </c>
      <c r="E29" s="14" t="s">
        <v>370</v>
      </c>
      <c r="F29" s="14" t="s">
        <v>166</v>
      </c>
      <c r="G29" s="14" t="s">
        <v>158</v>
      </c>
      <c r="H29" s="14" t="s">
        <v>159</v>
      </c>
      <c r="I29" s="14" t="s">
        <v>158</v>
      </c>
      <c r="J29" s="13">
        <v>93.56</v>
      </c>
    </row>
    <row r="30" spans="1:10" s="289" customFormat="1" ht="13.8">
      <c r="A30" s="15" t="s">
        <v>369</v>
      </c>
      <c r="B30" s="14" t="s">
        <v>368</v>
      </c>
      <c r="C30" s="14" t="s">
        <v>367</v>
      </c>
      <c r="D30" s="14" t="s">
        <v>366</v>
      </c>
      <c r="E30" s="14" t="s">
        <v>365</v>
      </c>
      <c r="F30" s="14" t="s">
        <v>172</v>
      </c>
      <c r="G30" s="14" t="s">
        <v>192</v>
      </c>
      <c r="H30" s="14" t="s">
        <v>159</v>
      </c>
      <c r="I30" s="14" t="s">
        <v>158</v>
      </c>
      <c r="J30" s="13">
        <v>23.58</v>
      </c>
    </row>
    <row r="31" spans="1:10" s="289" customFormat="1" ht="13.8">
      <c r="A31" s="15" t="s">
        <v>364</v>
      </c>
      <c r="B31" s="14" t="s">
        <v>363</v>
      </c>
      <c r="C31" s="14" t="s">
        <v>362</v>
      </c>
      <c r="D31" s="14" t="s">
        <v>361</v>
      </c>
      <c r="E31" s="14" t="s">
        <v>360</v>
      </c>
      <c r="F31" s="14" t="s">
        <v>160</v>
      </c>
      <c r="G31" s="14" t="s">
        <v>158</v>
      </c>
      <c r="H31" s="14" t="s">
        <v>159</v>
      </c>
      <c r="I31" s="14" t="s">
        <v>158</v>
      </c>
      <c r="J31" s="13">
        <v>5.08</v>
      </c>
    </row>
    <row r="32" spans="1:10" s="289" customFormat="1" ht="13.8">
      <c r="A32" s="15" t="s">
        <v>354</v>
      </c>
      <c r="B32" s="14" t="s">
        <v>359</v>
      </c>
      <c r="C32" s="14" t="s">
        <v>358</v>
      </c>
      <c r="D32" s="14" t="s">
        <v>357</v>
      </c>
      <c r="E32" s="14" t="s">
        <v>346</v>
      </c>
      <c r="F32" s="14" t="s">
        <v>166</v>
      </c>
      <c r="G32" s="14" t="s">
        <v>280</v>
      </c>
      <c r="H32" s="14" t="s">
        <v>159</v>
      </c>
      <c r="I32" s="14" t="s">
        <v>158</v>
      </c>
      <c r="J32" s="13">
        <v>123.31</v>
      </c>
    </row>
    <row r="33" spans="1:10" s="289" customFormat="1" ht="13.8">
      <c r="A33" s="15" t="s">
        <v>354</v>
      </c>
      <c r="B33" s="14" t="s">
        <v>356</v>
      </c>
      <c r="C33" s="14" t="s">
        <v>355</v>
      </c>
      <c r="D33" s="14" t="s">
        <v>355</v>
      </c>
      <c r="E33" s="14" t="s">
        <v>346</v>
      </c>
      <c r="F33" s="14" t="s">
        <v>166</v>
      </c>
      <c r="G33" s="14" t="s">
        <v>280</v>
      </c>
      <c r="H33" s="14" t="s">
        <v>159</v>
      </c>
      <c r="I33" s="14" t="s">
        <v>158</v>
      </c>
      <c r="J33" s="13">
        <v>100.73</v>
      </c>
    </row>
    <row r="34" spans="1:10" s="289" customFormat="1" ht="13.8">
      <c r="A34" s="15" t="s">
        <v>354</v>
      </c>
      <c r="B34" s="14" t="s">
        <v>353</v>
      </c>
      <c r="C34" s="14" t="s">
        <v>352</v>
      </c>
      <c r="D34" s="14" t="s">
        <v>351</v>
      </c>
      <c r="E34" s="14" t="s">
        <v>346</v>
      </c>
      <c r="F34" s="14" t="s">
        <v>166</v>
      </c>
      <c r="G34" s="14" t="s">
        <v>158</v>
      </c>
      <c r="H34" s="14" t="s">
        <v>159</v>
      </c>
      <c r="I34" s="14" t="s">
        <v>158</v>
      </c>
      <c r="J34" s="13">
        <v>8.2799999999999994</v>
      </c>
    </row>
    <row r="35" spans="1:10" s="289" customFormat="1" ht="13.8">
      <c r="A35" s="15" t="s">
        <v>350</v>
      </c>
      <c r="B35" s="14" t="s">
        <v>349</v>
      </c>
      <c r="C35" s="14" t="s">
        <v>348</v>
      </c>
      <c r="D35" s="14" t="s">
        <v>347</v>
      </c>
      <c r="E35" s="14" t="s">
        <v>346</v>
      </c>
      <c r="F35" s="14" t="s">
        <v>166</v>
      </c>
      <c r="G35" s="14" t="s">
        <v>158</v>
      </c>
      <c r="H35" s="14" t="s">
        <v>159</v>
      </c>
      <c r="I35" s="14" t="s">
        <v>158</v>
      </c>
      <c r="J35" s="13">
        <v>264.66000000000003</v>
      </c>
    </row>
    <row r="36" spans="1:10" s="289" customFormat="1" ht="13.8">
      <c r="A36" s="15" t="s">
        <v>343</v>
      </c>
      <c r="B36" s="14" t="s">
        <v>345</v>
      </c>
      <c r="C36" s="14" t="s">
        <v>344</v>
      </c>
      <c r="D36" s="14" t="s">
        <v>338</v>
      </c>
      <c r="E36" s="14" t="s">
        <v>337</v>
      </c>
      <c r="F36" s="14" t="s">
        <v>334</v>
      </c>
      <c r="G36" s="14" t="s">
        <v>158</v>
      </c>
      <c r="H36" s="14" t="s">
        <v>159</v>
      </c>
      <c r="I36" s="14" t="s">
        <v>158</v>
      </c>
      <c r="J36" s="13">
        <v>125.44</v>
      </c>
    </row>
    <row r="37" spans="1:10" s="289" customFormat="1" ht="13.8">
      <c r="A37" s="15" t="s">
        <v>343</v>
      </c>
      <c r="B37" s="14" t="s">
        <v>342</v>
      </c>
      <c r="C37" s="14" t="s">
        <v>341</v>
      </c>
      <c r="D37" s="14" t="s">
        <v>338</v>
      </c>
      <c r="E37" s="14" t="s">
        <v>337</v>
      </c>
      <c r="F37" s="14" t="s">
        <v>166</v>
      </c>
      <c r="G37" s="14" t="s">
        <v>158</v>
      </c>
      <c r="H37" s="14" t="s">
        <v>159</v>
      </c>
      <c r="I37" s="14" t="s">
        <v>158</v>
      </c>
      <c r="J37" s="13">
        <v>27.88</v>
      </c>
    </row>
    <row r="38" spans="1:10" s="289" customFormat="1" ht="13.8">
      <c r="A38" s="15" t="s">
        <v>340</v>
      </c>
      <c r="B38" s="14" t="s">
        <v>325</v>
      </c>
      <c r="C38" s="14" t="s">
        <v>339</v>
      </c>
      <c r="D38" s="14" t="s">
        <v>338</v>
      </c>
      <c r="E38" s="14" t="s">
        <v>337</v>
      </c>
      <c r="F38" s="14" t="s">
        <v>166</v>
      </c>
      <c r="G38" s="14" t="s">
        <v>158</v>
      </c>
      <c r="H38" s="14" t="s">
        <v>159</v>
      </c>
      <c r="I38" s="14" t="s">
        <v>158</v>
      </c>
      <c r="J38" s="13">
        <v>29.95</v>
      </c>
    </row>
    <row r="39" spans="1:10" s="289" customFormat="1" ht="13.8">
      <c r="A39" s="15" t="s">
        <v>328</v>
      </c>
      <c r="B39" s="14" t="s">
        <v>336</v>
      </c>
      <c r="C39" s="14" t="s">
        <v>335</v>
      </c>
      <c r="D39" s="14" t="s">
        <v>289</v>
      </c>
      <c r="E39" s="14" t="s">
        <v>309</v>
      </c>
      <c r="F39" s="14" t="s">
        <v>334</v>
      </c>
      <c r="G39" s="14" t="s">
        <v>158</v>
      </c>
      <c r="H39" s="14" t="s">
        <v>159</v>
      </c>
      <c r="I39" s="14" t="s">
        <v>158</v>
      </c>
      <c r="J39" s="13">
        <v>222.09</v>
      </c>
    </row>
    <row r="40" spans="1:10" s="289" customFormat="1" ht="13.8">
      <c r="A40" s="15" t="s">
        <v>328</v>
      </c>
      <c r="B40" s="14" t="s">
        <v>333</v>
      </c>
      <c r="C40" s="14" t="s">
        <v>332</v>
      </c>
      <c r="D40" s="14" t="s">
        <v>331</v>
      </c>
      <c r="E40" s="14" t="s">
        <v>309</v>
      </c>
      <c r="F40" s="14" t="s">
        <v>166</v>
      </c>
      <c r="G40" s="14" t="s">
        <v>330</v>
      </c>
      <c r="H40" s="14" t="s">
        <v>159</v>
      </c>
      <c r="I40" s="14" t="s">
        <v>158</v>
      </c>
      <c r="J40" s="13">
        <v>13.9</v>
      </c>
    </row>
    <row r="41" spans="1:10" s="289" customFormat="1" ht="13.8">
      <c r="A41" s="15" t="s">
        <v>328</v>
      </c>
      <c r="B41" s="14" t="s">
        <v>329</v>
      </c>
      <c r="C41" s="14" t="s">
        <v>320</v>
      </c>
      <c r="D41" s="14" t="s">
        <v>295</v>
      </c>
      <c r="E41" s="14" t="s">
        <v>309</v>
      </c>
      <c r="F41" s="14" t="s">
        <v>166</v>
      </c>
      <c r="G41" s="14" t="s">
        <v>158</v>
      </c>
      <c r="H41" s="14" t="s">
        <v>159</v>
      </c>
      <c r="I41" s="14" t="s">
        <v>158</v>
      </c>
      <c r="J41" s="13">
        <v>12.99</v>
      </c>
    </row>
    <row r="42" spans="1:10" s="289" customFormat="1" ht="13.8">
      <c r="A42" s="15" t="s">
        <v>328</v>
      </c>
      <c r="B42" s="14" t="s">
        <v>327</v>
      </c>
      <c r="C42" s="14" t="s">
        <v>326</v>
      </c>
      <c r="D42" s="14" t="s">
        <v>289</v>
      </c>
      <c r="E42" s="14" t="s">
        <v>309</v>
      </c>
      <c r="F42" s="14" t="s">
        <v>160</v>
      </c>
      <c r="G42" s="14" t="s">
        <v>158</v>
      </c>
      <c r="H42" s="14" t="s">
        <v>159</v>
      </c>
      <c r="I42" s="14" t="s">
        <v>158</v>
      </c>
      <c r="J42" s="13">
        <v>241.34</v>
      </c>
    </row>
    <row r="43" spans="1:10" s="289" customFormat="1" ht="13.8">
      <c r="A43" s="15" t="s">
        <v>317</v>
      </c>
      <c r="B43" s="14" t="s">
        <v>325</v>
      </c>
      <c r="C43" s="14" t="s">
        <v>324</v>
      </c>
      <c r="D43" s="14" t="s">
        <v>289</v>
      </c>
      <c r="E43" s="14" t="s">
        <v>309</v>
      </c>
      <c r="F43" s="14" t="s">
        <v>166</v>
      </c>
      <c r="G43" s="14" t="s">
        <v>158</v>
      </c>
      <c r="H43" s="14" t="s">
        <v>159</v>
      </c>
      <c r="I43" s="14" t="s">
        <v>158</v>
      </c>
      <c r="J43" s="13">
        <v>42.01</v>
      </c>
    </row>
    <row r="44" spans="1:10" s="289" customFormat="1" ht="13.8">
      <c r="A44" s="15" t="s">
        <v>317</v>
      </c>
      <c r="B44" s="14" t="s">
        <v>323</v>
      </c>
      <c r="C44" s="14" t="s">
        <v>322</v>
      </c>
      <c r="D44" s="14" t="s">
        <v>289</v>
      </c>
      <c r="E44" s="14" t="s">
        <v>309</v>
      </c>
      <c r="F44" s="14" t="s">
        <v>160</v>
      </c>
      <c r="G44" s="14" t="s">
        <v>158</v>
      </c>
      <c r="H44" s="14" t="s">
        <v>159</v>
      </c>
      <c r="I44" s="14" t="s">
        <v>158</v>
      </c>
      <c r="J44" s="13">
        <v>19.600000000000001</v>
      </c>
    </row>
    <row r="45" spans="1:10" s="289" customFormat="1" ht="13.8">
      <c r="A45" s="15" t="s">
        <v>317</v>
      </c>
      <c r="B45" s="14" t="s">
        <v>321</v>
      </c>
      <c r="C45" s="14" t="s">
        <v>320</v>
      </c>
      <c r="D45" s="14" t="s">
        <v>295</v>
      </c>
      <c r="E45" s="14" t="s">
        <v>309</v>
      </c>
      <c r="F45" s="14" t="s">
        <v>192</v>
      </c>
      <c r="G45" s="14" t="s">
        <v>158</v>
      </c>
      <c r="H45" s="14" t="s">
        <v>159</v>
      </c>
      <c r="I45" s="14" t="s">
        <v>158</v>
      </c>
      <c r="J45" s="13">
        <v>2.14</v>
      </c>
    </row>
    <row r="46" spans="1:10" s="289" customFormat="1" ht="13.8">
      <c r="A46" s="15" t="s">
        <v>317</v>
      </c>
      <c r="B46" s="14" t="s">
        <v>319</v>
      </c>
      <c r="C46" s="14" t="s">
        <v>318</v>
      </c>
      <c r="D46" s="14" t="s">
        <v>289</v>
      </c>
      <c r="E46" s="14" t="s">
        <v>309</v>
      </c>
      <c r="F46" s="14" t="s">
        <v>192</v>
      </c>
      <c r="G46" s="14" t="s">
        <v>158</v>
      </c>
      <c r="H46" s="14" t="s">
        <v>159</v>
      </c>
      <c r="I46" s="14" t="s">
        <v>158</v>
      </c>
      <c r="J46" s="13">
        <v>13.8</v>
      </c>
    </row>
    <row r="47" spans="1:10" s="289" customFormat="1" ht="13.8">
      <c r="A47" s="15" t="s">
        <v>317</v>
      </c>
      <c r="B47" s="14" t="s">
        <v>316</v>
      </c>
      <c r="C47" s="14" t="s">
        <v>315</v>
      </c>
      <c r="D47" s="14" t="s">
        <v>289</v>
      </c>
      <c r="E47" s="14" t="s">
        <v>309</v>
      </c>
      <c r="F47" s="14" t="s">
        <v>314</v>
      </c>
      <c r="G47" s="14" t="s">
        <v>158</v>
      </c>
      <c r="H47" s="14" t="s">
        <v>159</v>
      </c>
      <c r="I47" s="14" t="s">
        <v>158</v>
      </c>
      <c r="J47" s="13">
        <v>167.09</v>
      </c>
    </row>
    <row r="48" spans="1:10" s="289" customFormat="1" ht="13.8">
      <c r="A48" s="15" t="s">
        <v>313</v>
      </c>
      <c r="B48" s="14" t="s">
        <v>312</v>
      </c>
      <c r="C48" s="14" t="s">
        <v>311</v>
      </c>
      <c r="D48" s="14" t="s">
        <v>310</v>
      </c>
      <c r="E48" s="14" t="s">
        <v>309</v>
      </c>
      <c r="F48" s="14" t="s">
        <v>267</v>
      </c>
      <c r="G48" s="14" t="s">
        <v>158</v>
      </c>
      <c r="H48" s="14" t="s">
        <v>159</v>
      </c>
      <c r="I48" s="14" t="s">
        <v>158</v>
      </c>
      <c r="J48" s="13">
        <v>57.73</v>
      </c>
    </row>
    <row r="49" spans="1:10" s="289" customFormat="1" ht="13.8">
      <c r="A49" s="15" t="s">
        <v>308</v>
      </c>
      <c r="B49" s="14" t="s">
        <v>307</v>
      </c>
      <c r="C49" s="14" t="s">
        <v>289</v>
      </c>
      <c r="D49" s="14" t="s">
        <v>289</v>
      </c>
      <c r="E49" s="14" t="s">
        <v>306</v>
      </c>
      <c r="F49" s="14" t="s">
        <v>166</v>
      </c>
      <c r="G49" s="14" t="s">
        <v>280</v>
      </c>
      <c r="H49" s="14" t="s">
        <v>159</v>
      </c>
      <c r="I49" s="14" t="s">
        <v>158</v>
      </c>
      <c r="J49" s="13">
        <v>32.979999999999997</v>
      </c>
    </row>
    <row r="50" spans="1:10" s="289" customFormat="1" ht="13.8">
      <c r="A50" s="15" t="s">
        <v>299</v>
      </c>
      <c r="B50" s="14" t="s">
        <v>305</v>
      </c>
      <c r="C50" s="14" t="s">
        <v>304</v>
      </c>
      <c r="D50" s="14" t="s">
        <v>289</v>
      </c>
      <c r="E50" s="14" t="s">
        <v>297</v>
      </c>
      <c r="F50" s="14" t="s">
        <v>166</v>
      </c>
      <c r="G50" s="14" t="s">
        <v>158</v>
      </c>
      <c r="H50" s="14" t="s">
        <v>159</v>
      </c>
      <c r="I50" s="14" t="s">
        <v>158</v>
      </c>
      <c r="J50" s="13">
        <v>43.42</v>
      </c>
    </row>
    <row r="51" spans="1:10" s="289" customFormat="1" ht="13.8">
      <c r="A51" s="15" t="s">
        <v>299</v>
      </c>
      <c r="B51" s="14" t="s">
        <v>303</v>
      </c>
      <c r="C51" s="14" t="s">
        <v>302</v>
      </c>
      <c r="D51" s="14" t="s">
        <v>289</v>
      </c>
      <c r="E51" s="14" t="s">
        <v>297</v>
      </c>
      <c r="F51" s="14" t="s">
        <v>166</v>
      </c>
      <c r="G51" s="14" t="s">
        <v>158</v>
      </c>
      <c r="H51" s="14" t="s">
        <v>159</v>
      </c>
      <c r="I51" s="14" t="s">
        <v>158</v>
      </c>
      <c r="J51" s="13">
        <v>10.17</v>
      </c>
    </row>
    <row r="52" spans="1:10" s="289" customFormat="1" ht="13.8">
      <c r="A52" s="15" t="s">
        <v>299</v>
      </c>
      <c r="B52" s="14" t="s">
        <v>301</v>
      </c>
      <c r="C52" s="14" t="s">
        <v>289</v>
      </c>
      <c r="D52" s="14" t="s">
        <v>289</v>
      </c>
      <c r="E52" s="14" t="s">
        <v>297</v>
      </c>
      <c r="F52" s="14" t="s">
        <v>166</v>
      </c>
      <c r="G52" s="14" t="s">
        <v>158</v>
      </c>
      <c r="H52" s="14" t="s">
        <v>159</v>
      </c>
      <c r="I52" s="14" t="s">
        <v>158</v>
      </c>
      <c r="J52" s="13">
        <v>70.33</v>
      </c>
    </row>
    <row r="53" spans="1:10" s="289" customFormat="1" ht="13.8">
      <c r="A53" s="15" t="s">
        <v>299</v>
      </c>
      <c r="B53" s="14" t="s">
        <v>300</v>
      </c>
      <c r="C53" s="14" t="s">
        <v>289</v>
      </c>
      <c r="D53" s="14" t="s">
        <v>289</v>
      </c>
      <c r="E53" s="14" t="s">
        <v>297</v>
      </c>
      <c r="F53" s="14" t="s">
        <v>166</v>
      </c>
      <c r="G53" s="14" t="s">
        <v>158</v>
      </c>
      <c r="H53" s="14" t="s">
        <v>159</v>
      </c>
      <c r="I53" s="14" t="s">
        <v>158</v>
      </c>
      <c r="J53" s="13">
        <v>31.21</v>
      </c>
    </row>
    <row r="54" spans="1:10" s="289" customFormat="1" ht="13.8">
      <c r="A54" s="15" t="s">
        <v>299</v>
      </c>
      <c r="B54" s="14" t="s">
        <v>298</v>
      </c>
      <c r="C54" s="14" t="s">
        <v>289</v>
      </c>
      <c r="D54" s="14" t="s">
        <v>289</v>
      </c>
      <c r="E54" s="14" t="s">
        <v>297</v>
      </c>
      <c r="F54" s="14" t="s">
        <v>166</v>
      </c>
      <c r="G54" s="14" t="s">
        <v>158</v>
      </c>
      <c r="H54" s="14" t="s">
        <v>159</v>
      </c>
      <c r="I54" s="14" t="s">
        <v>158</v>
      </c>
      <c r="J54" s="13">
        <v>20.34</v>
      </c>
    </row>
    <row r="55" spans="1:10" s="289" customFormat="1" ht="13.8">
      <c r="A55" s="15" t="s">
        <v>292</v>
      </c>
      <c r="B55" s="14" t="s">
        <v>296</v>
      </c>
      <c r="C55" s="14" t="s">
        <v>295</v>
      </c>
      <c r="D55" s="14" t="s">
        <v>295</v>
      </c>
      <c r="E55" s="14" t="s">
        <v>288</v>
      </c>
      <c r="F55" s="14" t="s">
        <v>166</v>
      </c>
      <c r="G55" s="14" t="s">
        <v>158</v>
      </c>
      <c r="H55" s="14" t="s">
        <v>159</v>
      </c>
      <c r="I55" s="14" t="s">
        <v>158</v>
      </c>
      <c r="J55" s="13">
        <v>17.11</v>
      </c>
    </row>
    <row r="56" spans="1:10" s="289" customFormat="1" ht="13.8">
      <c r="A56" s="15" t="s">
        <v>292</v>
      </c>
      <c r="B56" s="14" t="s">
        <v>294</v>
      </c>
      <c r="C56" s="14" t="s">
        <v>289</v>
      </c>
      <c r="D56" s="14" t="s">
        <v>289</v>
      </c>
      <c r="E56" s="14" t="s">
        <v>288</v>
      </c>
      <c r="F56" s="14" t="s">
        <v>166</v>
      </c>
      <c r="G56" s="14" t="s">
        <v>280</v>
      </c>
      <c r="H56" s="14" t="s">
        <v>159</v>
      </c>
      <c r="I56" s="14" t="s">
        <v>158</v>
      </c>
      <c r="J56" s="13">
        <v>51.34</v>
      </c>
    </row>
    <row r="57" spans="1:10" s="289" customFormat="1" ht="13.8">
      <c r="A57" s="15" t="s">
        <v>292</v>
      </c>
      <c r="B57" s="14" t="s">
        <v>293</v>
      </c>
      <c r="C57" s="14" t="s">
        <v>290</v>
      </c>
      <c r="D57" s="14" t="s">
        <v>289</v>
      </c>
      <c r="E57" s="14" t="s">
        <v>288</v>
      </c>
      <c r="F57" s="14" t="s">
        <v>166</v>
      </c>
      <c r="G57" s="14" t="s">
        <v>158</v>
      </c>
      <c r="H57" s="14" t="s">
        <v>159</v>
      </c>
      <c r="I57" s="14" t="s">
        <v>158</v>
      </c>
      <c r="J57" s="13">
        <v>7.57</v>
      </c>
    </row>
    <row r="58" spans="1:10" s="289" customFormat="1" ht="13.8">
      <c r="A58" s="15" t="s">
        <v>292</v>
      </c>
      <c r="B58" s="14" t="s">
        <v>291</v>
      </c>
      <c r="C58" s="14" t="s">
        <v>290</v>
      </c>
      <c r="D58" s="14" t="s">
        <v>289</v>
      </c>
      <c r="E58" s="14" t="s">
        <v>288</v>
      </c>
      <c r="F58" s="14" t="s">
        <v>166</v>
      </c>
      <c r="G58" s="14" t="s">
        <v>158</v>
      </c>
      <c r="H58" s="14" t="s">
        <v>159</v>
      </c>
      <c r="I58" s="14" t="s">
        <v>158</v>
      </c>
      <c r="J58" s="13">
        <v>27.51</v>
      </c>
    </row>
    <row r="59" spans="1:10" s="289" customFormat="1" ht="13.8">
      <c r="A59" s="15" t="s">
        <v>286</v>
      </c>
      <c r="B59" s="14" t="s">
        <v>287</v>
      </c>
      <c r="C59" s="14" t="s">
        <v>278</v>
      </c>
      <c r="D59" s="14" t="s">
        <v>269</v>
      </c>
      <c r="E59" s="14" t="s">
        <v>284</v>
      </c>
      <c r="F59" s="14" t="s">
        <v>245</v>
      </c>
      <c r="G59" s="14" t="s">
        <v>158</v>
      </c>
      <c r="H59" s="14" t="s">
        <v>159</v>
      </c>
      <c r="I59" s="14" t="s">
        <v>158</v>
      </c>
      <c r="J59" s="13">
        <v>20.2</v>
      </c>
    </row>
    <row r="60" spans="1:10" s="289" customFormat="1" ht="13.8">
      <c r="A60" s="15" t="s">
        <v>286</v>
      </c>
      <c r="B60" s="14" t="s">
        <v>285</v>
      </c>
      <c r="C60" s="14" t="s">
        <v>276</v>
      </c>
      <c r="D60" s="14" t="s">
        <v>269</v>
      </c>
      <c r="E60" s="14" t="s">
        <v>284</v>
      </c>
      <c r="F60" s="14" t="s">
        <v>245</v>
      </c>
      <c r="G60" s="14" t="s">
        <v>158</v>
      </c>
      <c r="H60" s="14" t="s">
        <v>159</v>
      </c>
      <c r="I60" s="14" t="s">
        <v>158</v>
      </c>
      <c r="J60" s="13">
        <v>18.7</v>
      </c>
    </row>
    <row r="61" spans="1:10" s="289" customFormat="1" ht="13.8">
      <c r="A61" s="15" t="s">
        <v>282</v>
      </c>
      <c r="B61" s="14" t="s">
        <v>283</v>
      </c>
      <c r="C61" s="14" t="s">
        <v>278</v>
      </c>
      <c r="D61" s="14" t="s">
        <v>269</v>
      </c>
      <c r="E61" s="14" t="s">
        <v>268</v>
      </c>
      <c r="F61" s="14" t="s">
        <v>166</v>
      </c>
      <c r="G61" s="14" t="s">
        <v>280</v>
      </c>
      <c r="H61" s="14" t="s">
        <v>159</v>
      </c>
      <c r="I61" s="14" t="s">
        <v>158</v>
      </c>
      <c r="J61" s="13">
        <v>22.51</v>
      </c>
    </row>
    <row r="62" spans="1:10" s="289" customFormat="1" ht="13.8">
      <c r="A62" s="15" t="s">
        <v>282</v>
      </c>
      <c r="B62" s="14" t="s">
        <v>281</v>
      </c>
      <c r="C62" s="14" t="s">
        <v>276</v>
      </c>
      <c r="D62" s="14" t="s">
        <v>269</v>
      </c>
      <c r="E62" s="14" t="s">
        <v>268</v>
      </c>
      <c r="F62" s="14" t="s">
        <v>166</v>
      </c>
      <c r="G62" s="14" t="s">
        <v>280</v>
      </c>
      <c r="H62" s="14" t="s">
        <v>159</v>
      </c>
      <c r="I62" s="14" t="s">
        <v>158</v>
      </c>
      <c r="J62" s="13">
        <v>23.77</v>
      </c>
    </row>
    <row r="63" spans="1:10" s="289" customFormat="1" ht="13.8">
      <c r="A63" s="15" t="s">
        <v>272</v>
      </c>
      <c r="B63" s="14" t="s">
        <v>279</v>
      </c>
      <c r="C63" s="14" t="s">
        <v>278</v>
      </c>
      <c r="D63" s="14" t="s">
        <v>269</v>
      </c>
      <c r="E63" s="14" t="s">
        <v>268</v>
      </c>
      <c r="F63" s="14" t="s">
        <v>245</v>
      </c>
      <c r="G63" s="14" t="s">
        <v>158</v>
      </c>
      <c r="H63" s="14" t="s">
        <v>159</v>
      </c>
      <c r="I63" s="14" t="s">
        <v>158</v>
      </c>
      <c r="J63" s="13">
        <v>20.73</v>
      </c>
    </row>
    <row r="64" spans="1:10" s="289" customFormat="1" ht="13.8">
      <c r="A64" s="15" t="s">
        <v>272</v>
      </c>
      <c r="B64" s="14" t="s">
        <v>277</v>
      </c>
      <c r="C64" s="14" t="s">
        <v>276</v>
      </c>
      <c r="D64" s="14" t="s">
        <v>269</v>
      </c>
      <c r="E64" s="14" t="s">
        <v>268</v>
      </c>
      <c r="F64" s="14" t="s">
        <v>245</v>
      </c>
      <c r="G64" s="14" t="s">
        <v>158</v>
      </c>
      <c r="H64" s="14" t="s">
        <v>159</v>
      </c>
      <c r="I64" s="14" t="s">
        <v>158</v>
      </c>
      <c r="J64" s="13">
        <v>19.36</v>
      </c>
    </row>
    <row r="65" spans="1:10" s="289" customFormat="1" ht="13.8">
      <c r="A65" s="15" t="s">
        <v>272</v>
      </c>
      <c r="B65" s="14" t="s">
        <v>275</v>
      </c>
      <c r="C65" s="14" t="s">
        <v>270</v>
      </c>
      <c r="D65" s="14" t="s">
        <v>269</v>
      </c>
      <c r="E65" s="14" t="s">
        <v>268</v>
      </c>
      <c r="F65" s="14" t="s">
        <v>267</v>
      </c>
      <c r="G65" s="14" t="s">
        <v>158</v>
      </c>
      <c r="H65" s="14" t="s">
        <v>159</v>
      </c>
      <c r="I65" s="14" t="s">
        <v>158</v>
      </c>
      <c r="J65" s="13">
        <v>10.46</v>
      </c>
    </row>
    <row r="66" spans="1:10" s="289" customFormat="1" ht="13.8">
      <c r="A66" s="15" t="s">
        <v>272</v>
      </c>
      <c r="B66" s="14" t="s">
        <v>274</v>
      </c>
      <c r="C66" s="14" t="s">
        <v>270</v>
      </c>
      <c r="D66" s="14" t="s">
        <v>269</v>
      </c>
      <c r="E66" s="14" t="s">
        <v>268</v>
      </c>
      <c r="F66" s="14" t="s">
        <v>267</v>
      </c>
      <c r="G66" s="14" t="s">
        <v>158</v>
      </c>
      <c r="H66" s="14" t="s">
        <v>159</v>
      </c>
      <c r="I66" s="14" t="s">
        <v>158</v>
      </c>
      <c r="J66" s="13">
        <v>8.61</v>
      </c>
    </row>
    <row r="67" spans="1:10" s="289" customFormat="1" ht="13.8">
      <c r="A67" s="15" t="s">
        <v>272</v>
      </c>
      <c r="B67" s="14" t="s">
        <v>273</v>
      </c>
      <c r="C67" s="14" t="s">
        <v>270</v>
      </c>
      <c r="D67" s="14" t="s">
        <v>269</v>
      </c>
      <c r="E67" s="14" t="s">
        <v>268</v>
      </c>
      <c r="F67" s="14" t="s">
        <v>267</v>
      </c>
      <c r="G67" s="14" t="s">
        <v>158</v>
      </c>
      <c r="H67" s="14" t="s">
        <v>159</v>
      </c>
      <c r="I67" s="14" t="s">
        <v>158</v>
      </c>
      <c r="J67" s="13">
        <v>8.9</v>
      </c>
    </row>
    <row r="68" spans="1:10" s="289" customFormat="1" ht="13.8">
      <c r="A68" s="15" t="s">
        <v>272</v>
      </c>
      <c r="B68" s="14" t="s">
        <v>271</v>
      </c>
      <c r="C68" s="14" t="s">
        <v>270</v>
      </c>
      <c r="D68" s="14" t="s">
        <v>269</v>
      </c>
      <c r="E68" s="14" t="s">
        <v>268</v>
      </c>
      <c r="F68" s="14" t="s">
        <v>267</v>
      </c>
      <c r="G68" s="14" t="s">
        <v>158</v>
      </c>
      <c r="H68" s="14" t="s">
        <v>159</v>
      </c>
      <c r="I68" s="14" t="s">
        <v>158</v>
      </c>
      <c r="J68" s="13">
        <v>5.88</v>
      </c>
    </row>
    <row r="69" spans="1:10" s="289" customFormat="1" ht="13.8">
      <c r="A69" s="15" t="s">
        <v>257</v>
      </c>
      <c r="B69" s="14" t="s">
        <v>266</v>
      </c>
      <c r="C69" s="14" t="s">
        <v>265</v>
      </c>
      <c r="D69" s="14" t="s">
        <v>247</v>
      </c>
      <c r="E69" s="14" t="s">
        <v>254</v>
      </c>
      <c r="F69" s="14" t="s">
        <v>160</v>
      </c>
      <c r="G69" s="14" t="s">
        <v>158</v>
      </c>
      <c r="H69" s="14" t="s">
        <v>159</v>
      </c>
      <c r="I69" s="14" t="s">
        <v>158</v>
      </c>
      <c r="J69" s="13">
        <v>136.29</v>
      </c>
    </row>
    <row r="70" spans="1:10" s="289" customFormat="1" ht="13.8">
      <c r="A70" s="15" t="s">
        <v>257</v>
      </c>
      <c r="B70" s="14" t="s">
        <v>264</v>
      </c>
      <c r="C70" s="14" t="s">
        <v>263</v>
      </c>
      <c r="D70" s="14" t="s">
        <v>247</v>
      </c>
      <c r="E70" s="14" t="s">
        <v>254</v>
      </c>
      <c r="F70" s="14" t="s">
        <v>160</v>
      </c>
      <c r="G70" s="14" t="s">
        <v>158</v>
      </c>
      <c r="H70" s="14" t="s">
        <v>159</v>
      </c>
      <c r="I70" s="14" t="s">
        <v>158</v>
      </c>
      <c r="J70" s="13">
        <v>3.82</v>
      </c>
    </row>
    <row r="71" spans="1:10" s="289" customFormat="1" ht="13.8">
      <c r="A71" s="15" t="s">
        <v>257</v>
      </c>
      <c r="B71" s="14" t="s">
        <v>262</v>
      </c>
      <c r="C71" s="14" t="s">
        <v>261</v>
      </c>
      <c r="D71" s="14" t="s">
        <v>258</v>
      </c>
      <c r="E71" s="14" t="s">
        <v>254</v>
      </c>
      <c r="F71" s="14" t="s">
        <v>192</v>
      </c>
      <c r="G71" s="14" t="s">
        <v>158</v>
      </c>
      <c r="H71" s="14" t="s">
        <v>159</v>
      </c>
      <c r="I71" s="14" t="s">
        <v>158</v>
      </c>
      <c r="J71" s="13">
        <v>14.8</v>
      </c>
    </row>
    <row r="72" spans="1:10" s="289" customFormat="1" ht="13.8">
      <c r="A72" s="15" t="s">
        <v>257</v>
      </c>
      <c r="B72" s="14" t="s">
        <v>260</v>
      </c>
      <c r="C72" s="14" t="s">
        <v>259</v>
      </c>
      <c r="D72" s="14" t="s">
        <v>258</v>
      </c>
      <c r="E72" s="14" t="s">
        <v>254</v>
      </c>
      <c r="F72" s="14" t="s">
        <v>192</v>
      </c>
      <c r="G72" s="14" t="s">
        <v>158</v>
      </c>
      <c r="H72" s="14" t="s">
        <v>159</v>
      </c>
      <c r="I72" s="14" t="s">
        <v>158</v>
      </c>
      <c r="J72" s="13">
        <v>21.19</v>
      </c>
    </row>
    <row r="73" spans="1:10" s="289" customFormat="1" ht="13.8">
      <c r="A73" s="15" t="s">
        <v>257</v>
      </c>
      <c r="B73" s="14" t="s">
        <v>256</v>
      </c>
      <c r="C73" s="14" t="s">
        <v>255</v>
      </c>
      <c r="D73" s="14" t="s">
        <v>247</v>
      </c>
      <c r="E73" s="14" t="s">
        <v>254</v>
      </c>
      <c r="F73" s="14" t="s">
        <v>166</v>
      </c>
      <c r="G73" s="14" t="s">
        <v>158</v>
      </c>
      <c r="H73" s="14" t="s">
        <v>159</v>
      </c>
      <c r="I73" s="14" t="s">
        <v>158</v>
      </c>
      <c r="J73" s="13">
        <v>3.48</v>
      </c>
    </row>
    <row r="74" spans="1:10" s="289" customFormat="1" ht="13.8">
      <c r="A74" s="15" t="s">
        <v>253</v>
      </c>
      <c r="B74" s="14" t="s">
        <v>252</v>
      </c>
      <c r="C74" s="14" t="s">
        <v>251</v>
      </c>
      <c r="D74" s="14" t="s">
        <v>241</v>
      </c>
      <c r="E74" s="14" t="s">
        <v>250</v>
      </c>
      <c r="F74" s="14" t="s">
        <v>166</v>
      </c>
      <c r="G74" s="14" t="s">
        <v>158</v>
      </c>
      <c r="H74" s="14" t="s">
        <v>159</v>
      </c>
      <c r="I74" s="14" t="s">
        <v>158</v>
      </c>
      <c r="J74" s="13">
        <v>4.3600000000000003</v>
      </c>
    </row>
    <row r="75" spans="1:10" s="289" customFormat="1" ht="13.8">
      <c r="A75" s="15" t="s">
        <v>249</v>
      </c>
      <c r="B75" s="14" t="s">
        <v>248</v>
      </c>
      <c r="C75" s="14" t="s">
        <v>247</v>
      </c>
      <c r="D75" s="14" t="s">
        <v>247</v>
      </c>
      <c r="E75" s="14" t="s">
        <v>246</v>
      </c>
      <c r="F75" s="14" t="s">
        <v>245</v>
      </c>
      <c r="G75" s="14" t="s">
        <v>158</v>
      </c>
      <c r="H75" s="14" t="s">
        <v>159</v>
      </c>
      <c r="I75" s="14" t="s">
        <v>158</v>
      </c>
      <c r="J75" s="13">
        <v>8.26</v>
      </c>
    </row>
    <row r="76" spans="1:10" s="289" customFormat="1" ht="13.8">
      <c r="A76" s="15" t="s">
        <v>244</v>
      </c>
      <c r="B76" s="14" t="s">
        <v>243</v>
      </c>
      <c r="C76" s="14" t="s">
        <v>242</v>
      </c>
      <c r="D76" s="14" t="s">
        <v>241</v>
      </c>
      <c r="E76" s="14" t="s">
        <v>235</v>
      </c>
      <c r="F76" s="14" t="s">
        <v>160</v>
      </c>
      <c r="G76" s="14" t="s">
        <v>158</v>
      </c>
      <c r="H76" s="14" t="s">
        <v>159</v>
      </c>
      <c r="I76" s="14" t="s">
        <v>240</v>
      </c>
      <c r="J76" s="13">
        <v>11.09</v>
      </c>
    </row>
    <row r="77" spans="1:10" s="289" customFormat="1" ht="13.8">
      <c r="A77" s="15" t="s">
        <v>239</v>
      </c>
      <c r="B77" s="14" t="s">
        <v>238</v>
      </c>
      <c r="C77" s="14" t="s">
        <v>237</v>
      </c>
      <c r="D77" s="14" t="s">
        <v>236</v>
      </c>
      <c r="E77" s="14" t="s">
        <v>235</v>
      </c>
      <c r="F77" s="14" t="s">
        <v>166</v>
      </c>
      <c r="G77" s="14" t="s">
        <v>158</v>
      </c>
      <c r="H77" s="14" t="s">
        <v>159</v>
      </c>
      <c r="I77" s="14" t="s">
        <v>158</v>
      </c>
      <c r="J77" s="13">
        <v>14.4</v>
      </c>
    </row>
    <row r="78" spans="1:10" s="289" customFormat="1" ht="13.8">
      <c r="A78" s="15" t="s">
        <v>234</v>
      </c>
      <c r="B78" s="14" t="s">
        <v>233</v>
      </c>
      <c r="C78" s="14" t="s">
        <v>232</v>
      </c>
      <c r="D78" s="14" t="s">
        <v>231</v>
      </c>
      <c r="E78" s="14" t="s">
        <v>230</v>
      </c>
      <c r="F78" s="14" t="s">
        <v>192</v>
      </c>
      <c r="G78" s="14" t="s">
        <v>158</v>
      </c>
      <c r="H78" s="14" t="s">
        <v>159</v>
      </c>
      <c r="I78" s="14" t="s">
        <v>158</v>
      </c>
      <c r="J78" s="13">
        <v>10.68</v>
      </c>
    </row>
    <row r="79" spans="1:10" s="289" customFormat="1" ht="13.8">
      <c r="A79" s="15" t="s">
        <v>219</v>
      </c>
      <c r="B79" s="14" t="s">
        <v>229</v>
      </c>
      <c r="C79" s="14" t="s">
        <v>228</v>
      </c>
      <c r="D79" s="14" t="s">
        <v>194</v>
      </c>
      <c r="E79" s="14" t="s">
        <v>193</v>
      </c>
      <c r="F79" s="14" t="s">
        <v>192</v>
      </c>
      <c r="G79" s="14" t="s">
        <v>158</v>
      </c>
      <c r="H79" s="14" t="s">
        <v>159</v>
      </c>
      <c r="I79" s="14" t="s">
        <v>158</v>
      </c>
      <c r="J79" s="13">
        <v>9.94</v>
      </c>
    </row>
    <row r="80" spans="1:10" s="289" customFormat="1" ht="13.8">
      <c r="A80" s="15" t="s">
        <v>219</v>
      </c>
      <c r="B80" s="14" t="s">
        <v>227</v>
      </c>
      <c r="C80" s="14" t="s">
        <v>226</v>
      </c>
      <c r="D80" s="14" t="s">
        <v>194</v>
      </c>
      <c r="E80" s="14" t="s">
        <v>193</v>
      </c>
      <c r="F80" s="14" t="s">
        <v>192</v>
      </c>
      <c r="G80" s="14" t="s">
        <v>158</v>
      </c>
      <c r="H80" s="14" t="s">
        <v>159</v>
      </c>
      <c r="I80" s="14" t="s">
        <v>158</v>
      </c>
      <c r="J80" s="13">
        <v>10.45</v>
      </c>
    </row>
    <row r="81" spans="1:10" s="289" customFormat="1" ht="13.8">
      <c r="A81" s="15" t="s">
        <v>219</v>
      </c>
      <c r="B81" s="14" t="s">
        <v>225</v>
      </c>
      <c r="C81" s="14" t="s">
        <v>224</v>
      </c>
      <c r="D81" s="14" t="s">
        <v>194</v>
      </c>
      <c r="E81" s="14" t="s">
        <v>193</v>
      </c>
      <c r="F81" s="14" t="s">
        <v>192</v>
      </c>
      <c r="G81" s="14" t="s">
        <v>158</v>
      </c>
      <c r="H81" s="14" t="s">
        <v>159</v>
      </c>
      <c r="I81" s="14" t="s">
        <v>158</v>
      </c>
      <c r="J81" s="13">
        <v>1.48</v>
      </c>
    </row>
    <row r="82" spans="1:10" s="289" customFormat="1" ht="13.8">
      <c r="A82" s="15" t="s">
        <v>219</v>
      </c>
      <c r="B82" s="14" t="s">
        <v>223</v>
      </c>
      <c r="C82" s="14" t="s">
        <v>222</v>
      </c>
      <c r="D82" s="14" t="s">
        <v>194</v>
      </c>
      <c r="E82" s="14" t="s">
        <v>193</v>
      </c>
      <c r="F82" s="14" t="s">
        <v>192</v>
      </c>
      <c r="G82" s="14" t="s">
        <v>158</v>
      </c>
      <c r="H82" s="14" t="s">
        <v>159</v>
      </c>
      <c r="I82" s="14" t="s">
        <v>158</v>
      </c>
      <c r="J82" s="13">
        <v>4.04</v>
      </c>
    </row>
    <row r="83" spans="1:10" s="289" customFormat="1" ht="13.8">
      <c r="A83" s="15" t="s">
        <v>219</v>
      </c>
      <c r="B83" s="14" t="s">
        <v>221</v>
      </c>
      <c r="C83" s="14" t="s">
        <v>220</v>
      </c>
      <c r="D83" s="14" t="s">
        <v>194</v>
      </c>
      <c r="E83" s="14" t="s">
        <v>193</v>
      </c>
      <c r="F83" s="14" t="s">
        <v>192</v>
      </c>
      <c r="G83" s="14" t="s">
        <v>158</v>
      </c>
      <c r="H83" s="14" t="s">
        <v>159</v>
      </c>
      <c r="I83" s="14" t="s">
        <v>158</v>
      </c>
      <c r="J83" s="13">
        <v>1.89</v>
      </c>
    </row>
    <row r="84" spans="1:10" s="289" customFormat="1" ht="13.8">
      <c r="A84" s="15" t="s">
        <v>219</v>
      </c>
      <c r="B84" s="14" t="s">
        <v>218</v>
      </c>
      <c r="C84" s="14" t="s">
        <v>217</v>
      </c>
      <c r="D84" s="14" t="s">
        <v>194</v>
      </c>
      <c r="E84" s="14" t="s">
        <v>193</v>
      </c>
      <c r="F84" s="14" t="s">
        <v>192</v>
      </c>
      <c r="G84" s="14" t="s">
        <v>158</v>
      </c>
      <c r="H84" s="14" t="s">
        <v>159</v>
      </c>
      <c r="I84" s="14" t="s">
        <v>158</v>
      </c>
      <c r="J84" s="13">
        <v>6.25</v>
      </c>
    </row>
    <row r="85" spans="1:10" s="289" customFormat="1" ht="13.8">
      <c r="A85" s="15" t="s">
        <v>197</v>
      </c>
      <c r="B85" s="14" t="s">
        <v>216</v>
      </c>
      <c r="C85" s="14" t="s">
        <v>215</v>
      </c>
      <c r="D85" s="14" t="s">
        <v>207</v>
      </c>
      <c r="E85" s="14" t="s">
        <v>193</v>
      </c>
      <c r="F85" s="14" t="s">
        <v>192</v>
      </c>
      <c r="G85" s="14" t="s">
        <v>158</v>
      </c>
      <c r="H85" s="14" t="s">
        <v>159</v>
      </c>
      <c r="I85" s="14" t="s">
        <v>158</v>
      </c>
      <c r="J85" s="13">
        <v>19.14</v>
      </c>
    </row>
    <row r="86" spans="1:10" s="289" customFormat="1" ht="13.8">
      <c r="A86" s="15" t="s">
        <v>197</v>
      </c>
      <c r="B86" s="14" t="s">
        <v>214</v>
      </c>
      <c r="C86" s="14" t="s">
        <v>213</v>
      </c>
      <c r="D86" s="14" t="s">
        <v>200</v>
      </c>
      <c r="E86" s="14" t="s">
        <v>193</v>
      </c>
      <c r="F86" s="14" t="s">
        <v>192</v>
      </c>
      <c r="G86" s="14" t="s">
        <v>158</v>
      </c>
      <c r="H86" s="14" t="s">
        <v>159</v>
      </c>
      <c r="I86" s="14" t="s">
        <v>158</v>
      </c>
      <c r="J86" s="13">
        <v>7.51</v>
      </c>
    </row>
    <row r="87" spans="1:10" s="289" customFormat="1" ht="13.8">
      <c r="A87" s="15" t="s">
        <v>197</v>
      </c>
      <c r="B87" s="14" t="s">
        <v>212</v>
      </c>
      <c r="C87" s="14" t="s">
        <v>211</v>
      </c>
      <c r="D87" s="14" t="s">
        <v>203</v>
      </c>
      <c r="E87" s="14" t="s">
        <v>193</v>
      </c>
      <c r="F87" s="14" t="s">
        <v>192</v>
      </c>
      <c r="G87" s="14" t="s">
        <v>158</v>
      </c>
      <c r="H87" s="14" t="s">
        <v>159</v>
      </c>
      <c r="I87" s="14" t="s">
        <v>158</v>
      </c>
      <c r="J87" s="13">
        <v>7.33</v>
      </c>
    </row>
    <row r="88" spans="1:10" s="289" customFormat="1" ht="13.8">
      <c r="A88" s="15" t="s">
        <v>197</v>
      </c>
      <c r="B88" s="14" t="s">
        <v>210</v>
      </c>
      <c r="C88" s="14" t="s">
        <v>195</v>
      </c>
      <c r="D88" s="14" t="s">
        <v>194</v>
      </c>
      <c r="E88" s="14" t="s">
        <v>193</v>
      </c>
      <c r="F88" s="14" t="s">
        <v>192</v>
      </c>
      <c r="G88" s="14" t="s">
        <v>158</v>
      </c>
      <c r="H88" s="14" t="s">
        <v>159</v>
      </c>
      <c r="I88" s="14" t="s">
        <v>158</v>
      </c>
      <c r="J88" s="13">
        <v>2.0299999999999998</v>
      </c>
    </row>
    <row r="89" spans="1:10" s="289" customFormat="1" ht="13.8">
      <c r="A89" s="15" t="s">
        <v>197</v>
      </c>
      <c r="B89" s="14" t="s">
        <v>209</v>
      </c>
      <c r="C89" s="14" t="s">
        <v>208</v>
      </c>
      <c r="D89" s="14" t="s">
        <v>207</v>
      </c>
      <c r="E89" s="14" t="s">
        <v>193</v>
      </c>
      <c r="F89" s="14" t="s">
        <v>192</v>
      </c>
      <c r="G89" s="14" t="s">
        <v>158</v>
      </c>
      <c r="H89" s="14" t="s">
        <v>159</v>
      </c>
      <c r="I89" s="14" t="s">
        <v>158</v>
      </c>
      <c r="J89" s="13">
        <v>12.6</v>
      </c>
    </row>
    <row r="90" spans="1:10" s="289" customFormat="1" ht="13.8">
      <c r="A90" s="15" t="s">
        <v>197</v>
      </c>
      <c r="B90" s="14" t="s">
        <v>206</v>
      </c>
      <c r="C90" s="14" t="s">
        <v>198</v>
      </c>
      <c r="D90" s="14" t="s">
        <v>194</v>
      </c>
      <c r="E90" s="14" t="s">
        <v>193</v>
      </c>
      <c r="F90" s="14" t="s">
        <v>192</v>
      </c>
      <c r="G90" s="14" t="s">
        <v>158</v>
      </c>
      <c r="H90" s="14" t="s">
        <v>159</v>
      </c>
      <c r="I90" s="14" t="s">
        <v>158</v>
      </c>
      <c r="J90" s="13">
        <v>2.25</v>
      </c>
    </row>
    <row r="91" spans="1:10" s="289" customFormat="1" ht="13.8">
      <c r="A91" s="15" t="s">
        <v>197</v>
      </c>
      <c r="B91" s="14" t="s">
        <v>205</v>
      </c>
      <c r="C91" s="14" t="s">
        <v>204</v>
      </c>
      <c r="D91" s="14" t="s">
        <v>203</v>
      </c>
      <c r="E91" s="14" t="s">
        <v>193</v>
      </c>
      <c r="F91" s="14" t="s">
        <v>192</v>
      </c>
      <c r="G91" s="14" t="s">
        <v>158</v>
      </c>
      <c r="H91" s="14" t="s">
        <v>159</v>
      </c>
      <c r="I91" s="14" t="s">
        <v>158</v>
      </c>
      <c r="J91" s="13">
        <v>5.64</v>
      </c>
    </row>
    <row r="92" spans="1:10" s="289" customFormat="1" ht="13.8">
      <c r="A92" s="15" t="s">
        <v>197</v>
      </c>
      <c r="B92" s="14" t="s">
        <v>202</v>
      </c>
      <c r="C92" s="14" t="s">
        <v>201</v>
      </c>
      <c r="D92" s="14" t="s">
        <v>200</v>
      </c>
      <c r="E92" s="14" t="s">
        <v>193</v>
      </c>
      <c r="F92" s="14" t="s">
        <v>192</v>
      </c>
      <c r="G92" s="14" t="s">
        <v>158</v>
      </c>
      <c r="H92" s="14" t="s">
        <v>159</v>
      </c>
      <c r="I92" s="14" t="s">
        <v>158</v>
      </c>
      <c r="J92" s="13">
        <v>4.97</v>
      </c>
    </row>
    <row r="93" spans="1:10" s="289" customFormat="1" ht="13.8">
      <c r="A93" s="15" t="s">
        <v>197</v>
      </c>
      <c r="B93" s="14" t="s">
        <v>199</v>
      </c>
      <c r="C93" s="14" t="s">
        <v>198</v>
      </c>
      <c r="D93" s="14" t="s">
        <v>194</v>
      </c>
      <c r="E93" s="14" t="s">
        <v>193</v>
      </c>
      <c r="F93" s="14" t="s">
        <v>192</v>
      </c>
      <c r="G93" s="14" t="s">
        <v>158</v>
      </c>
      <c r="H93" s="14" t="s">
        <v>159</v>
      </c>
      <c r="I93" s="14" t="s">
        <v>158</v>
      </c>
      <c r="J93" s="13">
        <v>10.55</v>
      </c>
    </row>
    <row r="94" spans="1:10" s="289" customFormat="1" ht="13.8">
      <c r="A94" s="15" t="s">
        <v>197</v>
      </c>
      <c r="B94" s="14" t="s">
        <v>196</v>
      </c>
      <c r="C94" s="14" t="s">
        <v>195</v>
      </c>
      <c r="D94" s="14" t="s">
        <v>194</v>
      </c>
      <c r="E94" s="14" t="s">
        <v>193</v>
      </c>
      <c r="F94" s="14" t="s">
        <v>192</v>
      </c>
      <c r="G94" s="14" t="s">
        <v>158</v>
      </c>
      <c r="H94" s="14" t="s">
        <v>159</v>
      </c>
      <c r="I94" s="14" t="s">
        <v>158</v>
      </c>
      <c r="J94" s="13">
        <v>10.08</v>
      </c>
    </row>
    <row r="95" spans="1:10" s="289" customFormat="1" ht="13.8">
      <c r="A95" s="15" t="s">
        <v>191</v>
      </c>
      <c r="B95" s="14" t="s">
        <v>190</v>
      </c>
      <c r="C95" s="14" t="s">
        <v>187</v>
      </c>
      <c r="D95" s="14" t="s">
        <v>186</v>
      </c>
      <c r="E95" s="14" t="s">
        <v>185</v>
      </c>
      <c r="F95" s="14" t="s">
        <v>166</v>
      </c>
      <c r="G95" s="14" t="s">
        <v>158</v>
      </c>
      <c r="H95" s="14" t="s">
        <v>159</v>
      </c>
      <c r="I95" s="14" t="s">
        <v>158</v>
      </c>
      <c r="J95" s="13">
        <v>8.09</v>
      </c>
    </row>
    <row r="96" spans="1:10" s="289" customFormat="1" ht="13.8">
      <c r="A96" s="15" t="s">
        <v>189</v>
      </c>
      <c r="B96" s="14" t="s">
        <v>188</v>
      </c>
      <c r="C96" s="14" t="s">
        <v>187</v>
      </c>
      <c r="D96" s="14" t="s">
        <v>186</v>
      </c>
      <c r="E96" s="14" t="s">
        <v>185</v>
      </c>
      <c r="F96" s="14" t="s">
        <v>166</v>
      </c>
      <c r="G96" s="14" t="s">
        <v>158</v>
      </c>
      <c r="H96" s="14" t="s">
        <v>159</v>
      </c>
      <c r="I96" s="14" t="s">
        <v>158</v>
      </c>
      <c r="J96" s="13">
        <v>10.42</v>
      </c>
    </row>
    <row r="97" spans="1:10" s="289" customFormat="1" ht="13.8">
      <c r="A97" s="15" t="s">
        <v>184</v>
      </c>
      <c r="B97" s="14" t="s">
        <v>183</v>
      </c>
      <c r="C97" s="14" t="s">
        <v>182</v>
      </c>
      <c r="D97" s="14" t="s">
        <v>181</v>
      </c>
      <c r="E97" s="14" t="s">
        <v>180</v>
      </c>
      <c r="F97" s="14" t="s">
        <v>166</v>
      </c>
      <c r="G97" s="14" t="s">
        <v>158</v>
      </c>
      <c r="H97" s="14" t="s">
        <v>159</v>
      </c>
      <c r="I97" s="14" t="s">
        <v>158</v>
      </c>
      <c r="J97" s="13">
        <v>41.92</v>
      </c>
    </row>
    <row r="98" spans="1:10" s="289" customFormat="1" ht="13.8">
      <c r="A98" s="15" t="s">
        <v>177</v>
      </c>
      <c r="B98" s="14" t="s">
        <v>179</v>
      </c>
      <c r="C98" s="14" t="s">
        <v>178</v>
      </c>
      <c r="D98" s="14" t="s">
        <v>174</v>
      </c>
      <c r="E98" s="14" t="s">
        <v>173</v>
      </c>
      <c r="F98" s="14" t="s">
        <v>172</v>
      </c>
      <c r="G98" s="14" t="s">
        <v>158</v>
      </c>
      <c r="H98" s="14" t="s">
        <v>159</v>
      </c>
      <c r="I98" s="14" t="s">
        <v>158</v>
      </c>
      <c r="J98" s="13">
        <v>20.32</v>
      </c>
    </row>
    <row r="99" spans="1:10" s="289" customFormat="1" ht="13.8">
      <c r="A99" s="15" t="s">
        <v>177</v>
      </c>
      <c r="B99" s="14" t="s">
        <v>176</v>
      </c>
      <c r="C99" s="14" t="s">
        <v>175</v>
      </c>
      <c r="D99" s="14" t="s">
        <v>174</v>
      </c>
      <c r="E99" s="14" t="s">
        <v>173</v>
      </c>
      <c r="F99" s="14" t="s">
        <v>172</v>
      </c>
      <c r="G99" s="14" t="s">
        <v>158</v>
      </c>
      <c r="H99" s="14" t="s">
        <v>159</v>
      </c>
      <c r="I99" s="14" t="s">
        <v>158</v>
      </c>
      <c r="J99" s="13">
        <v>14.32</v>
      </c>
    </row>
    <row r="100" spans="1:10" s="289" customFormat="1" ht="13.8">
      <c r="A100" s="15" t="s">
        <v>171</v>
      </c>
      <c r="B100" s="14" t="s">
        <v>170</v>
      </c>
      <c r="C100" s="14" t="s">
        <v>169</v>
      </c>
      <c r="D100" s="14" t="s">
        <v>168</v>
      </c>
      <c r="E100" s="14" t="s">
        <v>167</v>
      </c>
      <c r="F100" s="14" t="s">
        <v>166</v>
      </c>
      <c r="G100" s="14" t="s">
        <v>158</v>
      </c>
      <c r="H100" s="14" t="s">
        <v>159</v>
      </c>
      <c r="I100" s="14" t="s">
        <v>158</v>
      </c>
      <c r="J100" s="13">
        <v>7.83</v>
      </c>
    </row>
    <row r="101" spans="1:10" s="289" customFormat="1" ht="13.8">
      <c r="A101" s="15" t="s">
        <v>165</v>
      </c>
      <c r="B101" s="14" t="s">
        <v>164</v>
      </c>
      <c r="C101" s="14" t="s">
        <v>163</v>
      </c>
      <c r="D101" s="14" t="s">
        <v>162</v>
      </c>
      <c r="E101" s="14" t="s">
        <v>161</v>
      </c>
      <c r="F101" s="14" t="s">
        <v>160</v>
      </c>
      <c r="G101" s="14" t="s">
        <v>158</v>
      </c>
      <c r="H101" s="14" t="s">
        <v>159</v>
      </c>
      <c r="I101" s="14" t="s">
        <v>158</v>
      </c>
      <c r="J101" s="13">
        <v>15.97</v>
      </c>
    </row>
    <row r="102" spans="1:10" ht="13.8"/>
  </sheetData>
  <mergeCells count="8">
    <mergeCell ref="H10:J10"/>
    <mergeCell ref="D5:G5"/>
    <mergeCell ref="D6:G6"/>
    <mergeCell ref="A1:C6"/>
    <mergeCell ref="D1:G1"/>
    <mergeCell ref="D2:G2"/>
    <mergeCell ref="D3:G3"/>
    <mergeCell ref="D4:G4"/>
  </mergeCells>
  <pageMargins left="0.51181102362204722" right="0.55118110236220474" top="0.78740157480314965" bottom="0.78740157480314965" header="0.51181102362204722" footer="0.51181102362204722"/>
  <pageSetup paperSize="9" scale="68" fitToHeight="0" orientation="landscape" horizontalDpi="300" verticalDpi="300" r:id="rId1"/>
  <headerFooter>
    <oddFooter>&amp;L&amp;LErstellungsdatum &amp;D&amp;C&amp;CU_2024_19 PDAFB / ZV-GV-24-1064000-412.02. /
Los 01&amp;R&amp;RSeite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01 Stundenverrechnungssatz</vt:lpstr>
      <vt:lpstr>02 LV Standard</vt:lpstr>
      <vt:lpstr>03 LV Zusatzleistungen</vt:lpstr>
      <vt:lpstr>04 Preisblatt</vt:lpstr>
      <vt:lpstr>05 Raumbuch</vt:lpstr>
      <vt:lpstr>'01 Stundenverrechnungssatz'!Druckbereich</vt:lpstr>
      <vt:lpstr>'04 Preisblatt'!Druckbereich</vt:lpstr>
      <vt:lpstr>'02 LV Standard'!Drucktitel</vt:lpstr>
      <vt:lpstr>'03 LV Zusatzleistungen'!Drucktitel</vt:lpstr>
      <vt:lpstr>'05 Raumbuch'!Drucktitel</vt:lpstr>
    </vt:vector>
  </TitlesOfParts>
  <Company>GMSH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Radek_S</dc:creator>
  <cp:lastModifiedBy>Beier, Barbara</cp:lastModifiedBy>
  <cp:lastPrinted>2021-11-19T11:01:55Z</cp:lastPrinted>
  <dcterms:created xsi:type="dcterms:W3CDTF">2003-02-11T14:04:03Z</dcterms:created>
  <dcterms:modified xsi:type="dcterms:W3CDTF">2024-07-30T05:31:21Z</dcterms:modified>
</cp:coreProperties>
</file>