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60053983\Documents\AIVM\6003108706 GebR Gera\03-Allgemeine Vergabeunterlagen\"/>
    </mc:Choice>
  </mc:AlternateContent>
  <xr:revisionPtr revIDLastSave="0" documentId="13_ncr:1_{68490D26-4B5C-4514-BD16-A669757329D4}" xr6:coauthVersionLast="47" xr6:coauthVersionMax="47" xr10:uidLastSave="{00000000-0000-0000-0000-000000000000}"/>
  <bookViews>
    <workbookView xWindow="28680" yWindow="-120" windowWidth="29040" windowHeight="15720" firstSheet="3" activeTab="4" xr2:uid="{00000000-000D-0000-FFFF-FFFF00000000}"/>
  </bookViews>
  <sheets>
    <sheet name="Flächen WE 4018" sheetId="44" r:id="rId1"/>
    <sheet name="Flächen WE 4021" sheetId="47" r:id="rId2"/>
    <sheet name="Flächen WE 3887" sheetId="45" r:id="rId3"/>
    <sheet name="Flächen WE 5172" sheetId="46" r:id="rId4"/>
    <sheet name="Preisblatt UR werktags" sheetId="26" r:id="rId5"/>
    <sheet name=" SVS werktags WE 4018" sheetId="8" r:id="rId6"/>
    <sheet name="SVS werktags WE 4021" sheetId="42" r:id="rId7"/>
    <sheet name="SVS werktags WE 3887" sheetId="43" r:id="rId8"/>
    <sheet name="SVS werktags WE 5172" sheetId="41" r:id="rId9"/>
    <sheet name="3.31 Reinigungsmittel+Kleinmat" sheetId="12" r:id="rId10"/>
    <sheet name="3.32 Maschinen und Geräte" sheetId="10" r:id="rId11"/>
    <sheet name="SVS Sonderreinigung" sheetId="25" r:id="rId12"/>
    <sheet name="3.11 Kosten Objektleitung" sheetId="15" r:id="rId13"/>
    <sheet name="3.12 Kosten Vorarbeiter unprodu" sheetId="16" r:id="rId14"/>
    <sheet name="2.3.2 Sonstige Personalkosten" sheetId="13" r:id="rId15"/>
    <sheet name="Preisblatt Glasreinigung" sheetId="29" r:id="rId16"/>
    <sheet name="SVS Glasreinigung" sheetId="32" r:id="rId17"/>
    <sheet name="SVS Sonderreinigung Glas" sheetId="33" r:id="rId18"/>
  </sheets>
  <externalReferences>
    <externalReference r:id="rId19"/>
    <externalReference r:id="rId20"/>
  </externalReferences>
  <definedNames>
    <definedName name="bis11Minute" localSheetId="15">'[1]1.Liegenschaft'!#REF!</definedName>
    <definedName name="bis11Minute" localSheetId="4">'[1]1.Liegenschaft'!#REF!</definedName>
    <definedName name="bis11Minute" localSheetId="16">'[1]1.Liegenschaft'!#REF!</definedName>
    <definedName name="bis11Minute" localSheetId="17">'[1]1.Liegenschaft'!#REF!</definedName>
    <definedName name="bis11Minute">'[1]1.Liegenschaft'!#REF!</definedName>
    <definedName name="bis11Stunde" localSheetId="15">'[1]1.Liegenschaft'!#REF!</definedName>
    <definedName name="bis11Stunde" localSheetId="4">'[1]1.Liegenschaft'!#REF!</definedName>
    <definedName name="bis11Stunde" localSheetId="16">'[1]1.Liegenschaft'!#REF!</definedName>
    <definedName name="bis11Stunde" localSheetId="17">'[1]1.Liegenschaft'!#REF!</definedName>
    <definedName name="bis11Stunde">'[1]1.Liegenschaft'!#REF!</definedName>
    <definedName name="bis12Minute" localSheetId="4">'[1]1.Liegenschaft'!#REF!</definedName>
    <definedName name="bis12Minute" localSheetId="16">'[1]1.Liegenschaft'!#REF!</definedName>
    <definedName name="bis12Minute" localSheetId="17">'[1]1.Liegenschaft'!#REF!</definedName>
    <definedName name="bis12Minute">'[1]1.Liegenschaft'!#REF!</definedName>
    <definedName name="bis12Stunde" localSheetId="4">'[1]1.Liegenschaft'!#REF!</definedName>
    <definedName name="bis12Stunde" localSheetId="16">'[1]1.Liegenschaft'!#REF!</definedName>
    <definedName name="bis12Stunde" localSheetId="17">'[1]1.Liegenschaft'!#REF!</definedName>
    <definedName name="bis12Stunde">'[1]1.Liegenschaft'!#REF!</definedName>
    <definedName name="bis13Minute" localSheetId="4">'[1]1.Liegenschaft'!#REF!</definedName>
    <definedName name="bis13Minute" localSheetId="16">'[1]1.Liegenschaft'!#REF!</definedName>
    <definedName name="bis13Minute" localSheetId="17">'[1]1.Liegenschaft'!#REF!</definedName>
    <definedName name="bis13Minute">'[1]1.Liegenschaft'!#REF!</definedName>
    <definedName name="bis13Stunde">'[1]1.Liegenschaft'!#REF!</definedName>
    <definedName name="bis14Minute">'[1]1.Liegenschaft'!#REF!</definedName>
    <definedName name="bis14Stunde">'[1]1.Liegenschaft'!#REF!</definedName>
    <definedName name="bis15Minute">'[1]1.Liegenschaft'!#REF!</definedName>
    <definedName name="bis15Stunde">'[1]1.Liegenschaft'!#REF!</definedName>
    <definedName name="bis16Minute">'[1]1.Liegenschaft'!#REF!</definedName>
    <definedName name="bis16Stunde">'[1]1.Liegenschaft'!#REF!</definedName>
    <definedName name="bis17Minute">'[1]1.Liegenschaft'!#REF!</definedName>
    <definedName name="bis17Stunde">'[1]1.Liegenschaft'!#REF!</definedName>
    <definedName name="bis18Minute">'[1]1.Liegenschaft'!#REF!</definedName>
    <definedName name="bis18Stunde">'[1]1.Liegenschaft'!#REF!</definedName>
    <definedName name="bis19Minute">'[1]1.Liegenschaft'!#REF!</definedName>
    <definedName name="bis19Stunde">'[1]1.Liegenschaft'!#REF!</definedName>
    <definedName name="bis20Minute">'[1]1.Liegenschaft'!#REF!</definedName>
    <definedName name="bis20Stunde">'[1]1.Liegenschaft'!#REF!</definedName>
    <definedName name="bis21Minute">'[1]1.Liegenschaft'!#REF!</definedName>
    <definedName name="bis21Stunde">'[1]1.Liegenschaft'!#REF!</definedName>
    <definedName name="bis22Minute">'[1]1.Liegenschaft'!#REF!</definedName>
    <definedName name="bis22Stunde">'[1]1.Liegenschaft'!#REF!</definedName>
    <definedName name="bis23Minute">'[1]1.Liegenschaft'!#REF!</definedName>
    <definedName name="bis23Stunde">'[1]1.Liegenschaft'!#REF!</definedName>
    <definedName name="bis24Minute">'[1]1.Liegenschaft'!#REF!</definedName>
    <definedName name="bis24Stunde">'[1]1.Liegenschaft'!#REF!</definedName>
    <definedName name="bis25Minute">'[1]1.Liegenschaft'!#REF!</definedName>
    <definedName name="bis25Stunde">'[1]1.Liegenschaft'!#REF!</definedName>
    <definedName name="bis26Minute">'[1]1.Liegenschaft'!#REF!</definedName>
    <definedName name="bis26Stunde">'[1]1.Liegenschaft'!#REF!</definedName>
    <definedName name="bis27Minute">'[1]1.Liegenschaft'!#REF!</definedName>
    <definedName name="bis27Stunde">'[1]1.Liegenschaft'!#REF!</definedName>
    <definedName name="bis28Minute">'[1]1.Liegenschaft'!#REF!</definedName>
    <definedName name="bis28Stunde">'[1]1.Liegenschaft'!#REF!</definedName>
    <definedName name="bis29Minute">'[1]1.Liegenschaft'!#REF!</definedName>
    <definedName name="bis29Stunde">'[1]1.Liegenschaft'!#REF!</definedName>
    <definedName name="bis30Minute">'[1]1.Liegenschaft'!#REF!</definedName>
    <definedName name="bis30Stunde">'[1]1.Liegenschaft'!#REF!</definedName>
    <definedName name="_xlnm.Print_Area" localSheetId="15">'Preisblatt Glasreinigung'!$A$1:$K$31</definedName>
    <definedName name="_xlnm.Print_Area" localSheetId="4">'Preisblatt UR werktags'!$A$1:$K$55</definedName>
    <definedName name="_xlnm.Print_Titles" localSheetId="5">' SVS werktags WE 4018'!$18:$19</definedName>
    <definedName name="_xlnm.Print_Titles" localSheetId="12">'3.11 Kosten Objektleitung'!$18:$19</definedName>
    <definedName name="_xlnm.Print_Titles" localSheetId="13">'3.12 Kosten Vorarbeiter unprodu'!$18:$19</definedName>
    <definedName name="_xlnm.Print_Titles" localSheetId="16">'SVS Glasreinigung'!$18:$19</definedName>
    <definedName name="_xlnm.Print_Titles" localSheetId="11">'SVS Sonderreinigung'!$18:$19</definedName>
    <definedName name="_xlnm.Print_Titles" localSheetId="17">'SVS Sonderreinigung Glas'!$18:$19</definedName>
    <definedName name="_xlnm.Print_Titles" localSheetId="7">'SVS werktags WE 3887'!$18:$19</definedName>
    <definedName name="_xlnm.Print_Titles" localSheetId="6">'SVS werktags WE 4021'!$18:$19</definedName>
    <definedName name="_xlnm.Print_Titles" localSheetId="8">'SVS werktags WE 5172'!$18:$19</definedName>
    <definedName name="RheinlandPfalz11Jahr" localSheetId="15">'[2]Resultat 2.Bodenreinigung'!$BB$17+'[2]Resultat 2.Bodenreinigung'!$AS$36</definedName>
    <definedName name="RheinlandPfalz11Jahr" localSheetId="4">'[2]Resultat 2.Bodenreinigung'!$BB$17+'[2]Resultat 2.Bodenreinigung'!$AS$36</definedName>
    <definedName name="RheinlandPfalz11Jahr">'[1]Resultat 2.Bodenreinigung'!$BB$17+'[1]Resultat 2.Bodenreinigung'!$AS$36</definedName>
    <definedName name="Sachsen1Monat" localSheetId="15">'[2]Resultat 2.Bodenreinigung'!$BP$38+'[2]Resultat 2.Bodenreinigung'!$BP$38</definedName>
    <definedName name="Sachsen1Monat" localSheetId="4">'[2]Resultat 2.Bodenreinigung'!$BP$38+'[2]Resultat 2.Bodenreinigung'!$BP$38</definedName>
    <definedName name="Sachsen1Monat">'[1]Resultat 2.Bodenreinigung'!$BQ$38+'[1]Resultat 2.Bodenreinigung'!$BQ$38</definedName>
    <definedName name="SVSSonderGlas">'[1]1.Liegenschaft'!#REF!</definedName>
    <definedName name="von11Minute">'[1]1.Liegenschaft'!#REF!</definedName>
    <definedName name="von11Stunde">'[1]1.Liegenschaft'!#REF!</definedName>
    <definedName name="von12Minute">'[1]1.Liegenschaft'!#REF!</definedName>
    <definedName name="von12Stunde">'[1]1.Liegenschaft'!#REF!</definedName>
    <definedName name="von13Minute">'[1]1.Liegenschaft'!#REF!</definedName>
    <definedName name="von13Stunde">'[1]1.Liegenschaft'!#REF!</definedName>
    <definedName name="von14Minute">'[1]1.Liegenschaft'!#REF!</definedName>
    <definedName name="von14Stunde">'[1]1.Liegenschaft'!#REF!</definedName>
    <definedName name="von15Minute">'[1]1.Liegenschaft'!#REF!</definedName>
    <definedName name="von15Stunde">'[1]1.Liegenschaft'!#REF!</definedName>
    <definedName name="von16Minute">'[1]1.Liegenschaft'!#REF!</definedName>
    <definedName name="von16Stunde">'[1]1.Liegenschaft'!#REF!</definedName>
    <definedName name="von17Minute">'[1]1.Liegenschaft'!#REF!</definedName>
    <definedName name="von17Stunde">'[1]1.Liegenschaft'!#REF!</definedName>
    <definedName name="von18Minute">'[1]1.Liegenschaft'!#REF!</definedName>
    <definedName name="von18Stunde">'[1]1.Liegenschaft'!#REF!</definedName>
    <definedName name="von19Minute">'[1]1.Liegenschaft'!#REF!</definedName>
    <definedName name="von19Stunde">'[1]1.Liegenschaft'!#REF!</definedName>
    <definedName name="von20Minute">'[1]1.Liegenschaft'!#REF!</definedName>
    <definedName name="von20Stunde">'[1]1.Liegenschaft'!#REF!</definedName>
    <definedName name="von21Minute">'[1]1.Liegenschaft'!#REF!</definedName>
    <definedName name="von21Stunde">'[1]1.Liegenschaft'!#REF!</definedName>
    <definedName name="von22Minute">'[1]1.Liegenschaft'!#REF!</definedName>
    <definedName name="von22Stunde">'[1]1.Liegenschaft'!#REF!</definedName>
    <definedName name="von23Minute">'[1]1.Liegenschaft'!#REF!</definedName>
    <definedName name="von23Stunde">'[1]1.Liegenschaft'!#REF!</definedName>
    <definedName name="von24Minute">'[1]1.Liegenschaft'!#REF!</definedName>
    <definedName name="von24Stunde">'[1]1.Liegenschaft'!#REF!</definedName>
    <definedName name="von25Minute">'[1]1.Liegenschaft'!#REF!</definedName>
    <definedName name="von25Stunde">'[1]1.Liegenschaft'!#REF!</definedName>
    <definedName name="von26Minute">'[1]1.Liegenschaft'!#REF!</definedName>
    <definedName name="von26Stunde">'[1]1.Liegenschaft'!#REF!</definedName>
    <definedName name="von27Minute">'[1]1.Liegenschaft'!#REF!</definedName>
    <definedName name="von27Stunde">'[1]1.Liegenschaft'!#REF!</definedName>
    <definedName name="von28Minute">'[1]1.Liegenschaft'!#REF!</definedName>
    <definedName name="von28Stunde">'[1]1.Liegenschaft'!#REF!</definedName>
    <definedName name="von29Minute">'[1]1.Liegenschaft'!#REF!</definedName>
    <definedName name="von29Stunde">'[1]1.Liegenschaft'!#REF!</definedName>
    <definedName name="von30Minute">'[1]1.Liegenschaft'!#REF!</definedName>
    <definedName name="von30Stunde">'[1]1.Liegenschaft'!#REF!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" i="16" l="1"/>
  <c r="K4" i="16"/>
  <c r="K5" i="16"/>
  <c r="K3" i="15"/>
  <c r="K4" i="15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I12" i="47"/>
  <c r="H12" i="47"/>
  <c r="G12" i="47"/>
  <c r="F12" i="47"/>
  <c r="I11" i="47"/>
  <c r="H11" i="47"/>
  <c r="G11" i="47"/>
  <c r="F11" i="47"/>
  <c r="I10" i="47"/>
  <c r="H10" i="47"/>
  <c r="G10" i="47"/>
  <c r="F10" i="47"/>
  <c r="I9" i="47"/>
  <c r="H9" i="47"/>
  <c r="G9" i="47"/>
  <c r="F9" i="47"/>
  <c r="I8" i="47"/>
  <c r="H8" i="47"/>
  <c r="G8" i="47"/>
  <c r="F8" i="47"/>
  <c r="I7" i="47"/>
  <c r="H7" i="47"/>
  <c r="G7" i="47"/>
  <c r="F7" i="47"/>
  <c r="I6" i="47"/>
  <c r="H6" i="47"/>
  <c r="G6" i="47"/>
  <c r="F6" i="47"/>
  <c r="I5" i="47"/>
  <c r="H5" i="47"/>
  <c r="G5" i="47"/>
  <c r="F5" i="47"/>
  <c r="I4" i="47"/>
  <c r="H4" i="47"/>
  <c r="G4" i="47"/>
  <c r="K4" i="47" s="1"/>
  <c r="F4" i="47"/>
  <c r="I9" i="46"/>
  <c r="I8" i="46"/>
  <c r="H8" i="46"/>
  <c r="G8" i="46"/>
  <c r="F8" i="46"/>
  <c r="I7" i="46"/>
  <c r="H7" i="46"/>
  <c r="G7" i="46"/>
  <c r="F7" i="46"/>
  <c r="I6" i="46"/>
  <c r="H6" i="46"/>
  <c r="G6" i="46"/>
  <c r="F6" i="46"/>
  <c r="I5" i="46"/>
  <c r="K5" i="46" s="1"/>
  <c r="H5" i="46"/>
  <c r="G5" i="46"/>
  <c r="F5" i="46"/>
  <c r="I4" i="46"/>
  <c r="H4" i="46"/>
  <c r="G4" i="46"/>
  <c r="F4" i="46"/>
  <c r="E4" i="45"/>
  <c r="D4" i="45"/>
  <c r="M17" i="44"/>
  <c r="M16" i="44"/>
  <c r="L16" i="44"/>
  <c r="K16" i="44"/>
  <c r="J16" i="44"/>
  <c r="I16" i="44"/>
  <c r="O16" i="44"/>
  <c r="H16" i="44"/>
  <c r="M15" i="44"/>
  <c r="L15" i="44"/>
  <c r="K15" i="44"/>
  <c r="J15" i="44"/>
  <c r="I15" i="44"/>
  <c r="H15" i="44"/>
  <c r="M14" i="44"/>
  <c r="L14" i="44"/>
  <c r="K14" i="44"/>
  <c r="J14" i="44"/>
  <c r="I14" i="44"/>
  <c r="H14" i="44"/>
  <c r="M13" i="44"/>
  <c r="L13" i="44"/>
  <c r="K13" i="44"/>
  <c r="J13" i="44"/>
  <c r="I13" i="44"/>
  <c r="H13" i="44"/>
  <c r="M12" i="44"/>
  <c r="L12" i="44"/>
  <c r="K12" i="44"/>
  <c r="J12" i="44"/>
  <c r="I12" i="44"/>
  <c r="H12" i="44"/>
  <c r="M11" i="44"/>
  <c r="L11" i="44"/>
  <c r="K11" i="44"/>
  <c r="J11" i="44"/>
  <c r="I11" i="44"/>
  <c r="H11" i="44"/>
  <c r="M10" i="44"/>
  <c r="L10" i="44"/>
  <c r="K10" i="44"/>
  <c r="J10" i="44"/>
  <c r="I10" i="44"/>
  <c r="H10" i="44"/>
  <c r="I9" i="44"/>
  <c r="O9" i="44" s="1"/>
  <c r="H9" i="44"/>
  <c r="M8" i="44"/>
  <c r="L8" i="44"/>
  <c r="K8" i="44"/>
  <c r="J8" i="44"/>
  <c r="I8" i="44"/>
  <c r="H8" i="44"/>
  <c r="M7" i="44"/>
  <c r="L7" i="44"/>
  <c r="K7" i="44"/>
  <c r="J7" i="44"/>
  <c r="I7" i="44"/>
  <c r="H7" i="44"/>
  <c r="M6" i="44"/>
  <c r="L6" i="44"/>
  <c r="K6" i="44"/>
  <c r="J6" i="44"/>
  <c r="I6" i="44"/>
  <c r="H6" i="44"/>
  <c r="M5" i="44"/>
  <c r="L5" i="44"/>
  <c r="K5" i="44"/>
  <c r="J5" i="44"/>
  <c r="I5" i="44"/>
  <c r="H5" i="44"/>
  <c r="M4" i="44"/>
  <c r="L4" i="44"/>
  <c r="K4" i="44"/>
  <c r="J4" i="44"/>
  <c r="I4" i="44"/>
  <c r="H4" i="44"/>
  <c r="K7" i="46" l="1"/>
  <c r="K6" i="46"/>
  <c r="K8" i="46"/>
  <c r="K9" i="47"/>
  <c r="K7" i="47"/>
  <c r="K10" i="47"/>
  <c r="K11" i="47"/>
  <c r="K8" i="47"/>
  <c r="K12" i="47"/>
  <c r="K6" i="47"/>
  <c r="K5" i="47"/>
  <c r="O8" i="44"/>
  <c r="O12" i="44"/>
  <c r="O7" i="44"/>
  <c r="O14" i="44"/>
  <c r="O13" i="44"/>
  <c r="O15" i="44"/>
  <c r="O10" i="44"/>
  <c r="O11" i="44"/>
  <c r="O5" i="44"/>
  <c r="O4" i="44"/>
  <c r="O6" i="44"/>
  <c r="G4" i="45"/>
  <c r="K4" i="46"/>
  <c r="J8" i="16" l="1"/>
  <c r="J8" i="15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E7" i="12"/>
  <c r="K23" i="29"/>
  <c r="AD25" i="10" l="1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AD6" i="10"/>
  <c r="AE6" i="10" s="1"/>
  <c r="AE5" i="10" s="1"/>
  <c r="P56" i="41" s="1"/>
  <c r="N56" i="41" s="1"/>
  <c r="O56" i="41" s="1"/>
  <c r="V25" i="10"/>
  <c r="V24" i="10"/>
  <c r="V23" i="10"/>
  <c r="V22" i="10"/>
  <c r="V21" i="10"/>
  <c r="V20" i="10"/>
  <c r="V19" i="10"/>
  <c r="V18" i="10"/>
  <c r="V17" i="10"/>
  <c r="V16" i="10"/>
  <c r="V15" i="10"/>
  <c r="V14" i="10"/>
  <c r="V13" i="10"/>
  <c r="V12" i="10"/>
  <c r="V11" i="10"/>
  <c r="V10" i="10"/>
  <c r="V9" i="10"/>
  <c r="V8" i="10"/>
  <c r="V7" i="10"/>
  <c r="V6" i="10"/>
  <c r="W6" i="10" s="1"/>
  <c r="W5" i="10" s="1"/>
  <c r="F56" i="43" s="1"/>
  <c r="D56" i="43" s="1"/>
  <c r="E56" i="43" s="1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O6" i="10" s="1"/>
  <c r="O5" i="10" s="1"/>
  <c r="P56" i="42" s="1"/>
  <c r="N56" i="42" s="1"/>
  <c r="O56" i="42" s="1"/>
  <c r="N5" i="10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W8" i="12"/>
  <c r="W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D12" i="29"/>
  <c r="D13" i="29"/>
  <c r="H13" i="29" s="1"/>
  <c r="J13" i="29" s="1"/>
  <c r="D11" i="29"/>
  <c r="N73" i="43"/>
  <c r="I73" i="43"/>
  <c r="D73" i="43"/>
  <c r="O72" i="43"/>
  <c r="P72" i="43" s="1"/>
  <c r="J72" i="43"/>
  <c r="K72" i="43" s="1"/>
  <c r="E72" i="43"/>
  <c r="F72" i="43" s="1"/>
  <c r="O71" i="43"/>
  <c r="P71" i="43" s="1"/>
  <c r="J71" i="43"/>
  <c r="K71" i="43" s="1"/>
  <c r="E71" i="43"/>
  <c r="F71" i="43" s="1"/>
  <c r="O70" i="43"/>
  <c r="P70" i="43" s="1"/>
  <c r="J70" i="43"/>
  <c r="K70" i="43" s="1"/>
  <c r="E70" i="43"/>
  <c r="F70" i="43" s="1"/>
  <c r="O69" i="43"/>
  <c r="P69" i="43" s="1"/>
  <c r="J69" i="43"/>
  <c r="K69" i="43" s="1"/>
  <c r="E69" i="43"/>
  <c r="F69" i="43" s="1"/>
  <c r="O67" i="43"/>
  <c r="P67" i="43" s="1"/>
  <c r="J67" i="43"/>
  <c r="K67" i="43" s="1"/>
  <c r="E67" i="43"/>
  <c r="F67" i="43" s="1"/>
  <c r="O66" i="43"/>
  <c r="P66" i="43" s="1"/>
  <c r="J66" i="43"/>
  <c r="K66" i="43" s="1"/>
  <c r="E66" i="43"/>
  <c r="F66" i="43" s="1"/>
  <c r="O65" i="43"/>
  <c r="P65" i="43" s="1"/>
  <c r="J65" i="43"/>
  <c r="K65" i="43" s="1"/>
  <c r="E65" i="43"/>
  <c r="F65" i="43" s="1"/>
  <c r="O63" i="43"/>
  <c r="P63" i="43" s="1"/>
  <c r="J63" i="43"/>
  <c r="K63" i="43" s="1"/>
  <c r="E63" i="43"/>
  <c r="F63" i="43" s="1"/>
  <c r="O62" i="43"/>
  <c r="P62" i="43" s="1"/>
  <c r="J62" i="43"/>
  <c r="K62" i="43" s="1"/>
  <c r="E62" i="43"/>
  <c r="F62" i="43" s="1"/>
  <c r="O61" i="43"/>
  <c r="O73" i="43" s="1"/>
  <c r="J61" i="43"/>
  <c r="J73" i="43" s="1"/>
  <c r="E61" i="43"/>
  <c r="E73" i="43" s="1"/>
  <c r="P57" i="43"/>
  <c r="O57" i="43"/>
  <c r="J57" i="43"/>
  <c r="K57" i="43" s="1"/>
  <c r="E57" i="43"/>
  <c r="F57" i="43" s="1"/>
  <c r="P53" i="43"/>
  <c r="O53" i="43"/>
  <c r="K53" i="43"/>
  <c r="J53" i="43"/>
  <c r="F53" i="43"/>
  <c r="E53" i="43"/>
  <c r="O46" i="43"/>
  <c r="P46" i="43" s="1"/>
  <c r="J46" i="43"/>
  <c r="K46" i="43" s="1"/>
  <c r="E46" i="43"/>
  <c r="F46" i="43" s="1"/>
  <c r="I43" i="43"/>
  <c r="I44" i="43" s="1"/>
  <c r="D43" i="43"/>
  <c r="O41" i="43"/>
  <c r="J41" i="43"/>
  <c r="K41" i="43" s="1"/>
  <c r="E41" i="43"/>
  <c r="F41" i="43" s="1"/>
  <c r="M40" i="43"/>
  <c r="O40" i="43" s="1"/>
  <c r="H40" i="43"/>
  <c r="O39" i="43"/>
  <c r="P39" i="43" s="1"/>
  <c r="N39" i="43"/>
  <c r="I39" i="43"/>
  <c r="J39" i="43" s="1"/>
  <c r="D39" i="43"/>
  <c r="E39" i="43" s="1"/>
  <c r="N37" i="43"/>
  <c r="O37" i="43" s="1"/>
  <c r="J37" i="43"/>
  <c r="K37" i="43" s="1"/>
  <c r="I37" i="43"/>
  <c r="D37" i="43"/>
  <c r="E37" i="43" s="1"/>
  <c r="M36" i="43"/>
  <c r="O36" i="43" s="1"/>
  <c r="H36" i="43"/>
  <c r="O35" i="43"/>
  <c r="P35" i="43" s="1"/>
  <c r="N35" i="43"/>
  <c r="I35" i="43"/>
  <c r="J35" i="43" s="1"/>
  <c r="D35" i="43"/>
  <c r="E35" i="43" s="1"/>
  <c r="N33" i="43"/>
  <c r="O33" i="43" s="1"/>
  <c r="J33" i="43"/>
  <c r="I33" i="43"/>
  <c r="D33" i="43"/>
  <c r="E33" i="43" s="1"/>
  <c r="N31" i="43"/>
  <c r="M38" i="43" s="1"/>
  <c r="I31" i="43"/>
  <c r="H38" i="43" s="1"/>
  <c r="E31" i="43"/>
  <c r="D31" i="43"/>
  <c r="C40" i="43" s="1"/>
  <c r="P30" i="43"/>
  <c r="O30" i="43"/>
  <c r="K30" i="43"/>
  <c r="J30" i="43"/>
  <c r="F30" i="43"/>
  <c r="E30" i="43"/>
  <c r="P29" i="43"/>
  <c r="O29" i="43"/>
  <c r="K29" i="43"/>
  <c r="J29" i="43"/>
  <c r="E29" i="43"/>
  <c r="F29" i="43" s="1"/>
  <c r="O28" i="43"/>
  <c r="P28" i="43" s="1"/>
  <c r="K28" i="43"/>
  <c r="J28" i="43"/>
  <c r="F28" i="43"/>
  <c r="E28" i="43"/>
  <c r="P27" i="43"/>
  <c r="O27" i="43"/>
  <c r="F27" i="43"/>
  <c r="E27" i="43"/>
  <c r="P26" i="43"/>
  <c r="O26" i="43"/>
  <c r="E26" i="43"/>
  <c r="F26" i="43" s="1"/>
  <c r="O25" i="43"/>
  <c r="P25" i="43" s="1"/>
  <c r="K25" i="43"/>
  <c r="J25" i="43"/>
  <c r="F25" i="43"/>
  <c r="E25" i="43"/>
  <c r="P24" i="43"/>
  <c r="O24" i="43"/>
  <c r="K24" i="43"/>
  <c r="J24" i="43"/>
  <c r="F24" i="43"/>
  <c r="E24" i="43"/>
  <c r="O23" i="43"/>
  <c r="O31" i="43" s="1"/>
  <c r="J23" i="43"/>
  <c r="K23" i="43" s="1"/>
  <c r="K31" i="43" s="1"/>
  <c r="F23" i="43"/>
  <c r="E23" i="43"/>
  <c r="P20" i="43"/>
  <c r="K20" i="43"/>
  <c r="F20" i="43"/>
  <c r="J6" i="43"/>
  <c r="G5" i="43"/>
  <c r="G4" i="43"/>
  <c r="G3" i="43"/>
  <c r="N73" i="42"/>
  <c r="I73" i="42"/>
  <c r="D73" i="42"/>
  <c r="O72" i="42"/>
  <c r="P72" i="42" s="1"/>
  <c r="J72" i="42"/>
  <c r="K72" i="42" s="1"/>
  <c r="E72" i="42"/>
  <c r="F72" i="42" s="1"/>
  <c r="O71" i="42"/>
  <c r="P71" i="42" s="1"/>
  <c r="J71" i="42"/>
  <c r="K71" i="42" s="1"/>
  <c r="E71" i="42"/>
  <c r="F71" i="42" s="1"/>
  <c r="O70" i="42"/>
  <c r="P70" i="42" s="1"/>
  <c r="J70" i="42"/>
  <c r="K70" i="42" s="1"/>
  <c r="E70" i="42"/>
  <c r="F70" i="42" s="1"/>
  <c r="O69" i="42"/>
  <c r="P69" i="42" s="1"/>
  <c r="J69" i="42"/>
  <c r="K69" i="42" s="1"/>
  <c r="E69" i="42"/>
  <c r="F69" i="42" s="1"/>
  <c r="O67" i="42"/>
  <c r="P67" i="42" s="1"/>
  <c r="J67" i="42"/>
  <c r="K67" i="42" s="1"/>
  <c r="E67" i="42"/>
  <c r="F67" i="42" s="1"/>
  <c r="O66" i="42"/>
  <c r="P66" i="42" s="1"/>
  <c r="J66" i="42"/>
  <c r="K66" i="42" s="1"/>
  <c r="E66" i="42"/>
  <c r="F66" i="42" s="1"/>
  <c r="O65" i="42"/>
  <c r="P65" i="42" s="1"/>
  <c r="J65" i="42"/>
  <c r="K65" i="42" s="1"/>
  <c r="E65" i="42"/>
  <c r="F65" i="42" s="1"/>
  <c r="O63" i="42"/>
  <c r="P63" i="42" s="1"/>
  <c r="J63" i="42"/>
  <c r="K63" i="42" s="1"/>
  <c r="E63" i="42"/>
  <c r="F63" i="42" s="1"/>
  <c r="O62" i="42"/>
  <c r="P62" i="42" s="1"/>
  <c r="J62" i="42"/>
  <c r="K62" i="42" s="1"/>
  <c r="E62" i="42"/>
  <c r="F62" i="42" s="1"/>
  <c r="O61" i="42"/>
  <c r="J61" i="42"/>
  <c r="E61" i="42"/>
  <c r="O57" i="42"/>
  <c r="P57" i="42" s="1"/>
  <c r="J57" i="42"/>
  <c r="K57" i="42" s="1"/>
  <c r="E57" i="42"/>
  <c r="F57" i="42" s="1"/>
  <c r="O53" i="42"/>
  <c r="P53" i="42" s="1"/>
  <c r="J53" i="42"/>
  <c r="K53" i="42" s="1"/>
  <c r="E53" i="42"/>
  <c r="F53" i="42" s="1"/>
  <c r="O46" i="42"/>
  <c r="P46" i="42" s="1"/>
  <c r="J46" i="42"/>
  <c r="K46" i="42" s="1"/>
  <c r="E46" i="42"/>
  <c r="F46" i="42" s="1"/>
  <c r="O41" i="42"/>
  <c r="J41" i="42"/>
  <c r="K41" i="42" s="1"/>
  <c r="E41" i="42"/>
  <c r="F41" i="42" s="1"/>
  <c r="N39" i="42"/>
  <c r="O39" i="42" s="1"/>
  <c r="I39" i="42"/>
  <c r="J39" i="42" s="1"/>
  <c r="D39" i="42"/>
  <c r="E39" i="42" s="1"/>
  <c r="N37" i="42"/>
  <c r="O37" i="42" s="1"/>
  <c r="I37" i="42"/>
  <c r="J37" i="42" s="1"/>
  <c r="K37" i="42" s="1"/>
  <c r="D37" i="42"/>
  <c r="E37" i="42" s="1"/>
  <c r="N35" i="42"/>
  <c r="O35" i="42" s="1"/>
  <c r="I35" i="42"/>
  <c r="J35" i="42" s="1"/>
  <c r="D35" i="42"/>
  <c r="E35" i="42" s="1"/>
  <c r="N33" i="42"/>
  <c r="I33" i="42"/>
  <c r="D33" i="42"/>
  <c r="E33" i="42" s="1"/>
  <c r="N31" i="42"/>
  <c r="M38" i="42" s="1"/>
  <c r="I31" i="42"/>
  <c r="H42" i="42" s="1"/>
  <c r="D31" i="42"/>
  <c r="C40" i="42" s="1"/>
  <c r="O30" i="42"/>
  <c r="P30" i="42" s="1"/>
  <c r="J30" i="42"/>
  <c r="K30" i="42" s="1"/>
  <c r="E30" i="42"/>
  <c r="F30" i="42" s="1"/>
  <c r="O29" i="42"/>
  <c r="P29" i="42" s="1"/>
  <c r="J29" i="42"/>
  <c r="K29" i="42" s="1"/>
  <c r="E29" i="42"/>
  <c r="F29" i="42" s="1"/>
  <c r="O28" i="42"/>
  <c r="P28" i="42" s="1"/>
  <c r="J28" i="42"/>
  <c r="K28" i="42" s="1"/>
  <c r="E28" i="42"/>
  <c r="F28" i="42" s="1"/>
  <c r="O27" i="42"/>
  <c r="P27" i="42" s="1"/>
  <c r="E27" i="42"/>
  <c r="F27" i="42" s="1"/>
  <c r="O26" i="42"/>
  <c r="P26" i="42" s="1"/>
  <c r="E26" i="42"/>
  <c r="F26" i="42" s="1"/>
  <c r="O25" i="42"/>
  <c r="P25" i="42" s="1"/>
  <c r="J25" i="42"/>
  <c r="K25" i="42" s="1"/>
  <c r="E25" i="42"/>
  <c r="F25" i="42" s="1"/>
  <c r="O24" i="42"/>
  <c r="P24" i="42" s="1"/>
  <c r="J24" i="42"/>
  <c r="K24" i="42" s="1"/>
  <c r="E24" i="42"/>
  <c r="F24" i="42" s="1"/>
  <c r="O23" i="42"/>
  <c r="J23" i="42"/>
  <c r="E23" i="42"/>
  <c r="F23" i="42" s="1"/>
  <c r="P20" i="42"/>
  <c r="K20" i="42"/>
  <c r="F20" i="42"/>
  <c r="J6" i="42"/>
  <c r="G5" i="42"/>
  <c r="G4" i="42"/>
  <c r="G3" i="42"/>
  <c r="N73" i="41"/>
  <c r="I73" i="41"/>
  <c r="D73" i="41"/>
  <c r="O72" i="41"/>
  <c r="P72" i="41" s="1"/>
  <c r="J72" i="41"/>
  <c r="K72" i="41" s="1"/>
  <c r="E72" i="41"/>
  <c r="F72" i="41" s="1"/>
  <c r="O71" i="41"/>
  <c r="P71" i="41" s="1"/>
  <c r="J71" i="41"/>
  <c r="K71" i="41" s="1"/>
  <c r="F71" i="41"/>
  <c r="E71" i="41"/>
  <c r="P70" i="41"/>
  <c r="O70" i="41"/>
  <c r="J70" i="41"/>
  <c r="K70" i="41" s="1"/>
  <c r="E70" i="41"/>
  <c r="F70" i="41" s="1"/>
  <c r="O69" i="41"/>
  <c r="P69" i="41" s="1"/>
  <c r="J69" i="41"/>
  <c r="K69" i="41" s="1"/>
  <c r="E69" i="41"/>
  <c r="F69" i="41" s="1"/>
  <c r="P67" i="41"/>
  <c r="O67" i="41"/>
  <c r="K67" i="41"/>
  <c r="J67" i="41"/>
  <c r="E67" i="41"/>
  <c r="F67" i="41" s="1"/>
  <c r="O66" i="41"/>
  <c r="P66" i="41" s="1"/>
  <c r="J66" i="41"/>
  <c r="K66" i="41" s="1"/>
  <c r="E66" i="41"/>
  <c r="F66" i="41" s="1"/>
  <c r="O65" i="41"/>
  <c r="P65" i="41" s="1"/>
  <c r="K65" i="41"/>
  <c r="J65" i="41"/>
  <c r="F65" i="41"/>
  <c r="E65" i="41"/>
  <c r="O63" i="41"/>
  <c r="P63" i="41" s="1"/>
  <c r="J63" i="41"/>
  <c r="K63" i="41" s="1"/>
  <c r="E63" i="41"/>
  <c r="F63" i="41" s="1"/>
  <c r="O62" i="41"/>
  <c r="O73" i="41" s="1"/>
  <c r="J62" i="41"/>
  <c r="J73" i="41" s="1"/>
  <c r="F62" i="41"/>
  <c r="E62" i="41"/>
  <c r="P61" i="41"/>
  <c r="O61" i="41"/>
  <c r="J61" i="41"/>
  <c r="K61" i="41" s="1"/>
  <c r="E61" i="41"/>
  <c r="E73" i="41" s="1"/>
  <c r="P57" i="41"/>
  <c r="O57" i="41"/>
  <c r="J57" i="41"/>
  <c r="K57" i="41" s="1"/>
  <c r="E57" i="41"/>
  <c r="F57" i="41" s="1"/>
  <c r="O53" i="41"/>
  <c r="P53" i="41" s="1"/>
  <c r="K53" i="41"/>
  <c r="J53" i="41"/>
  <c r="F53" i="41"/>
  <c r="E53" i="41"/>
  <c r="P46" i="41"/>
  <c r="O46" i="41"/>
  <c r="K46" i="41"/>
  <c r="J46" i="41"/>
  <c r="E46" i="41"/>
  <c r="F46" i="41" s="1"/>
  <c r="M42" i="41"/>
  <c r="O42" i="41" s="1"/>
  <c r="O41" i="41"/>
  <c r="P41" i="41" s="1"/>
  <c r="J41" i="41"/>
  <c r="E41" i="41"/>
  <c r="F41" i="41" s="1"/>
  <c r="H40" i="41"/>
  <c r="C40" i="41"/>
  <c r="N39" i="41"/>
  <c r="O39" i="41" s="1"/>
  <c r="I39" i="41"/>
  <c r="J39" i="41" s="1"/>
  <c r="D39" i="41"/>
  <c r="E39" i="41" s="1"/>
  <c r="M38" i="41"/>
  <c r="H38" i="41"/>
  <c r="N37" i="41"/>
  <c r="O37" i="41" s="1"/>
  <c r="I37" i="41"/>
  <c r="J37" i="41" s="1"/>
  <c r="D37" i="41"/>
  <c r="E37" i="41" s="1"/>
  <c r="M36" i="41"/>
  <c r="H36" i="41"/>
  <c r="C36" i="41"/>
  <c r="N35" i="41"/>
  <c r="O35" i="41" s="1"/>
  <c r="I35" i="41"/>
  <c r="J35" i="41" s="1"/>
  <c r="D35" i="41"/>
  <c r="E35" i="41" s="1"/>
  <c r="M34" i="41"/>
  <c r="H34" i="41"/>
  <c r="N33" i="41"/>
  <c r="O33" i="41" s="1"/>
  <c r="I33" i="41"/>
  <c r="I43" i="41" s="1"/>
  <c r="I44" i="41" s="1"/>
  <c r="D33" i="41"/>
  <c r="D43" i="41" s="1"/>
  <c r="D44" i="41" s="1"/>
  <c r="N31" i="41"/>
  <c r="M40" i="41" s="1"/>
  <c r="I31" i="41"/>
  <c r="H42" i="41" s="1"/>
  <c r="D31" i="41"/>
  <c r="C38" i="41" s="1"/>
  <c r="O30" i="41"/>
  <c r="P30" i="41" s="1"/>
  <c r="J30" i="41"/>
  <c r="K30" i="41" s="1"/>
  <c r="E30" i="41"/>
  <c r="F30" i="41" s="1"/>
  <c r="P29" i="41"/>
  <c r="O29" i="41"/>
  <c r="K29" i="41"/>
  <c r="J29" i="41"/>
  <c r="E29" i="41"/>
  <c r="F29" i="41" s="1"/>
  <c r="O28" i="41"/>
  <c r="P28" i="41" s="1"/>
  <c r="J28" i="41"/>
  <c r="K28" i="41" s="1"/>
  <c r="E28" i="41"/>
  <c r="F28" i="41" s="1"/>
  <c r="O27" i="41"/>
  <c r="P27" i="41" s="1"/>
  <c r="F27" i="41"/>
  <c r="E27" i="41"/>
  <c r="P26" i="41"/>
  <c r="O26" i="41"/>
  <c r="E26" i="41"/>
  <c r="F26" i="41" s="1"/>
  <c r="O25" i="41"/>
  <c r="P25" i="41" s="1"/>
  <c r="J25" i="41"/>
  <c r="K25" i="41" s="1"/>
  <c r="E25" i="41"/>
  <c r="F25" i="41" s="1"/>
  <c r="O24" i="41"/>
  <c r="P24" i="41" s="1"/>
  <c r="K24" i="41"/>
  <c r="J24" i="41"/>
  <c r="F24" i="41"/>
  <c r="E24" i="41"/>
  <c r="O23" i="41"/>
  <c r="O31" i="41" s="1"/>
  <c r="J23" i="41"/>
  <c r="J31" i="41" s="1"/>
  <c r="E23" i="41"/>
  <c r="F23" i="41" s="1"/>
  <c r="P20" i="41"/>
  <c r="K20" i="41"/>
  <c r="F20" i="41"/>
  <c r="J6" i="41"/>
  <c r="G5" i="41"/>
  <c r="G4" i="41"/>
  <c r="G3" i="41"/>
  <c r="H35" i="26"/>
  <c r="J35" i="26" s="1"/>
  <c r="H36" i="26"/>
  <c r="J36" i="26" s="1"/>
  <c r="H37" i="26"/>
  <c r="J37" i="26" s="1"/>
  <c r="H38" i="26"/>
  <c r="J38" i="26" s="1"/>
  <c r="H39" i="26"/>
  <c r="J39" i="26" s="1"/>
  <c r="E35" i="26"/>
  <c r="E36" i="26"/>
  <c r="E37" i="26"/>
  <c r="E38" i="26"/>
  <c r="H34" i="26"/>
  <c r="J34" i="26" s="1"/>
  <c r="M36" i="42" l="1"/>
  <c r="O36" i="42" s="1"/>
  <c r="V5" i="10"/>
  <c r="H36" i="42"/>
  <c r="J36" i="42" s="1"/>
  <c r="J31" i="42"/>
  <c r="H40" i="42"/>
  <c r="J40" i="42" s="1"/>
  <c r="M40" i="42"/>
  <c r="O40" i="42" s="1"/>
  <c r="O31" i="42"/>
  <c r="O73" i="42"/>
  <c r="J73" i="42"/>
  <c r="J33" i="42"/>
  <c r="E73" i="42"/>
  <c r="E31" i="42"/>
  <c r="AD5" i="10"/>
  <c r="F56" i="41"/>
  <c r="D56" i="41" s="1"/>
  <c r="E56" i="41" s="1"/>
  <c r="K56" i="41"/>
  <c r="I56" i="41" s="1"/>
  <c r="J56" i="41" s="1"/>
  <c r="P56" i="43"/>
  <c r="N56" i="43" s="1"/>
  <c r="O56" i="43" s="1"/>
  <c r="K56" i="43"/>
  <c r="I56" i="43" s="1"/>
  <c r="J56" i="43" s="1"/>
  <c r="F56" i="42"/>
  <c r="D56" i="42" s="1"/>
  <c r="E56" i="42" s="1"/>
  <c r="K56" i="42"/>
  <c r="I56" i="42" s="1"/>
  <c r="J56" i="42" s="1"/>
  <c r="W5" i="12"/>
  <c r="Q5" i="12"/>
  <c r="K5" i="12"/>
  <c r="F31" i="43"/>
  <c r="J40" i="43"/>
  <c r="K39" i="43"/>
  <c r="P36" i="43"/>
  <c r="N36" i="43"/>
  <c r="F37" i="43"/>
  <c r="P40" i="43"/>
  <c r="N40" i="43"/>
  <c r="E36" i="43"/>
  <c r="F35" i="43"/>
  <c r="O38" i="43"/>
  <c r="P37" i="43"/>
  <c r="O43" i="43"/>
  <c r="O44" i="43" s="1"/>
  <c r="P33" i="43"/>
  <c r="P43" i="43" s="1"/>
  <c r="O34" i="43"/>
  <c r="K35" i="43"/>
  <c r="J36" i="43"/>
  <c r="F33" i="43"/>
  <c r="F43" i="43" s="1"/>
  <c r="F44" i="43" s="1"/>
  <c r="E43" i="43"/>
  <c r="E44" i="43" s="1"/>
  <c r="E40" i="43"/>
  <c r="F39" i="43"/>
  <c r="F61" i="43"/>
  <c r="F73" i="43" s="1"/>
  <c r="P23" i="43"/>
  <c r="P31" i="43" s="1"/>
  <c r="J31" i="43"/>
  <c r="C34" i="43"/>
  <c r="E34" i="43" s="1"/>
  <c r="C38" i="43"/>
  <c r="E38" i="43" s="1"/>
  <c r="K61" i="43"/>
  <c r="K73" i="43" s="1"/>
  <c r="H42" i="43"/>
  <c r="N43" i="43"/>
  <c r="N44" i="43" s="1"/>
  <c r="P61" i="43"/>
  <c r="P73" i="43" s="1"/>
  <c r="C42" i="43"/>
  <c r="E42" i="43" s="1"/>
  <c r="J42" i="43"/>
  <c r="K33" i="43"/>
  <c r="K43" i="43" s="1"/>
  <c r="K44" i="43" s="1"/>
  <c r="P41" i="43"/>
  <c r="J43" i="43"/>
  <c r="H34" i="43"/>
  <c r="J34" i="43" s="1"/>
  <c r="D44" i="43"/>
  <c r="M42" i="43"/>
  <c r="O42" i="43" s="1"/>
  <c r="J38" i="43"/>
  <c r="C36" i="43"/>
  <c r="M34" i="43"/>
  <c r="E40" i="42"/>
  <c r="F39" i="42"/>
  <c r="K39" i="42"/>
  <c r="P39" i="42"/>
  <c r="K35" i="42"/>
  <c r="F33" i="42"/>
  <c r="F35" i="42"/>
  <c r="P35" i="42"/>
  <c r="F37" i="42"/>
  <c r="O38" i="42"/>
  <c r="P37" i="42"/>
  <c r="F31" i="42"/>
  <c r="P41" i="42"/>
  <c r="F61" i="42"/>
  <c r="F73" i="42" s="1"/>
  <c r="P23" i="42"/>
  <c r="P31" i="42" s="1"/>
  <c r="K61" i="42"/>
  <c r="K73" i="42" s="1"/>
  <c r="P61" i="42"/>
  <c r="P73" i="42" s="1"/>
  <c r="J42" i="42"/>
  <c r="H34" i="42"/>
  <c r="H38" i="42"/>
  <c r="J38" i="42" s="1"/>
  <c r="K23" i="42"/>
  <c r="K31" i="42" s="1"/>
  <c r="M42" i="42"/>
  <c r="O42" i="42" s="1"/>
  <c r="O33" i="42"/>
  <c r="C38" i="42"/>
  <c r="E38" i="42" s="1"/>
  <c r="C42" i="42"/>
  <c r="E42" i="42" s="1"/>
  <c r="C34" i="42"/>
  <c r="E34" i="42" s="1"/>
  <c r="C36" i="42"/>
  <c r="E36" i="42" s="1"/>
  <c r="M34" i="42"/>
  <c r="O34" i="41"/>
  <c r="O43" i="41"/>
  <c r="O44" i="41" s="1"/>
  <c r="P33" i="41"/>
  <c r="P43" i="41" s="1"/>
  <c r="K39" i="41"/>
  <c r="J40" i="41"/>
  <c r="F31" i="41"/>
  <c r="O36" i="41"/>
  <c r="P35" i="41"/>
  <c r="E40" i="41"/>
  <c r="F39" i="41"/>
  <c r="E36" i="41"/>
  <c r="F35" i="41"/>
  <c r="F37" i="41"/>
  <c r="E38" i="41"/>
  <c r="N42" i="41"/>
  <c r="P42" i="41"/>
  <c r="O40" i="41"/>
  <c r="P39" i="41"/>
  <c r="K35" i="41"/>
  <c r="J36" i="41"/>
  <c r="J42" i="41"/>
  <c r="K37" i="41"/>
  <c r="J38" i="41"/>
  <c r="P37" i="41"/>
  <c r="O38" i="41"/>
  <c r="K62" i="41"/>
  <c r="K73" i="41" s="1"/>
  <c r="J33" i="41"/>
  <c r="K23" i="41"/>
  <c r="K31" i="41" s="1"/>
  <c r="C42" i="41"/>
  <c r="F61" i="41"/>
  <c r="F73" i="41" s="1"/>
  <c r="P23" i="41"/>
  <c r="P31" i="41" s="1"/>
  <c r="E42" i="41"/>
  <c r="C34" i="41"/>
  <c r="E33" i="41"/>
  <c r="P62" i="41"/>
  <c r="P73" i="41" s="1"/>
  <c r="E31" i="41"/>
  <c r="N43" i="41"/>
  <c r="N44" i="41" s="1"/>
  <c r="K41" i="41"/>
  <c r="J34" i="42" l="1"/>
  <c r="I34" i="42" s="1"/>
  <c r="E43" i="42"/>
  <c r="E44" i="42" s="1"/>
  <c r="J43" i="42"/>
  <c r="J44" i="42" s="1"/>
  <c r="K33" i="42"/>
  <c r="K55" i="41"/>
  <c r="P55" i="41"/>
  <c r="F55" i="41"/>
  <c r="F55" i="43"/>
  <c r="P55" i="43"/>
  <c r="K55" i="43"/>
  <c r="F55" i="42"/>
  <c r="P55" i="42"/>
  <c r="K55" i="42"/>
  <c r="F34" i="43"/>
  <c r="D34" i="43"/>
  <c r="P42" i="43"/>
  <c r="N42" i="43"/>
  <c r="F38" i="43"/>
  <c r="D38" i="43"/>
  <c r="K34" i="43"/>
  <c r="I34" i="43"/>
  <c r="I36" i="43"/>
  <c r="K36" i="43"/>
  <c r="P44" i="43"/>
  <c r="K42" i="43"/>
  <c r="I42" i="43"/>
  <c r="D42" i="43"/>
  <c r="F42" i="43"/>
  <c r="P38" i="43"/>
  <c r="N38" i="43"/>
  <c r="D40" i="43"/>
  <c r="F40" i="43"/>
  <c r="J44" i="43"/>
  <c r="D36" i="43"/>
  <c r="F36" i="43"/>
  <c r="I40" i="43"/>
  <c r="K40" i="43"/>
  <c r="N34" i="43"/>
  <c r="P34" i="43"/>
  <c r="K38" i="43"/>
  <c r="I38" i="43"/>
  <c r="D38" i="42"/>
  <c r="F38" i="42"/>
  <c r="P42" i="42"/>
  <c r="N42" i="42"/>
  <c r="D36" i="42"/>
  <c r="F36" i="42"/>
  <c r="D34" i="42"/>
  <c r="F34" i="42"/>
  <c r="K42" i="42"/>
  <c r="I42" i="42"/>
  <c r="P40" i="42"/>
  <c r="N40" i="42"/>
  <c r="P36" i="42"/>
  <c r="N36" i="42"/>
  <c r="F42" i="42"/>
  <c r="D42" i="42"/>
  <c r="K38" i="42"/>
  <c r="I38" i="42"/>
  <c r="I40" i="42"/>
  <c r="K40" i="42"/>
  <c r="K36" i="42"/>
  <c r="I36" i="42"/>
  <c r="P33" i="42"/>
  <c r="O34" i="42"/>
  <c r="O43" i="42" s="1"/>
  <c r="O44" i="42" s="1"/>
  <c r="N38" i="42"/>
  <c r="P38" i="42"/>
  <c r="D40" i="42"/>
  <c r="F40" i="42"/>
  <c r="F36" i="41"/>
  <c r="D36" i="41"/>
  <c r="F40" i="41"/>
  <c r="D40" i="41"/>
  <c r="I38" i="41"/>
  <c r="K38" i="41"/>
  <c r="N36" i="41"/>
  <c r="P36" i="41"/>
  <c r="F38" i="41"/>
  <c r="D38" i="41"/>
  <c r="K40" i="41"/>
  <c r="I40" i="41"/>
  <c r="I42" i="41"/>
  <c r="K42" i="41"/>
  <c r="I36" i="41"/>
  <c r="K36" i="41"/>
  <c r="P38" i="41"/>
  <c r="N38" i="41"/>
  <c r="N40" i="41"/>
  <c r="P40" i="41"/>
  <c r="E34" i="41"/>
  <c r="E43" i="41"/>
  <c r="E44" i="41" s="1"/>
  <c r="F33" i="41"/>
  <c r="F43" i="41" s="1"/>
  <c r="F44" i="41" s="1"/>
  <c r="D42" i="41"/>
  <c r="F42" i="41"/>
  <c r="P44" i="41"/>
  <c r="J43" i="41"/>
  <c r="J44" i="41" s="1"/>
  <c r="K33" i="41"/>
  <c r="K43" i="41" s="1"/>
  <c r="K44" i="41" s="1"/>
  <c r="J34" i="41"/>
  <c r="N34" i="41"/>
  <c r="P34" i="41"/>
  <c r="H33" i="26"/>
  <c r="J33" i="26" s="1"/>
  <c r="K34" i="42" l="1"/>
  <c r="F43" i="42"/>
  <c r="F44" i="42" s="1"/>
  <c r="I43" i="42"/>
  <c r="I44" i="42" s="1"/>
  <c r="K43" i="42"/>
  <c r="K44" i="42" s="1"/>
  <c r="D43" i="42"/>
  <c r="D44" i="42" s="1"/>
  <c r="N34" i="42"/>
  <c r="N43" i="42" s="1"/>
  <c r="N44" i="42" s="1"/>
  <c r="P34" i="42"/>
  <c r="P43" i="42" s="1"/>
  <c r="P44" i="42" s="1"/>
  <c r="K34" i="41"/>
  <c r="I34" i="41"/>
  <c r="F34" i="41"/>
  <c r="D34" i="41"/>
  <c r="H17" i="26"/>
  <c r="J17" i="26" s="1"/>
  <c r="K48" i="26" l="1"/>
  <c r="P76" i="33"/>
  <c r="O76" i="33"/>
  <c r="J76" i="33"/>
  <c r="K76" i="33" s="1"/>
  <c r="E76" i="33"/>
  <c r="F76" i="33" s="1"/>
  <c r="O75" i="33"/>
  <c r="P75" i="33" s="1"/>
  <c r="K75" i="33"/>
  <c r="J75" i="33"/>
  <c r="E75" i="33"/>
  <c r="F75" i="33" s="1"/>
  <c r="N73" i="33"/>
  <c r="I73" i="33"/>
  <c r="D73" i="33"/>
  <c r="O72" i="33"/>
  <c r="P72" i="33" s="1"/>
  <c r="J72" i="33"/>
  <c r="K72" i="33" s="1"/>
  <c r="F72" i="33"/>
  <c r="E72" i="33"/>
  <c r="P71" i="33"/>
  <c r="O71" i="33"/>
  <c r="J71" i="33"/>
  <c r="K71" i="33" s="1"/>
  <c r="E71" i="33"/>
  <c r="F71" i="33" s="1"/>
  <c r="P70" i="33"/>
  <c r="O70" i="33"/>
  <c r="J70" i="33"/>
  <c r="K70" i="33" s="1"/>
  <c r="E70" i="33"/>
  <c r="F70" i="33" s="1"/>
  <c r="O69" i="33"/>
  <c r="P69" i="33" s="1"/>
  <c r="J69" i="33"/>
  <c r="K69" i="33" s="1"/>
  <c r="E69" i="33"/>
  <c r="F69" i="33" s="1"/>
  <c r="O67" i="33"/>
  <c r="P67" i="33" s="1"/>
  <c r="K67" i="33"/>
  <c r="J67" i="33"/>
  <c r="E67" i="33"/>
  <c r="F67" i="33" s="1"/>
  <c r="P66" i="33"/>
  <c r="O66" i="33"/>
  <c r="J66" i="33"/>
  <c r="K66" i="33" s="1"/>
  <c r="E66" i="33"/>
  <c r="F66" i="33" s="1"/>
  <c r="O65" i="33"/>
  <c r="P65" i="33" s="1"/>
  <c r="J65" i="33"/>
  <c r="K65" i="33" s="1"/>
  <c r="F65" i="33"/>
  <c r="E65" i="33"/>
  <c r="O63" i="33"/>
  <c r="P63" i="33" s="1"/>
  <c r="J63" i="33"/>
  <c r="K63" i="33" s="1"/>
  <c r="E63" i="33"/>
  <c r="F63" i="33" s="1"/>
  <c r="O62" i="33"/>
  <c r="O73" i="33" s="1"/>
  <c r="J62" i="33"/>
  <c r="K62" i="33" s="1"/>
  <c r="E62" i="33"/>
  <c r="F62" i="33" s="1"/>
  <c r="P61" i="33"/>
  <c r="O61" i="33"/>
  <c r="J61" i="33"/>
  <c r="F61" i="33"/>
  <c r="E61" i="33"/>
  <c r="N58" i="33"/>
  <c r="I58" i="33"/>
  <c r="D58" i="33"/>
  <c r="O57" i="33"/>
  <c r="P57" i="33" s="1"/>
  <c r="J57" i="33"/>
  <c r="K57" i="33" s="1"/>
  <c r="E57" i="33"/>
  <c r="F57" i="33" s="1"/>
  <c r="O56" i="33"/>
  <c r="P56" i="33" s="1"/>
  <c r="K56" i="33"/>
  <c r="J56" i="33"/>
  <c r="F56" i="33"/>
  <c r="E56" i="33"/>
  <c r="O55" i="33"/>
  <c r="P55" i="33" s="1"/>
  <c r="J55" i="33"/>
  <c r="K55" i="33" s="1"/>
  <c r="E55" i="33"/>
  <c r="F55" i="33" s="1"/>
  <c r="O53" i="33"/>
  <c r="P53" i="33" s="1"/>
  <c r="J53" i="33"/>
  <c r="K53" i="33" s="1"/>
  <c r="F53" i="33"/>
  <c r="E53" i="33"/>
  <c r="P52" i="33"/>
  <c r="O52" i="33"/>
  <c r="J52" i="33"/>
  <c r="K52" i="33" s="1"/>
  <c r="E52" i="33"/>
  <c r="F52" i="33" s="1"/>
  <c r="O51" i="33"/>
  <c r="P51" i="33" s="1"/>
  <c r="J51" i="33"/>
  <c r="F51" i="33"/>
  <c r="E51" i="33"/>
  <c r="O47" i="33"/>
  <c r="P47" i="33" s="1"/>
  <c r="J47" i="33"/>
  <c r="E47" i="33"/>
  <c r="O46" i="33"/>
  <c r="P46" i="33" s="1"/>
  <c r="J46" i="33"/>
  <c r="K46" i="33" s="1"/>
  <c r="F46" i="33"/>
  <c r="E46" i="33"/>
  <c r="D43" i="33"/>
  <c r="O42" i="33"/>
  <c r="N42" i="33" s="1"/>
  <c r="M42" i="33"/>
  <c r="C42" i="33"/>
  <c r="O41" i="33"/>
  <c r="P41" i="33" s="1"/>
  <c r="K41" i="33"/>
  <c r="J41" i="33"/>
  <c r="E41" i="33"/>
  <c r="E42" i="33" s="1"/>
  <c r="C40" i="33"/>
  <c r="E40" i="33" s="1"/>
  <c r="P39" i="33"/>
  <c r="O39" i="33"/>
  <c r="O40" i="33" s="1"/>
  <c r="N39" i="33"/>
  <c r="I39" i="33"/>
  <c r="J39" i="33" s="1"/>
  <c r="D39" i="33"/>
  <c r="E39" i="33" s="1"/>
  <c r="F39" i="33" s="1"/>
  <c r="M38" i="33"/>
  <c r="M40" i="33" s="1"/>
  <c r="C38" i="33"/>
  <c r="N37" i="33"/>
  <c r="O37" i="33" s="1"/>
  <c r="P37" i="33" s="1"/>
  <c r="J37" i="33"/>
  <c r="J38" i="33" s="1"/>
  <c r="I37" i="33"/>
  <c r="D37" i="33"/>
  <c r="E37" i="33" s="1"/>
  <c r="H36" i="33"/>
  <c r="H38" i="33" s="1"/>
  <c r="C36" i="33"/>
  <c r="O35" i="33"/>
  <c r="O36" i="33" s="1"/>
  <c r="N35" i="33"/>
  <c r="I35" i="33"/>
  <c r="J35" i="33" s="1"/>
  <c r="D35" i="33"/>
  <c r="E35" i="33" s="1"/>
  <c r="F35" i="33" s="1"/>
  <c r="M34" i="33"/>
  <c r="M36" i="33" s="1"/>
  <c r="H34" i="33"/>
  <c r="C34" i="33"/>
  <c r="N33" i="33"/>
  <c r="N43" i="33" s="1"/>
  <c r="N44" i="33" s="1"/>
  <c r="N48" i="33" s="1"/>
  <c r="I33" i="33"/>
  <c r="I43" i="33" s="1"/>
  <c r="I44" i="33" s="1"/>
  <c r="I48" i="33" s="1"/>
  <c r="I74" i="33" s="1"/>
  <c r="I77" i="33" s="1"/>
  <c r="E33" i="33"/>
  <c r="E34" i="33" s="1"/>
  <c r="D33" i="33"/>
  <c r="N31" i="33"/>
  <c r="I31" i="33"/>
  <c r="D31" i="33"/>
  <c r="O30" i="33"/>
  <c r="P30" i="33" s="1"/>
  <c r="J30" i="33"/>
  <c r="K30" i="33" s="1"/>
  <c r="F30" i="33"/>
  <c r="E30" i="33"/>
  <c r="P29" i="33"/>
  <c r="O29" i="33"/>
  <c r="J29" i="33"/>
  <c r="K29" i="33" s="1"/>
  <c r="E29" i="33"/>
  <c r="F29" i="33" s="1"/>
  <c r="O28" i="33"/>
  <c r="P28" i="33" s="1"/>
  <c r="K28" i="33"/>
  <c r="J28" i="33"/>
  <c r="E28" i="33"/>
  <c r="F28" i="33" s="1"/>
  <c r="P27" i="33"/>
  <c r="O27" i="33"/>
  <c r="F27" i="33"/>
  <c r="E27" i="33"/>
  <c r="O26" i="33"/>
  <c r="P26" i="33" s="1"/>
  <c r="E26" i="33"/>
  <c r="F26" i="33" s="1"/>
  <c r="O25" i="33"/>
  <c r="J25" i="33"/>
  <c r="J31" i="33" s="1"/>
  <c r="E25" i="33"/>
  <c r="F25" i="33" s="1"/>
  <c r="P24" i="33"/>
  <c r="O24" i="33"/>
  <c r="F24" i="33"/>
  <c r="E24" i="33"/>
  <c r="O23" i="33"/>
  <c r="P23" i="33" s="1"/>
  <c r="J23" i="33"/>
  <c r="K23" i="33" s="1"/>
  <c r="E23" i="33"/>
  <c r="P20" i="33"/>
  <c r="K20" i="33"/>
  <c r="F20" i="33"/>
  <c r="J6" i="33"/>
  <c r="G5" i="33"/>
  <c r="G4" i="33"/>
  <c r="G3" i="33"/>
  <c r="O76" i="32"/>
  <c r="P76" i="32" s="1"/>
  <c r="J76" i="32"/>
  <c r="K76" i="32" s="1"/>
  <c r="F76" i="32"/>
  <c r="E76" i="32"/>
  <c r="O75" i="32"/>
  <c r="P75" i="32" s="1"/>
  <c r="J75" i="32"/>
  <c r="K75" i="32" s="1"/>
  <c r="E75" i="32"/>
  <c r="F75" i="32" s="1"/>
  <c r="O73" i="32"/>
  <c r="N73" i="32"/>
  <c r="I73" i="32"/>
  <c r="D73" i="32"/>
  <c r="O72" i="32"/>
  <c r="P72" i="32" s="1"/>
  <c r="K72" i="32"/>
  <c r="J72" i="32"/>
  <c r="E72" i="32"/>
  <c r="F72" i="32" s="1"/>
  <c r="O71" i="32"/>
  <c r="P71" i="32" s="1"/>
  <c r="J71" i="32"/>
  <c r="J73" i="32" s="1"/>
  <c r="F71" i="32"/>
  <c r="E71" i="32"/>
  <c r="O70" i="32"/>
  <c r="P70" i="32" s="1"/>
  <c r="J70" i="32"/>
  <c r="K70" i="32" s="1"/>
  <c r="F70" i="32"/>
  <c r="E70" i="32"/>
  <c r="O69" i="32"/>
  <c r="P69" i="32" s="1"/>
  <c r="J69" i="32"/>
  <c r="K69" i="32" s="1"/>
  <c r="E69" i="32"/>
  <c r="F69" i="32" s="1"/>
  <c r="O67" i="32"/>
  <c r="P67" i="32" s="1"/>
  <c r="J67" i="32"/>
  <c r="K67" i="32" s="1"/>
  <c r="E67" i="32"/>
  <c r="F67" i="32" s="1"/>
  <c r="P66" i="32"/>
  <c r="O66" i="32"/>
  <c r="J66" i="32"/>
  <c r="K66" i="32" s="1"/>
  <c r="E66" i="32"/>
  <c r="F66" i="32" s="1"/>
  <c r="P65" i="32"/>
  <c r="O65" i="32"/>
  <c r="J65" i="32"/>
  <c r="K65" i="32" s="1"/>
  <c r="E65" i="32"/>
  <c r="F65" i="32" s="1"/>
  <c r="O63" i="32"/>
  <c r="P63" i="32" s="1"/>
  <c r="K63" i="32"/>
  <c r="J63" i="32"/>
  <c r="E63" i="32"/>
  <c r="F63" i="32" s="1"/>
  <c r="O62" i="32"/>
  <c r="P62" i="32" s="1"/>
  <c r="K62" i="32"/>
  <c r="J62" i="32"/>
  <c r="E62" i="32"/>
  <c r="F62" i="32" s="1"/>
  <c r="O61" i="32"/>
  <c r="P61" i="32" s="1"/>
  <c r="J61" i="32"/>
  <c r="K61" i="32" s="1"/>
  <c r="F61" i="32"/>
  <c r="E61" i="32"/>
  <c r="N58" i="32"/>
  <c r="J58" i="32"/>
  <c r="I58" i="32"/>
  <c r="D58" i="32"/>
  <c r="P57" i="32"/>
  <c r="O57" i="32"/>
  <c r="J57" i="32"/>
  <c r="K57" i="32" s="1"/>
  <c r="E57" i="32"/>
  <c r="F57" i="32" s="1"/>
  <c r="O56" i="32"/>
  <c r="P56" i="32" s="1"/>
  <c r="J56" i="32"/>
  <c r="K56" i="32" s="1"/>
  <c r="K58" i="32" s="1"/>
  <c r="E56" i="32"/>
  <c r="E58" i="32" s="1"/>
  <c r="P55" i="32"/>
  <c r="O55" i="32"/>
  <c r="K55" i="32"/>
  <c r="J55" i="32"/>
  <c r="E55" i="32"/>
  <c r="F55" i="32" s="1"/>
  <c r="O53" i="32"/>
  <c r="P53" i="32" s="1"/>
  <c r="J53" i="32"/>
  <c r="K53" i="32" s="1"/>
  <c r="F53" i="32"/>
  <c r="E53" i="32"/>
  <c r="O52" i="32"/>
  <c r="O58" i="32" s="1"/>
  <c r="K52" i="32"/>
  <c r="J52" i="32"/>
  <c r="F52" i="32"/>
  <c r="E52" i="32"/>
  <c r="O51" i="32"/>
  <c r="P51" i="32" s="1"/>
  <c r="J51" i="32"/>
  <c r="K51" i="32" s="1"/>
  <c r="F51" i="32"/>
  <c r="E51" i="32"/>
  <c r="P47" i="32"/>
  <c r="O47" i="32"/>
  <c r="J47" i="32"/>
  <c r="K47" i="32" s="1"/>
  <c r="E47" i="32"/>
  <c r="P46" i="32"/>
  <c r="O46" i="32"/>
  <c r="K46" i="32"/>
  <c r="J46" i="32"/>
  <c r="E46" i="32"/>
  <c r="F46" i="32" s="1"/>
  <c r="I44" i="32"/>
  <c r="I48" i="32" s="1"/>
  <c r="D44" i="32"/>
  <c r="D48" i="32" s="1"/>
  <c r="O43" i="32"/>
  <c r="N43" i="32"/>
  <c r="C42" i="32"/>
  <c r="P41" i="32"/>
  <c r="O41" i="32"/>
  <c r="J41" i="32"/>
  <c r="K41" i="32" s="1"/>
  <c r="E41" i="32"/>
  <c r="E42" i="32" s="1"/>
  <c r="M40" i="32"/>
  <c r="M42" i="32" s="1"/>
  <c r="O42" i="32" s="1"/>
  <c r="C40" i="32"/>
  <c r="N39" i="32"/>
  <c r="O39" i="32" s="1"/>
  <c r="J39" i="32"/>
  <c r="I39" i="32"/>
  <c r="E39" i="32"/>
  <c r="F39" i="32" s="1"/>
  <c r="D39" i="32"/>
  <c r="H38" i="32"/>
  <c r="J38" i="32" s="1"/>
  <c r="C38" i="32"/>
  <c r="N37" i="32"/>
  <c r="O37" i="32" s="1"/>
  <c r="I37" i="32"/>
  <c r="J37" i="32" s="1"/>
  <c r="K37" i="32" s="1"/>
  <c r="D37" i="32"/>
  <c r="E37" i="32" s="1"/>
  <c r="M36" i="32"/>
  <c r="M38" i="32" s="1"/>
  <c r="C36" i="32"/>
  <c r="N35" i="32"/>
  <c r="O35" i="32" s="1"/>
  <c r="I35" i="32"/>
  <c r="J35" i="32" s="1"/>
  <c r="E35" i="32"/>
  <c r="F35" i="32" s="1"/>
  <c r="D35" i="32"/>
  <c r="M34" i="32"/>
  <c r="H34" i="32"/>
  <c r="H36" i="32" s="1"/>
  <c r="H40" i="32" s="1"/>
  <c r="E34" i="32"/>
  <c r="D34" i="32" s="1"/>
  <c r="C34" i="32"/>
  <c r="N33" i="32"/>
  <c r="O33" i="32" s="1"/>
  <c r="I33" i="32"/>
  <c r="I43" i="32" s="1"/>
  <c r="E33" i="32"/>
  <c r="E43" i="32" s="1"/>
  <c r="D33" i="32"/>
  <c r="D43" i="32" s="1"/>
  <c r="N31" i="32"/>
  <c r="I31" i="32"/>
  <c r="D31" i="32"/>
  <c r="O30" i="32"/>
  <c r="P30" i="32" s="1"/>
  <c r="J30" i="32"/>
  <c r="K30" i="32" s="1"/>
  <c r="E30" i="32"/>
  <c r="F30" i="32" s="1"/>
  <c r="O29" i="32"/>
  <c r="P29" i="32" s="1"/>
  <c r="K29" i="32"/>
  <c r="J29" i="32"/>
  <c r="F29" i="32"/>
  <c r="E29" i="32"/>
  <c r="O28" i="32"/>
  <c r="P28" i="32" s="1"/>
  <c r="J28" i="32"/>
  <c r="K28" i="32" s="1"/>
  <c r="E28" i="32"/>
  <c r="F28" i="32" s="1"/>
  <c r="O27" i="32"/>
  <c r="P27" i="32" s="1"/>
  <c r="E27" i="32"/>
  <c r="F27" i="32" s="1"/>
  <c r="P26" i="32"/>
  <c r="O26" i="32"/>
  <c r="F26" i="32"/>
  <c r="E26" i="32"/>
  <c r="O25" i="32"/>
  <c r="P25" i="32" s="1"/>
  <c r="J25" i="32"/>
  <c r="J31" i="32" s="1"/>
  <c r="E25" i="32"/>
  <c r="F25" i="32" s="1"/>
  <c r="O24" i="32"/>
  <c r="P24" i="32" s="1"/>
  <c r="E24" i="32"/>
  <c r="F24" i="32" s="1"/>
  <c r="P23" i="32"/>
  <c r="O23" i="32"/>
  <c r="K23" i="32"/>
  <c r="J23" i="32"/>
  <c r="E23" i="32"/>
  <c r="P20" i="32"/>
  <c r="K20" i="32"/>
  <c r="F20" i="32"/>
  <c r="J6" i="32"/>
  <c r="G5" i="32"/>
  <c r="G4" i="32"/>
  <c r="G3" i="32"/>
  <c r="P39" i="32" l="1"/>
  <c r="O40" i="32"/>
  <c r="J36" i="32"/>
  <c r="K35" i="32"/>
  <c r="O36" i="32"/>
  <c r="P35" i="32"/>
  <c r="P42" i="32"/>
  <c r="N42" i="32"/>
  <c r="P48" i="32"/>
  <c r="E38" i="32"/>
  <c r="F37" i="32"/>
  <c r="P58" i="33"/>
  <c r="F58" i="32"/>
  <c r="P31" i="32"/>
  <c r="E38" i="33"/>
  <c r="F37" i="33"/>
  <c r="F40" i="33"/>
  <c r="D40" i="33"/>
  <c r="I38" i="32"/>
  <c r="K38" i="32"/>
  <c r="F73" i="32"/>
  <c r="K38" i="33"/>
  <c r="I38" i="33"/>
  <c r="K25" i="33"/>
  <c r="K31" i="33" s="1"/>
  <c r="F33" i="33"/>
  <c r="F43" i="33" s="1"/>
  <c r="K35" i="33"/>
  <c r="J36" i="33"/>
  <c r="K37" i="33"/>
  <c r="P42" i="33"/>
  <c r="F47" i="33"/>
  <c r="F47" i="32"/>
  <c r="K71" i="32"/>
  <c r="K73" i="32" s="1"/>
  <c r="F56" i="32"/>
  <c r="P36" i="33"/>
  <c r="N36" i="33"/>
  <c r="E43" i="33"/>
  <c r="K47" i="33"/>
  <c r="N44" i="32"/>
  <c r="N48" i="32" s="1"/>
  <c r="O44" i="32"/>
  <c r="O48" i="32" s="1"/>
  <c r="E73" i="32"/>
  <c r="F41" i="32"/>
  <c r="E31" i="33"/>
  <c r="F23" i="33"/>
  <c r="F31" i="33" s="1"/>
  <c r="F42" i="33"/>
  <c r="D42" i="33"/>
  <c r="P52" i="32"/>
  <c r="F41" i="33"/>
  <c r="N74" i="33"/>
  <c r="N77" i="33" s="1"/>
  <c r="E31" i="32"/>
  <c r="E44" i="32" s="1"/>
  <c r="E48" i="32" s="1"/>
  <c r="E78" i="32" s="1"/>
  <c r="P73" i="32"/>
  <c r="P31" i="33"/>
  <c r="E36" i="33"/>
  <c r="J42" i="33"/>
  <c r="E58" i="33"/>
  <c r="P62" i="33"/>
  <c r="P73" i="33" s="1"/>
  <c r="J33" i="33"/>
  <c r="F42" i="32"/>
  <c r="D42" i="32"/>
  <c r="O31" i="32"/>
  <c r="J40" i="32"/>
  <c r="F58" i="33"/>
  <c r="K39" i="32"/>
  <c r="D74" i="32"/>
  <c r="D77" i="32" s="1"/>
  <c r="J58" i="33"/>
  <c r="P37" i="32"/>
  <c r="O38" i="32"/>
  <c r="H42" i="32"/>
  <c r="J42" i="32" s="1"/>
  <c r="D44" i="33"/>
  <c r="D48" i="33" s="1"/>
  <c r="D74" i="33" s="1"/>
  <c r="D77" i="33" s="1"/>
  <c r="K51" i="33"/>
  <c r="K58" i="33" s="1"/>
  <c r="N74" i="32"/>
  <c r="N77" i="32" s="1"/>
  <c r="F34" i="32"/>
  <c r="O31" i="33"/>
  <c r="P25" i="33"/>
  <c r="P35" i="33"/>
  <c r="F33" i="32"/>
  <c r="F43" i="32" s="1"/>
  <c r="O38" i="33"/>
  <c r="P33" i="32"/>
  <c r="P43" i="32" s="1"/>
  <c r="P44" i="32" s="1"/>
  <c r="O34" i="32"/>
  <c r="I74" i="32"/>
  <c r="I77" i="32" s="1"/>
  <c r="K39" i="33"/>
  <c r="J40" i="33"/>
  <c r="O58" i="33"/>
  <c r="P58" i="32"/>
  <c r="F73" i="33"/>
  <c r="J73" i="33"/>
  <c r="F34" i="33"/>
  <c r="D34" i="33"/>
  <c r="P40" i="33"/>
  <c r="N40" i="33"/>
  <c r="E73" i="33"/>
  <c r="H40" i="33"/>
  <c r="O33" i="33"/>
  <c r="K61" i="33"/>
  <c r="K73" i="33" s="1"/>
  <c r="K25" i="32"/>
  <c r="K31" i="32" s="1"/>
  <c r="J33" i="32"/>
  <c r="E36" i="32"/>
  <c r="E40" i="32"/>
  <c r="F23" i="32"/>
  <c r="F31" i="32" s="1"/>
  <c r="H42" i="33"/>
  <c r="F78" i="32" l="1"/>
  <c r="O78" i="32"/>
  <c r="O74" i="32"/>
  <c r="O77" i="32" s="1"/>
  <c r="K5" i="32" s="1"/>
  <c r="K36" i="33"/>
  <c r="I36" i="33"/>
  <c r="O43" i="33"/>
  <c r="O44" i="33" s="1"/>
  <c r="O48" i="33" s="1"/>
  <c r="P33" i="33"/>
  <c r="P43" i="33" s="1"/>
  <c r="P44" i="33" s="1"/>
  <c r="P48" i="33" s="1"/>
  <c r="O34" i="33"/>
  <c r="F44" i="33"/>
  <c r="K48" i="33"/>
  <c r="K74" i="33" s="1"/>
  <c r="K77" i="33" s="1"/>
  <c r="K40" i="32"/>
  <c r="I40" i="32"/>
  <c r="F36" i="32"/>
  <c r="D36" i="32"/>
  <c r="J43" i="32"/>
  <c r="J44" i="32" s="1"/>
  <c r="J48" i="32" s="1"/>
  <c r="K33" i="32"/>
  <c r="K43" i="32" s="1"/>
  <c r="K44" i="32" s="1"/>
  <c r="K48" i="32" s="1"/>
  <c r="K74" i="32" s="1"/>
  <c r="K77" i="32" s="1"/>
  <c r="J34" i="32"/>
  <c r="K42" i="33"/>
  <c r="I42" i="33"/>
  <c r="F44" i="32"/>
  <c r="K36" i="32"/>
  <c r="I36" i="32"/>
  <c r="F48" i="32"/>
  <c r="F74" i="32" s="1"/>
  <c r="F77" i="32" s="1"/>
  <c r="F48" i="33"/>
  <c r="F74" i="33" s="1"/>
  <c r="F77" i="33" s="1"/>
  <c r="K40" i="33"/>
  <c r="I40" i="33"/>
  <c r="F36" i="33"/>
  <c r="D36" i="33"/>
  <c r="P74" i="32"/>
  <c r="P77" i="32" s="1"/>
  <c r="F40" i="32"/>
  <c r="D40" i="32"/>
  <c r="J43" i="33"/>
  <c r="J44" i="33" s="1"/>
  <c r="J48" i="33" s="1"/>
  <c r="J78" i="33" s="1"/>
  <c r="J34" i="33"/>
  <c r="K33" i="33"/>
  <c r="K43" i="33" s="1"/>
  <c r="K44" i="33" s="1"/>
  <c r="P74" i="33"/>
  <c r="P77" i="33" s="1"/>
  <c r="K42" i="32"/>
  <c r="I42" i="32"/>
  <c r="D38" i="32"/>
  <c r="F38" i="32"/>
  <c r="P38" i="32"/>
  <c r="N38" i="32"/>
  <c r="E74" i="32"/>
  <c r="E77" i="32" s="1"/>
  <c r="K3" i="32" s="1"/>
  <c r="P34" i="32"/>
  <c r="N34" i="32"/>
  <c r="F38" i="33"/>
  <c r="D38" i="33"/>
  <c r="P38" i="33"/>
  <c r="N38" i="33"/>
  <c r="E44" i="33"/>
  <c r="E48" i="33" s="1"/>
  <c r="E78" i="33" s="1"/>
  <c r="P36" i="32"/>
  <c r="N36" i="32"/>
  <c r="P40" i="32"/>
  <c r="N40" i="32"/>
  <c r="K34" i="33" l="1"/>
  <c r="I34" i="33"/>
  <c r="J74" i="33"/>
  <c r="J77" i="33" s="1"/>
  <c r="K4" i="33" s="1"/>
  <c r="P78" i="32"/>
  <c r="N78" i="32"/>
  <c r="L5" i="32" s="1"/>
  <c r="F78" i="33"/>
  <c r="D78" i="33"/>
  <c r="L3" i="33" s="1"/>
  <c r="J78" i="32"/>
  <c r="J74" i="32"/>
  <c r="J77" i="32" s="1"/>
  <c r="K4" i="32" s="1"/>
  <c r="K7" i="32" s="1"/>
  <c r="K78" i="33"/>
  <c r="I78" i="33"/>
  <c r="L4" i="33" s="1"/>
  <c r="D78" i="32"/>
  <c r="L3" i="32" s="1"/>
  <c r="P34" i="33"/>
  <c r="N34" i="33"/>
  <c r="O78" i="33"/>
  <c r="O74" i="33"/>
  <c r="O77" i="33" s="1"/>
  <c r="K5" i="33" s="1"/>
  <c r="I34" i="32"/>
  <c r="K34" i="32"/>
  <c r="E74" i="33"/>
  <c r="E77" i="33" s="1"/>
  <c r="K3" i="33" s="1"/>
  <c r="K7" i="33" s="1"/>
  <c r="I78" i="32" l="1"/>
  <c r="L4" i="32" s="1"/>
  <c r="L7" i="32" s="1"/>
  <c r="K78" i="32"/>
  <c r="P78" i="33"/>
  <c r="N78" i="33"/>
  <c r="L5" i="33" s="1"/>
  <c r="L7" i="33" s="1"/>
  <c r="D16" i="29" l="1"/>
  <c r="C16" i="29"/>
  <c r="E13" i="29"/>
  <c r="E16" i="29" s="1"/>
  <c r="H12" i="29"/>
  <c r="J12" i="29" s="1"/>
  <c r="H11" i="29"/>
  <c r="J11" i="29" l="1"/>
  <c r="J16" i="29" s="1"/>
  <c r="K17" i="29" s="1"/>
  <c r="K26" i="29" s="1"/>
  <c r="H16" i="29"/>
  <c r="H18" i="29" s="1"/>
  <c r="H17" i="29" s="1"/>
  <c r="K47" i="26" l="1"/>
  <c r="D42" i="26"/>
  <c r="E25" i="26" s="1"/>
  <c r="C42" i="26"/>
  <c r="H32" i="26"/>
  <c r="J32" i="26" s="1"/>
  <c r="H31" i="26"/>
  <c r="J31" i="26" s="1"/>
  <c r="H30" i="26"/>
  <c r="J30" i="26" s="1"/>
  <c r="H29" i="26"/>
  <c r="J29" i="26" s="1"/>
  <c r="H28" i="26"/>
  <c r="J28" i="26" s="1"/>
  <c r="H27" i="26"/>
  <c r="J27" i="26" s="1"/>
  <c r="H26" i="26"/>
  <c r="J26" i="26" s="1"/>
  <c r="H25" i="26"/>
  <c r="J25" i="26" s="1"/>
  <c r="H24" i="26"/>
  <c r="J24" i="26" s="1"/>
  <c r="H23" i="26"/>
  <c r="J23" i="26" s="1"/>
  <c r="H22" i="26"/>
  <c r="J22" i="26" s="1"/>
  <c r="H21" i="26"/>
  <c r="J21" i="26" s="1"/>
  <c r="H20" i="26"/>
  <c r="J20" i="26" s="1"/>
  <c r="H19" i="26"/>
  <c r="J19" i="26" s="1"/>
  <c r="H18" i="26"/>
  <c r="J18" i="26" s="1"/>
  <c r="H16" i="26"/>
  <c r="J16" i="26" s="1"/>
  <c r="H15" i="26"/>
  <c r="J15" i="26" s="1"/>
  <c r="H14" i="26"/>
  <c r="J14" i="26" s="1"/>
  <c r="H13" i="26"/>
  <c r="J13" i="26" s="1"/>
  <c r="H12" i="26"/>
  <c r="K20" i="8"/>
  <c r="P20" i="8"/>
  <c r="P20" i="15"/>
  <c r="K20" i="15"/>
  <c r="P20" i="16"/>
  <c r="K20" i="16"/>
  <c r="P20" i="25"/>
  <c r="K20" i="25"/>
  <c r="F25" i="10"/>
  <c r="F24" i="10"/>
  <c r="F23" i="10"/>
  <c r="F22" i="10"/>
  <c r="F21" i="10"/>
  <c r="F20" i="10"/>
  <c r="E26" i="12"/>
  <c r="E25" i="12"/>
  <c r="E24" i="12"/>
  <c r="E23" i="12"/>
  <c r="E22" i="12"/>
  <c r="E21" i="12"/>
  <c r="O30" i="25"/>
  <c r="P30" i="25" s="1"/>
  <c r="J30" i="25"/>
  <c r="K30" i="25" s="1"/>
  <c r="E30" i="25"/>
  <c r="F30" i="25" s="1"/>
  <c r="N73" i="25"/>
  <c r="I73" i="25"/>
  <c r="D73" i="25"/>
  <c r="O72" i="25"/>
  <c r="P72" i="25" s="1"/>
  <c r="J72" i="25"/>
  <c r="K72" i="25" s="1"/>
  <c r="E72" i="25"/>
  <c r="F72" i="25" s="1"/>
  <c r="O71" i="25"/>
  <c r="P71" i="25" s="1"/>
  <c r="J71" i="25"/>
  <c r="K71" i="25" s="1"/>
  <c r="E71" i="25"/>
  <c r="F71" i="25" s="1"/>
  <c r="O70" i="25"/>
  <c r="P70" i="25" s="1"/>
  <c r="J70" i="25"/>
  <c r="K70" i="25" s="1"/>
  <c r="E70" i="25"/>
  <c r="F70" i="25" s="1"/>
  <c r="O69" i="25"/>
  <c r="P69" i="25" s="1"/>
  <c r="J69" i="25"/>
  <c r="K69" i="25" s="1"/>
  <c r="E69" i="25"/>
  <c r="F69" i="25" s="1"/>
  <c r="O67" i="25"/>
  <c r="P67" i="25" s="1"/>
  <c r="J67" i="25"/>
  <c r="K67" i="25" s="1"/>
  <c r="E67" i="25"/>
  <c r="F67" i="25" s="1"/>
  <c r="O66" i="25"/>
  <c r="P66" i="25" s="1"/>
  <c r="J66" i="25"/>
  <c r="K66" i="25" s="1"/>
  <c r="E66" i="25"/>
  <c r="O65" i="25"/>
  <c r="P65" i="25" s="1"/>
  <c r="J65" i="25"/>
  <c r="K65" i="25" s="1"/>
  <c r="E65" i="25"/>
  <c r="F65" i="25" s="1"/>
  <c r="O63" i="25"/>
  <c r="P63" i="25" s="1"/>
  <c r="J63" i="25"/>
  <c r="K63" i="25" s="1"/>
  <c r="E63" i="25"/>
  <c r="F63" i="25" s="1"/>
  <c r="O62" i="25"/>
  <c r="P62" i="25" s="1"/>
  <c r="J62" i="25"/>
  <c r="K62" i="25" s="1"/>
  <c r="E62" i="25"/>
  <c r="F62" i="25" s="1"/>
  <c r="O61" i="25"/>
  <c r="P61" i="25" s="1"/>
  <c r="J61" i="25"/>
  <c r="K61" i="25" s="1"/>
  <c r="E61" i="25"/>
  <c r="F61" i="25" s="1"/>
  <c r="N58" i="25"/>
  <c r="I58" i="25"/>
  <c r="D58" i="25"/>
  <c r="O57" i="25"/>
  <c r="P57" i="25" s="1"/>
  <c r="J57" i="25"/>
  <c r="K57" i="25" s="1"/>
  <c r="E57" i="25"/>
  <c r="F57" i="25" s="1"/>
  <c r="O56" i="25"/>
  <c r="P56" i="25" s="1"/>
  <c r="J56" i="25"/>
  <c r="K56" i="25" s="1"/>
  <c r="E56" i="25"/>
  <c r="F56" i="25" s="1"/>
  <c r="O55" i="25"/>
  <c r="P55" i="25" s="1"/>
  <c r="J55" i="25"/>
  <c r="K55" i="25" s="1"/>
  <c r="E55" i="25"/>
  <c r="F55" i="25" s="1"/>
  <c r="O53" i="25"/>
  <c r="P53" i="25" s="1"/>
  <c r="J53" i="25"/>
  <c r="K53" i="25" s="1"/>
  <c r="E53" i="25"/>
  <c r="F53" i="25" s="1"/>
  <c r="O52" i="25"/>
  <c r="P52" i="25" s="1"/>
  <c r="J52" i="25"/>
  <c r="K52" i="25" s="1"/>
  <c r="E52" i="25"/>
  <c r="F52" i="25" s="1"/>
  <c r="O51" i="25"/>
  <c r="P51" i="25" s="1"/>
  <c r="J51" i="25"/>
  <c r="K51" i="25" s="1"/>
  <c r="E51" i="25"/>
  <c r="O47" i="25"/>
  <c r="P47" i="25" s="1"/>
  <c r="J47" i="25"/>
  <c r="K47" i="25" s="1"/>
  <c r="E47" i="25"/>
  <c r="O46" i="25"/>
  <c r="P46" i="25" s="1"/>
  <c r="J46" i="25"/>
  <c r="K46" i="25" s="1"/>
  <c r="E46" i="25"/>
  <c r="F46" i="25" s="1"/>
  <c r="C42" i="25"/>
  <c r="C40" i="25"/>
  <c r="O39" i="25"/>
  <c r="P39" i="25" s="1"/>
  <c r="J39" i="25"/>
  <c r="K39" i="25" s="1"/>
  <c r="E39" i="25"/>
  <c r="F39" i="25" s="1"/>
  <c r="C38" i="25"/>
  <c r="O37" i="25"/>
  <c r="P37" i="25" s="1"/>
  <c r="J37" i="25"/>
  <c r="K37" i="25" s="1"/>
  <c r="E37" i="25"/>
  <c r="C36" i="25"/>
  <c r="O35" i="25"/>
  <c r="P35" i="25" s="1"/>
  <c r="J35" i="25"/>
  <c r="K35" i="25" s="1"/>
  <c r="E35" i="25"/>
  <c r="M34" i="25"/>
  <c r="M36" i="25" s="1"/>
  <c r="M38" i="25" s="1"/>
  <c r="H34" i="25"/>
  <c r="H36" i="25" s="1"/>
  <c r="C34" i="25"/>
  <c r="O33" i="25"/>
  <c r="P33" i="25" s="1"/>
  <c r="O29" i="25"/>
  <c r="P29" i="25" s="1"/>
  <c r="J29" i="25"/>
  <c r="K29" i="25" s="1"/>
  <c r="E29" i="25"/>
  <c r="F29" i="25" s="1"/>
  <c r="O28" i="25"/>
  <c r="P28" i="25" s="1"/>
  <c r="J28" i="25"/>
  <c r="K28" i="25" s="1"/>
  <c r="E28" i="25"/>
  <c r="F28" i="25" s="1"/>
  <c r="O27" i="25"/>
  <c r="P27" i="25" s="1"/>
  <c r="E27" i="25"/>
  <c r="F27" i="25" s="1"/>
  <c r="O26" i="25"/>
  <c r="P26" i="25" s="1"/>
  <c r="E26" i="25"/>
  <c r="F26" i="25" s="1"/>
  <c r="O25" i="25"/>
  <c r="P25" i="25" s="1"/>
  <c r="J25" i="25"/>
  <c r="K25" i="25" s="1"/>
  <c r="E25" i="25"/>
  <c r="F25" i="25" s="1"/>
  <c r="O24" i="25"/>
  <c r="P24" i="25" s="1"/>
  <c r="E24" i="25"/>
  <c r="F24" i="25" s="1"/>
  <c r="O23" i="25"/>
  <c r="P23" i="25" s="1"/>
  <c r="J23" i="25"/>
  <c r="K23" i="25" s="1"/>
  <c r="E23" i="25"/>
  <c r="F23" i="25" s="1"/>
  <c r="F20" i="25"/>
  <c r="J6" i="25"/>
  <c r="G5" i="25"/>
  <c r="G4" i="25"/>
  <c r="G3" i="25"/>
  <c r="J12" i="26" l="1"/>
  <c r="H42" i="26"/>
  <c r="J42" i="26"/>
  <c r="K43" i="26" s="1"/>
  <c r="K50" i="26" s="1"/>
  <c r="E17" i="26"/>
  <c r="E28" i="26"/>
  <c r="E13" i="26"/>
  <c r="E14" i="26"/>
  <c r="E15" i="26"/>
  <c r="E16" i="26"/>
  <c r="E18" i="26"/>
  <c r="E19" i="26"/>
  <c r="E20" i="26"/>
  <c r="E21" i="26"/>
  <c r="E22" i="26"/>
  <c r="E23" i="26"/>
  <c r="E24" i="26"/>
  <c r="E12" i="26"/>
  <c r="E34" i="26"/>
  <c r="E29" i="26"/>
  <c r="E31" i="26"/>
  <c r="E33" i="26"/>
  <c r="H44" i="26"/>
  <c r="H43" i="26" s="1"/>
  <c r="E26" i="26"/>
  <c r="E27" i="26"/>
  <c r="E30" i="26"/>
  <c r="E32" i="26"/>
  <c r="E39" i="26"/>
  <c r="E36" i="25"/>
  <c r="D36" i="25" s="1"/>
  <c r="E33" i="25"/>
  <c r="F33" i="25" s="1"/>
  <c r="J58" i="25"/>
  <c r="P58" i="25"/>
  <c r="E58" i="25"/>
  <c r="J73" i="25"/>
  <c r="E41" i="25"/>
  <c r="E42" i="25" s="1"/>
  <c r="F42" i="25" s="1"/>
  <c r="K58" i="25"/>
  <c r="E73" i="25"/>
  <c r="K73" i="25"/>
  <c r="N31" i="25"/>
  <c r="E38" i="25"/>
  <c r="F38" i="25" s="1"/>
  <c r="F37" i="25"/>
  <c r="M40" i="25"/>
  <c r="M42" i="25" s="1"/>
  <c r="O38" i="25"/>
  <c r="P38" i="25" s="1"/>
  <c r="F35" i="25"/>
  <c r="J36" i="25"/>
  <c r="K36" i="25" s="1"/>
  <c r="O73" i="25"/>
  <c r="O34" i="25"/>
  <c r="P34" i="25" s="1"/>
  <c r="H42" i="25"/>
  <c r="H38" i="25"/>
  <c r="J38" i="25" s="1"/>
  <c r="H40" i="25"/>
  <c r="J40" i="25" s="1"/>
  <c r="K40" i="25" s="1"/>
  <c r="O36" i="25"/>
  <c r="P36" i="25" s="1"/>
  <c r="E40" i="25"/>
  <c r="O31" i="25"/>
  <c r="J41" i="25"/>
  <c r="K41" i="25" s="1"/>
  <c r="J33" i="25"/>
  <c r="K33" i="25" s="1"/>
  <c r="F66" i="25"/>
  <c r="F73" i="25" s="1"/>
  <c r="O41" i="25"/>
  <c r="P41" i="25" s="1"/>
  <c r="F47" i="25"/>
  <c r="P73" i="25"/>
  <c r="F51" i="25"/>
  <c r="F58" i="25" s="1"/>
  <c r="O58" i="25"/>
  <c r="K38" i="25" l="1"/>
  <c r="I38" i="25"/>
  <c r="E42" i="26"/>
  <c r="F36" i="25"/>
  <c r="D38" i="25"/>
  <c r="E34" i="25"/>
  <c r="F34" i="25" s="1"/>
  <c r="F41" i="25"/>
  <c r="D42" i="25"/>
  <c r="I40" i="25"/>
  <c r="N38" i="25"/>
  <c r="N36" i="25"/>
  <c r="J34" i="25"/>
  <c r="K34" i="25" s="1"/>
  <c r="O40" i="25"/>
  <c r="I36" i="25"/>
  <c r="J42" i="25"/>
  <c r="K42" i="25" s="1"/>
  <c r="D31" i="25"/>
  <c r="I31" i="25"/>
  <c r="O42" i="25"/>
  <c r="P42" i="25" s="1"/>
  <c r="E31" i="25"/>
  <c r="N34" i="25"/>
  <c r="K31" i="25"/>
  <c r="F40" i="25"/>
  <c r="D40" i="25"/>
  <c r="J31" i="25"/>
  <c r="O49" i="16"/>
  <c r="P49" i="16" s="1"/>
  <c r="J49" i="16"/>
  <c r="K49" i="16" s="1"/>
  <c r="E49" i="16"/>
  <c r="F49" i="16" s="1"/>
  <c r="O46" i="16"/>
  <c r="P46" i="16" s="1"/>
  <c r="J46" i="16"/>
  <c r="K46" i="16" s="1"/>
  <c r="E46" i="16"/>
  <c r="F46" i="16" s="1"/>
  <c r="O39" i="16"/>
  <c r="P39" i="16" s="1"/>
  <c r="J39" i="16"/>
  <c r="K39" i="16" s="1"/>
  <c r="E39" i="16"/>
  <c r="O37" i="16"/>
  <c r="P37" i="16" s="1"/>
  <c r="J37" i="16"/>
  <c r="K37" i="16" s="1"/>
  <c r="E37" i="16"/>
  <c r="O41" i="16"/>
  <c r="P41" i="16" s="1"/>
  <c r="J41" i="16"/>
  <c r="K41" i="16" s="1"/>
  <c r="E35" i="16"/>
  <c r="O33" i="16"/>
  <c r="P33" i="16" s="1"/>
  <c r="J33" i="16"/>
  <c r="K33" i="16" s="1"/>
  <c r="N31" i="16"/>
  <c r="M42" i="16" s="1"/>
  <c r="I31" i="16"/>
  <c r="H40" i="16" s="1"/>
  <c r="D31" i="16"/>
  <c r="C42" i="16" s="1"/>
  <c r="O30" i="16"/>
  <c r="P30" i="16" s="1"/>
  <c r="J30" i="16"/>
  <c r="K30" i="16" s="1"/>
  <c r="E30" i="16"/>
  <c r="F30" i="16" s="1"/>
  <c r="O29" i="16"/>
  <c r="P29" i="16" s="1"/>
  <c r="J29" i="16"/>
  <c r="K29" i="16" s="1"/>
  <c r="E29" i="16"/>
  <c r="F29" i="16" s="1"/>
  <c r="O28" i="16"/>
  <c r="P28" i="16" s="1"/>
  <c r="J28" i="16"/>
  <c r="K28" i="16" s="1"/>
  <c r="E28" i="16"/>
  <c r="F28" i="16" s="1"/>
  <c r="O27" i="16"/>
  <c r="P27" i="16" s="1"/>
  <c r="E27" i="16"/>
  <c r="F27" i="16" s="1"/>
  <c r="O26" i="16"/>
  <c r="P26" i="16" s="1"/>
  <c r="E26" i="16"/>
  <c r="F26" i="16" s="1"/>
  <c r="O25" i="16"/>
  <c r="P25" i="16" s="1"/>
  <c r="J25" i="16"/>
  <c r="K25" i="16" s="1"/>
  <c r="E25" i="16"/>
  <c r="F25" i="16" s="1"/>
  <c r="O24" i="16"/>
  <c r="P24" i="16" s="1"/>
  <c r="J24" i="16"/>
  <c r="K24" i="16" s="1"/>
  <c r="E24" i="16"/>
  <c r="F24" i="16" s="1"/>
  <c r="O23" i="16"/>
  <c r="P23" i="16" s="1"/>
  <c r="J23" i="16"/>
  <c r="K23" i="16" s="1"/>
  <c r="E23" i="16"/>
  <c r="F20" i="16"/>
  <c r="J6" i="16"/>
  <c r="G5" i="16"/>
  <c r="G4" i="16"/>
  <c r="G3" i="16"/>
  <c r="G3" i="15"/>
  <c r="G4" i="15"/>
  <c r="G5" i="15"/>
  <c r="J6" i="15"/>
  <c r="O49" i="15"/>
  <c r="P49" i="15" s="1"/>
  <c r="J49" i="15"/>
  <c r="K49" i="15" s="1"/>
  <c r="E49" i="15"/>
  <c r="F49" i="15" s="1"/>
  <c r="O46" i="15"/>
  <c r="P46" i="15" s="1"/>
  <c r="J46" i="15"/>
  <c r="K46" i="15" s="1"/>
  <c r="E46" i="15"/>
  <c r="F46" i="15" s="1"/>
  <c r="O39" i="15"/>
  <c r="P39" i="15" s="1"/>
  <c r="J39" i="15"/>
  <c r="K39" i="15" s="1"/>
  <c r="E39" i="15"/>
  <c r="O37" i="15"/>
  <c r="P37" i="15" s="1"/>
  <c r="J37" i="15"/>
  <c r="K37" i="15" s="1"/>
  <c r="E37" i="15"/>
  <c r="O41" i="15"/>
  <c r="P41" i="15" s="1"/>
  <c r="J35" i="15"/>
  <c r="K35" i="15" s="1"/>
  <c r="E35" i="15"/>
  <c r="O33" i="15"/>
  <c r="P33" i="15" s="1"/>
  <c r="N31" i="15"/>
  <c r="M38" i="15" s="1"/>
  <c r="I31" i="15"/>
  <c r="H38" i="15" s="1"/>
  <c r="D31" i="15"/>
  <c r="C42" i="15" s="1"/>
  <c r="O30" i="15"/>
  <c r="P30" i="15" s="1"/>
  <c r="J30" i="15"/>
  <c r="K30" i="15" s="1"/>
  <c r="E30" i="15"/>
  <c r="F30" i="15" s="1"/>
  <c r="O29" i="15"/>
  <c r="P29" i="15" s="1"/>
  <c r="J29" i="15"/>
  <c r="K29" i="15" s="1"/>
  <c r="E29" i="15"/>
  <c r="F29" i="15" s="1"/>
  <c r="O28" i="15"/>
  <c r="P28" i="15" s="1"/>
  <c r="J28" i="15"/>
  <c r="K28" i="15" s="1"/>
  <c r="E28" i="15"/>
  <c r="F28" i="15" s="1"/>
  <c r="O27" i="15"/>
  <c r="P27" i="15" s="1"/>
  <c r="E27" i="15"/>
  <c r="F27" i="15" s="1"/>
  <c r="O26" i="15"/>
  <c r="P26" i="15" s="1"/>
  <c r="E26" i="15"/>
  <c r="F26" i="15" s="1"/>
  <c r="O25" i="15"/>
  <c r="P25" i="15" s="1"/>
  <c r="J25" i="15"/>
  <c r="K25" i="15" s="1"/>
  <c r="E25" i="15"/>
  <c r="F25" i="15" s="1"/>
  <c r="O24" i="15"/>
  <c r="P24" i="15" s="1"/>
  <c r="J24" i="15"/>
  <c r="K24" i="15" s="1"/>
  <c r="E24" i="15"/>
  <c r="F24" i="15" s="1"/>
  <c r="O23" i="15"/>
  <c r="P23" i="15" s="1"/>
  <c r="J23" i="15"/>
  <c r="K23" i="15" s="1"/>
  <c r="E23" i="15"/>
  <c r="F20" i="15"/>
  <c r="N39" i="8"/>
  <c r="N37" i="8"/>
  <c r="N35" i="8"/>
  <c r="N33" i="8"/>
  <c r="I39" i="8"/>
  <c r="I37" i="8"/>
  <c r="I35" i="8"/>
  <c r="I33" i="8"/>
  <c r="E41" i="16" l="1"/>
  <c r="E42" i="16" s="1"/>
  <c r="O43" i="25"/>
  <c r="O44" i="25" s="1"/>
  <c r="O48" i="25" s="1"/>
  <c r="P40" i="25"/>
  <c r="J43" i="25"/>
  <c r="J44" i="25" s="1"/>
  <c r="J48" i="25" s="1"/>
  <c r="F43" i="25"/>
  <c r="D34" i="25"/>
  <c r="D43" i="25" s="1"/>
  <c r="D44" i="25" s="1"/>
  <c r="D48" i="25" s="1"/>
  <c r="E43" i="25"/>
  <c r="E44" i="25" s="1"/>
  <c r="E48" i="25" s="1"/>
  <c r="P31" i="25"/>
  <c r="P43" i="25"/>
  <c r="N40" i="25"/>
  <c r="F31" i="25"/>
  <c r="I34" i="25"/>
  <c r="I42" i="25"/>
  <c r="N42" i="25"/>
  <c r="C38" i="16"/>
  <c r="E38" i="16" s="1"/>
  <c r="C40" i="16"/>
  <c r="E40" i="16" s="1"/>
  <c r="C36" i="16"/>
  <c r="E36" i="16" s="1"/>
  <c r="D36" i="16" s="1"/>
  <c r="M36" i="16"/>
  <c r="C34" i="16"/>
  <c r="M40" i="16"/>
  <c r="O40" i="16" s="1"/>
  <c r="O31" i="16"/>
  <c r="E31" i="16"/>
  <c r="K31" i="16"/>
  <c r="F37" i="16"/>
  <c r="J40" i="16"/>
  <c r="K40" i="16" s="1"/>
  <c r="O42" i="16"/>
  <c r="J31" i="16"/>
  <c r="F35" i="16"/>
  <c r="F39" i="16"/>
  <c r="P31" i="16"/>
  <c r="J35" i="16"/>
  <c r="K35" i="16" s="1"/>
  <c r="H34" i="16"/>
  <c r="J34" i="16" s="1"/>
  <c r="K34" i="16" s="1"/>
  <c r="H38" i="16"/>
  <c r="J38" i="16" s="1"/>
  <c r="K38" i="16" s="1"/>
  <c r="H42" i="16"/>
  <c r="J42" i="16" s="1"/>
  <c r="K42" i="16" s="1"/>
  <c r="O35" i="16"/>
  <c r="P35" i="16" s="1"/>
  <c r="E33" i="16"/>
  <c r="F23" i="16"/>
  <c r="F31" i="16" s="1"/>
  <c r="M34" i="16"/>
  <c r="O34" i="16" s="1"/>
  <c r="P34" i="16" s="1"/>
  <c r="H36" i="16"/>
  <c r="M38" i="16"/>
  <c r="O38" i="16" s="1"/>
  <c r="P38" i="16" s="1"/>
  <c r="M40" i="15"/>
  <c r="O40" i="15" s="1"/>
  <c r="M34" i="15"/>
  <c r="O34" i="15" s="1"/>
  <c r="P34" i="15" s="1"/>
  <c r="C40" i="15"/>
  <c r="E40" i="15" s="1"/>
  <c r="H34" i="15"/>
  <c r="H40" i="15"/>
  <c r="J40" i="15" s="1"/>
  <c r="M42" i="15"/>
  <c r="O42" i="15" s="1"/>
  <c r="H36" i="15"/>
  <c r="J36" i="15" s="1"/>
  <c r="K36" i="15" s="1"/>
  <c r="M36" i="15"/>
  <c r="C36" i="15"/>
  <c r="E36" i="15" s="1"/>
  <c r="E41" i="15"/>
  <c r="E42" i="15" s="1"/>
  <c r="J41" i="15"/>
  <c r="K41" i="15" s="1"/>
  <c r="E31" i="15"/>
  <c r="H42" i="15"/>
  <c r="J31" i="15"/>
  <c r="P31" i="15"/>
  <c r="O31" i="15"/>
  <c r="F39" i="15"/>
  <c r="E33" i="15"/>
  <c r="F37" i="15"/>
  <c r="O35" i="15"/>
  <c r="P35" i="15" s="1"/>
  <c r="J38" i="15"/>
  <c r="K38" i="15" s="1"/>
  <c r="F35" i="15"/>
  <c r="O38" i="15"/>
  <c r="P38" i="15" s="1"/>
  <c r="F23" i="15"/>
  <c r="F31" i="15" s="1"/>
  <c r="J33" i="15"/>
  <c r="K33" i="15" s="1"/>
  <c r="K31" i="15"/>
  <c r="C34" i="15"/>
  <c r="C38" i="15"/>
  <c r="E38" i="15" s="1"/>
  <c r="K40" i="15" l="1"/>
  <c r="I40" i="15"/>
  <c r="F41" i="16"/>
  <c r="N43" i="25"/>
  <c r="N44" i="25" s="1"/>
  <c r="N48" i="25" s="1"/>
  <c r="N74" i="25" s="1"/>
  <c r="N77" i="25" s="1"/>
  <c r="N40" i="16"/>
  <c r="P40" i="16"/>
  <c r="N42" i="16"/>
  <c r="P42" i="16"/>
  <c r="N42" i="15"/>
  <c r="P42" i="15"/>
  <c r="N40" i="15"/>
  <c r="P40" i="15"/>
  <c r="O78" i="25"/>
  <c r="P78" i="25" s="1"/>
  <c r="O74" i="25"/>
  <c r="O77" i="25" s="1"/>
  <c r="K5" i="25" s="1"/>
  <c r="D74" i="25"/>
  <c r="D77" i="25" s="1"/>
  <c r="E78" i="25"/>
  <c r="F78" i="25" s="1"/>
  <c r="E74" i="25"/>
  <c r="E77" i="25" s="1"/>
  <c r="K3" i="25" s="1"/>
  <c r="J78" i="25"/>
  <c r="K78" i="25" s="1"/>
  <c r="J74" i="25"/>
  <c r="J77" i="25" s="1"/>
  <c r="K4" i="25" s="1"/>
  <c r="P44" i="25"/>
  <c r="P48" i="25" s="1"/>
  <c r="I43" i="25"/>
  <c r="I44" i="25" s="1"/>
  <c r="I48" i="25" s="1"/>
  <c r="K43" i="25"/>
  <c r="K44" i="25" s="1"/>
  <c r="K48" i="25" s="1"/>
  <c r="F44" i="25"/>
  <c r="F48" i="25" s="1"/>
  <c r="D40" i="16"/>
  <c r="F40" i="16"/>
  <c r="F36" i="16"/>
  <c r="I42" i="16"/>
  <c r="I34" i="16"/>
  <c r="I38" i="16"/>
  <c r="J36" i="16"/>
  <c r="K36" i="16" s="1"/>
  <c r="N34" i="16"/>
  <c r="F38" i="16"/>
  <c r="D38" i="16"/>
  <c r="F33" i="16"/>
  <c r="E34" i="16"/>
  <c r="E43" i="16" s="1"/>
  <c r="E44" i="16" s="1"/>
  <c r="F42" i="16"/>
  <c r="D42" i="16"/>
  <c r="I40" i="16"/>
  <c r="N38" i="16"/>
  <c r="O36" i="16"/>
  <c r="I36" i="15"/>
  <c r="J42" i="15"/>
  <c r="K42" i="15" s="1"/>
  <c r="F41" i="15"/>
  <c r="J34" i="15"/>
  <c r="K34" i="15" s="1"/>
  <c r="I38" i="15"/>
  <c r="F40" i="15"/>
  <c r="D40" i="15"/>
  <c r="D38" i="15"/>
  <c r="F38" i="15"/>
  <c r="N34" i="15"/>
  <c r="F36" i="15"/>
  <c r="D36" i="15"/>
  <c r="D42" i="15"/>
  <c r="F42" i="15"/>
  <c r="O36" i="15"/>
  <c r="E34" i="15"/>
  <c r="E43" i="15" s="1"/>
  <c r="E44" i="15" s="1"/>
  <c r="F33" i="15"/>
  <c r="N38" i="15"/>
  <c r="P36" i="16" l="1"/>
  <c r="P43" i="16" s="1"/>
  <c r="P44" i="16" s="1"/>
  <c r="N36" i="16"/>
  <c r="N43" i="16" s="1"/>
  <c r="N44" i="16" s="1"/>
  <c r="O43" i="16"/>
  <c r="O44" i="16" s="1"/>
  <c r="O43" i="15"/>
  <c r="O44" i="15" s="1"/>
  <c r="N36" i="15"/>
  <c r="P36" i="15"/>
  <c r="P43" i="15" s="1"/>
  <c r="P44" i="15" s="1"/>
  <c r="K7" i="25"/>
  <c r="F74" i="25"/>
  <c r="F77" i="25" s="1"/>
  <c r="N78" i="25"/>
  <c r="L5" i="25" s="1"/>
  <c r="I74" i="25"/>
  <c r="I77" i="25" s="1"/>
  <c r="I78" i="25"/>
  <c r="L4" i="25" s="1"/>
  <c r="P74" i="25"/>
  <c r="P77" i="25" s="1"/>
  <c r="K74" i="25"/>
  <c r="K77" i="25" s="1"/>
  <c r="D78" i="25"/>
  <c r="L3" i="25" s="1"/>
  <c r="I36" i="16"/>
  <c r="I43" i="16" s="1"/>
  <c r="I44" i="16" s="1"/>
  <c r="K43" i="16"/>
  <c r="K44" i="16" s="1"/>
  <c r="F34" i="16"/>
  <c r="F43" i="16" s="1"/>
  <c r="F44" i="16" s="1"/>
  <c r="D34" i="16"/>
  <c r="D43" i="16" s="1"/>
  <c r="D44" i="16" s="1"/>
  <c r="J43" i="16"/>
  <c r="J44" i="16" s="1"/>
  <c r="I42" i="15"/>
  <c r="J43" i="15"/>
  <c r="J44" i="15" s="1"/>
  <c r="D34" i="15"/>
  <c r="D43" i="15" s="1"/>
  <c r="D44" i="15" s="1"/>
  <c r="F34" i="15"/>
  <c r="F43" i="15" s="1"/>
  <c r="F44" i="15" s="1"/>
  <c r="K43" i="15"/>
  <c r="K44" i="15" s="1"/>
  <c r="I34" i="15"/>
  <c r="N43" i="15"/>
  <c r="N44" i="15" s="1"/>
  <c r="I43" i="15" l="1"/>
  <c r="I44" i="15" s="1"/>
  <c r="L7" i="25"/>
  <c r="E8" i="12" l="1"/>
  <c r="E9" i="12"/>
  <c r="E10" i="12"/>
  <c r="E11" i="12"/>
  <c r="E12" i="12"/>
  <c r="E13" i="12"/>
  <c r="E14" i="12"/>
  <c r="E15" i="12"/>
  <c r="E16" i="12"/>
  <c r="E17" i="12"/>
  <c r="E18" i="12"/>
  <c r="E19" i="12"/>
  <c r="E20" i="12"/>
  <c r="C3" i="13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6" i="10"/>
  <c r="G6" i="10" s="1"/>
  <c r="N73" i="8"/>
  <c r="I73" i="8"/>
  <c r="D73" i="8"/>
  <c r="O72" i="8"/>
  <c r="P72" i="8" s="1"/>
  <c r="J72" i="8"/>
  <c r="K72" i="8" s="1"/>
  <c r="E72" i="8"/>
  <c r="F72" i="8" s="1"/>
  <c r="O71" i="8"/>
  <c r="P71" i="8" s="1"/>
  <c r="J71" i="8"/>
  <c r="K71" i="8" s="1"/>
  <c r="E71" i="8"/>
  <c r="F71" i="8" s="1"/>
  <c r="O70" i="8"/>
  <c r="P70" i="8" s="1"/>
  <c r="J70" i="8"/>
  <c r="K70" i="8" s="1"/>
  <c r="E70" i="8"/>
  <c r="F70" i="8" s="1"/>
  <c r="O69" i="8"/>
  <c r="P69" i="8" s="1"/>
  <c r="J69" i="8"/>
  <c r="K69" i="8" s="1"/>
  <c r="E69" i="8"/>
  <c r="F69" i="8" s="1"/>
  <c r="O67" i="8"/>
  <c r="P67" i="8" s="1"/>
  <c r="J67" i="8"/>
  <c r="K67" i="8" s="1"/>
  <c r="E67" i="8"/>
  <c r="F67" i="8" s="1"/>
  <c r="O66" i="8"/>
  <c r="P66" i="8" s="1"/>
  <c r="J66" i="8"/>
  <c r="K66" i="8" s="1"/>
  <c r="E66" i="8"/>
  <c r="F66" i="8" s="1"/>
  <c r="O65" i="8"/>
  <c r="P65" i="8" s="1"/>
  <c r="J65" i="8"/>
  <c r="K65" i="8" s="1"/>
  <c r="E65" i="8"/>
  <c r="F65" i="8" s="1"/>
  <c r="O63" i="8"/>
  <c r="P63" i="8" s="1"/>
  <c r="J63" i="8"/>
  <c r="K63" i="8" s="1"/>
  <c r="E63" i="8"/>
  <c r="F63" i="8" s="1"/>
  <c r="O62" i="8"/>
  <c r="P62" i="8" s="1"/>
  <c r="J62" i="8"/>
  <c r="K62" i="8" s="1"/>
  <c r="E62" i="8"/>
  <c r="F62" i="8" s="1"/>
  <c r="O61" i="8"/>
  <c r="P61" i="8" s="1"/>
  <c r="J61" i="8"/>
  <c r="K61" i="8" s="1"/>
  <c r="E61" i="8"/>
  <c r="F61" i="8" s="1"/>
  <c r="O57" i="8"/>
  <c r="P57" i="8" s="1"/>
  <c r="J57" i="8"/>
  <c r="K57" i="8" s="1"/>
  <c r="E57" i="8"/>
  <c r="F57" i="8" s="1"/>
  <c r="O53" i="8"/>
  <c r="P53" i="8" s="1"/>
  <c r="J53" i="8"/>
  <c r="K53" i="8" s="1"/>
  <c r="O46" i="8"/>
  <c r="P46" i="8" s="1"/>
  <c r="J46" i="8"/>
  <c r="K46" i="8" s="1"/>
  <c r="E46" i="8"/>
  <c r="F46" i="8" s="1"/>
  <c r="O41" i="8"/>
  <c r="P41" i="8" s="1"/>
  <c r="J41" i="8"/>
  <c r="K41" i="8" s="1"/>
  <c r="O39" i="8"/>
  <c r="P39" i="8" s="1"/>
  <c r="J39" i="8"/>
  <c r="K39" i="8" s="1"/>
  <c r="D39" i="8"/>
  <c r="E39" i="8" s="1"/>
  <c r="O37" i="8"/>
  <c r="P37" i="8" s="1"/>
  <c r="J37" i="8"/>
  <c r="K37" i="8" s="1"/>
  <c r="D37" i="8"/>
  <c r="E37" i="8" s="1"/>
  <c r="O35" i="8"/>
  <c r="P35" i="8" s="1"/>
  <c r="J35" i="8"/>
  <c r="K35" i="8" s="1"/>
  <c r="D35" i="8"/>
  <c r="E35" i="8" s="1"/>
  <c r="O33" i="8"/>
  <c r="P33" i="8" s="1"/>
  <c r="J33" i="8"/>
  <c r="K33" i="8" s="1"/>
  <c r="D33" i="8"/>
  <c r="E33" i="8" s="1"/>
  <c r="N31" i="8"/>
  <c r="M36" i="8" s="1"/>
  <c r="I31" i="8"/>
  <c r="H40" i="8" s="1"/>
  <c r="D31" i="8"/>
  <c r="C36" i="8" s="1"/>
  <c r="O30" i="8"/>
  <c r="P30" i="8" s="1"/>
  <c r="J30" i="8"/>
  <c r="K30" i="8" s="1"/>
  <c r="E30" i="8"/>
  <c r="F30" i="8" s="1"/>
  <c r="O29" i="8"/>
  <c r="P29" i="8" s="1"/>
  <c r="J29" i="8"/>
  <c r="K29" i="8" s="1"/>
  <c r="E29" i="8"/>
  <c r="F29" i="8" s="1"/>
  <c r="O28" i="8"/>
  <c r="P28" i="8" s="1"/>
  <c r="J28" i="8"/>
  <c r="K28" i="8" s="1"/>
  <c r="E28" i="8"/>
  <c r="F28" i="8" s="1"/>
  <c r="O27" i="8"/>
  <c r="P27" i="8" s="1"/>
  <c r="E27" i="8"/>
  <c r="F27" i="8" s="1"/>
  <c r="O26" i="8"/>
  <c r="P26" i="8" s="1"/>
  <c r="E26" i="8"/>
  <c r="F26" i="8" s="1"/>
  <c r="O25" i="8"/>
  <c r="P25" i="8" s="1"/>
  <c r="J25" i="8"/>
  <c r="K25" i="8" s="1"/>
  <c r="E25" i="8"/>
  <c r="F25" i="8" s="1"/>
  <c r="O24" i="8"/>
  <c r="P24" i="8" s="1"/>
  <c r="J24" i="8"/>
  <c r="K24" i="8" s="1"/>
  <c r="E24" i="8"/>
  <c r="F24" i="8" s="1"/>
  <c r="O23" i="8"/>
  <c r="P23" i="8" s="1"/>
  <c r="J23" i="8"/>
  <c r="K23" i="8" s="1"/>
  <c r="E23" i="8"/>
  <c r="F23" i="8" s="1"/>
  <c r="F20" i="8"/>
  <c r="J6" i="8"/>
  <c r="G5" i="8"/>
  <c r="G4" i="8"/>
  <c r="G3" i="8"/>
  <c r="I47" i="43" l="1"/>
  <c r="N47" i="41"/>
  <c r="D47" i="43"/>
  <c r="I47" i="41"/>
  <c r="N47" i="42"/>
  <c r="D47" i="41"/>
  <c r="I47" i="42"/>
  <c r="D47" i="42"/>
  <c r="N47" i="43"/>
  <c r="G5" i="10"/>
  <c r="F5" i="10"/>
  <c r="E5" i="12"/>
  <c r="D47" i="8"/>
  <c r="E47" i="8" s="1"/>
  <c r="F47" i="8" s="1"/>
  <c r="J40" i="8"/>
  <c r="K40" i="8" s="1"/>
  <c r="H38" i="8"/>
  <c r="J38" i="8" s="1"/>
  <c r="K38" i="8" s="1"/>
  <c r="C38" i="8"/>
  <c r="E38" i="8" s="1"/>
  <c r="H34" i="8"/>
  <c r="J34" i="8" s="1"/>
  <c r="M34" i="8"/>
  <c r="O34" i="8" s="1"/>
  <c r="M40" i="8"/>
  <c r="O40" i="8" s="1"/>
  <c r="M42" i="8"/>
  <c r="O42" i="8" s="1"/>
  <c r="H42" i="8"/>
  <c r="J42" i="8" s="1"/>
  <c r="H36" i="8"/>
  <c r="J36" i="8" s="1"/>
  <c r="I47" i="8"/>
  <c r="N47" i="8"/>
  <c r="O31" i="8"/>
  <c r="J73" i="8"/>
  <c r="C42" i="8"/>
  <c r="P73" i="8"/>
  <c r="F35" i="8"/>
  <c r="E36" i="8"/>
  <c r="F33" i="8"/>
  <c r="F37" i="8"/>
  <c r="F31" i="8"/>
  <c r="F39" i="8"/>
  <c r="F73" i="8"/>
  <c r="K31" i="8"/>
  <c r="E31" i="8"/>
  <c r="E41" i="8"/>
  <c r="K73" i="8"/>
  <c r="C34" i="8"/>
  <c r="E34" i="8" s="1"/>
  <c r="P31" i="8"/>
  <c r="O36" i="8"/>
  <c r="C40" i="8"/>
  <c r="E40" i="8" s="1"/>
  <c r="E73" i="8"/>
  <c r="J31" i="8"/>
  <c r="O73" i="8"/>
  <c r="M38" i="8"/>
  <c r="O38" i="8" s="1"/>
  <c r="E47" i="41" l="1"/>
  <c r="D48" i="41"/>
  <c r="O47" i="43"/>
  <c r="N48" i="43"/>
  <c r="E47" i="42"/>
  <c r="D48" i="42"/>
  <c r="J47" i="42"/>
  <c r="I48" i="42"/>
  <c r="O47" i="42"/>
  <c r="N48" i="42"/>
  <c r="J47" i="41"/>
  <c r="I48" i="41"/>
  <c r="E47" i="43"/>
  <c r="D48" i="43"/>
  <c r="O47" i="41"/>
  <c r="N48" i="41"/>
  <c r="J47" i="43"/>
  <c r="I48" i="43"/>
  <c r="F56" i="8"/>
  <c r="P56" i="8"/>
  <c r="N56" i="8" s="1"/>
  <c r="O56" i="8" s="1"/>
  <c r="K56" i="8"/>
  <c r="I56" i="8" s="1"/>
  <c r="J56" i="8" s="1"/>
  <c r="F55" i="8"/>
  <c r="D55" i="8" s="1"/>
  <c r="E55" i="8" s="1"/>
  <c r="K55" i="8"/>
  <c r="I55" i="8" s="1"/>
  <c r="J55" i="8" s="1"/>
  <c r="P55" i="8"/>
  <c r="N55" i="8" s="1"/>
  <c r="O55" i="8" s="1"/>
  <c r="P36" i="8"/>
  <c r="N36" i="8"/>
  <c r="N40" i="8"/>
  <c r="P40" i="8"/>
  <c r="N42" i="8"/>
  <c r="P42" i="8"/>
  <c r="N38" i="8"/>
  <c r="P38" i="8"/>
  <c r="N34" i="8"/>
  <c r="P34" i="8"/>
  <c r="I34" i="8"/>
  <c r="K34" i="8"/>
  <c r="I36" i="8"/>
  <c r="K36" i="8"/>
  <c r="I42" i="8"/>
  <c r="K42" i="8"/>
  <c r="I38" i="8"/>
  <c r="I40" i="8"/>
  <c r="E47" i="15"/>
  <c r="D48" i="15"/>
  <c r="D50" i="15" s="1"/>
  <c r="O47" i="8"/>
  <c r="P47" i="8" s="1"/>
  <c r="J47" i="15"/>
  <c r="K47" i="15" s="1"/>
  <c r="I48" i="15"/>
  <c r="I50" i="15" s="1"/>
  <c r="E47" i="16"/>
  <c r="D48" i="16"/>
  <c r="D50" i="16" s="1"/>
  <c r="J47" i="16"/>
  <c r="K47" i="16" s="1"/>
  <c r="I48" i="16"/>
  <c r="I50" i="16" s="1"/>
  <c r="O47" i="16"/>
  <c r="P47" i="16" s="1"/>
  <c r="N48" i="16"/>
  <c r="N50" i="16" s="1"/>
  <c r="O47" i="15"/>
  <c r="P47" i="15" s="1"/>
  <c r="N48" i="15"/>
  <c r="N50" i="15" s="1"/>
  <c r="J47" i="8"/>
  <c r="K47" i="8" s="1"/>
  <c r="J43" i="8"/>
  <c r="J44" i="8" s="1"/>
  <c r="O43" i="8"/>
  <c r="O44" i="8" s="1"/>
  <c r="F34" i="8"/>
  <c r="D34" i="8"/>
  <c r="F40" i="8"/>
  <c r="D40" i="8"/>
  <c r="F36" i="8"/>
  <c r="D36" i="8"/>
  <c r="F41" i="8"/>
  <c r="E42" i="8"/>
  <c r="E43" i="8" s="1"/>
  <c r="E44" i="8" s="1"/>
  <c r="E48" i="8" s="1"/>
  <c r="F38" i="8"/>
  <c r="D38" i="8"/>
  <c r="P47" i="42" l="1"/>
  <c r="P48" i="42" s="1"/>
  <c r="O48" i="42"/>
  <c r="K47" i="42"/>
  <c r="K48" i="42" s="1"/>
  <c r="J48" i="42"/>
  <c r="F47" i="42"/>
  <c r="F48" i="42" s="1"/>
  <c r="E48" i="42"/>
  <c r="E48" i="43"/>
  <c r="F47" i="43"/>
  <c r="F48" i="43" s="1"/>
  <c r="K47" i="43"/>
  <c r="K48" i="43" s="1"/>
  <c r="J48" i="43"/>
  <c r="P47" i="43"/>
  <c r="P48" i="43" s="1"/>
  <c r="O48" i="43"/>
  <c r="K47" i="41"/>
  <c r="K48" i="41" s="1"/>
  <c r="J48" i="41"/>
  <c r="O48" i="41"/>
  <c r="P47" i="41"/>
  <c r="P48" i="41" s="1"/>
  <c r="F47" i="41"/>
  <c r="F48" i="41" s="1"/>
  <c r="E48" i="41"/>
  <c r="D55" i="41"/>
  <c r="E55" i="41" s="1"/>
  <c r="I55" i="41"/>
  <c r="J55" i="41" s="1"/>
  <c r="N55" i="41"/>
  <c r="O55" i="41" s="1"/>
  <c r="I55" i="43"/>
  <c r="J55" i="43" s="1"/>
  <c r="N55" i="43"/>
  <c r="O55" i="43" s="1"/>
  <c r="D55" i="42"/>
  <c r="E55" i="42" s="1"/>
  <c r="I55" i="42"/>
  <c r="J55" i="42" s="1"/>
  <c r="D55" i="43"/>
  <c r="E55" i="43" s="1"/>
  <c r="N55" i="42"/>
  <c r="O55" i="42" s="1"/>
  <c r="J48" i="8"/>
  <c r="O48" i="8"/>
  <c r="P48" i="15"/>
  <c r="O48" i="15"/>
  <c r="O50" i="15" s="1"/>
  <c r="P50" i="15" s="1"/>
  <c r="K5" i="15" s="1"/>
  <c r="P48" i="16"/>
  <c r="O48" i="16"/>
  <c r="O50" i="16" s="1"/>
  <c r="P50" i="16" s="1"/>
  <c r="K48" i="16"/>
  <c r="J48" i="16"/>
  <c r="J50" i="16" s="1"/>
  <c r="K50" i="16" s="1"/>
  <c r="F47" i="16"/>
  <c r="F48" i="16" s="1"/>
  <c r="E48" i="16"/>
  <c r="E50" i="16" s="1"/>
  <c r="F50" i="16" s="1"/>
  <c r="K48" i="15"/>
  <c r="J48" i="15"/>
  <c r="J50" i="15" s="1"/>
  <c r="K50" i="15" s="1"/>
  <c r="F47" i="15"/>
  <c r="F48" i="15" s="1"/>
  <c r="E48" i="15"/>
  <c r="E50" i="15" s="1"/>
  <c r="F50" i="15" s="1"/>
  <c r="I43" i="8"/>
  <c r="I44" i="8" s="1"/>
  <c r="I48" i="8" s="1"/>
  <c r="K43" i="8"/>
  <c r="K44" i="8" s="1"/>
  <c r="K48" i="8" s="1"/>
  <c r="P43" i="8"/>
  <c r="P44" i="8" s="1"/>
  <c r="P48" i="8" s="1"/>
  <c r="N43" i="8"/>
  <c r="N44" i="8" s="1"/>
  <c r="N48" i="8" s="1"/>
  <c r="F42" i="8"/>
  <c r="F43" i="8" s="1"/>
  <c r="F44" i="8" s="1"/>
  <c r="F48" i="8" s="1"/>
  <c r="D42" i="8"/>
  <c r="D43" i="8" s="1"/>
  <c r="D44" i="8" s="1"/>
  <c r="D48" i="8" s="1"/>
  <c r="K7" i="15" l="1"/>
  <c r="K12" i="15" s="1"/>
  <c r="K7" i="16"/>
  <c r="K10" i="16" s="1"/>
  <c r="K10" i="15" l="1"/>
  <c r="F51" i="42" s="1" a="1"/>
  <c r="F51" i="42" s="1"/>
  <c r="D51" i="42" s="1"/>
  <c r="K11" i="15"/>
  <c r="P51" i="43" s="1"/>
  <c r="N51" i="43" s="1"/>
  <c r="K9" i="15"/>
  <c r="P51" i="8" s="1"/>
  <c r="N51" i="8" s="1"/>
  <c r="K12" i="16"/>
  <c r="P52" i="41" s="1"/>
  <c r="N52" i="41" s="1"/>
  <c r="O52" i="41" s="1"/>
  <c r="K11" i="16"/>
  <c r="F52" i="43" s="1"/>
  <c r="D52" i="43" s="1"/>
  <c r="E52" i="43" s="1"/>
  <c r="K9" i="16"/>
  <c r="F52" i="8" s="1"/>
  <c r="D52" i="8" s="1"/>
  <c r="E52" i="8" s="1"/>
  <c r="K52" i="42"/>
  <c r="I52" i="42" s="1"/>
  <c r="J52" i="42" s="1"/>
  <c r="P52" i="42"/>
  <c r="N52" i="42" s="1"/>
  <c r="O52" i="42" s="1"/>
  <c r="F52" i="42"/>
  <c r="D52" i="42" s="1"/>
  <c r="E52" i="42" s="1"/>
  <c r="P51" i="41"/>
  <c r="K51" i="41"/>
  <c r="I51" i="41" s="1"/>
  <c r="F51" i="41" a="1"/>
  <c r="F51" i="41" s="1"/>
  <c r="P52" i="8" l="1"/>
  <c r="N52" i="8" s="1"/>
  <c r="O52" i="8" s="1"/>
  <c r="K52" i="8"/>
  <c r="I52" i="8" s="1"/>
  <c r="J52" i="8" s="1"/>
  <c r="F51" i="43" a="1"/>
  <c r="F51" i="43" s="1"/>
  <c r="D51" i="43" s="1"/>
  <c r="E51" i="43" s="1"/>
  <c r="K51" i="43"/>
  <c r="I51" i="43" s="1"/>
  <c r="I58" i="43" s="1"/>
  <c r="I74" i="43" s="1"/>
  <c r="I77" i="43" s="1"/>
  <c r="F51" i="8" a="1"/>
  <c r="F51" i="8" s="1"/>
  <c r="D51" i="8" s="1"/>
  <c r="E51" i="8" s="1"/>
  <c r="E78" i="8" s="1"/>
  <c r="K51" i="8"/>
  <c r="I51" i="8" s="1"/>
  <c r="J51" i="8" s="1"/>
  <c r="K51" i="42"/>
  <c r="I51" i="42" s="1"/>
  <c r="J51" i="42" s="1"/>
  <c r="P51" i="42"/>
  <c r="N51" i="42" s="1"/>
  <c r="N58" i="42" s="1"/>
  <c r="N74" i="42" s="1"/>
  <c r="N77" i="42" s="1"/>
  <c r="K52" i="43"/>
  <c r="I52" i="43" s="1"/>
  <c r="J52" i="43" s="1"/>
  <c r="P52" i="43"/>
  <c r="N52" i="43" s="1"/>
  <c r="O52" i="43" s="1"/>
  <c r="F52" i="41"/>
  <c r="D52" i="41" s="1"/>
  <c r="E52" i="41" s="1"/>
  <c r="K52" i="41"/>
  <c r="I52" i="41" s="1"/>
  <c r="J52" i="41" s="1"/>
  <c r="P58" i="41"/>
  <c r="P74" i="41" s="1"/>
  <c r="P77" i="41" s="1"/>
  <c r="N51" i="41"/>
  <c r="O51" i="41" s="1"/>
  <c r="D51" i="41"/>
  <c r="D58" i="41" s="1"/>
  <c r="D74" i="41" s="1"/>
  <c r="D77" i="41" s="1"/>
  <c r="F58" i="42"/>
  <c r="F74" i="42" s="1"/>
  <c r="F77" i="42" s="1"/>
  <c r="N58" i="43"/>
  <c r="N74" i="43" s="1"/>
  <c r="N77" i="43" s="1"/>
  <c r="O51" i="43"/>
  <c r="D58" i="42"/>
  <c r="D74" i="42" s="1"/>
  <c r="D77" i="42" s="1"/>
  <c r="E51" i="42"/>
  <c r="J51" i="41"/>
  <c r="I58" i="41"/>
  <c r="I74" i="41" s="1"/>
  <c r="I77" i="41" s="1"/>
  <c r="O51" i="8"/>
  <c r="F58" i="41" l="1"/>
  <c r="F74" i="41" s="1"/>
  <c r="F77" i="41" s="1"/>
  <c r="P58" i="43"/>
  <c r="P74" i="43" s="1"/>
  <c r="P77" i="43" s="1"/>
  <c r="K58" i="43"/>
  <c r="K74" i="43" s="1"/>
  <c r="K77" i="43" s="1"/>
  <c r="J51" i="43"/>
  <c r="J78" i="43" s="1"/>
  <c r="D58" i="43"/>
  <c r="D74" i="43" s="1"/>
  <c r="D77" i="43" s="1"/>
  <c r="F58" i="43"/>
  <c r="F74" i="43" s="1"/>
  <c r="F77" i="43" s="1"/>
  <c r="P58" i="42"/>
  <c r="P74" i="42" s="1"/>
  <c r="P77" i="42" s="1"/>
  <c r="K58" i="42"/>
  <c r="K74" i="42" s="1"/>
  <c r="K77" i="42" s="1"/>
  <c r="K58" i="41"/>
  <c r="K74" i="41" s="1"/>
  <c r="K77" i="41" s="1"/>
  <c r="N58" i="41"/>
  <c r="N74" i="41" s="1"/>
  <c r="N77" i="41" s="1"/>
  <c r="E51" i="41"/>
  <c r="E78" i="41" s="1"/>
  <c r="O51" i="42"/>
  <c r="O58" i="42" s="1"/>
  <c r="O74" i="42" s="1"/>
  <c r="O77" i="42" s="1"/>
  <c r="K5" i="42" s="1"/>
  <c r="I58" i="42"/>
  <c r="I74" i="42" s="1"/>
  <c r="I77" i="42" s="1"/>
  <c r="O58" i="41"/>
  <c r="O74" i="41" s="1"/>
  <c r="O77" i="41" s="1"/>
  <c r="K5" i="41" s="1"/>
  <c r="O78" i="41"/>
  <c r="O58" i="43"/>
  <c r="O74" i="43" s="1"/>
  <c r="O77" i="43" s="1"/>
  <c r="K5" i="43" s="1"/>
  <c r="O78" i="43"/>
  <c r="E58" i="42"/>
  <c r="E74" i="42" s="1"/>
  <c r="E77" i="42" s="1"/>
  <c r="K3" i="42" s="1"/>
  <c r="E78" i="42"/>
  <c r="E58" i="43"/>
  <c r="E74" i="43" s="1"/>
  <c r="E77" i="43" s="1"/>
  <c r="K3" i="43" s="1"/>
  <c r="E78" i="43"/>
  <c r="J58" i="41"/>
  <c r="J74" i="41" s="1"/>
  <c r="J77" i="41" s="1"/>
  <c r="K4" i="41" s="1"/>
  <c r="J78" i="41"/>
  <c r="J58" i="42"/>
  <c r="J74" i="42" s="1"/>
  <c r="J77" i="42" s="1"/>
  <c r="K4" i="42" s="1"/>
  <c r="J78" i="42"/>
  <c r="P58" i="8"/>
  <c r="P74" i="8" s="1"/>
  <c r="P77" i="8" s="1"/>
  <c r="N58" i="8"/>
  <c r="N74" i="8" s="1"/>
  <c r="N77" i="8" s="1"/>
  <c r="J78" i="8"/>
  <c r="K78" i="8" s="1"/>
  <c r="O58" i="8"/>
  <c r="O74" i="8" s="1"/>
  <c r="O78" i="8"/>
  <c r="P78" i="8" s="1"/>
  <c r="F78" i="8"/>
  <c r="E53" i="8"/>
  <c r="F53" i="8" s="1"/>
  <c r="J58" i="43" l="1"/>
  <c r="J74" i="43" s="1"/>
  <c r="J77" i="43" s="1"/>
  <c r="K4" i="43" s="1"/>
  <c r="K7" i="43" s="1"/>
  <c r="O78" i="42"/>
  <c r="P78" i="42" s="1"/>
  <c r="E58" i="41"/>
  <c r="E74" i="41" s="1"/>
  <c r="E77" i="41" s="1"/>
  <c r="K3" i="41" s="1"/>
  <c r="K7" i="41" s="1"/>
  <c r="D78" i="43"/>
  <c r="L3" i="43" s="1"/>
  <c r="F78" i="43"/>
  <c r="F78" i="41"/>
  <c r="N78" i="43"/>
  <c r="L5" i="43" s="1"/>
  <c r="P78" i="43"/>
  <c r="D78" i="42"/>
  <c r="L3" i="42" s="1"/>
  <c r="F78" i="42"/>
  <c r="P78" i="41"/>
  <c r="N78" i="41"/>
  <c r="L5" i="41" s="1"/>
  <c r="K7" i="42"/>
  <c r="I78" i="42"/>
  <c r="L4" i="42" s="1"/>
  <c r="K78" i="42"/>
  <c r="I78" i="41"/>
  <c r="L4" i="41" s="1"/>
  <c r="K78" i="41"/>
  <c r="K78" i="43"/>
  <c r="O77" i="8"/>
  <c r="N78" i="8" s="1"/>
  <c r="L5" i="8" s="1"/>
  <c r="I78" i="43" l="1"/>
  <c r="L4" i="43" s="1"/>
  <c r="L7" i="43" s="1"/>
  <c r="N78" i="42"/>
  <c r="L5" i="42" s="1"/>
  <c r="L7" i="42" s="1"/>
  <c r="D78" i="41"/>
  <c r="L3" i="41" s="1"/>
  <c r="L7" i="41" s="1"/>
  <c r="K5" i="8"/>
  <c r="I58" i="8"/>
  <c r="I74" i="8" s="1"/>
  <c r="I77" i="8" s="1"/>
  <c r="J58" i="8"/>
  <c r="J74" i="8" s="1"/>
  <c r="J77" i="8" l="1"/>
  <c r="I78" i="8" s="1"/>
  <c r="K58" i="8"/>
  <c r="K74" i="8" s="1"/>
  <c r="K77" i="8" s="1"/>
  <c r="K4" i="8" l="1"/>
  <c r="L4" i="8"/>
  <c r="D56" i="8"/>
  <c r="D58" i="8" s="1"/>
  <c r="D74" i="8" s="1"/>
  <c r="D77" i="8" s="1"/>
  <c r="F58" i="8"/>
  <c r="F74" i="8" s="1"/>
  <c r="F77" i="8" s="1"/>
  <c r="E56" i="8" l="1"/>
  <c r="E58" i="8" s="1"/>
  <c r="E74" i="8" s="1"/>
  <c r="E77" i="8" s="1"/>
  <c r="D78" i="8" s="1"/>
  <c r="L3" i="8" l="1"/>
  <c r="L7" i="8" s="1"/>
  <c r="K3" i="8"/>
  <c r="K7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<sst xmlns="http://schemas.openxmlformats.org/spreadsheetml/2006/main" count="1381" uniqueCount="312">
  <si>
    <t>%</t>
  </si>
  <si>
    <t>3.00</t>
  </si>
  <si>
    <t>Sonstige auftragsbezogene Kosten</t>
  </si>
  <si>
    <t>Fahrtkostenzuschuss</t>
  </si>
  <si>
    <t>Fertigungsmaterial, Maschinen und Geräte, Afa, etc.</t>
  </si>
  <si>
    <t>Sondereinzelkosten</t>
  </si>
  <si>
    <t>4.00</t>
  </si>
  <si>
    <t>Unternehmensbezogene Kosten</t>
  </si>
  <si>
    <t xml:space="preserve">Gehälter </t>
  </si>
  <si>
    <t>Gehälter Technische Angestellte, inkl. Lohnfolge­kosten</t>
  </si>
  <si>
    <t>Gehälter Kaufmännische Angestellte, inkl. Lohnfolge­kosten</t>
  </si>
  <si>
    <t xml:space="preserve">Fuhrparkkosten </t>
  </si>
  <si>
    <t>Fertigungshilfskosten</t>
  </si>
  <si>
    <t>Löhne Hilfsdienste, inkl. Lohnfolgekosten</t>
  </si>
  <si>
    <t>Sonstige Betriebskosten</t>
  </si>
  <si>
    <t>Schwerbehindertenabgabe</t>
  </si>
  <si>
    <t>Sonstige Verwaltungskosten</t>
  </si>
  <si>
    <t>Betriebsratskosten</t>
  </si>
  <si>
    <t>Sonstige Kosten (Verbandsbeiträge, Zertifizierung, etc.)</t>
  </si>
  <si>
    <t>Vorfinanzierung Sozialversicherungsbeiträge</t>
  </si>
  <si>
    <t>5.00</t>
  </si>
  <si>
    <t>6.00</t>
  </si>
  <si>
    <t>Gewerbesteuer auf Selbstkosten</t>
  </si>
  <si>
    <t>7.00</t>
  </si>
  <si>
    <t xml:space="preserve">Wagnis- /Gewinnzuschlag </t>
  </si>
  <si>
    <t>Voll Sozial­verspflicht. Personal</t>
  </si>
  <si>
    <t>1.00</t>
  </si>
  <si>
    <t xml:space="preserve">Produktiver Stundenlohn </t>
  </si>
  <si>
    <t>2.00</t>
  </si>
  <si>
    <t>Lohngebundene Kosten</t>
  </si>
  <si>
    <t>Sozialversicherungsbeiträge (Arbeitgeberanteil)</t>
  </si>
  <si>
    <t>Krankenversicherung</t>
  </si>
  <si>
    <t>Rentenversicherung</t>
  </si>
  <si>
    <t>Arbeitslosenversicherung</t>
  </si>
  <si>
    <t>Pflegeversicherung</t>
  </si>
  <si>
    <t>U2 Mutterschaftsaufwendungen</t>
  </si>
  <si>
    <t xml:space="preserve">U3 Insolvenzgeldumlage </t>
  </si>
  <si>
    <t>Gesetzliche Unfallversicherung</t>
  </si>
  <si>
    <t>Zwischensumme der Positionen unter 2.10</t>
  </si>
  <si>
    <t>Soziallöhne</t>
  </si>
  <si>
    <t>Gesetzliche Feiertage</t>
  </si>
  <si>
    <t>Sozialversicherung auf Pos. 2.21</t>
  </si>
  <si>
    <t>Urlaubsentgelt</t>
  </si>
  <si>
    <t>Sozialversicherung auf Pos. 2.22</t>
  </si>
  <si>
    <t>Arbeitsfreistellung</t>
  </si>
  <si>
    <t>Sozialversicherung auf Pos. 2.23</t>
  </si>
  <si>
    <t>Lohnfortzahlung im Krankheitsfall</t>
  </si>
  <si>
    <t>Sozialversicherung auf Pos. 2.24</t>
  </si>
  <si>
    <t>Zusätzliches Urlaubsgeld</t>
  </si>
  <si>
    <t>Sozialversicherung auf Pos. 2.25</t>
  </si>
  <si>
    <t>Zwischensumme Soziallöhne inkl. SV-Beiträge auf Soziallöhne</t>
  </si>
  <si>
    <t>Summe Sozialversicherungsbeiträge + Soziallöhne</t>
  </si>
  <si>
    <t>Zusätzliche lohngebundene Kosten</t>
  </si>
  <si>
    <t>Haftpflichtversicherung</t>
  </si>
  <si>
    <t>Sonstige Personalkosten</t>
  </si>
  <si>
    <t>2.10</t>
  </si>
  <si>
    <t>2.11</t>
  </si>
  <si>
    <t>2.12</t>
  </si>
  <si>
    <t>2.13</t>
  </si>
  <si>
    <t>2.14</t>
  </si>
  <si>
    <t>2.15</t>
  </si>
  <si>
    <t>2.16</t>
  </si>
  <si>
    <t>2.17</t>
  </si>
  <si>
    <t>2.21</t>
  </si>
  <si>
    <t>2.22</t>
  </si>
  <si>
    <t>2.23</t>
  </si>
  <si>
    <t>2.24</t>
  </si>
  <si>
    <t>2.25</t>
  </si>
  <si>
    <t>2.20</t>
  </si>
  <si>
    <t>2.30</t>
  </si>
  <si>
    <t>2.31</t>
  </si>
  <si>
    <t>2.32</t>
  </si>
  <si>
    <t>3.10</t>
  </si>
  <si>
    <t>3.20</t>
  </si>
  <si>
    <t>3.30</t>
  </si>
  <si>
    <t>3.40</t>
  </si>
  <si>
    <t>4.10</t>
  </si>
  <si>
    <t>4.11</t>
  </si>
  <si>
    <t>4.12</t>
  </si>
  <si>
    <t>4.20</t>
  </si>
  <si>
    <t>4.30</t>
  </si>
  <si>
    <t>4.31</t>
  </si>
  <si>
    <t>4.32</t>
  </si>
  <si>
    <t>4.40</t>
  </si>
  <si>
    <t>4.50</t>
  </si>
  <si>
    <t>4.51</t>
  </si>
  <si>
    <t>4.60</t>
  </si>
  <si>
    <t>4.70</t>
  </si>
  <si>
    <t>4.80</t>
  </si>
  <si>
    <t>IT/IT-Sicherheit</t>
  </si>
  <si>
    <t>2.11.1</t>
  </si>
  <si>
    <t>Zusatzbeitrag zur gesetzlichen Krankenversicherung</t>
  </si>
  <si>
    <t>Euro/h</t>
  </si>
  <si>
    <t>Euro/Jahr</t>
  </si>
  <si>
    <t>3.11</t>
  </si>
  <si>
    <t>3.12</t>
  </si>
  <si>
    <t>3.31</t>
  </si>
  <si>
    <t>Reinigungsmittel und Kleinmaterial</t>
  </si>
  <si>
    <t>3.32</t>
  </si>
  <si>
    <t>Maschinen und Geräte</t>
  </si>
  <si>
    <t>Lohnkostenanteil = {[Lohn + lohngebundene Kosten in € (inkl. Ziffer 3.11, 3.12, 4.11, 4.12, 4.31)] x 100} / Stundenverrechnungssatz in €</t>
  </si>
  <si>
    <t xml:space="preserve">Lohnkostenanteil am Preis </t>
  </si>
  <si>
    <r>
      <t>Stundenverrechnungssatz in € = Summe (</t>
    </r>
    <r>
      <rPr>
        <b/>
        <sz val="12"/>
        <color theme="0"/>
        <rFont val="Symbol"/>
        <family val="1"/>
        <charset val="2"/>
      </rPr>
      <t>å</t>
    </r>
    <r>
      <rPr>
        <b/>
        <sz val="12"/>
        <color theme="0"/>
        <rFont val="Calibri"/>
        <family val="2"/>
      </rPr>
      <t xml:space="preserve"> 5.00 - 7.00)</t>
    </r>
  </si>
  <si>
    <r>
      <t xml:space="preserve">Selbstkosten </t>
    </r>
    <r>
      <rPr>
        <sz val="11"/>
        <color theme="1"/>
        <rFont val="Calibri"/>
        <family val="2"/>
      </rPr>
      <t>(</t>
    </r>
    <r>
      <rPr>
        <sz val="11"/>
        <color theme="1"/>
        <rFont val="Symbol"/>
        <family val="1"/>
        <charset val="2"/>
      </rPr>
      <t>å</t>
    </r>
    <r>
      <rPr>
        <sz val="11"/>
        <color theme="1"/>
        <rFont val="Calibri"/>
        <family val="2"/>
      </rPr>
      <t xml:space="preserve"> 1.00 bis 4.80)</t>
    </r>
  </si>
  <si>
    <r>
      <t>Zwischensumme unternehmensbezogene Kosten (</t>
    </r>
    <r>
      <rPr>
        <b/>
        <sz val="11"/>
        <color rgb="FF000000"/>
        <rFont val="Symbol"/>
        <family val="1"/>
        <charset val="2"/>
      </rPr>
      <t>å</t>
    </r>
    <r>
      <rPr>
        <b/>
        <sz val="11"/>
        <color rgb="FF000000"/>
        <rFont val="Calibri"/>
        <family val="2"/>
      </rPr>
      <t xml:space="preserve"> 4.10 - 4.80)</t>
    </r>
  </si>
  <si>
    <r>
      <t>Zwischensumme auftragsbezogene Kosten (</t>
    </r>
    <r>
      <rPr>
        <b/>
        <sz val="10"/>
        <color rgb="FF000000"/>
        <rFont val="Symbol"/>
        <family val="1"/>
        <charset val="2"/>
      </rPr>
      <t>å</t>
    </r>
    <r>
      <rPr>
        <b/>
        <sz val="10"/>
        <color rgb="FF000000"/>
        <rFont val="Calibri"/>
        <family val="2"/>
      </rPr>
      <t xml:space="preserve"> 3.10 – 3.40)</t>
    </r>
  </si>
  <si>
    <t xml:space="preserve">Löhne für Aufsichten/Vorarbeiter inkl. sozialer Folgekosten </t>
  </si>
  <si>
    <r>
      <t>Summe lohngebundene Kosten (</t>
    </r>
    <r>
      <rPr>
        <b/>
        <sz val="11"/>
        <color rgb="FF000000"/>
        <rFont val="Symbol"/>
        <family val="1"/>
        <charset val="2"/>
      </rPr>
      <t>å</t>
    </r>
    <r>
      <rPr>
        <b/>
        <sz val="11"/>
        <color rgb="FF000000"/>
        <rFont val="Calibri"/>
        <family val="2"/>
      </rPr>
      <t xml:space="preserve"> 2.10 - 2.32)</t>
    </r>
  </si>
  <si>
    <t>Durchschnittliche Urlaubtage je Mitarbeiter jährlich</t>
  </si>
  <si>
    <t>Tage tarifliche Arbeitfreistellung je Mitarbeiter jährlich</t>
  </si>
  <si>
    <t>Durchschnittliche Krankheitstage je Mitarbeiter jährlich</t>
  </si>
  <si>
    <t>Aufteilung nach Beschäftigungsverhältnis</t>
  </si>
  <si>
    <t>Summe (=100%)</t>
  </si>
  <si>
    <t>SVS</t>
  </si>
  <si>
    <t>angebotenener durchschnittlicher SVS für Reinigungsarbeiten an Werktagen</t>
  </si>
  <si>
    <t>Arbeitsstunden pro Tag</t>
  </si>
  <si>
    <t>Berechnung  der Kosten für die Vorarbeiterfunktion</t>
  </si>
  <si>
    <t xml:space="preserve">Pos. </t>
  </si>
  <si>
    <t>kalkulatorische Abschreibung 
Zeit in Monaten</t>
  </si>
  <si>
    <t>kalkulatorischer Abschreibungs-wert 
p.a. in €</t>
  </si>
  <si>
    <t>Anzahl der Mitarbeitenden gem. Kalkulation Unterhaltsreinigung ca.</t>
  </si>
  <si>
    <t>Wieder-
beschaffungs-
wert</t>
  </si>
  <si>
    <t>Insgesamt 
 in €</t>
  </si>
  <si>
    <t>Kosten für Objektleitung (Löhne + soziale Folgekosten)</t>
  </si>
  <si>
    <t>Kosten für Vorarbeiter (Löhne + soziale Folgekosten)</t>
  </si>
  <si>
    <t xml:space="preserve">2.3.2 </t>
  </si>
  <si>
    <t>A</t>
  </si>
  <si>
    <t>Arbeitsbekleidung</t>
  </si>
  <si>
    <t xml:space="preserve">B </t>
  </si>
  <si>
    <t>Sanitätsmittel</t>
  </si>
  <si>
    <t>C</t>
  </si>
  <si>
    <t>Freiwilliger Sozialer Aufwand</t>
  </si>
  <si>
    <t>D</t>
  </si>
  <si>
    <t>Personalwerbung</t>
  </si>
  <si>
    <t>E</t>
  </si>
  <si>
    <t>Einarbeitung und Schulung</t>
  </si>
  <si>
    <t>Hier ist die durchschnittliche Stückzahl pro Beschäftigtem (MA) und Jahr, multipliziert mit den voraussichtlichen Kosten pro Stück Arbeitskleidung anzusetzen. Des Weiteren sind die Waschkosten zu berücksichtigen.</t>
  </si>
  <si>
    <t>Hier sind Schutzkleidung, Mund-Nasen-Bedeckungen, FFP2-Masken, Händedesinfektionsmittel, Handschuhe uvm. U berücksichtigen.</t>
  </si>
  <si>
    <t>Hierunter fallen Aufwendungen, die über die im Rahmentarifvertrag vereinbarten Leistungen hinausgehen, insbesondere Altersversorgung, vermögenswirksame Leistungen, freiwillige Jahressondervergütungen, Verpflegungsaufwendungen, Jubiläumszuwendungen, Betriebsausflüge etc.</t>
  </si>
  <si>
    <t>Hier sind die Kosten für die Personalgewinnung zu berücksichtigen.</t>
  </si>
  <si>
    <t>Hier sind die Kosten für den Aufwanf der objekt- bzw. auftragsspezifische Einarbeitung/Schulung der Mitarbeitenden zu berücksichtigen.</t>
  </si>
  <si>
    <t>Kalkulationskostenzuschlag</t>
  </si>
  <si>
    <t>in %</t>
  </si>
  <si>
    <t>Artikelbezeichnung *</t>
  </si>
  <si>
    <t xml:space="preserve">* z.B. Reinigungswagen, Sauger, Scheuersaug-Automat, Waschmaschine, Trockner etc. </t>
  </si>
  <si>
    <t>kalkulierte Kosten</t>
  </si>
  <si>
    <t>kalkulierte Kosten
p.a. in €</t>
  </si>
  <si>
    <t>Anzahl p.a.</t>
  </si>
  <si>
    <t>Anzahl (Bedarf in 4 Jahren)</t>
  </si>
  <si>
    <t>* z.B. Bodenreiniger, Sanitärreiniger, Universalreiniger, Kalklöser, Besen, Wischbezüge etc.</t>
  </si>
  <si>
    <t>Jahreskosten für den zu ermittelnden Kalkulationszuschlag</t>
  </si>
  <si>
    <t>Kosten für Vorarbeiter (Löhne+ soziale Folgekosten)</t>
  </si>
  <si>
    <t>Gesetzliche Unfallversicherung auf 1.00 und 1.10</t>
  </si>
  <si>
    <t xml:space="preserve">Berechnung des Stundenverrechnungssatzes für die Unterhaltsreinigung an Werktagen </t>
  </si>
  <si>
    <t>Löhne für Aufsicht - Objektleitung</t>
  </si>
  <si>
    <t>Löhne für Aufsicht - Vorarbeiterfunktion unproduktiv</t>
  </si>
  <si>
    <t>LKA in %</t>
  </si>
  <si>
    <t>Formeln in K5, K6, L5 und L6 dürfen bei Nicht benötigung gelöscht werden.</t>
  </si>
  <si>
    <t>LKA
 in %</t>
  </si>
  <si>
    <t>Aufteilung nach Beschäftigungs-
verhältnis</t>
  </si>
  <si>
    <t>3.11 Kosten für Objektleitung</t>
  </si>
  <si>
    <t>Kosten pro Jahr</t>
  </si>
  <si>
    <t>3.12 Kosten für Vorarbeiterfunktion</t>
  </si>
  <si>
    <t>Berechnung  der Kosten für die Objektleitung</t>
  </si>
  <si>
    <t>In nicht benötigten Zeilen bitte die Formel in Spalte G löschen.</t>
  </si>
  <si>
    <t>angebotenener durchschnittlicher SVS für Sonderreinigungen</t>
  </si>
  <si>
    <t>Berechnung des Stundenverrechnungssatzes für Sonderreinigungen</t>
  </si>
  <si>
    <t>Formeln in K4, K5, L4 und L5 dürfen bei Nichtbenötigung gelöscht werden.</t>
  </si>
  <si>
    <t>Bitte alle orangen Felder ausfüllen!</t>
  </si>
  <si>
    <t>Anlage 2 zum Angebot</t>
  </si>
  <si>
    <t xml:space="preserve">Preisblatt Unterhaltsreinigung in Liegenschaft: </t>
  </si>
  <si>
    <t>Name des Bieters:</t>
  </si>
  <si>
    <t>Raumgruppen - Kurzbezeichnung
(Ausführliche Erläuterung siehe Leistungsbeschreibung)</t>
  </si>
  <si>
    <t>Grundfläche in m²</t>
  </si>
  <si>
    <t>Jahresreinigungs-fläche in m²</t>
  </si>
  <si>
    <t>Anteil der Raumgrup-       pe an der Gesamt-Monatsreini-      gungsfläche (nur Boden)         in %</t>
  </si>
  <si>
    <t xml:space="preserve">Referenz-Leistungs
wert  Reinigungs- kraft /Stunde </t>
  </si>
  <si>
    <t>angebotener
Leistungs-
wert /Reinigungs
kraft/Stunde</t>
  </si>
  <si>
    <t>Jahres-
arbeits
stunden der Reinigungs
kräfte **</t>
  </si>
  <si>
    <t>Stunden-
verrech-nungs-
satz in €</t>
  </si>
  <si>
    <t>Jahreskosten (netto) in €    (Sp. 8 x Sp. 9)</t>
  </si>
  <si>
    <t xml:space="preserve">Jahreswert Unterhaltsreinigung für die Liegenschaft
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</si>
  <si>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</si>
  <si>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</si>
  <si>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</si>
  <si>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</si>
  <si>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</si>
  <si>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</si>
  <si>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</si>
  <si>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</si>
  <si>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</si>
  <si>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</si>
  <si>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/>
  </si>
  <si>
    <t>Putzmittel-/Aufenthaltsraum ***</t>
  </si>
  <si>
    <t>Anmerkung ***</t>
  </si>
  <si>
    <t>Gesamt</t>
  </si>
  <si>
    <t>Preis EUR/m² = SVS/durchschnittlichen Leistungsansatz</t>
  </si>
  <si>
    <t>Gesamtkosten für 4 Jahre</t>
  </si>
  <si>
    <r>
      <t xml:space="preserve">Durchschnittlicher Leistungsansatz in m²/h </t>
    </r>
    <r>
      <rPr>
        <b/>
        <vertAlign val="superscript"/>
        <sz val="10"/>
        <rFont val="Verdana"/>
        <family val="2"/>
      </rPr>
      <t>*</t>
    </r>
  </si>
  <si>
    <t>Sonderreinigung</t>
  </si>
  <si>
    <t>(geschätzte) Zahl an Stunden für Sonderreinigungen während der Vertragslaufzeit von 4 Jahren</t>
  </si>
  <si>
    <t>Gesamtkosten</t>
  </si>
  <si>
    <t>* Der durchschnittliche Leistungsansatz wird für die Bewertung der Qualitätskriterien herangezogen.</t>
  </si>
  <si>
    <t>** Unterhaltsreinigung laut Vertrag und Leistungsbeschreibung; 
d.h. Reinigung aller Boden- und anderen Flächen und Zusammenhangtätigkeiten</t>
  </si>
  <si>
    <t>*** Putzmittel- und Aufenthaltsräume sind von der Auftragnehmerin ohne gesonderte Vergütung zu reinigen.</t>
  </si>
  <si>
    <t>Minijob</t>
  </si>
  <si>
    <t>Midijob</t>
  </si>
  <si>
    <t>Produktive Arbeitstage</t>
  </si>
  <si>
    <t xml:space="preserve">Als Objektleitung in diesem Vertrag zu leistende Stunden im Jahr </t>
  </si>
  <si>
    <t xml:space="preserve">Als unproduktive Vorarbeiterfunktion in diesem Vertrag u leistende Stunden im Jahr </t>
  </si>
  <si>
    <t xml:space="preserve">Gesamtkosten Unterhaltreinigung </t>
  </si>
  <si>
    <t xml:space="preserve">Preisblatt Fenster-/Glasreinigung in Liegenschaft: </t>
  </si>
  <si>
    <t>Anzahl der Räume mit zu reinigenden Fenstern</t>
  </si>
  <si>
    <t>Grundfläche in m² (lichte Maße)</t>
  </si>
  <si>
    <t>Jahresreinigungs-fläche in m² (lichte Maße)</t>
  </si>
  <si>
    <t xml:space="preserve">Jahres-
arbeits
stunden der Reinigungs
kräfte </t>
  </si>
  <si>
    <t>Gesamtkosten Glasreinigung</t>
  </si>
  <si>
    <t>Berechnung des Stundenverrechnungssatzes für Fenster-/Glasreinigung an Werktagen</t>
  </si>
  <si>
    <t>Berechnung des Stundenverrechnungssatzes für Sonderreinigungen Fenster/Glas an Werktagen</t>
  </si>
  <si>
    <t>Zu leistende Stunden im Jahr gem. Preisblatt Glasreinigung (Zelle E23 geteilt durch 4)</t>
  </si>
  <si>
    <t>Zu leistende Stunden im Jahr gem. Preisblatt Glasreinigung Zelle H16</t>
  </si>
  <si>
    <t xml:space="preserve">Gewerbesteuer </t>
  </si>
  <si>
    <t>Gewerbesteuer</t>
  </si>
  <si>
    <t>LV Zeile 00010/00010</t>
  </si>
  <si>
    <t>Mattenservice</t>
  </si>
  <si>
    <t>Mattenservice pro Jahr</t>
  </si>
  <si>
    <t>LV Zeile 00020/00010</t>
  </si>
  <si>
    <t>Stundenverrechnungssatz für Sonderreinigungen Glas
LV Zeile 00020/00020</t>
  </si>
  <si>
    <t>Durchnittliche Feiertage/Jahr gemäß Vorgabe zur Kalkulation</t>
  </si>
  <si>
    <t>Durchnittliche Feiertage/Jahr gemäß Vorgaben zur Kalkulation</t>
  </si>
  <si>
    <t>Standort Gera/Gleina</t>
  </si>
  <si>
    <t>WE 4018 - 1.0 Wohnen</t>
  </si>
  <si>
    <t>WE 4018 - 2.0 Büro</t>
  </si>
  <si>
    <t>WE 4018 - 3.0 Produktion</t>
  </si>
  <si>
    <t>WE 4018 - 3.8 Küche</t>
  </si>
  <si>
    <t>WE 4018 - 4.0 Lager</t>
  </si>
  <si>
    <t>WE 4018 - 4.3 Kühlräume</t>
  </si>
  <si>
    <t>WE 4018 - 5.0 Ausbildung</t>
  </si>
  <si>
    <t>WE 4018 - 6.0 Heilen Pflegen</t>
  </si>
  <si>
    <t>WE 4018 - 7.1 Sanitärräume</t>
  </si>
  <si>
    <t>WE 4018 - 7.2 Umkleiden</t>
  </si>
  <si>
    <t>WE 4018 - 7.9 Sonstige</t>
  </si>
  <si>
    <t>WE 4018 - 8.0 Technik</t>
  </si>
  <si>
    <t>WE 4018 - 9.0 Flure/Treppen</t>
  </si>
  <si>
    <t>WE 4021 - 1.0 Wohnen</t>
  </si>
  <si>
    <t>WE 4021 - 2.0 Büro</t>
  </si>
  <si>
    <t>WE 4021 - 3.8 Küche</t>
  </si>
  <si>
    <t>WE 4021 - 5.0 Ausbildung</t>
  </si>
  <si>
    <t>WE 4021 - 6.0 Heilen Pflegen</t>
  </si>
  <si>
    <t>WE 4021 - 7.1 Sanitärräume</t>
  </si>
  <si>
    <t>WE 4021 - 7.2 Umkleiden</t>
  </si>
  <si>
    <t>WE 4021 - 7.9 Sonstige</t>
  </si>
  <si>
    <t>WE 4021 - 9.0 Flur</t>
  </si>
  <si>
    <t>WE 3887 - 7.1 Sanitärräume</t>
  </si>
  <si>
    <t>WE 5172 - 1.0 Wohnen</t>
  </si>
  <si>
    <t>WE 5172 - 2.0 Büro</t>
  </si>
  <si>
    <t>WE 5172 - 4.0 Lager</t>
  </si>
  <si>
    <t>WE 5172 - 7.1 Sanitärräume</t>
  </si>
  <si>
    <t>WE 5172 - 9.0 Flur</t>
  </si>
  <si>
    <t>StO Gera/Gleina</t>
  </si>
  <si>
    <t>WE 4018 - Fensterfläche einfach</t>
  </si>
  <si>
    <t>WE 4021 - Fensterfläche einfach</t>
  </si>
  <si>
    <t>WE 3887 - Fensterfläche einfach</t>
  </si>
  <si>
    <t>Zu leistende Stunden im Jahr (Preisblatt UR werktags Summe: Zellen H12 bis inkl. H24)</t>
  </si>
  <si>
    <t>Zu leistende Stunden im Jahr (Preisblatt UR werktags Summe: Zelle H34)</t>
  </si>
  <si>
    <t>Zu leistende Stunden im Jahr (Preisblatt UR werktags Summe: Zellen H25 bis inkl. H33)</t>
  </si>
  <si>
    <t>Zu leistende Stunden im Jahr (Preisblatt UR werktags Summe: Zellen H35 bis inkl. H39)</t>
  </si>
  <si>
    <t>3.31 Reinigungsmittel und Kleinmaterial für SVS werktags WE 4018</t>
  </si>
  <si>
    <t>3.31 Reinigungsmittel und Kleinmaterial für SVS werktags WE 4021</t>
  </si>
  <si>
    <t>3.31 Reinigungsmittel und Kleinmaterial für SVS werktags WE 3887</t>
  </si>
  <si>
    <t>3.31 Reinigungsmittel und Kleinmaterial für SVS werktags WE 5172</t>
  </si>
  <si>
    <t>3.32  -  Maschinen und Geräte für SVS werktags WE 4018</t>
  </si>
  <si>
    <t>3.32  -  Maschinen und Geräte für SVS werktags WE 4021</t>
  </si>
  <si>
    <t>3.32  -  Maschinen und Geräte für SVS werktags WE 3887</t>
  </si>
  <si>
    <t>3.32  -  Maschinen und Geräte für SVS werktags WE 5172</t>
  </si>
  <si>
    <t>In nicht benötigten Zeilen bitte die Formel in Spalte O löschen.</t>
  </si>
  <si>
    <t>In nicht benötigten Zeilen bitte die Formel in Spalte W löschen.</t>
  </si>
  <si>
    <t>In nicht benötigten Zeilen bitte die Formel in Spalte AE löschen.</t>
  </si>
  <si>
    <t>Stundenverrechnungssatz für Sonderreinigungen LV Zeile 00010/00020 (SVS Sonderreinigung)</t>
  </si>
  <si>
    <t>Jahrespauschale für den Mattenservice LV Zeile 00010/00030</t>
  </si>
  <si>
    <t>Zu leistende Stunden im Jahr (Preisblatt UR werktags Zelle E47 geteilt durch 4)</t>
  </si>
  <si>
    <t>WE 4018</t>
  </si>
  <si>
    <t>WE 4021</t>
  </si>
  <si>
    <t>WE 3887</t>
  </si>
  <si>
    <t>WE 5172</t>
  </si>
  <si>
    <t>Kostenverteilung nach Objekt</t>
  </si>
  <si>
    <t>Richtwert</t>
  </si>
  <si>
    <t>5xwö</t>
  </si>
  <si>
    <t>3xwö</t>
  </si>
  <si>
    <t>2xwö</t>
  </si>
  <si>
    <t>1xwö</t>
  </si>
  <si>
    <t>1xmtl</t>
  </si>
  <si>
    <t>Grundfläche</t>
  </si>
  <si>
    <t>Kalkulatorische Reinigungstage</t>
  </si>
  <si>
    <t>Reinigungsfläche pro Nutzungsart jährlich</t>
  </si>
  <si>
    <t>Nutzungsarten</t>
  </si>
  <si>
    <t>m²/h</t>
  </si>
  <si>
    <t>m²</t>
  </si>
  <si>
    <t>1.0 Wohnen</t>
  </si>
  <si>
    <t>2.0 Büro</t>
  </si>
  <si>
    <t>3.0 Produktion</t>
  </si>
  <si>
    <t>3.8 Küche + 4.3 Kühlräume</t>
  </si>
  <si>
    <t>4.0 Lager</t>
  </si>
  <si>
    <t>4.3 Kühlräume</t>
  </si>
  <si>
    <t>5.0 Ausbildung</t>
  </si>
  <si>
    <t>6.0 Heilen Pflegen</t>
  </si>
  <si>
    <t>7.1 Sanitärräume</t>
  </si>
  <si>
    <t>7.2 Umkleiden</t>
  </si>
  <si>
    <t>7.9 Sonstige</t>
  </si>
  <si>
    <t>8.0 Technik</t>
  </si>
  <si>
    <t>9.0 Flur</t>
  </si>
  <si>
    <t>3.8 Küche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</si>
</sst>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\ &quot;%&quot;"/>
    <numFmt numFmtId="165" formatCode="#,##0.00\ &quot;€&quot;"/>
    <numFmt numFmtId="166" formatCode="[$€-2]\ #,##0.00"/>
    <numFmt numFmtId="167" formatCode="0.00\ &quot;h&quot;"/>
    <numFmt numFmtId="168" formatCode="[$€-2]\ #,##0.00000"/>
  </numFmts>
  <fonts count="5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9"/>
      <color rgb="FF0070C0"/>
      <name val="Calibri"/>
      <family val="2"/>
    </font>
    <font>
      <sz val="7"/>
      <color theme="1"/>
      <name val="Calibri"/>
      <family val="2"/>
    </font>
    <font>
      <b/>
      <sz val="9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3F3F3F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rgb="FF3F3F3F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Symbol"/>
      <family val="1"/>
      <charset val="2"/>
    </font>
    <font>
      <sz val="11"/>
      <color theme="1"/>
      <name val="Symbol"/>
      <family val="1"/>
      <charset val="2"/>
    </font>
    <font>
      <b/>
      <sz val="10"/>
      <color rgb="FF000000"/>
      <name val="Symbol"/>
      <family val="1"/>
      <charset val="2"/>
    </font>
    <font>
      <b/>
      <sz val="11"/>
      <color rgb="FF000000"/>
      <name val="Symbol"/>
      <family val="1"/>
      <charset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sz val="10"/>
      <name val="Verdana"/>
      <family val="2"/>
    </font>
    <font>
      <b/>
      <sz val="12"/>
      <color indexed="23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vertAlign val="superscript"/>
      <sz val="10"/>
      <name val="Verdana"/>
      <family val="2"/>
    </font>
    <font>
      <sz val="10"/>
      <color indexed="10"/>
      <name val="Verdana"/>
      <family val="2"/>
    </font>
    <font>
      <b/>
      <sz val="12"/>
      <color rgb="FF000000"/>
      <name val="Calibri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5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6" borderId="16" applyNumberFormat="0" applyAlignment="0" applyProtection="0"/>
    <xf numFmtId="0" fontId="12" fillId="7" borderId="17" applyNumberFormat="0" applyAlignment="0" applyProtection="0"/>
    <xf numFmtId="9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7" fillId="0" borderId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493">
    <xf numFmtId="0" fontId="0" fillId="0" borderId="0" xfId="0"/>
    <xf numFmtId="0" fontId="0" fillId="2" borderId="0" xfId="0" applyFill="1"/>
    <xf numFmtId="0" fontId="5" fillId="3" borderId="12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44" fontId="5" fillId="3" borderId="2" xfId="2" applyFont="1" applyFill="1" applyBorder="1" applyAlignment="1">
      <alignment vertical="center" wrapText="1"/>
    </xf>
    <xf numFmtId="44" fontId="2" fillId="3" borderId="2" xfId="2" applyFont="1" applyFill="1" applyBorder="1" applyAlignment="1">
      <alignment vertical="center" wrapText="1"/>
    </xf>
    <xf numFmtId="44" fontId="0" fillId="0" borderId="0" xfId="2" applyFont="1" applyAlignment="1"/>
    <xf numFmtId="0" fontId="15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44" fontId="0" fillId="2" borderId="0" xfId="0" applyNumberFormat="1" applyFill="1"/>
    <xf numFmtId="44" fontId="15" fillId="2" borderId="11" xfId="2" applyFont="1" applyFill="1" applyBorder="1" applyAlignment="1">
      <alignment horizontal="center" vertical="center" wrapText="1"/>
    </xf>
    <xf numFmtId="44" fontId="5" fillId="3" borderId="12" xfId="2" applyFont="1" applyFill="1" applyBorder="1" applyAlignment="1">
      <alignment vertical="center" wrapText="1"/>
    </xf>
    <xf numFmtId="44" fontId="2" fillId="3" borderId="12" xfId="2" applyFont="1" applyFill="1" applyBorder="1" applyAlignment="1">
      <alignment vertical="center" wrapText="1"/>
    </xf>
    <xf numFmtId="0" fontId="0" fillId="0" borderId="21" xfId="0" applyBorder="1"/>
    <xf numFmtId="44" fontId="5" fillId="3" borderId="11" xfId="2" applyFont="1" applyFill="1" applyBorder="1" applyAlignment="1">
      <alignment vertical="center" wrapText="1"/>
    </xf>
    <xf numFmtId="164" fontId="21" fillId="5" borderId="6" xfId="0" applyNumberFormat="1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4" fontId="22" fillId="7" borderId="18" xfId="4" applyNumberFormat="1" applyFont="1" applyBorder="1" applyAlignment="1">
      <alignment horizontal="center" vertical="center" wrapText="1"/>
    </xf>
    <xf numFmtId="0" fontId="24" fillId="8" borderId="13" xfId="0" applyFont="1" applyFill="1" applyBorder="1" applyAlignment="1">
      <alignment vertical="center"/>
    </xf>
    <xf numFmtId="0" fontId="24" fillId="8" borderId="12" xfId="0" applyFont="1" applyFill="1" applyBorder="1" applyAlignment="1">
      <alignment vertical="center"/>
    </xf>
    <xf numFmtId="0" fontId="24" fillId="8" borderId="2" xfId="0" applyFont="1" applyFill="1" applyBorder="1" applyAlignment="1">
      <alignment vertical="center"/>
    </xf>
    <xf numFmtId="44" fontId="18" fillId="4" borderId="14" xfId="2" applyFont="1" applyFill="1" applyBorder="1" applyAlignment="1">
      <alignment vertical="center" wrapText="1"/>
    </xf>
    <xf numFmtId="0" fontId="0" fillId="2" borderId="22" xfId="0" applyFill="1" applyBorder="1"/>
    <xf numFmtId="44" fontId="0" fillId="2" borderId="23" xfId="0" applyNumberFormat="1" applyFill="1" applyBorder="1"/>
    <xf numFmtId="0" fontId="9" fillId="9" borderId="0" xfId="0" applyFont="1" applyFill="1" applyBorder="1" applyAlignment="1">
      <alignment horizontal="center" vertical="center"/>
    </xf>
    <xf numFmtId="0" fontId="0" fillId="2" borderId="0" xfId="0" applyFill="1" applyBorder="1"/>
    <xf numFmtId="44" fontId="0" fillId="2" borderId="0" xfId="2" applyFont="1" applyFill="1" applyBorder="1" applyAlignment="1"/>
    <xf numFmtId="0" fontId="0" fillId="2" borderId="8" xfId="0" applyFill="1" applyBorder="1"/>
    <xf numFmtId="0" fontId="1" fillId="2" borderId="8" xfId="0" applyFont="1" applyFill="1" applyBorder="1" applyAlignment="1">
      <alignment horizontal="right" vertical="center" wrapText="1"/>
    </xf>
    <xf numFmtId="44" fontId="21" fillId="5" borderId="3" xfId="2" applyFont="1" applyFill="1" applyBorder="1" applyAlignment="1">
      <alignment vertical="center" wrapText="1"/>
    </xf>
    <xf numFmtId="164" fontId="19" fillId="2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44" fontId="20" fillId="4" borderId="5" xfId="2" applyFont="1" applyFill="1" applyBorder="1" applyAlignment="1">
      <alignment vertical="center" wrapText="1"/>
    </xf>
    <xf numFmtId="0" fontId="0" fillId="0" borderId="0" xfId="0" applyFont="1"/>
    <xf numFmtId="44" fontId="25" fillId="8" borderId="5" xfId="2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25" fillId="8" borderId="6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4" fontId="2" fillId="3" borderId="11" xfId="2" applyFont="1" applyFill="1" applyBorder="1" applyAlignment="1">
      <alignment vertical="center" wrapText="1"/>
    </xf>
    <xf numFmtId="44" fontId="5" fillId="3" borderId="7" xfId="2" applyFont="1" applyFill="1" applyBorder="1" applyAlignment="1">
      <alignment vertical="center" wrapText="1"/>
    </xf>
    <xf numFmtId="164" fontId="18" fillId="4" borderId="6" xfId="0" applyNumberFormat="1" applyFont="1" applyFill="1" applyBorder="1" applyAlignment="1">
      <alignment horizontal="center" vertical="center" wrapText="1"/>
    </xf>
    <xf numFmtId="44" fontId="18" fillId="4" borderId="6" xfId="2" applyFont="1" applyFill="1" applyBorder="1" applyAlignment="1">
      <alignment vertical="center" wrapText="1"/>
    </xf>
    <xf numFmtId="44" fontId="18" fillId="4" borderId="3" xfId="2" applyFont="1" applyFill="1" applyBorder="1" applyAlignment="1">
      <alignment vertical="center" wrapText="1"/>
    </xf>
    <xf numFmtId="44" fontId="19" fillId="2" borderId="29" xfId="2" applyFont="1" applyFill="1" applyBorder="1" applyAlignment="1">
      <alignment vertical="center" wrapText="1"/>
    </xf>
    <xf numFmtId="44" fontId="0" fillId="2" borderId="24" xfId="0" applyNumberFormat="1" applyFill="1" applyBorder="1"/>
    <xf numFmtId="44" fontId="19" fillId="2" borderId="32" xfId="2" applyFont="1" applyFill="1" applyBorder="1" applyAlignment="1">
      <alignment vertical="center" wrapText="1"/>
    </xf>
    <xf numFmtId="44" fontId="0" fillId="2" borderId="26" xfId="0" applyNumberFormat="1" applyFill="1" applyBorder="1"/>
    <xf numFmtId="164" fontId="2" fillId="3" borderId="9" xfId="0" applyNumberFormat="1" applyFont="1" applyFill="1" applyBorder="1" applyAlignment="1">
      <alignment vertical="center" wrapText="1"/>
    </xf>
    <xf numFmtId="44" fontId="2" fillId="3" borderId="9" xfId="2" applyFont="1" applyFill="1" applyBorder="1" applyAlignment="1">
      <alignment vertical="center" wrapText="1"/>
    </xf>
    <xf numFmtId="44" fontId="2" fillId="3" borderId="10" xfId="2" applyFont="1" applyFill="1" applyBorder="1" applyAlignment="1">
      <alignment vertical="center" wrapText="1"/>
    </xf>
    <xf numFmtId="164" fontId="16" fillId="7" borderId="30" xfId="4" applyNumberFormat="1" applyFont="1" applyBorder="1" applyAlignment="1">
      <alignment horizontal="center" vertical="center" wrapText="1"/>
    </xf>
    <xf numFmtId="164" fontId="16" fillId="7" borderId="31" xfId="4" applyNumberFormat="1" applyFont="1" applyBorder="1" applyAlignment="1">
      <alignment horizontal="center" vertical="center" wrapText="1"/>
    </xf>
    <xf numFmtId="0" fontId="0" fillId="0" borderId="14" xfId="0" applyBorder="1"/>
    <xf numFmtId="44" fontId="21" fillId="5" borderId="6" xfId="2" applyFont="1" applyFill="1" applyBorder="1" applyAlignment="1">
      <alignment vertical="center" wrapText="1"/>
    </xf>
    <xf numFmtId="44" fontId="2" fillId="3" borderId="7" xfId="2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164" fontId="22" fillId="7" borderId="14" xfId="4" applyNumberFormat="1" applyFont="1" applyBorder="1" applyAlignment="1">
      <alignment horizontal="center" vertical="center" wrapText="1"/>
    </xf>
    <xf numFmtId="44" fontId="20" fillId="4" borderId="6" xfId="2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4" fontId="19" fillId="3" borderId="9" xfId="2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44" fontId="19" fillId="3" borderId="8" xfId="2" applyFont="1" applyFill="1" applyBorder="1" applyAlignment="1">
      <alignment vertical="center" wrapText="1"/>
    </xf>
    <xf numFmtId="44" fontId="5" fillId="3" borderId="1" xfId="2" applyFont="1" applyFill="1" applyBorder="1" applyAlignment="1">
      <alignment vertical="center" wrapText="1"/>
    </xf>
    <xf numFmtId="43" fontId="5" fillId="3" borderId="15" xfId="1" applyFont="1" applyFill="1" applyBorder="1" applyAlignment="1">
      <alignment horizontal="center" vertical="center" wrapText="1"/>
    </xf>
    <xf numFmtId="164" fontId="19" fillId="3" borderId="10" xfId="0" applyNumberFormat="1" applyFont="1" applyFill="1" applyBorder="1" applyAlignment="1">
      <alignment horizontal="center" vertical="center" wrapText="1"/>
    </xf>
    <xf numFmtId="44" fontId="19" fillId="3" borderId="10" xfId="2" applyFont="1" applyFill="1" applyBorder="1" applyAlignment="1">
      <alignment vertical="center" wrapText="1"/>
    </xf>
    <xf numFmtId="164" fontId="19" fillId="9" borderId="6" xfId="0" applyNumberFormat="1" applyFont="1" applyFill="1" applyBorder="1" applyAlignment="1">
      <alignment horizontal="center" vertical="center" wrapText="1"/>
    </xf>
    <xf numFmtId="44" fontId="19" fillId="9" borderId="5" xfId="2" applyFont="1" applyFill="1" applyBorder="1" applyAlignment="1">
      <alignment vertical="center" wrapText="1"/>
    </xf>
    <xf numFmtId="44" fontId="19" fillId="9" borderId="6" xfId="2" applyFont="1" applyFill="1" applyBorder="1" applyAlignment="1">
      <alignment vertical="center" wrapText="1"/>
    </xf>
    <xf numFmtId="49" fontId="21" fillId="9" borderId="8" xfId="0" applyNumberFormat="1" applyFont="1" applyFill="1" applyBorder="1" applyAlignment="1">
      <alignment horizontal="left" vertical="center"/>
    </xf>
    <xf numFmtId="49" fontId="17" fillId="3" borderId="4" xfId="0" applyNumberFormat="1" applyFont="1" applyFill="1" applyBorder="1" applyAlignment="1">
      <alignment vertical="center" wrapText="1"/>
    </xf>
    <xf numFmtId="49" fontId="17" fillId="3" borderId="8" xfId="0" applyNumberFormat="1" applyFont="1" applyFill="1" applyBorder="1" applyAlignment="1">
      <alignment vertical="center" wrapText="1"/>
    </xf>
    <xf numFmtId="49" fontId="17" fillId="3" borderId="13" xfId="0" applyNumberFormat="1" applyFont="1" applyFill="1" applyBorder="1" applyAlignment="1">
      <alignment vertical="center" wrapText="1"/>
    </xf>
    <xf numFmtId="0" fontId="23" fillId="4" borderId="13" xfId="0" applyFont="1" applyFill="1" applyBorder="1" applyAlignment="1">
      <alignment vertical="center"/>
    </xf>
    <xf numFmtId="49" fontId="19" fillId="2" borderId="4" xfId="0" applyNumberFormat="1" applyFont="1" applyFill="1" applyBorder="1" applyAlignment="1">
      <alignment horizontal="right" vertical="center" wrapText="1"/>
    </xf>
    <xf numFmtId="0" fontId="19" fillId="2" borderId="12" xfId="0" applyFont="1" applyFill="1" applyBorder="1" applyAlignment="1">
      <alignment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13" xfId="0" applyNumberFormat="1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vertical="center"/>
    </xf>
    <xf numFmtId="0" fontId="24" fillId="4" borderId="12" xfId="0" applyFont="1" applyFill="1" applyBorder="1" applyAlignment="1">
      <alignment vertical="center"/>
    </xf>
    <xf numFmtId="0" fontId="23" fillId="4" borderId="12" xfId="0" applyFont="1" applyFill="1" applyBorder="1" applyAlignment="1">
      <alignment vertical="center" wrapText="1"/>
    </xf>
    <xf numFmtId="0" fontId="17" fillId="3" borderId="12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 wrapText="1"/>
    </xf>
    <xf numFmtId="0" fontId="19" fillId="2" borderId="12" xfId="0" applyFont="1" applyFill="1" applyBorder="1" applyAlignment="1">
      <alignment vertical="center"/>
    </xf>
    <xf numFmtId="0" fontId="24" fillId="2" borderId="13" xfId="0" applyFont="1" applyFill="1" applyBorder="1" applyAlignment="1">
      <alignment vertical="center"/>
    </xf>
    <xf numFmtId="0" fontId="24" fillId="2" borderId="12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164" fontId="12" fillId="7" borderId="14" xfId="4" applyNumberFormat="1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49" fontId="19" fillId="0" borderId="9" xfId="0" applyNumberFormat="1" applyFont="1" applyFill="1" applyBorder="1" applyAlignment="1">
      <alignment horizontal="right" vertical="center" wrapText="1"/>
    </xf>
    <xf numFmtId="49" fontId="19" fillId="0" borderId="4" xfId="0" applyNumberFormat="1" applyFont="1" applyFill="1" applyBorder="1" applyAlignment="1">
      <alignment horizontal="right" vertical="center" wrapText="1"/>
    </xf>
    <xf numFmtId="0" fontId="19" fillId="2" borderId="13" xfId="0" applyFont="1" applyFill="1" applyBorder="1" applyAlignment="1">
      <alignment vertical="center"/>
    </xf>
    <xf numFmtId="49" fontId="19" fillId="0" borderId="8" xfId="0" applyNumberFormat="1" applyFont="1" applyFill="1" applyBorder="1" applyAlignment="1">
      <alignment horizontal="right" vertical="center" wrapText="1"/>
    </xf>
    <xf numFmtId="0" fontId="17" fillId="4" borderId="12" xfId="0" applyFont="1" applyFill="1" applyBorder="1" applyAlignment="1">
      <alignment vertical="center"/>
    </xf>
    <xf numFmtId="0" fontId="15" fillId="4" borderId="13" xfId="0" applyFont="1" applyFill="1" applyBorder="1" applyAlignment="1">
      <alignment vertical="center"/>
    </xf>
    <xf numFmtId="49" fontId="19" fillId="2" borderId="1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/>
    <xf numFmtId="0" fontId="0" fillId="0" borderId="0" xfId="0" applyBorder="1"/>
    <xf numFmtId="44" fontId="17" fillId="3" borderId="2" xfId="2" applyFont="1" applyFill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/>
    </xf>
    <xf numFmtId="44" fontId="17" fillId="3" borderId="14" xfId="2" applyFont="1" applyFill="1" applyBorder="1" applyAlignment="1">
      <alignment horizontal="center" vertical="center" wrapText="1"/>
    </xf>
    <xf numFmtId="0" fontId="0" fillId="0" borderId="15" xfId="0" applyBorder="1"/>
    <xf numFmtId="0" fontId="12" fillId="7" borderId="36" xfId="4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44" fontId="33" fillId="10" borderId="29" xfId="2" applyFont="1" applyFill="1" applyBorder="1" applyAlignment="1">
      <alignment vertical="center" wrapText="1"/>
    </xf>
    <xf numFmtId="44" fontId="14" fillId="10" borderId="24" xfId="0" applyNumberFormat="1" applyFont="1" applyFill="1" applyBorder="1"/>
    <xf numFmtId="44" fontId="33" fillId="10" borderId="21" xfId="2" applyFont="1" applyFill="1" applyBorder="1" applyAlignment="1">
      <alignment vertical="center" wrapText="1"/>
    </xf>
    <xf numFmtId="44" fontId="14" fillId="10" borderId="25" xfId="0" applyNumberFormat="1" applyFont="1" applyFill="1" applyBorder="1"/>
    <xf numFmtId="44" fontId="33" fillId="10" borderId="32" xfId="2" applyFont="1" applyFill="1" applyBorder="1" applyAlignment="1">
      <alignment vertical="center" wrapText="1"/>
    </xf>
    <xf numFmtId="44" fontId="14" fillId="10" borderId="26" xfId="0" applyNumberFormat="1" applyFont="1" applyFill="1" applyBorder="1"/>
    <xf numFmtId="44" fontId="19" fillId="10" borderId="29" xfId="2" applyFont="1" applyFill="1" applyBorder="1" applyAlignment="1">
      <alignment vertical="center" wrapText="1"/>
    </xf>
    <xf numFmtId="44" fontId="0" fillId="10" borderId="24" xfId="0" applyNumberFormat="1" applyFill="1" applyBorder="1"/>
    <xf numFmtId="44" fontId="19" fillId="10" borderId="21" xfId="2" applyFont="1" applyFill="1" applyBorder="1" applyAlignment="1">
      <alignment vertical="center" wrapText="1"/>
    </xf>
    <xf numFmtId="44" fontId="0" fillId="10" borderId="25" xfId="0" applyNumberFormat="1" applyFill="1" applyBorder="1"/>
    <xf numFmtId="44" fontId="19" fillId="10" borderId="32" xfId="2" applyFont="1" applyFill="1" applyBorder="1" applyAlignment="1">
      <alignment vertical="center" wrapText="1"/>
    </xf>
    <xf numFmtId="44" fontId="0" fillId="10" borderId="26" xfId="0" applyNumberFormat="1" applyFill="1" applyBorder="1"/>
    <xf numFmtId="44" fontId="0" fillId="10" borderId="24" xfId="0" applyNumberFormat="1" applyFont="1" applyFill="1" applyBorder="1"/>
    <xf numFmtId="44" fontId="0" fillId="10" borderId="25" xfId="0" applyNumberFormat="1" applyFont="1" applyFill="1" applyBorder="1"/>
    <xf numFmtId="44" fontId="0" fillId="10" borderId="26" xfId="0" applyNumberFormat="1" applyFont="1" applyFill="1" applyBorder="1"/>
    <xf numFmtId="164" fontId="19" fillId="10" borderId="13" xfId="0" applyNumberFormat="1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0" fontId="19" fillId="10" borderId="13" xfId="0" applyNumberFormat="1" applyFont="1" applyFill="1" applyBorder="1" applyAlignment="1">
      <alignment horizontal="center" vertical="center"/>
    </xf>
    <xf numFmtId="44" fontId="20" fillId="10" borderId="14" xfId="2" applyFont="1" applyFill="1" applyBorder="1" applyAlignment="1">
      <alignment vertical="center" wrapText="1"/>
    </xf>
    <xf numFmtId="44" fontId="6" fillId="10" borderId="14" xfId="0" applyNumberFormat="1" applyFont="1" applyFill="1" applyBorder="1"/>
    <xf numFmtId="44" fontId="19" fillId="10" borderId="28" xfId="2" applyFont="1" applyFill="1" applyBorder="1" applyAlignment="1">
      <alignment vertical="center" wrapText="1"/>
    </xf>
    <xf numFmtId="44" fontId="19" fillId="10" borderId="30" xfId="2" applyFont="1" applyFill="1" applyBorder="1" applyAlignment="1">
      <alignment vertical="center" wrapText="1"/>
    </xf>
    <xf numFmtId="44" fontId="19" fillId="10" borderId="31" xfId="2" applyFont="1" applyFill="1" applyBorder="1" applyAlignment="1">
      <alignment vertical="center" wrapText="1"/>
    </xf>
    <xf numFmtId="0" fontId="0" fillId="2" borderId="0" xfId="0" applyFont="1" applyFill="1"/>
    <xf numFmtId="0" fontId="17" fillId="3" borderId="5" xfId="0" applyFont="1" applyFill="1" applyBorder="1" applyAlignment="1">
      <alignment vertical="center" wrapText="1"/>
    </xf>
    <xf numFmtId="164" fontId="14" fillId="10" borderId="30" xfId="1" applyNumberFormat="1" applyFont="1" applyFill="1" applyBorder="1" applyAlignment="1">
      <alignment horizontal="center" vertical="center" wrapText="1"/>
    </xf>
    <xf numFmtId="164" fontId="14" fillId="10" borderId="28" xfId="1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0" fillId="0" borderId="0" xfId="0"/>
    <xf numFmtId="164" fontId="14" fillId="10" borderId="28" xfId="3" applyNumberFormat="1" applyFont="1" applyFill="1" applyBorder="1" applyAlignment="1">
      <alignment horizontal="center" vertical="center" wrapText="1"/>
    </xf>
    <xf numFmtId="164" fontId="14" fillId="10" borderId="30" xfId="3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2" applyFont="1"/>
    <xf numFmtId="44" fontId="12" fillId="7" borderId="17" xfId="4" applyNumberFormat="1"/>
    <xf numFmtId="0" fontId="0" fillId="0" borderId="0" xfId="0" applyAlignment="1">
      <alignment horizontal="center" wrapText="1"/>
    </xf>
    <xf numFmtId="49" fontId="17" fillId="3" borderId="33" xfId="0" applyNumberFormat="1" applyFont="1" applyFill="1" applyBorder="1" applyAlignment="1">
      <alignment horizontal="center" vertical="center" wrapText="1"/>
    </xf>
    <xf numFmtId="44" fontId="20" fillId="12" borderId="14" xfId="2" applyFont="1" applyFill="1" applyBorder="1" applyAlignment="1">
      <alignment vertical="center" wrapText="1"/>
    </xf>
    <xf numFmtId="44" fontId="6" fillId="12" borderId="14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4" fillId="0" borderId="0" xfId="0" applyFont="1"/>
    <xf numFmtId="14" fontId="6" fillId="0" borderId="0" xfId="0" quotePrefix="1" applyNumberFormat="1" applyFont="1"/>
    <xf numFmtId="0" fontId="6" fillId="0" borderId="0" xfId="0" applyFont="1"/>
    <xf numFmtId="0" fontId="12" fillId="7" borderId="17" xfId="5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Border="1" applyAlignment="1">
      <alignment horizontal="right"/>
    </xf>
    <xf numFmtId="44" fontId="12" fillId="10" borderId="21" xfId="4" applyNumberFormat="1" applyFill="1" applyBorder="1" applyAlignment="1">
      <alignment vertical="center" wrapText="1"/>
    </xf>
    <xf numFmtId="44" fontId="12" fillId="10" borderId="46" xfId="4" applyNumberFormat="1" applyFill="1" applyBorder="1"/>
    <xf numFmtId="44" fontId="12" fillId="7" borderId="46" xfId="4" applyNumberFormat="1" applyBorder="1"/>
    <xf numFmtId="44" fontId="0" fillId="8" borderId="27" xfId="0" applyNumberFormat="1" applyFill="1" applyBorder="1" applyAlignment="1">
      <alignment vertical="center"/>
    </xf>
    <xf numFmtId="0" fontId="9" fillId="9" borderId="0" xfId="0" applyFont="1" applyFill="1" applyAlignment="1">
      <alignment horizontal="center" vertical="center"/>
    </xf>
    <xf numFmtId="164" fontId="12" fillId="7" borderId="14" xfId="4" applyNumberFormat="1" applyBorder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2" fontId="19" fillId="10" borderId="13" xfId="0" applyNumberFormat="1" applyFont="1" applyFill="1" applyBorder="1" applyAlignment="1">
      <alignment horizontal="center" vertical="center"/>
    </xf>
    <xf numFmtId="49" fontId="19" fillId="0" borderId="4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49" fontId="19" fillId="0" borderId="9" xfId="0" applyNumberFormat="1" applyFont="1" applyBorder="1" applyAlignment="1">
      <alignment horizontal="right" vertical="center" wrapText="1"/>
    </xf>
    <xf numFmtId="49" fontId="19" fillId="0" borderId="8" xfId="0" applyNumberFormat="1" applyFont="1" applyBorder="1" applyAlignment="1">
      <alignment horizontal="right" vertical="center" wrapText="1"/>
    </xf>
    <xf numFmtId="164" fontId="13" fillId="10" borderId="30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6" fillId="2" borderId="0" xfId="0" applyFont="1" applyFill="1" applyBorder="1"/>
    <xf numFmtId="0" fontId="35" fillId="2" borderId="0" xfId="0" applyFont="1" applyFill="1" applyBorder="1"/>
    <xf numFmtId="0" fontId="17" fillId="3" borderId="2" xfId="0" applyFont="1" applyFill="1" applyBorder="1" applyAlignment="1">
      <alignment vertical="center"/>
    </xf>
    <xf numFmtId="164" fontId="22" fillId="7" borderId="51" xfId="4" applyNumberFormat="1" applyFont="1" applyBorder="1" applyAlignment="1">
      <alignment horizontal="center" vertical="center" wrapText="1"/>
    </xf>
    <xf numFmtId="0" fontId="24" fillId="2" borderId="2" xfId="0" applyFont="1" applyFill="1" applyBorder="1" applyAlignment="1">
      <alignment vertical="center" wrapText="1"/>
    </xf>
    <xf numFmtId="164" fontId="14" fillId="10" borderId="30" xfId="4" applyNumberFormat="1" applyFont="1" applyFill="1" applyBorder="1" applyAlignment="1">
      <alignment horizontal="center" vertical="center" wrapText="1"/>
    </xf>
    <xf numFmtId="164" fontId="14" fillId="10" borderId="31" xfId="4" applyNumberFormat="1" applyFont="1" applyFill="1" applyBorder="1" applyAlignment="1">
      <alignment horizontal="center" vertical="center" wrapText="1"/>
    </xf>
    <xf numFmtId="49" fontId="33" fillId="0" borderId="9" xfId="0" applyNumberFormat="1" applyFont="1" applyFill="1" applyBorder="1" applyAlignment="1">
      <alignment horizontal="right" vertical="center" wrapText="1"/>
    </xf>
    <xf numFmtId="0" fontId="14" fillId="0" borderId="0" xfId="0" applyFont="1"/>
    <xf numFmtId="164" fontId="14" fillId="11" borderId="30" xfId="1" applyNumberFormat="1" applyFont="1" applyFill="1" applyBorder="1" applyAlignment="1">
      <alignment horizontal="center" vertical="center" wrapText="1"/>
    </xf>
    <xf numFmtId="44" fontId="18" fillId="4" borderId="6" xfId="2" applyFont="1" applyFill="1" applyBorder="1" applyAlignment="1">
      <alignment horizontal="center" vertical="center" wrapText="1"/>
    </xf>
    <xf numFmtId="165" fontId="32" fillId="12" borderId="14" xfId="2" applyNumberFormat="1" applyFont="1" applyFill="1" applyBorder="1" applyAlignment="1">
      <alignment vertical="center" wrapText="1"/>
    </xf>
    <xf numFmtId="164" fontId="14" fillId="6" borderId="31" xfId="3" applyNumberFormat="1" applyFont="1" applyBorder="1" applyAlignment="1" applyProtection="1">
      <alignment horizontal="center" vertical="center" wrapText="1"/>
      <protection locked="0"/>
    </xf>
    <xf numFmtId="164" fontId="14" fillId="6" borderId="28" xfId="3" applyNumberFormat="1" applyFont="1" applyBorder="1" applyAlignment="1" applyProtection="1">
      <alignment horizontal="center" vertical="center" wrapText="1"/>
      <protection locked="0"/>
    </xf>
    <xf numFmtId="164" fontId="14" fillId="6" borderId="43" xfId="3" applyNumberFormat="1" applyFont="1" applyBorder="1" applyAlignment="1" applyProtection="1">
      <alignment horizontal="center" vertical="center" wrapText="1"/>
      <protection locked="0"/>
    </xf>
    <xf numFmtId="164" fontId="14" fillId="6" borderId="30" xfId="3" applyNumberFormat="1" applyFont="1" applyBorder="1" applyAlignment="1" applyProtection="1">
      <alignment horizontal="center" vertical="center" wrapText="1"/>
      <protection locked="0"/>
    </xf>
    <xf numFmtId="164" fontId="14" fillId="6" borderId="42" xfId="3" applyNumberFormat="1" applyFont="1" applyBorder="1" applyAlignment="1" applyProtection="1">
      <alignment horizontal="center" vertical="center" wrapText="1"/>
      <protection locked="0"/>
    </xf>
    <xf numFmtId="164" fontId="14" fillId="6" borderId="41" xfId="3" applyNumberFormat="1" applyFont="1" applyBorder="1" applyAlignment="1" applyProtection="1">
      <alignment horizontal="center" vertical="center" wrapText="1"/>
      <protection locked="0"/>
    </xf>
    <xf numFmtId="0" fontId="14" fillId="6" borderId="21" xfId="3" applyNumberFormat="1" applyFont="1" applyBorder="1" applyAlignment="1" applyProtection="1">
      <alignment horizontal="center"/>
      <protection locked="0"/>
    </xf>
    <xf numFmtId="0" fontId="11" fillId="6" borderId="39" xfId="3" applyBorder="1" applyAlignment="1" applyProtection="1">
      <alignment horizontal="center"/>
      <protection locked="0"/>
    </xf>
    <xf numFmtId="0" fontId="11" fillId="6" borderId="38" xfId="3" applyBorder="1" applyAlignment="1" applyProtection="1">
      <alignment horizontal="center"/>
      <protection locked="0"/>
    </xf>
    <xf numFmtId="0" fontId="11" fillId="6" borderId="37" xfId="3" applyBorder="1" applyAlignment="1" applyProtection="1">
      <alignment horizontal="center"/>
      <protection locked="0"/>
    </xf>
    <xf numFmtId="44" fontId="11" fillId="6" borderId="13" xfId="2" applyFont="1" applyFill="1" applyBorder="1" applyAlignment="1" applyProtection="1">
      <alignment vertical="center" wrapText="1"/>
      <protection locked="0"/>
    </xf>
    <xf numFmtId="164" fontId="14" fillId="6" borderId="28" xfId="1" applyNumberFormat="1" applyFont="1" applyFill="1" applyBorder="1" applyAlignment="1" applyProtection="1">
      <alignment horizontal="center" vertical="center" wrapText="1"/>
      <protection locked="0"/>
    </xf>
    <xf numFmtId="164" fontId="14" fillId="6" borderId="30" xfId="1" applyNumberFormat="1" applyFont="1" applyFill="1" applyBorder="1" applyAlignment="1" applyProtection="1">
      <alignment horizontal="center" vertical="center" wrapText="1"/>
      <protection locked="0"/>
    </xf>
    <xf numFmtId="164" fontId="14" fillId="6" borderId="31" xfId="1" applyNumberFormat="1" applyFont="1" applyFill="1" applyBorder="1" applyAlignment="1" applyProtection="1">
      <alignment horizontal="center" vertical="center" wrapText="1"/>
      <protection locked="0"/>
    </xf>
    <xf numFmtId="164" fontId="14" fillId="10" borderId="30" xfId="1" applyNumberFormat="1" applyFont="1" applyFill="1" applyBorder="1" applyAlignment="1" applyProtection="1">
      <alignment horizontal="center" vertical="center" wrapText="1"/>
      <protection locked="0"/>
    </xf>
    <xf numFmtId="164" fontId="14" fillId="11" borderId="30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6" xfId="5" applyNumberFormat="1" applyFont="1" applyFill="1" applyBorder="1" applyAlignment="1" applyProtection="1">
      <alignment horizontal="center"/>
      <protection locked="0"/>
    </xf>
    <xf numFmtId="0" fontId="11" fillId="6" borderId="16" xfId="3" applyProtection="1">
      <protection locked="0"/>
    </xf>
    <xf numFmtId="0" fontId="11" fillId="6" borderId="16" xfId="3" applyAlignment="1" applyProtection="1">
      <alignment horizontal="center"/>
      <protection locked="0"/>
    </xf>
    <xf numFmtId="44" fontId="11" fillId="6" borderId="16" xfId="2" applyFont="1" applyFill="1" applyBorder="1" applyProtection="1">
      <protection locked="0"/>
    </xf>
    <xf numFmtId="0" fontId="14" fillId="6" borderId="49" xfId="3" applyFont="1" applyBorder="1" applyProtection="1">
      <protection locked="0"/>
    </xf>
    <xf numFmtId="0" fontId="14" fillId="6" borderId="49" xfId="3" applyFont="1" applyBorder="1" applyAlignment="1" applyProtection="1">
      <alignment horizontal="center"/>
      <protection locked="0"/>
    </xf>
    <xf numFmtId="44" fontId="14" fillId="6" borderId="49" xfId="2" applyFont="1" applyFill="1" applyBorder="1" applyProtection="1">
      <protection locked="0"/>
    </xf>
    <xf numFmtId="0" fontId="14" fillId="6" borderId="16" xfId="3" applyFont="1" applyProtection="1">
      <protection locked="0"/>
    </xf>
    <xf numFmtId="0" fontId="14" fillId="6" borderId="16" xfId="3" applyFont="1" applyAlignment="1" applyProtection="1">
      <alignment horizontal="center"/>
      <protection locked="0"/>
    </xf>
    <xf numFmtId="44" fontId="0" fillId="0" borderId="0" xfId="2" applyFont="1" applyProtection="1">
      <protection locked="0"/>
    </xf>
    <xf numFmtId="0" fontId="17" fillId="3" borderId="12" xfId="0" applyFont="1" applyFill="1" applyBorder="1" applyAlignment="1">
      <alignment vertical="center" wrapText="1"/>
    </xf>
    <xf numFmtId="164" fontId="14" fillId="10" borderId="28" xfId="1" applyNumberFormat="1" applyFont="1" applyFill="1" applyBorder="1" applyAlignment="1" applyProtection="1">
      <alignment horizontal="center" vertical="center" wrapText="1"/>
    </xf>
    <xf numFmtId="164" fontId="14" fillId="10" borderId="30" xfId="1" applyNumberFormat="1" applyFont="1" applyFill="1" applyBorder="1" applyAlignment="1" applyProtection="1">
      <alignment horizontal="center" vertical="center" wrapText="1"/>
    </xf>
    <xf numFmtId="164" fontId="14" fillId="10" borderId="28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1" xfId="3" applyNumberFormat="1" applyBorder="1" applyAlignment="1" applyProtection="1">
      <alignment horizontal="center"/>
      <protection locked="0"/>
    </xf>
    <xf numFmtId="0" fontId="14" fillId="6" borderId="21" xfId="3" applyFont="1" applyBorder="1" applyAlignment="1" applyProtection="1">
      <alignment horizontal="center" vertical="center"/>
      <protection locked="0"/>
    </xf>
    <xf numFmtId="165" fontId="12" fillId="7" borderId="40" xfId="2" applyNumberFormat="1" applyFont="1" applyFill="1" applyBorder="1" applyAlignment="1" applyProtection="1">
      <alignment horizontal="center"/>
      <protection locked="0"/>
    </xf>
    <xf numFmtId="0" fontId="0" fillId="10" borderId="10" xfId="0" applyFill="1" applyBorder="1" applyProtection="1">
      <protection locked="0"/>
    </xf>
    <xf numFmtId="165" fontId="12" fillId="7" borderId="19" xfId="2" applyNumberFormat="1" applyFont="1" applyFill="1" applyBorder="1" applyAlignment="1" applyProtection="1">
      <alignment horizontal="center"/>
      <protection locked="0"/>
    </xf>
    <xf numFmtId="0" fontId="0" fillId="10" borderId="15" xfId="0" applyFill="1" applyBorder="1" applyProtection="1">
      <protection locked="0"/>
    </xf>
    <xf numFmtId="165" fontId="12" fillId="7" borderId="20" xfId="2" applyNumberFormat="1" applyFont="1" applyFill="1" applyBorder="1" applyAlignment="1" applyProtection="1">
      <alignment horizontal="center"/>
      <protection locked="0"/>
    </xf>
    <xf numFmtId="0" fontId="0" fillId="10" borderId="6" xfId="0" applyFill="1" applyBorder="1" applyProtection="1">
      <protection locked="0"/>
    </xf>
    <xf numFmtId="43" fontId="12" fillId="7" borderId="40" xfId="1" applyFont="1" applyFill="1" applyBorder="1" applyAlignment="1" applyProtection="1">
      <alignment horizontal="center"/>
      <protection locked="0"/>
    </xf>
    <xf numFmtId="43" fontId="12" fillId="7" borderId="19" xfId="1" applyFont="1" applyFill="1" applyBorder="1" applyAlignment="1" applyProtection="1">
      <alignment horizontal="center"/>
      <protection locked="0"/>
    </xf>
    <xf numFmtId="43" fontId="12" fillId="7" borderId="20" xfId="1" applyFont="1" applyFill="1" applyBorder="1" applyAlignment="1" applyProtection="1">
      <alignment horizontal="center"/>
      <protection locked="0"/>
    </xf>
    <xf numFmtId="0" fontId="40" fillId="0" borderId="0" xfId="9" applyFont="1"/>
    <xf numFmtId="0" fontId="39" fillId="0" borderId="0" xfId="9" applyFont="1"/>
    <xf numFmtId="0" fontId="38" fillId="13" borderId="21" xfId="9" applyFont="1" applyFill="1" applyBorder="1" applyAlignment="1">
      <alignment horizontal="center" vertical="center"/>
    </xf>
    <xf numFmtId="1" fontId="38" fillId="13" borderId="21" xfId="9" applyNumberFormat="1" applyFont="1" applyFill="1" applyBorder="1" applyAlignment="1" applyProtection="1">
      <alignment horizontal="center" vertical="center"/>
      <protection locked="0"/>
    </xf>
    <xf numFmtId="0" fontId="40" fillId="0" borderId="0" xfId="9" applyFont="1" applyAlignment="1">
      <alignment horizontal="center"/>
    </xf>
    <xf numFmtId="0" fontId="42" fillId="0" borderId="0" xfId="9" applyFont="1" applyAlignment="1">
      <alignment horizontal="center" vertical="center"/>
    </xf>
    <xf numFmtId="1" fontId="38" fillId="14" borderId="50" xfId="9" applyNumberFormat="1" applyFont="1" applyFill="1" applyBorder="1" applyAlignment="1" applyProtection="1">
      <alignment horizontal="center" vertical="center"/>
      <protection locked="0"/>
    </xf>
    <xf numFmtId="49" fontId="41" fillId="0" borderId="21" xfId="9" applyNumberFormat="1" applyFont="1" applyBorder="1" applyAlignment="1">
      <alignment horizontal="center" vertical="center"/>
    </xf>
    <xf numFmtId="49" fontId="41" fillId="0" borderId="21" xfId="9" applyNumberFormat="1" applyFont="1" applyBorder="1" applyAlignment="1">
      <alignment horizontal="center" vertical="center" wrapText="1"/>
    </xf>
    <xf numFmtId="0" fontId="41" fillId="13" borderId="21" xfId="9" applyFont="1" applyFill="1" applyBorder="1" applyAlignment="1">
      <alignment horizontal="center" vertical="center"/>
    </xf>
    <xf numFmtId="4" fontId="41" fillId="13" borderId="21" xfId="9" applyNumberFormat="1" applyFont="1" applyFill="1" applyBorder="1" applyAlignment="1">
      <alignment horizontal="center" vertical="center"/>
    </xf>
    <xf numFmtId="2" fontId="41" fillId="13" borderId="21" xfId="9" applyNumberFormat="1" applyFont="1" applyFill="1" applyBorder="1" applyAlignment="1">
      <alignment horizontal="center" vertical="center"/>
    </xf>
    <xf numFmtId="2" fontId="41" fillId="15" borderId="21" xfId="9" applyNumberFormat="1" applyFont="1" applyFill="1" applyBorder="1" applyAlignment="1">
      <alignment horizontal="center" vertical="center"/>
    </xf>
    <xf numFmtId="2" fontId="14" fillId="6" borderId="16" xfId="3" applyNumberFormat="1" applyFont="1" applyAlignment="1" applyProtection="1">
      <alignment horizontal="center" vertical="center"/>
      <protection locked="0"/>
    </xf>
    <xf numFmtId="166" fontId="41" fillId="13" borderId="21" xfId="9" applyNumberFormat="1" applyFont="1" applyFill="1" applyBorder="1" applyAlignment="1">
      <alignment horizontal="center" vertical="center"/>
    </xf>
    <xf numFmtId="0" fontId="44" fillId="0" borderId="0" xfId="9" applyFont="1"/>
    <xf numFmtId="0" fontId="37" fillId="0" borderId="0" xfId="9"/>
    <xf numFmtId="0" fontId="41" fillId="13" borderId="21" xfId="9" applyFont="1" applyFill="1" applyBorder="1" applyAlignment="1">
      <alignment horizontal="center" vertical="center" wrapText="1"/>
    </xf>
    <xf numFmtId="165" fontId="43" fillId="0" borderId="0" xfId="9" applyNumberFormat="1" applyFont="1" applyAlignment="1">
      <alignment horizontal="center"/>
    </xf>
    <xf numFmtId="4" fontId="41" fillId="14" borderId="21" xfId="9" applyNumberFormat="1" applyFont="1" applyFill="1" applyBorder="1" applyAlignment="1">
      <alignment horizontal="center" vertical="center"/>
    </xf>
    <xf numFmtId="0" fontId="45" fillId="16" borderId="21" xfId="9" applyFont="1" applyFill="1" applyBorder="1" applyAlignment="1">
      <alignment horizontal="center" vertical="center"/>
    </xf>
    <xf numFmtId="0" fontId="45" fillId="14" borderId="21" xfId="9" applyFont="1" applyFill="1" applyBorder="1" applyAlignment="1">
      <alignment horizontal="center" vertical="center"/>
    </xf>
    <xf numFmtId="4" fontId="45" fillId="16" borderId="21" xfId="9" applyNumberFormat="1" applyFont="1" applyFill="1" applyBorder="1" applyAlignment="1">
      <alignment horizontal="center" vertical="center"/>
    </xf>
    <xf numFmtId="4" fontId="45" fillId="16" borderId="21" xfId="9" applyNumberFormat="1" applyFont="1" applyFill="1" applyBorder="1" applyAlignment="1">
      <alignment horizontal="center" vertical="center" wrapText="1"/>
    </xf>
    <xf numFmtId="4" fontId="45" fillId="14" borderId="47" xfId="9" applyNumberFormat="1" applyFont="1" applyFill="1" applyBorder="1" applyAlignment="1">
      <alignment vertical="center" wrapText="1"/>
    </xf>
    <xf numFmtId="4" fontId="45" fillId="14" borderId="56" xfId="9" applyNumberFormat="1" applyFont="1" applyFill="1" applyBorder="1" applyAlignment="1">
      <alignment horizontal="center" vertical="center" wrapText="1"/>
    </xf>
    <xf numFmtId="167" fontId="45" fillId="16" borderId="56" xfId="11" applyNumberFormat="1" applyFont="1" applyFill="1" applyBorder="1" applyAlignment="1">
      <alignment horizontal="center" vertical="center"/>
    </xf>
    <xf numFmtId="166" fontId="45" fillId="16" borderId="21" xfId="9" applyNumberFormat="1" applyFont="1" applyFill="1" applyBorder="1" applyAlignment="1">
      <alignment horizontal="center" vertical="center"/>
    </xf>
    <xf numFmtId="166" fontId="46" fillId="16" borderId="21" xfId="9" applyNumberFormat="1" applyFont="1" applyFill="1" applyBorder="1" applyAlignment="1">
      <alignment horizontal="center" vertical="center"/>
    </xf>
    <xf numFmtId="0" fontId="43" fillId="0" borderId="0" xfId="9" applyFont="1" applyAlignment="1">
      <alignment vertical="center"/>
    </xf>
    <xf numFmtId="165" fontId="43" fillId="0" borderId="0" xfId="9" applyNumberFormat="1" applyFont="1" applyAlignment="1">
      <alignment horizontal="center" vertical="center"/>
    </xf>
    <xf numFmtId="168" fontId="45" fillId="16" borderId="56" xfId="9" applyNumberFormat="1" applyFont="1" applyFill="1" applyBorder="1" applyAlignment="1">
      <alignment horizontal="center" vertical="center"/>
    </xf>
    <xf numFmtId="166" fontId="41" fillId="14" borderId="0" xfId="9" applyNumberFormat="1" applyFont="1" applyFill="1" applyAlignment="1">
      <alignment horizontal="center" vertical="center"/>
    </xf>
    <xf numFmtId="0" fontId="45" fillId="13" borderId="21" xfId="9" applyFont="1" applyFill="1" applyBorder="1" applyAlignment="1">
      <alignment horizontal="center" vertical="center" wrapText="1"/>
    </xf>
    <xf numFmtId="166" fontId="45" fillId="16" borderId="45" xfId="9" applyNumberFormat="1" applyFont="1" applyFill="1" applyBorder="1" applyAlignment="1">
      <alignment horizontal="center" vertical="center"/>
    </xf>
    <xf numFmtId="0" fontId="45" fillId="16" borderId="56" xfId="11" applyNumberFormat="1" applyFont="1" applyFill="1" applyBorder="1" applyAlignment="1">
      <alignment horizontal="center" vertical="center"/>
    </xf>
    <xf numFmtId="0" fontId="41" fillId="14" borderId="56" xfId="9" applyFont="1" applyFill="1" applyBorder="1" applyAlignment="1">
      <alignment horizontal="center" vertical="center" wrapText="1"/>
    </xf>
    <xf numFmtId="3" fontId="41" fillId="13" borderId="21" xfId="9" applyNumberFormat="1" applyFont="1" applyFill="1" applyBorder="1" applyAlignment="1">
      <alignment horizontal="center" vertical="center"/>
    </xf>
    <xf numFmtId="166" fontId="14" fillId="6" borderId="16" xfId="3" applyNumberFormat="1" applyFont="1" applyAlignment="1" applyProtection="1">
      <alignment horizontal="center" vertical="center"/>
      <protection locked="0"/>
    </xf>
    <xf numFmtId="4" fontId="41" fillId="13" borderId="0" xfId="9" applyNumberFormat="1" applyFont="1" applyFill="1" applyAlignment="1">
      <alignment horizontal="center" vertical="center" wrapText="1"/>
    </xf>
    <xf numFmtId="0" fontId="41" fillId="14" borderId="0" xfId="9" applyFont="1" applyFill="1" applyAlignment="1">
      <alignment horizontal="center" vertical="center" wrapText="1"/>
    </xf>
    <xf numFmtId="4" fontId="41" fillId="17" borderId="0" xfId="9" applyNumberFormat="1" applyFont="1" applyFill="1" applyAlignment="1">
      <alignment horizontal="center" vertical="center" wrapText="1"/>
    </xf>
    <xf numFmtId="0" fontId="41" fillId="17" borderId="0" xfId="9" applyFont="1" applyFill="1" applyAlignment="1">
      <alignment horizontal="center" vertical="center" wrapText="1"/>
    </xf>
    <xf numFmtId="3" fontId="48" fillId="17" borderId="0" xfId="9" applyNumberFormat="1" applyFont="1" applyFill="1" applyAlignment="1">
      <alignment horizontal="center" vertical="center"/>
    </xf>
    <xf numFmtId="4" fontId="41" fillId="17" borderId="47" xfId="9" applyNumberFormat="1" applyFont="1" applyFill="1" applyBorder="1" applyAlignment="1">
      <alignment horizontal="center" vertical="center"/>
    </xf>
    <xf numFmtId="4" fontId="41" fillId="17" borderId="48" xfId="9" applyNumberFormat="1" applyFont="1" applyFill="1" applyBorder="1" applyAlignment="1">
      <alignment horizontal="center" vertical="center"/>
    </xf>
    <xf numFmtId="4" fontId="41" fillId="17" borderId="45" xfId="9" applyNumberFormat="1" applyFont="1" applyFill="1" applyBorder="1" applyAlignment="1">
      <alignment horizontal="center" vertical="center"/>
    </xf>
    <xf numFmtId="166" fontId="41" fillId="17" borderId="21" xfId="9" applyNumberFormat="1" applyFont="1" applyFill="1" applyBorder="1" applyAlignment="1" applyProtection="1">
      <alignment horizontal="center" vertical="center"/>
      <protection locked="0"/>
    </xf>
    <xf numFmtId="0" fontId="45" fillId="17" borderId="21" xfId="9" applyFont="1" applyFill="1" applyBorder="1" applyAlignment="1">
      <alignment horizontal="center" vertical="center" wrapText="1"/>
    </xf>
    <xf numFmtId="166" fontId="45" fillId="17" borderId="45" xfId="9" applyNumberFormat="1" applyFont="1" applyFill="1" applyBorder="1" applyAlignment="1">
      <alignment horizontal="center" vertical="center"/>
    </xf>
    <xf numFmtId="4" fontId="41" fillId="0" borderId="0" xfId="9" applyNumberFormat="1" applyFont="1" applyAlignment="1">
      <alignment horizontal="center" vertical="center"/>
    </xf>
    <xf numFmtId="0" fontId="45" fillId="0" borderId="0" xfId="9" applyFont="1" applyAlignment="1">
      <alignment horizontal="center" vertical="center"/>
    </xf>
    <xf numFmtId="4" fontId="41" fillId="0" borderId="0" xfId="9" applyNumberFormat="1" applyFont="1" applyAlignment="1">
      <alignment horizontal="center" vertical="center" wrapText="1"/>
    </xf>
    <xf numFmtId="3" fontId="41" fillId="0" borderId="0" xfId="9" applyNumberFormat="1" applyFont="1" applyAlignment="1">
      <alignment horizontal="center" vertical="center"/>
    </xf>
    <xf numFmtId="165" fontId="38" fillId="0" borderId="0" xfId="9" applyNumberFormat="1" applyFont="1" applyAlignment="1">
      <alignment horizontal="center"/>
    </xf>
    <xf numFmtId="0" fontId="39" fillId="0" borderId="0" xfId="9" applyFont="1" applyAlignment="1">
      <alignment horizontal="center"/>
    </xf>
    <xf numFmtId="0" fontId="39" fillId="0" borderId="0" xfId="9" applyFont="1" applyAlignment="1">
      <alignment horizontal="center" vertical="center"/>
    </xf>
    <xf numFmtId="0" fontId="11" fillId="6" borderId="16" xfId="3" applyAlignment="1" applyProtection="1">
      <alignment horizontal="center" vertical="center"/>
      <protection locked="0"/>
    </xf>
    <xf numFmtId="0" fontId="23" fillId="4" borderId="2" xfId="0" applyFont="1" applyFill="1" applyBorder="1" applyAlignment="1">
      <alignment vertical="center" wrapText="1"/>
    </xf>
    <xf numFmtId="164" fontId="14" fillId="10" borderId="62" xfId="1" applyNumberFormat="1" applyFont="1" applyFill="1" applyBorder="1" applyAlignment="1">
      <alignment horizontal="center" vertical="center" wrapText="1"/>
    </xf>
    <xf numFmtId="44" fontId="19" fillId="10" borderId="50" xfId="2" applyFont="1" applyFill="1" applyBorder="1" applyAlignment="1">
      <alignment vertical="center" wrapText="1"/>
    </xf>
    <xf numFmtId="44" fontId="0" fillId="10" borderId="63" xfId="0" applyNumberFormat="1" applyFill="1" applyBorder="1"/>
    <xf numFmtId="164" fontId="18" fillId="4" borderId="14" xfId="0" applyNumberFormat="1" applyFont="1" applyFill="1" applyBorder="1" applyAlignment="1">
      <alignment horizontal="center" vertical="center" wrapText="1"/>
    </xf>
    <xf numFmtId="44" fontId="18" fillId="4" borderId="2" xfId="2" applyFont="1" applyFill="1" applyBorder="1" applyAlignment="1">
      <alignment vertical="center" wrapText="1"/>
    </xf>
    <xf numFmtId="164" fontId="18" fillId="9" borderId="6" xfId="0" applyNumberFormat="1" applyFont="1" applyFill="1" applyBorder="1" applyAlignment="1">
      <alignment horizontal="center" vertical="center" wrapText="1"/>
    </xf>
    <xf numFmtId="44" fontId="18" fillId="9" borderId="5" xfId="2" applyFont="1" applyFill="1" applyBorder="1" applyAlignment="1">
      <alignment vertical="center" wrapText="1"/>
    </xf>
    <xf numFmtId="44" fontId="18" fillId="9" borderId="6" xfId="2" applyFont="1" applyFill="1" applyBorder="1" applyAlignment="1">
      <alignment vertical="center" wrapText="1"/>
    </xf>
    <xf numFmtId="164" fontId="49" fillId="8" borderId="6" xfId="0" applyNumberFormat="1" applyFont="1" applyFill="1" applyBorder="1" applyAlignment="1">
      <alignment horizontal="center" vertical="center" wrapText="1"/>
    </xf>
    <xf numFmtId="44" fontId="49" fillId="8" borderId="5" xfId="2" applyFont="1" applyFill="1" applyBorder="1" applyAlignment="1">
      <alignment vertical="center" wrapText="1"/>
    </xf>
    <xf numFmtId="44" fontId="32" fillId="8" borderId="27" xfId="0" applyNumberFormat="1" applyFont="1" applyFill="1" applyBorder="1" applyAlignment="1">
      <alignment vertical="center"/>
    </xf>
    <xf numFmtId="44" fontId="19" fillId="10" borderId="21" xfId="2" applyFont="1" applyFill="1" applyBorder="1" applyAlignment="1" applyProtection="1">
      <alignment vertical="center" wrapText="1"/>
    </xf>
    <xf numFmtId="44" fontId="0" fillId="10" borderId="25" xfId="0" applyNumberFormat="1" applyFill="1" applyBorder="1" applyProtection="1"/>
    <xf numFmtId="164" fontId="14" fillId="10" borderId="62" xfId="3" applyNumberFormat="1" applyFont="1" applyFill="1" applyBorder="1" applyAlignment="1">
      <alignment horizontal="center" vertical="center" wrapText="1"/>
    </xf>
    <xf numFmtId="164" fontId="14" fillId="10" borderId="64" xfId="3" applyNumberFormat="1" applyFont="1" applyFill="1" applyBorder="1" applyAlignment="1" applyProtection="1">
      <alignment horizontal="center" vertical="center" wrapText="1"/>
    </xf>
    <xf numFmtId="164" fontId="14" fillId="10" borderId="30" xfId="3" applyNumberFormat="1" applyFont="1" applyFill="1" applyBorder="1" applyAlignment="1" applyProtection="1">
      <alignment horizontal="center" vertical="center" wrapText="1"/>
    </xf>
    <xf numFmtId="164" fontId="14" fillId="6" borderId="65" xfId="3" applyNumberFormat="1" applyFont="1" applyBorder="1" applyAlignment="1" applyProtection="1">
      <alignment horizontal="center" vertical="center" wrapText="1"/>
      <protection locked="0"/>
    </xf>
    <xf numFmtId="164" fontId="14" fillId="10" borderId="66" xfId="4" applyNumberFormat="1" applyFont="1" applyFill="1" applyBorder="1" applyAlignment="1">
      <alignment horizontal="center" vertical="center" wrapText="1"/>
    </xf>
    <xf numFmtId="44" fontId="33" fillId="10" borderId="67" xfId="2" applyFont="1" applyFill="1" applyBorder="1" applyAlignment="1">
      <alignment vertical="center" wrapText="1"/>
    </xf>
    <xf numFmtId="44" fontId="14" fillId="10" borderId="27" xfId="0" applyNumberFormat="1" applyFont="1" applyFill="1" applyBorder="1"/>
    <xf numFmtId="164" fontId="14" fillId="6" borderId="68" xfId="3" applyNumberFormat="1" applyFont="1" applyBorder="1" applyAlignment="1" applyProtection="1">
      <alignment horizontal="center" vertical="center" wrapText="1"/>
      <protection locked="0"/>
    </xf>
    <xf numFmtId="0" fontId="38" fillId="13" borderId="21" xfId="9" applyFont="1" applyFill="1" applyBorder="1" applyAlignment="1">
      <alignment horizontal="center" vertical="center"/>
    </xf>
    <xf numFmtId="0" fontId="41" fillId="13" borderId="21" xfId="9" applyFont="1" applyFill="1" applyBorder="1" applyAlignment="1">
      <alignment horizontal="center" vertical="center" wrapText="1"/>
    </xf>
    <xf numFmtId="0" fontId="41" fillId="13" borderId="52" xfId="9" applyFont="1" applyFill="1" applyBorder="1" applyAlignment="1">
      <alignment horizontal="center" vertical="center" wrapText="1"/>
    </xf>
    <xf numFmtId="0" fontId="43" fillId="13" borderId="53" xfId="9" applyFont="1" applyFill="1" applyBorder="1" applyAlignment="1">
      <alignment horizontal="center" vertical="center" textRotation="90" wrapText="1"/>
    </xf>
    <xf numFmtId="166" fontId="45" fillId="16" borderId="45" xfId="9" applyNumberFormat="1" applyFont="1" applyFill="1" applyBorder="1" applyAlignment="1">
      <alignment horizontal="center" vertical="center"/>
    </xf>
    <xf numFmtId="0" fontId="41" fillId="14" borderId="56" xfId="9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 wrapText="1"/>
    </xf>
    <xf numFmtId="166" fontId="50" fillId="16" borderId="45" xfId="9" applyNumberFormat="1" applyFont="1" applyFill="1" applyBorder="1" applyAlignment="1">
      <alignment horizontal="center" vertical="center"/>
    </xf>
    <xf numFmtId="0" fontId="36" fillId="2" borderId="0" xfId="0" applyFont="1" applyFill="1"/>
    <xf numFmtId="164" fontId="11" fillId="6" borderId="69" xfId="3" applyNumberFormat="1" applyBorder="1" applyAlignment="1" applyProtection="1">
      <alignment horizontal="center" vertical="center" wrapText="1"/>
      <protection locked="0"/>
    </xf>
    <xf numFmtId="164" fontId="11" fillId="6" borderId="65" xfId="3" applyNumberFormat="1" applyBorder="1" applyAlignment="1" applyProtection="1">
      <alignment horizontal="center" vertical="center" wrapText="1"/>
      <protection locked="0"/>
    </xf>
    <xf numFmtId="164" fontId="14" fillId="6" borderId="69" xfId="3" applyNumberFormat="1" applyFont="1" applyBorder="1" applyAlignment="1" applyProtection="1">
      <alignment horizontal="center" vertical="center" wrapText="1"/>
      <protection locked="0"/>
    </xf>
    <xf numFmtId="44" fontId="14" fillId="6" borderId="29" xfId="3" applyNumberFormat="1" applyFont="1" applyBorder="1" applyAlignment="1" applyProtection="1">
      <alignment vertical="center" wrapText="1"/>
      <protection locked="0"/>
    </xf>
    <xf numFmtId="44" fontId="14" fillId="6" borderId="24" xfId="3" applyNumberFormat="1" applyFont="1" applyBorder="1" applyProtection="1">
      <protection locked="0"/>
    </xf>
    <xf numFmtId="44" fontId="14" fillId="6" borderId="32" xfId="3" applyNumberFormat="1" applyFont="1" applyBorder="1" applyAlignment="1" applyProtection="1">
      <alignment vertical="center" wrapText="1"/>
      <protection locked="0"/>
    </xf>
    <xf numFmtId="44" fontId="14" fillId="6" borderId="26" xfId="3" applyNumberFormat="1" applyFont="1" applyBorder="1" applyProtection="1">
      <protection locked="0"/>
    </xf>
    <xf numFmtId="166" fontId="14" fillId="6" borderId="16" xfId="3" applyNumberFormat="1" applyFont="1" applyAlignment="1" applyProtection="1">
      <alignment horizontal="center" vertical="center"/>
      <protection locked="0"/>
    </xf>
    <xf numFmtId="0" fontId="41" fillId="14" borderId="0" xfId="9" applyFont="1" applyFill="1" applyAlignment="1">
      <alignment horizontal="center" vertical="center" wrapText="1"/>
    </xf>
    <xf numFmtId="166" fontId="45" fillId="16" borderId="45" xfId="9" applyNumberFormat="1" applyFont="1" applyFill="1" applyBorder="1" applyAlignment="1">
      <alignment horizontal="center" vertical="center"/>
    </xf>
    <xf numFmtId="3" fontId="41" fillId="18" borderId="50" xfId="9" applyNumberFormat="1" applyFont="1" applyFill="1" applyBorder="1" applyAlignment="1">
      <alignment horizontal="center" vertical="center"/>
    </xf>
    <xf numFmtId="3" fontId="41" fillId="18" borderId="21" xfId="9" applyNumberFormat="1" applyFont="1" applyFill="1" applyBorder="1" applyAlignment="1">
      <alignment horizontal="center" vertical="center"/>
    </xf>
    <xf numFmtId="0" fontId="41" fillId="13" borderId="21" xfId="9" applyFont="1" applyFill="1" applyBorder="1" applyAlignment="1">
      <alignment horizontal="left" vertical="center"/>
    </xf>
    <xf numFmtId="0" fontId="41" fillId="13" borderId="21" xfId="9" applyNumberFormat="1" applyFont="1" applyFill="1" applyBorder="1" applyAlignment="1">
      <alignment horizontal="left" vertical="center"/>
    </xf>
    <xf numFmtId="0" fontId="41" fillId="13" borderId="21" xfId="9" applyFont="1" applyFill="1" applyBorder="1" applyAlignment="1">
      <alignment horizontal="left" vertical="center" wrapText="1"/>
    </xf>
    <xf numFmtId="0" fontId="41" fillId="13" borderId="21" xfId="9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right"/>
    </xf>
    <xf numFmtId="166" fontId="45" fillId="16" borderId="45" xfId="9" applyNumberFormat="1" applyFont="1" applyFill="1" applyBorder="1" applyAlignment="1">
      <alignment horizontal="center" vertical="center"/>
    </xf>
    <xf numFmtId="0" fontId="0" fillId="0" borderId="0" xfId="0"/>
    <xf numFmtId="166" fontId="14" fillId="6" borderId="16" xfId="3" applyNumberFormat="1" applyFont="1" applyAlignment="1" applyProtection="1">
      <alignment vertical="center"/>
      <protection locked="0"/>
    </xf>
    <xf numFmtId="4" fontId="41" fillId="13" borderId="0" xfId="9" applyNumberFormat="1" applyFont="1" applyFill="1" applyBorder="1" applyAlignment="1">
      <alignment horizontal="center" vertical="center"/>
    </xf>
    <xf numFmtId="0" fontId="41" fillId="14" borderId="0" xfId="9" applyFont="1" applyFill="1" applyBorder="1" applyAlignment="1">
      <alignment horizontal="center" vertical="center" wrapText="1"/>
    </xf>
    <xf numFmtId="166" fontId="14" fillId="6" borderId="49" xfId="3" applyNumberFormat="1" applyFont="1" applyBorder="1" applyAlignment="1" applyProtection="1">
      <alignment horizontal="center" vertical="center"/>
      <protection locked="0"/>
    </xf>
    <xf numFmtId="166" fontId="14" fillId="6" borderId="21" xfId="3" applyNumberFormat="1" applyFont="1" applyBorder="1" applyAlignment="1" applyProtection="1">
      <alignment horizontal="center" vertical="center"/>
      <protection locked="0"/>
    </xf>
    <xf numFmtId="0" fontId="0" fillId="2" borderId="9" xfId="0" applyFill="1" applyBorder="1"/>
    <xf numFmtId="0" fontId="0" fillId="2" borderId="11" xfId="0" applyFill="1" applyBorder="1"/>
    <xf numFmtId="0" fontId="0" fillId="0" borderId="1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/>
    <xf numFmtId="0" fontId="0" fillId="0" borderId="5" xfId="0" applyBorder="1"/>
    <xf numFmtId="0" fontId="11" fillId="6" borderId="72" xfId="3" applyBorder="1" applyAlignment="1" applyProtection="1">
      <alignment horizontal="center"/>
      <protection locked="0"/>
    </xf>
    <xf numFmtId="0" fontId="11" fillId="6" borderId="73" xfId="3" applyBorder="1" applyAlignment="1" applyProtection="1">
      <alignment horizontal="center"/>
      <protection locked="0"/>
    </xf>
    <xf numFmtId="0" fontId="11" fillId="6" borderId="74" xfId="3" applyBorder="1" applyAlignment="1" applyProtection="1">
      <alignment horizontal="center"/>
      <protection locked="0"/>
    </xf>
    <xf numFmtId="165" fontId="12" fillId="7" borderId="75" xfId="2" applyNumberFormat="1" applyFont="1" applyFill="1" applyBorder="1" applyAlignment="1" applyProtection="1">
      <alignment horizontal="center"/>
    </xf>
    <xf numFmtId="165" fontId="12" fillId="7" borderId="22" xfId="2" applyNumberFormat="1" applyFont="1" applyFill="1" applyBorder="1" applyAlignment="1" applyProtection="1">
      <alignment horizontal="center"/>
    </xf>
    <xf numFmtId="165" fontId="12" fillId="7" borderId="23" xfId="2" applyNumberFormat="1" applyFont="1" applyFill="1" applyBorder="1" applyAlignment="1" applyProtection="1">
      <alignment horizontal="center"/>
    </xf>
    <xf numFmtId="0" fontId="0" fillId="0" borderId="76" xfId="0" applyBorder="1"/>
    <xf numFmtId="0" fontId="0" fillId="0" borderId="76" xfId="0" applyBorder="1" applyAlignment="1">
      <alignment horizontal="center"/>
    </xf>
    <xf numFmtId="0" fontId="0" fillId="0" borderId="76" xfId="0" applyBorder="1" applyAlignment="1">
      <alignment wrapText="1"/>
    </xf>
    <xf numFmtId="0" fontId="11" fillId="6" borderId="76" xfId="3" applyBorder="1" applyAlignment="1">
      <alignment horizontal="center"/>
    </xf>
    <xf numFmtId="0" fontId="0" fillId="19" borderId="76" xfId="0" applyFill="1" applyBorder="1"/>
    <xf numFmtId="43" fontId="0" fillId="0" borderId="76" xfId="1" applyFont="1" applyBorder="1"/>
    <xf numFmtId="43" fontId="0" fillId="19" borderId="76" xfId="0" applyNumberFormat="1" applyFill="1" applyBorder="1"/>
    <xf numFmtId="2" fontId="0" fillId="19" borderId="76" xfId="0" applyNumberFormat="1" applyFill="1" applyBorder="1"/>
    <xf numFmtId="0" fontId="38" fillId="13" borderId="47" xfId="9" applyFont="1" applyFill="1" applyBorder="1" applyAlignment="1">
      <alignment horizontal="left" vertical="center" indent="2"/>
    </xf>
    <xf numFmtId="0" fontId="38" fillId="13" borderId="48" xfId="9" applyFont="1" applyFill="1" applyBorder="1" applyAlignment="1">
      <alignment horizontal="left" vertical="center" indent="2"/>
    </xf>
    <xf numFmtId="0" fontId="38" fillId="13" borderId="45" xfId="9" applyFont="1" applyFill="1" applyBorder="1" applyAlignment="1">
      <alignment horizontal="left" vertical="center" indent="2"/>
    </xf>
    <xf numFmtId="44" fontId="14" fillId="6" borderId="16" xfId="3" applyNumberFormat="1" applyFont="1" applyAlignment="1" applyProtection="1">
      <alignment horizontal="center" vertical="center"/>
      <protection locked="0"/>
    </xf>
    <xf numFmtId="0" fontId="38" fillId="13" borderId="21" xfId="9" applyFont="1" applyFill="1" applyBorder="1" applyAlignment="1">
      <alignment horizontal="center" vertical="center"/>
    </xf>
    <xf numFmtId="0" fontId="39" fillId="13" borderId="21" xfId="9" applyFont="1" applyFill="1" applyBorder="1" applyAlignment="1">
      <alignment horizontal="center" vertical="center"/>
    </xf>
    <xf numFmtId="0" fontId="41" fillId="13" borderId="21" xfId="9" applyFont="1" applyFill="1" applyBorder="1" applyAlignment="1">
      <alignment horizontal="center" vertical="center" wrapText="1"/>
    </xf>
    <xf numFmtId="0" fontId="41" fillId="13" borderId="52" xfId="9" applyFont="1" applyFill="1" applyBorder="1" applyAlignment="1">
      <alignment horizontal="center" vertical="center" wrapText="1"/>
    </xf>
    <xf numFmtId="44" fontId="39" fillId="13" borderId="21" xfId="10" applyFont="1" applyFill="1" applyBorder="1" applyAlignment="1" applyProtection="1">
      <alignment horizontal="center" vertical="center"/>
      <protection locked="0"/>
    </xf>
    <xf numFmtId="0" fontId="43" fillId="0" borderId="21" xfId="9" applyFont="1" applyBorder="1" applyAlignment="1" applyProtection="1">
      <alignment horizontal="center" vertical="center" wrapText="1"/>
      <protection locked="0"/>
    </xf>
    <xf numFmtId="0" fontId="43" fillId="0" borderId="21" xfId="9" applyFont="1" applyBorder="1" applyAlignment="1">
      <alignment vertical="center" wrapText="1"/>
    </xf>
    <xf numFmtId="0" fontId="37" fillId="0" borderId="21" xfId="9" applyBorder="1" applyAlignment="1">
      <alignment vertical="center" wrapText="1"/>
    </xf>
    <xf numFmtId="0" fontId="43" fillId="13" borderId="50" xfId="9" applyFont="1" applyFill="1" applyBorder="1" applyAlignment="1">
      <alignment horizontal="center" vertical="center" textRotation="90" wrapText="1"/>
    </xf>
    <xf numFmtId="0" fontId="43" fillId="13" borderId="53" xfId="9" applyFont="1" applyFill="1" applyBorder="1" applyAlignment="1">
      <alignment horizontal="center" vertical="center" textRotation="90" wrapText="1"/>
    </xf>
    <xf numFmtId="0" fontId="43" fillId="13" borderId="52" xfId="9" applyFont="1" applyFill="1" applyBorder="1" applyAlignment="1">
      <alignment horizontal="center" vertical="center" textRotation="90" wrapText="1"/>
    </xf>
    <xf numFmtId="0" fontId="41" fillId="14" borderId="54" xfId="9" applyFont="1" applyFill="1" applyBorder="1" applyAlignment="1">
      <alignment horizontal="center" vertical="center" wrapText="1"/>
    </xf>
    <xf numFmtId="0" fontId="41" fillId="14" borderId="0" xfId="9" applyFont="1" applyFill="1" applyAlignment="1">
      <alignment horizontal="center" vertical="center" wrapText="1"/>
    </xf>
    <xf numFmtId="0" fontId="41" fillId="14" borderId="55" xfId="9" applyFont="1" applyFill="1" applyBorder="1" applyAlignment="1">
      <alignment horizontal="center" vertical="center" wrapText="1"/>
    </xf>
    <xf numFmtId="2" fontId="41" fillId="14" borderId="47" xfId="9" applyNumberFormat="1" applyFont="1" applyFill="1" applyBorder="1" applyAlignment="1">
      <alignment horizontal="center" vertical="center" wrapText="1"/>
    </xf>
    <xf numFmtId="2" fontId="41" fillId="14" borderId="48" xfId="9" applyNumberFormat="1" applyFont="1" applyFill="1" applyBorder="1" applyAlignment="1">
      <alignment horizontal="center" vertical="center" wrapText="1"/>
    </xf>
    <xf numFmtId="2" fontId="41" fillId="14" borderId="45" xfId="9" applyNumberFormat="1" applyFont="1" applyFill="1" applyBorder="1" applyAlignment="1">
      <alignment horizontal="center" vertical="center" wrapText="1"/>
    </xf>
    <xf numFmtId="166" fontId="41" fillId="14" borderId="53" xfId="9" applyNumberFormat="1" applyFont="1" applyFill="1" applyBorder="1" applyAlignment="1">
      <alignment horizontal="center" vertical="center"/>
    </xf>
    <xf numFmtId="166" fontId="41" fillId="14" borderId="52" xfId="9" applyNumberFormat="1" applyFont="1" applyFill="1" applyBorder="1" applyAlignment="1">
      <alignment horizontal="center" vertical="center"/>
    </xf>
    <xf numFmtId="0" fontId="37" fillId="0" borderId="21" xfId="9" applyBorder="1" applyAlignment="1">
      <alignment horizontal="center" vertical="center"/>
    </xf>
    <xf numFmtId="0" fontId="43" fillId="0" borderId="50" xfId="9" applyFont="1" applyBorder="1" applyAlignment="1" applyProtection="1">
      <alignment horizontal="center" vertical="center" wrapText="1"/>
      <protection locked="0"/>
    </xf>
    <xf numFmtId="0" fontId="43" fillId="0" borderId="53" xfId="9" applyFont="1" applyBorder="1" applyAlignment="1" applyProtection="1">
      <alignment horizontal="center" vertical="center" wrapText="1"/>
      <protection locked="0"/>
    </xf>
    <xf numFmtId="0" fontId="43" fillId="0" borderId="52" xfId="9" applyFont="1" applyBorder="1" applyAlignment="1" applyProtection="1">
      <alignment horizontal="center" vertical="center" wrapText="1"/>
      <protection locked="0"/>
    </xf>
    <xf numFmtId="166" fontId="14" fillId="6" borderId="50" xfId="3" applyNumberFormat="1" applyFont="1" applyBorder="1" applyAlignment="1" applyProtection="1">
      <alignment horizontal="center" vertical="center"/>
      <protection locked="0"/>
    </xf>
    <xf numFmtId="166" fontId="14" fillId="6" borderId="53" xfId="3" applyNumberFormat="1" applyFont="1" applyBorder="1" applyAlignment="1" applyProtection="1">
      <alignment horizontal="center" vertical="center"/>
      <protection locked="0"/>
    </xf>
    <xf numFmtId="166" fontId="14" fillId="6" borderId="70" xfId="3" applyNumberFormat="1" applyFont="1" applyBorder="1" applyAlignment="1" applyProtection="1">
      <alignment horizontal="center" vertical="center"/>
      <protection locked="0"/>
    </xf>
    <xf numFmtId="166" fontId="14" fillId="6" borderId="71" xfId="3" applyNumberFormat="1" applyFont="1" applyBorder="1" applyAlignment="1" applyProtection="1">
      <alignment horizontal="center" vertical="center"/>
      <protection locked="0"/>
    </xf>
    <xf numFmtId="166" fontId="45" fillId="16" borderId="47" xfId="9" applyNumberFormat="1" applyFont="1" applyFill="1" applyBorder="1" applyAlignment="1">
      <alignment horizontal="center" vertical="center"/>
    </xf>
    <xf numFmtId="166" fontId="45" fillId="16" borderId="48" xfId="9" applyNumberFormat="1" applyFont="1" applyFill="1" applyBorder="1" applyAlignment="1">
      <alignment horizontal="center" vertical="center"/>
    </xf>
    <xf numFmtId="166" fontId="45" fillId="16" borderId="45" xfId="9" applyNumberFormat="1" applyFont="1" applyFill="1" applyBorder="1" applyAlignment="1">
      <alignment horizontal="center" vertical="center"/>
    </xf>
    <xf numFmtId="0" fontId="38" fillId="2" borderId="47" xfId="9" applyFont="1" applyFill="1" applyBorder="1" applyAlignment="1">
      <alignment horizontal="center" vertical="center" wrapText="1"/>
    </xf>
    <xf numFmtId="0" fontId="38" fillId="2" borderId="48" xfId="9" applyFont="1" applyFill="1" applyBorder="1" applyAlignment="1">
      <alignment horizontal="center" vertical="center" wrapText="1"/>
    </xf>
    <xf numFmtId="0" fontId="38" fillId="2" borderId="45" xfId="9" applyFont="1" applyFill="1" applyBorder="1" applyAlignment="1">
      <alignment horizontal="center" vertical="center" wrapText="1"/>
    </xf>
    <xf numFmtId="0" fontId="38" fillId="0" borderId="57" xfId="9" applyFont="1" applyBorder="1" applyAlignment="1">
      <alignment horizontal="center" vertical="center" wrapText="1"/>
    </xf>
    <xf numFmtId="0" fontId="38" fillId="0" borderId="56" xfId="9" applyFont="1" applyBorder="1" applyAlignment="1">
      <alignment horizontal="center" vertical="center" wrapText="1"/>
    </xf>
    <xf numFmtId="0" fontId="38" fillId="0" borderId="58" xfId="9" applyFont="1" applyBorder="1" applyAlignment="1">
      <alignment horizontal="center" vertical="center" wrapText="1"/>
    </xf>
    <xf numFmtId="0" fontId="38" fillId="0" borderId="59" xfId="9" applyFont="1" applyBorder="1" applyAlignment="1">
      <alignment horizontal="center" vertical="center" wrapText="1"/>
    </xf>
    <xf numFmtId="0" fontId="38" fillId="0" borderId="60" xfId="9" applyFont="1" applyBorder="1" applyAlignment="1">
      <alignment horizontal="center" vertical="center" wrapText="1"/>
    </xf>
    <xf numFmtId="0" fontId="38" fillId="0" borderId="61" xfId="9" applyFont="1" applyBorder="1" applyAlignment="1">
      <alignment horizontal="center" vertical="center" wrapText="1"/>
    </xf>
    <xf numFmtId="0" fontId="38" fillId="0" borderId="47" xfId="9" applyFont="1" applyBorder="1" applyAlignment="1">
      <alignment horizontal="center" vertical="center" wrapText="1"/>
    </xf>
    <xf numFmtId="0" fontId="38" fillId="0" borderId="48" xfId="9" applyFont="1" applyBorder="1" applyAlignment="1">
      <alignment horizontal="center" vertical="center" wrapText="1"/>
    </xf>
    <xf numFmtId="0" fontId="38" fillId="0" borderId="45" xfId="9" applyFont="1" applyBorder="1" applyAlignment="1">
      <alignment horizontal="center" vertical="center" wrapText="1"/>
    </xf>
    <xf numFmtId="4" fontId="45" fillId="16" borderId="47" xfId="9" applyNumberFormat="1" applyFont="1" applyFill="1" applyBorder="1" applyAlignment="1">
      <alignment horizontal="right" vertical="center"/>
    </xf>
    <xf numFmtId="4" fontId="45" fillId="16" borderId="48" xfId="9" applyNumberFormat="1" applyFont="1" applyFill="1" applyBorder="1" applyAlignment="1">
      <alignment horizontal="right" vertical="center"/>
    </xf>
    <xf numFmtId="0" fontId="45" fillId="16" borderId="47" xfId="9" applyFont="1" applyFill="1" applyBorder="1" applyAlignment="1">
      <alignment horizontal="right" vertical="center"/>
    </xf>
    <xf numFmtId="0" fontId="45" fillId="16" borderId="48" xfId="9" applyFont="1" applyFill="1" applyBorder="1" applyAlignment="1">
      <alignment horizontal="right" vertical="center"/>
    </xf>
    <xf numFmtId="0" fontId="41" fillId="14" borderId="57" xfId="9" applyFont="1" applyFill="1" applyBorder="1" applyAlignment="1">
      <alignment horizontal="center" vertical="center" wrapText="1"/>
    </xf>
    <xf numFmtId="0" fontId="41" fillId="14" borderId="56" xfId="9" applyFont="1" applyFill="1" applyBorder="1" applyAlignment="1">
      <alignment horizontal="center" vertical="center" wrapText="1"/>
    </xf>
    <xf numFmtId="4" fontId="41" fillId="13" borderId="21" xfId="9" applyNumberFormat="1" applyFont="1" applyFill="1" applyBorder="1" applyAlignment="1">
      <alignment horizontal="center" vertical="center" wrapText="1"/>
    </xf>
    <xf numFmtId="4" fontId="41" fillId="13" borderId="56" xfId="9" applyNumberFormat="1" applyFont="1" applyFill="1" applyBorder="1" applyAlignment="1">
      <alignment horizontal="center" vertical="center" wrapText="1"/>
    </xf>
    <xf numFmtId="4" fontId="41" fillId="13" borderId="58" xfId="9" applyNumberFormat="1" applyFont="1" applyFill="1" applyBorder="1" applyAlignment="1">
      <alignment horizontal="center" vertical="center" wrapText="1"/>
    </xf>
    <xf numFmtId="4" fontId="41" fillId="13" borderId="47" xfId="9" applyNumberFormat="1" applyFont="1" applyFill="1" applyBorder="1" applyAlignment="1">
      <alignment horizontal="center" vertical="center" wrapText="1"/>
    </xf>
    <xf numFmtId="4" fontId="41" fillId="13" borderId="48" xfId="9" applyNumberFormat="1" applyFont="1" applyFill="1" applyBorder="1" applyAlignment="1">
      <alignment horizontal="center" vertical="center" wrapText="1"/>
    </xf>
    <xf numFmtId="4" fontId="41" fillId="13" borderId="45" xfId="9" applyNumberFormat="1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left" vertical="center"/>
    </xf>
    <xf numFmtId="0" fontId="17" fillId="3" borderId="34" xfId="0" applyFont="1" applyFill="1" applyBorder="1" applyAlignment="1">
      <alignment horizontal="left" vertical="center"/>
    </xf>
    <xf numFmtId="0" fontId="17" fillId="3" borderId="35" xfId="0" applyFont="1" applyFill="1" applyBorder="1" applyAlignment="1">
      <alignment horizontal="left" vertical="center"/>
    </xf>
    <xf numFmtId="0" fontId="17" fillId="3" borderId="21" xfId="0" applyFont="1" applyFill="1" applyBorder="1" applyAlignment="1">
      <alignment horizontal="left" vertical="center"/>
    </xf>
    <xf numFmtId="0" fontId="17" fillId="3" borderId="47" xfId="0" applyFont="1" applyFill="1" applyBorder="1" applyAlignment="1">
      <alignment horizontal="left" vertical="center"/>
    </xf>
    <xf numFmtId="0" fontId="17" fillId="3" borderId="21" xfId="0" applyFont="1" applyFill="1" applyBorder="1" applyAlignment="1">
      <alignment horizontal="left" vertical="center" wrapText="1"/>
    </xf>
    <xf numFmtId="0" fontId="17" fillId="3" borderId="47" xfId="0" applyFont="1" applyFill="1" applyBorder="1" applyAlignment="1">
      <alignment horizontal="left" vertical="center" wrapText="1"/>
    </xf>
    <xf numFmtId="0" fontId="31" fillId="12" borderId="9" xfId="0" applyFont="1" applyFill="1" applyBorder="1" applyAlignment="1">
      <alignment horizontal="center" vertical="center" wrapText="1"/>
    </xf>
    <xf numFmtId="0" fontId="31" fillId="12" borderId="11" xfId="0" applyFont="1" applyFill="1" applyBorder="1" applyAlignment="1">
      <alignment horizontal="center" vertical="center" wrapText="1"/>
    </xf>
    <xf numFmtId="0" fontId="31" fillId="12" borderId="4" xfId="0" applyFont="1" applyFill="1" applyBorder="1" applyAlignment="1">
      <alignment horizontal="center" vertical="center" wrapText="1"/>
    </xf>
    <xf numFmtId="0" fontId="31" fillId="1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165" fontId="32" fillId="12" borderId="10" xfId="2" applyNumberFormat="1" applyFont="1" applyFill="1" applyBorder="1" applyAlignment="1">
      <alignment horizontal="center" vertical="center" wrapText="1"/>
    </xf>
    <xf numFmtId="165" fontId="32" fillId="12" borderId="6" xfId="2" applyNumberFormat="1" applyFont="1" applyFill="1" applyBorder="1" applyAlignment="1">
      <alignment horizontal="center" vertical="center" wrapText="1"/>
    </xf>
    <xf numFmtId="164" fontId="32" fillId="12" borderId="10" xfId="2" applyNumberFormat="1" applyFont="1" applyFill="1" applyBorder="1" applyAlignment="1">
      <alignment horizontal="center" vertical="center" wrapText="1"/>
    </xf>
    <xf numFmtId="164" fontId="32" fillId="12" borderId="6" xfId="2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26" fillId="5" borderId="13" xfId="0" applyFont="1" applyFill="1" applyBorder="1" applyAlignment="1">
      <alignment horizontal="left" vertical="center"/>
    </xf>
    <xf numFmtId="0" fontId="26" fillId="5" borderId="12" xfId="0" applyFont="1" applyFill="1" applyBorder="1" applyAlignment="1">
      <alignment horizontal="left" vertical="center"/>
    </xf>
    <xf numFmtId="0" fontId="26" fillId="5" borderId="2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12" xfId="0" applyFont="1" applyFill="1" applyBorder="1" applyAlignment="1">
      <alignment vertical="center" wrapText="1"/>
    </xf>
    <xf numFmtId="0" fontId="19" fillId="2" borderId="12" xfId="0" applyFont="1" applyFill="1" applyBorder="1" applyAlignment="1">
      <alignment horizontal="left" vertical="center" wrapText="1"/>
    </xf>
    <xf numFmtId="16" fontId="19" fillId="2" borderId="12" xfId="0" applyNumberFormat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10" borderId="47" xfId="0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44" xfId="0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/>
    <xf numFmtId="0" fontId="17" fillId="3" borderId="33" xfId="0" applyFont="1" applyFill="1" applyBorder="1" applyAlignment="1">
      <alignment horizontal="left" vertical="center" wrapText="1"/>
    </xf>
    <xf numFmtId="165" fontId="32" fillId="0" borderId="10" xfId="2" applyNumberFormat="1" applyFont="1" applyBorder="1" applyAlignment="1">
      <alignment horizontal="center" vertical="center" wrapText="1"/>
    </xf>
    <xf numFmtId="165" fontId="32" fillId="0" borderId="6" xfId="2" applyNumberFormat="1" applyFont="1" applyBorder="1" applyAlignment="1">
      <alignment horizontal="center" vertical="center" wrapText="1"/>
    </xf>
    <xf numFmtId="164" fontId="32" fillId="0" borderId="10" xfId="2" applyNumberFormat="1" applyFont="1" applyBorder="1" applyAlignment="1">
      <alignment horizontal="center" vertical="center" wrapText="1"/>
    </xf>
    <xf numFmtId="164" fontId="32" fillId="0" borderId="6" xfId="2" applyNumberFormat="1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31" fillId="12" borderId="13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 wrapText="1"/>
    </xf>
    <xf numFmtId="0" fontId="31" fillId="12" borderId="2" xfId="0" applyFont="1" applyFill="1" applyBorder="1" applyAlignment="1">
      <alignment horizontal="center" vertical="center" wrapText="1"/>
    </xf>
    <xf numFmtId="4" fontId="41" fillId="11" borderId="21" xfId="9" applyNumberFormat="1" applyFont="1" applyFill="1" applyBorder="1" applyAlignment="1">
      <alignment horizontal="center" vertical="center" wrapText="1"/>
    </xf>
    <xf numFmtId="4" fontId="41" fillId="11" borderId="47" xfId="9" applyNumberFormat="1" applyFont="1" applyFill="1" applyBorder="1" applyAlignment="1">
      <alignment horizontal="center" vertical="center" wrapText="1"/>
    </xf>
    <xf numFmtId="4" fontId="41" fillId="11" borderId="48" xfId="9" applyNumberFormat="1" applyFont="1" applyFill="1" applyBorder="1" applyAlignment="1">
      <alignment horizontal="center" vertical="center" wrapText="1"/>
    </xf>
    <xf numFmtId="4" fontId="41" fillId="11" borderId="45" xfId="9" applyNumberFormat="1" applyFont="1" applyFill="1" applyBorder="1" applyAlignment="1">
      <alignment horizontal="center" vertical="center" wrapText="1"/>
    </xf>
    <xf numFmtId="166" fontId="14" fillId="6" borderId="16" xfId="3" applyNumberFormat="1" applyFont="1" applyAlignment="1" applyProtection="1">
      <alignment horizontal="center" vertical="center"/>
      <protection locked="0"/>
    </xf>
    <xf numFmtId="0" fontId="17" fillId="3" borderId="48" xfId="0" applyFont="1" applyFill="1" applyBorder="1" applyAlignment="1">
      <alignment horizontal="left" vertical="center" wrapText="1"/>
    </xf>
    <xf numFmtId="0" fontId="17" fillId="3" borderId="45" xfId="0" applyFont="1" applyFill="1" applyBorder="1" applyAlignment="1">
      <alignment horizontal="left" vertical="center" wrapText="1"/>
    </xf>
  </cellXfs>
  <cellStyles count="15">
    <cellStyle name="Ausgabe" xfId="4" builtinId="21"/>
    <cellStyle name="Eingabe" xfId="3" builtinId="20"/>
    <cellStyle name="Komma" xfId="1" builtinId="3"/>
    <cellStyle name="Komma 2" xfId="8" xr:uid="{EA7F14B3-D9D4-461B-AD14-A374A2C6A4CF}"/>
    <cellStyle name="Komma 3" xfId="11" xr:uid="{9165B705-2F3F-4327-917B-FE91EA418C28}"/>
    <cellStyle name="Komma 5" xfId="14" xr:uid="{D22374A9-E002-4050-82BE-00A7CC4FF328}"/>
    <cellStyle name="Prozent" xfId="5" builtinId="5"/>
    <cellStyle name="Standard" xfId="0" builtinId="0"/>
    <cellStyle name="Standard 2" xfId="6" xr:uid="{9680B17D-3F79-4001-8560-887A8720D550}"/>
    <cellStyle name="Standard 3" xfId="9" xr:uid="{6A9B7014-10B8-4C4D-B107-63CF0496F841}"/>
    <cellStyle name="Standard 4" xfId="12" xr:uid="{EE123DBD-6E97-4B22-9166-9F05EE6D15FA}"/>
    <cellStyle name="Währung" xfId="2" builtinId="4"/>
    <cellStyle name="Währung 2" xfId="7" xr:uid="{357CAECA-264D-41E0-B4C7-EFDBC8E761E4}"/>
    <cellStyle name="Währung 3" xfId="10" xr:uid="{CF79F9AE-3C3B-4A45-9524-81468F40AB4D}"/>
    <cellStyle name="Währung 4" xfId="13" xr:uid="{E705CBAE-0950-4BF1-9EEA-A6396A76E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ustauschablage_DL\B24.14%20Schmidhofer\Laufende_BA\24_0049_BAMF%20Bielefeld%20Unterhalts-%20und%20Glasreinigung\02_Verfahrensvorbereitung\250826_NE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kt%20Liegenschaftsbezogene%20Standardienstleistungen%20LSD%20ab%2001.10.2009\2_Abfragetool_wird%20nicht%20mehr%20aktualisiert_bitte%20ordner%20nummer%201%20benutzen\1_BPol\Bedarfskonfigurator_Komplett_Neuerung1_bpoltest%20mit%20bar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für Beschaffer"/>
      <sheetName val="Einführung"/>
      <sheetName val="1.Liegenschaft"/>
      <sheetName val="2.Bodenreinigung"/>
      <sheetName val="3.Inventarreinigung"/>
      <sheetName val="4.Glas-bzw. Fensterreinigung"/>
      <sheetName val="5.Besonderheiten"/>
      <sheetName val="Trennblatt B7"/>
      <sheetName val="Resultat 2.Bodenreinigung"/>
      <sheetName val="Resultat 3.Inventarreinigung"/>
      <sheetName val="Resultat 4.Glas-und Fensterrein"/>
      <sheetName val="Tabelle1"/>
      <sheetName val="Trennblatt Bieter"/>
      <sheetName val="Definitionen und Hinweise"/>
      <sheetName val="Bieter LeistBeschr_Basis_Los1"/>
      <sheetName val="Liegenschaft1_Preisblatt UR"/>
      <sheetName val="Liegenschaft1_Preisblatt UR Son"/>
      <sheetName val="Liegenschaft1_Preisblatt bes FT"/>
      <sheetName val="Liegenschaft1_Preisblatt GF"/>
      <sheetName val="Liegenschaft2_Preisblatt UR"/>
      <sheetName val="Liegenschaft2_Preisblatt UR Son"/>
      <sheetName val="Liegenschaft2_Preisblatt bes FT"/>
      <sheetName val="Liegenschaft2_Preisblatt GF"/>
      <sheetName val="Liegenschaft3_Preisblatt UR"/>
      <sheetName val="Liegenschaft3_Preisblatt UR Son"/>
      <sheetName val="Liegenschaft3_Preisblatt bes FT"/>
      <sheetName val="Liegenschaft3_Preisblatt GF"/>
      <sheetName val="Liegenschaft4_Preisblatt UR"/>
      <sheetName val="Liegenschaft4_Preisblatt UR Son"/>
      <sheetName val="Liegenschaft4_Preisblatt bes FT"/>
      <sheetName val="Liegenschaft4_Preisblatt GF"/>
      <sheetName val="Liegenschaft5_Preisblatt UR"/>
      <sheetName val="Liegenschaft5_Preisblatt UR Son"/>
      <sheetName val="Liegenschaft5_Preisblatt bes FT"/>
      <sheetName val="Liegenschaft5_Preisblatt GF"/>
      <sheetName val="Liegenschaft6_Preisblatt UR"/>
      <sheetName val="Liegenschaft6_Preisblatt UR Son"/>
      <sheetName val="Liegenschaft6_Preisblatt bes FT"/>
      <sheetName val="Liegenschaft6_Preisblatt GF"/>
      <sheetName val="Liegenschaft7_Preisblatt UR"/>
      <sheetName val="Liegenschaft7_Preisblatt UR Son"/>
      <sheetName val="Liegenschaft7_Preisblatt bes FT"/>
      <sheetName val="Liegenschaft7_Preisblatt GF"/>
      <sheetName val="Liegenschaft8_Preisblatt UR"/>
      <sheetName val="Liegenschaft8_Preisblatt UR Son"/>
      <sheetName val="Liegenschaft8_Preisblatt bes FT"/>
      <sheetName val="Liegenschaft8_Preisblatt GF"/>
      <sheetName val="Liegenschaft9_Preisblatt UR"/>
      <sheetName val="Liegenschaft9_Preisblatt UR Son"/>
      <sheetName val="Liegenschaft9_Preisblatt bes FT"/>
      <sheetName val="Liegenschaft9_Preisblatt GF"/>
      <sheetName val="Liegenschaft10_Preisblatt UR"/>
      <sheetName val="Liegenschaft10_Preisblatt U Son"/>
      <sheetName val="Liegenschaft10_Preisblatt besFT"/>
      <sheetName val="Liegenschaft10_Preisblatt GF"/>
    </sheetNames>
    <sheetDataSet>
      <sheetData sheetId="0" refreshError="1"/>
      <sheetData sheetId="1" refreshError="1"/>
      <sheetData sheetId="2">
        <row r="11">
          <cell r="C11">
            <v>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1</v>
          </cell>
        </row>
        <row r="36">
          <cell r="AS36">
            <v>0.91666666666666663</v>
          </cell>
        </row>
        <row r="38">
          <cell r="BQ38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für Beschaffer"/>
      <sheetName val="Einführung"/>
      <sheetName val="1.Liegenschaft"/>
      <sheetName val="2.Bodenreinigung"/>
      <sheetName val="3.Inventarreinigung"/>
      <sheetName val="4.Glas-bzw. Fensterreinigung"/>
      <sheetName val="5.Besonderheiten"/>
      <sheetName val="5.Besonderheiten Barch"/>
      <sheetName val="Bedarfsträger_Resultatsblatt "/>
      <sheetName val="Trennblatt B7"/>
      <sheetName val="Resultat 2.Bodenreinigung"/>
      <sheetName val="Resultat 3.Inventarreinigung"/>
      <sheetName val="Resultat 4.Glas-und Fensterrein"/>
      <sheetName val="Trennblatt Bieter"/>
      <sheetName val="Definitionen"/>
      <sheetName val="Bieter LeistBeschr_Basis_Los1"/>
      <sheetName val="Bieter LeistBeschr_Los2"/>
      <sheetName val="Bieter LeistBeschr_Los3"/>
      <sheetName val="Liegenschaft1_Preisblatt UR"/>
      <sheetName val="Liegenschaft1_Preisblatt GF"/>
      <sheetName val="Liegenschaft2_Preisblatt UR"/>
      <sheetName val="Liegenschaft2_Preisblatt GF"/>
      <sheetName val="Liegenschaft3_Preisblatt UR"/>
      <sheetName val="Liegenschaft3_Preisblatt GF"/>
      <sheetName val="Liegenschaft4_Preisblatt UR"/>
      <sheetName val="Liegenschaft4_Preisblatt GF"/>
      <sheetName val="Liegenschaft5_Preisblatt UR"/>
      <sheetName val="Liegenschaft5_Preisblatt GF"/>
      <sheetName val="Liegenschaft6_Preisblatt UR"/>
      <sheetName val="Liegenschaft6_Preisblatt GF"/>
      <sheetName val="Liegenschaft7_Preisblatt UR"/>
      <sheetName val="Liegenschaft7_Preisblatt GF"/>
      <sheetName val="Liegenschaft8_Preisblatt UR"/>
      <sheetName val="Liegenschaft8_Preisblatt GF"/>
      <sheetName val="Liegenschaft9_Preisblatt UR"/>
      <sheetName val="Liegenschaft9_Preisblatt GF"/>
      <sheetName val="Liegenschaft10_Preisblatt UR"/>
      <sheetName val="Liegenschaft10_Preisblatt GF"/>
      <sheetName val="Liegenschaft11_Preisblatt UR"/>
      <sheetName val="Liegenschaft11_Preisblatt GF"/>
      <sheetName val="Qualitätsmanag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6">
          <cell r="AS36">
            <v>0.91666666666666663</v>
          </cell>
        </row>
        <row r="38">
          <cell r="BP38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F190-363E-412C-99E0-A2B2DED0B972}">
  <sheetPr>
    <pageSetUpPr fitToPage="1"/>
  </sheetPr>
  <dimension ref="A1:O17"/>
  <sheetViews>
    <sheetView workbookViewId="0">
      <selection activeCell="O4" sqref="O4:O16"/>
    </sheetView>
  </sheetViews>
  <sheetFormatPr baseColWidth="10" defaultRowHeight="15" x14ac:dyDescent="0.25"/>
  <cols>
    <col min="1" max="1" width="29" style="346" bestFit="1" customWidth="1"/>
    <col min="2" max="2" width="10.5703125" style="153" customWidth="1"/>
    <col min="3" max="3" width="13" style="346" bestFit="1" customWidth="1"/>
    <col min="4" max="4" width="11.42578125" style="346"/>
    <col min="5" max="5" width="12" style="346" bestFit="1" customWidth="1"/>
    <col min="6" max="8" width="11.42578125" style="346"/>
    <col min="9" max="9" width="13.140625" style="346" bestFit="1" customWidth="1"/>
    <col min="10" max="10" width="12.28515625" style="346" customWidth="1"/>
    <col min="11" max="12" width="13.140625" style="346" bestFit="1" customWidth="1"/>
    <col min="13" max="14" width="11.42578125" style="346"/>
    <col min="15" max="15" width="23.140625" style="346" bestFit="1" customWidth="1"/>
    <col min="16" max="16384" width="11.42578125" style="346"/>
  </cols>
  <sheetData>
    <row r="1" spans="1:15" x14ac:dyDescent="0.25">
      <c r="A1" s="365"/>
      <c r="B1" s="366" t="s">
        <v>286</v>
      </c>
      <c r="C1" s="366" t="s">
        <v>287</v>
      </c>
      <c r="D1" s="366" t="s">
        <v>288</v>
      </c>
      <c r="E1" s="366" t="s">
        <v>289</v>
      </c>
      <c r="F1" s="366" t="s">
        <v>290</v>
      </c>
      <c r="G1" s="366" t="s">
        <v>291</v>
      </c>
      <c r="H1" s="366" t="s">
        <v>292</v>
      </c>
      <c r="I1" s="366" t="s">
        <v>287</v>
      </c>
      <c r="J1" s="366" t="s">
        <v>288</v>
      </c>
      <c r="K1" s="366" t="s">
        <v>289</v>
      </c>
      <c r="L1" s="366" t="s">
        <v>290</v>
      </c>
      <c r="M1" s="366" t="s">
        <v>291</v>
      </c>
      <c r="N1" s="365"/>
      <c r="O1" s="365"/>
    </row>
    <row r="2" spans="1:15" ht="30" x14ac:dyDescent="0.25">
      <c r="A2" s="365" t="s">
        <v>293</v>
      </c>
      <c r="B2" s="366"/>
      <c r="C2" s="365">
        <v>251.72</v>
      </c>
      <c r="D2" s="365">
        <v>151.03</v>
      </c>
      <c r="E2" s="365">
        <v>104.29</v>
      </c>
      <c r="F2" s="365">
        <v>52.15</v>
      </c>
      <c r="G2" s="365">
        <v>12</v>
      </c>
      <c r="H2" s="365"/>
      <c r="I2" s="365"/>
      <c r="J2" s="365"/>
      <c r="K2" s="365"/>
      <c r="L2" s="365"/>
      <c r="M2" s="365"/>
      <c r="N2" s="365"/>
      <c r="O2" s="367" t="s">
        <v>294</v>
      </c>
    </row>
    <row r="3" spans="1:15" x14ac:dyDescent="0.25">
      <c r="A3" s="365" t="s">
        <v>295</v>
      </c>
      <c r="B3" s="366" t="s">
        <v>296</v>
      </c>
      <c r="C3" s="366" t="s">
        <v>297</v>
      </c>
      <c r="D3" s="366" t="s">
        <v>297</v>
      </c>
      <c r="E3" s="366" t="s">
        <v>297</v>
      </c>
      <c r="F3" s="366" t="s">
        <v>297</v>
      </c>
      <c r="G3" s="366" t="s">
        <v>297</v>
      </c>
      <c r="H3" s="365"/>
      <c r="I3" s="365"/>
      <c r="J3" s="365"/>
      <c r="K3" s="365"/>
      <c r="L3" s="365"/>
      <c r="M3" s="365"/>
      <c r="N3" s="365"/>
      <c r="O3" s="366" t="s">
        <v>297</v>
      </c>
    </row>
    <row r="4" spans="1:15" x14ac:dyDescent="0.25">
      <c r="A4" s="365" t="s">
        <v>298</v>
      </c>
      <c r="B4" s="368">
        <v>140</v>
      </c>
      <c r="C4" s="369">
        <v>800.66</v>
      </c>
      <c r="D4" s="369"/>
      <c r="E4" s="369">
        <v>979.35</v>
      </c>
      <c r="F4" s="369">
        <v>982.67</v>
      </c>
      <c r="G4" s="369"/>
      <c r="H4" s="369">
        <f>SUM(C4:G4)</f>
        <v>2762.68</v>
      </c>
      <c r="I4" s="370">
        <f>C4*$C$2</f>
        <v>201542.13519999999</v>
      </c>
      <c r="J4" s="370">
        <f>D4*$D$2</f>
        <v>0</v>
      </c>
      <c r="K4" s="370">
        <f>E4*$E$2</f>
        <v>102136.4115</v>
      </c>
      <c r="L4" s="370">
        <f>F4*$F$2</f>
        <v>51246.2405</v>
      </c>
      <c r="M4" s="365">
        <f>G4*$G$2</f>
        <v>0</v>
      </c>
      <c r="N4" s="365"/>
      <c r="O4" s="371">
        <f t="shared" ref="O4:O16" si="0">SUM(I4:M4)</f>
        <v>354924.78720000002</v>
      </c>
    </row>
    <row r="5" spans="1:15" x14ac:dyDescent="0.25">
      <c r="A5" s="365" t="s">
        <v>299</v>
      </c>
      <c r="B5" s="368">
        <v>180</v>
      </c>
      <c r="C5" s="369">
        <v>263.31</v>
      </c>
      <c r="D5" s="369"/>
      <c r="E5" s="369">
        <v>1690.77</v>
      </c>
      <c r="F5" s="369">
        <v>647.19000000000005</v>
      </c>
      <c r="G5" s="369"/>
      <c r="H5" s="369">
        <f t="shared" ref="H5:H16" si="1">SUM(C5:G5)</f>
        <v>2601.27</v>
      </c>
      <c r="I5" s="370">
        <f>C5*$C$2</f>
        <v>66280.393200000006</v>
      </c>
      <c r="J5" s="370">
        <f>D5*$D$2</f>
        <v>0</v>
      </c>
      <c r="K5" s="370">
        <f>E5*$E$2</f>
        <v>176330.40330000001</v>
      </c>
      <c r="L5" s="370">
        <f>F5*$F$2</f>
        <v>33750.958500000001</v>
      </c>
      <c r="M5" s="365">
        <f>G5*$G$2</f>
        <v>0</v>
      </c>
      <c r="N5" s="365"/>
      <c r="O5" s="371">
        <f t="shared" si="0"/>
        <v>276361.755</v>
      </c>
    </row>
    <row r="6" spans="1:15" x14ac:dyDescent="0.25">
      <c r="A6" s="365" t="s">
        <v>300</v>
      </c>
      <c r="B6" s="368">
        <v>200</v>
      </c>
      <c r="C6" s="369">
        <v>74.89</v>
      </c>
      <c r="D6" s="369"/>
      <c r="E6" s="369">
        <v>24</v>
      </c>
      <c r="F6" s="369">
        <v>50.38</v>
      </c>
      <c r="G6" s="369"/>
      <c r="H6" s="369">
        <f t="shared" si="1"/>
        <v>149.27000000000001</v>
      </c>
      <c r="I6" s="370">
        <f t="shared" ref="I6:I16" si="2">C6*$C$2</f>
        <v>18851.310799999999</v>
      </c>
      <c r="J6" s="370">
        <f t="shared" ref="J6:J16" si="3">D6*$D$2</f>
        <v>0</v>
      </c>
      <c r="K6" s="370">
        <f t="shared" ref="K6:K16" si="4">E6*$E$2</f>
        <v>2502.96</v>
      </c>
      <c r="L6" s="370">
        <f t="shared" ref="L6:L16" si="5">F6*$F$2</f>
        <v>2627.317</v>
      </c>
      <c r="M6" s="365">
        <f t="shared" ref="M6:M17" si="6">G6*$G$2</f>
        <v>0</v>
      </c>
      <c r="N6" s="365"/>
      <c r="O6" s="371">
        <f t="shared" si="0"/>
        <v>23981.587799999998</v>
      </c>
    </row>
    <row r="7" spans="1:15" x14ac:dyDescent="0.25">
      <c r="A7" s="365" t="s">
        <v>301</v>
      </c>
      <c r="B7" s="368">
        <v>140</v>
      </c>
      <c r="C7" s="369">
        <v>191.26</v>
      </c>
      <c r="D7" s="369"/>
      <c r="E7" s="369">
        <v>87.4</v>
      </c>
      <c r="F7" s="369">
        <v>47.93</v>
      </c>
      <c r="G7" s="369"/>
      <c r="H7" s="369">
        <f t="shared" si="1"/>
        <v>326.58999999999997</v>
      </c>
      <c r="I7" s="370">
        <f t="shared" si="2"/>
        <v>48143.967199999999</v>
      </c>
      <c r="J7" s="370">
        <f t="shared" si="3"/>
        <v>0</v>
      </c>
      <c r="K7" s="370">
        <f t="shared" si="4"/>
        <v>9114.9460000000017</v>
      </c>
      <c r="L7" s="370">
        <f t="shared" si="5"/>
        <v>2499.5495000000001</v>
      </c>
      <c r="M7" s="365">
        <f t="shared" si="6"/>
        <v>0</v>
      </c>
      <c r="N7" s="365"/>
      <c r="O7" s="371">
        <f t="shared" si="0"/>
        <v>59758.462700000004</v>
      </c>
    </row>
    <row r="8" spans="1:15" x14ac:dyDescent="0.25">
      <c r="A8" s="365" t="s">
        <v>302</v>
      </c>
      <c r="B8" s="368">
        <v>200</v>
      </c>
      <c r="C8" s="369">
        <v>63.51</v>
      </c>
      <c r="D8" s="369"/>
      <c r="E8" s="369">
        <v>97.39</v>
      </c>
      <c r="F8" s="369">
        <v>689.48</v>
      </c>
      <c r="G8" s="369">
        <v>56.26</v>
      </c>
      <c r="H8" s="369">
        <f t="shared" si="1"/>
        <v>906.64</v>
      </c>
      <c r="I8" s="370">
        <f t="shared" si="2"/>
        <v>15986.7372</v>
      </c>
      <c r="J8" s="370">
        <f t="shared" si="3"/>
        <v>0</v>
      </c>
      <c r="K8" s="370">
        <f t="shared" si="4"/>
        <v>10156.803100000001</v>
      </c>
      <c r="L8" s="370">
        <f t="shared" si="5"/>
        <v>35956.381999999998</v>
      </c>
      <c r="M8" s="365">
        <f t="shared" si="6"/>
        <v>675.12</v>
      </c>
      <c r="N8" s="365"/>
      <c r="O8" s="371">
        <f t="shared" si="0"/>
        <v>62775.042300000001</v>
      </c>
    </row>
    <row r="9" spans="1:15" x14ac:dyDescent="0.25">
      <c r="A9" s="365" t="s">
        <v>303</v>
      </c>
      <c r="B9" s="368">
        <v>140</v>
      </c>
      <c r="C9" s="369">
        <v>5.4</v>
      </c>
      <c r="D9" s="369"/>
      <c r="E9" s="369"/>
      <c r="F9" s="369"/>
      <c r="G9" s="369"/>
      <c r="H9" s="369">
        <f t="shared" si="1"/>
        <v>5.4</v>
      </c>
      <c r="I9" s="370">
        <f t="shared" si="2"/>
        <v>1359.288</v>
      </c>
      <c r="J9" s="370"/>
      <c r="K9" s="370"/>
      <c r="L9" s="370"/>
      <c r="M9" s="365"/>
      <c r="N9" s="365"/>
      <c r="O9" s="371">
        <f t="shared" si="0"/>
        <v>1359.288</v>
      </c>
    </row>
    <row r="10" spans="1:15" x14ac:dyDescent="0.25">
      <c r="A10" s="365" t="s">
        <v>304</v>
      </c>
      <c r="B10" s="368">
        <v>180</v>
      </c>
      <c r="C10" s="369"/>
      <c r="D10" s="372">
        <v>970.2</v>
      </c>
      <c r="E10" s="369">
        <v>90.57</v>
      </c>
      <c r="F10" s="369">
        <v>704.39</v>
      </c>
      <c r="G10" s="369"/>
      <c r="H10" s="369">
        <f t="shared" si="1"/>
        <v>1765.1599999999999</v>
      </c>
      <c r="I10" s="370">
        <f t="shared" si="2"/>
        <v>0</v>
      </c>
      <c r="J10" s="370">
        <f t="shared" si="3"/>
        <v>146529.30600000001</v>
      </c>
      <c r="K10" s="370">
        <f t="shared" si="4"/>
        <v>9445.5452999999998</v>
      </c>
      <c r="L10" s="370">
        <f t="shared" si="5"/>
        <v>36733.938499999997</v>
      </c>
      <c r="M10" s="365">
        <f t="shared" si="6"/>
        <v>0</v>
      </c>
      <c r="N10" s="365"/>
      <c r="O10" s="371">
        <f t="shared" si="0"/>
        <v>192708.7898</v>
      </c>
    </row>
    <row r="11" spans="1:15" x14ac:dyDescent="0.25">
      <c r="A11" s="365" t="s">
        <v>305</v>
      </c>
      <c r="B11" s="368">
        <v>80</v>
      </c>
      <c r="C11" s="369">
        <v>334.33</v>
      </c>
      <c r="D11" s="369"/>
      <c r="E11" s="369">
        <v>18.79</v>
      </c>
      <c r="F11" s="369"/>
      <c r="G11" s="369"/>
      <c r="H11" s="369">
        <f t="shared" si="1"/>
        <v>353.12</v>
      </c>
      <c r="I11" s="370">
        <f t="shared" si="2"/>
        <v>84157.547599999991</v>
      </c>
      <c r="J11" s="370">
        <f t="shared" si="3"/>
        <v>0</v>
      </c>
      <c r="K11" s="370">
        <f t="shared" si="4"/>
        <v>1959.6091000000001</v>
      </c>
      <c r="L11" s="370">
        <f t="shared" si="5"/>
        <v>0</v>
      </c>
      <c r="M11" s="365">
        <f t="shared" si="6"/>
        <v>0</v>
      </c>
      <c r="N11" s="365"/>
      <c r="O11" s="371">
        <f t="shared" si="0"/>
        <v>86117.156699999992</v>
      </c>
    </row>
    <row r="12" spans="1:15" x14ac:dyDescent="0.25">
      <c r="A12" s="365" t="s">
        <v>306</v>
      </c>
      <c r="B12" s="368">
        <v>60</v>
      </c>
      <c r="C12" s="369">
        <v>2003.92</v>
      </c>
      <c r="D12" s="369"/>
      <c r="E12" s="369"/>
      <c r="F12" s="369"/>
      <c r="G12" s="369"/>
      <c r="H12" s="369">
        <f t="shared" si="1"/>
        <v>2003.92</v>
      </c>
      <c r="I12" s="370">
        <f t="shared" si="2"/>
        <v>504426.74239999999</v>
      </c>
      <c r="J12" s="370">
        <f t="shared" si="3"/>
        <v>0</v>
      </c>
      <c r="K12" s="370">
        <f t="shared" si="4"/>
        <v>0</v>
      </c>
      <c r="L12" s="370">
        <f t="shared" si="5"/>
        <v>0</v>
      </c>
      <c r="M12" s="365">
        <f t="shared" si="6"/>
        <v>0</v>
      </c>
      <c r="N12" s="365"/>
      <c r="O12" s="371">
        <f t="shared" si="0"/>
        <v>504426.74239999999</v>
      </c>
    </row>
    <row r="13" spans="1:15" x14ac:dyDescent="0.25">
      <c r="A13" s="365" t="s">
        <v>307</v>
      </c>
      <c r="B13" s="368">
        <v>100</v>
      </c>
      <c r="C13" s="369">
        <v>142.24</v>
      </c>
      <c r="D13" s="369"/>
      <c r="E13" s="369">
        <v>172.14</v>
      </c>
      <c r="F13" s="369">
        <v>109.19</v>
      </c>
      <c r="G13" s="369"/>
      <c r="H13" s="369">
        <f t="shared" si="1"/>
        <v>423.57</v>
      </c>
      <c r="I13" s="370">
        <f t="shared" si="2"/>
        <v>35804.652800000003</v>
      </c>
      <c r="J13" s="370">
        <f t="shared" si="3"/>
        <v>0</v>
      </c>
      <c r="K13" s="370">
        <f t="shared" si="4"/>
        <v>17952.480599999999</v>
      </c>
      <c r="L13" s="370">
        <f t="shared" si="5"/>
        <v>5694.2584999999999</v>
      </c>
      <c r="M13" s="365">
        <f t="shared" si="6"/>
        <v>0</v>
      </c>
      <c r="N13" s="365"/>
      <c r="O13" s="371">
        <f t="shared" si="0"/>
        <v>59451.391900000002</v>
      </c>
    </row>
    <row r="14" spans="1:15" x14ac:dyDescent="0.25">
      <c r="A14" s="365" t="s">
        <v>308</v>
      </c>
      <c r="B14" s="368">
        <v>200</v>
      </c>
      <c r="C14" s="369"/>
      <c r="D14" s="369"/>
      <c r="E14" s="369"/>
      <c r="F14" s="369">
        <v>41.35</v>
      </c>
      <c r="G14" s="369">
        <v>21.1</v>
      </c>
      <c r="H14" s="369">
        <f t="shared" si="1"/>
        <v>62.45</v>
      </c>
      <c r="I14" s="370">
        <f t="shared" si="2"/>
        <v>0</v>
      </c>
      <c r="J14" s="370">
        <f t="shared" si="3"/>
        <v>0</v>
      </c>
      <c r="K14" s="370">
        <f t="shared" si="4"/>
        <v>0</v>
      </c>
      <c r="L14" s="370">
        <f t="shared" si="5"/>
        <v>2156.4025000000001</v>
      </c>
      <c r="M14" s="365">
        <f t="shared" si="6"/>
        <v>253.20000000000002</v>
      </c>
      <c r="N14" s="365"/>
      <c r="O14" s="371">
        <f t="shared" si="0"/>
        <v>2409.6025</v>
      </c>
    </row>
    <row r="15" spans="1:15" x14ac:dyDescent="0.25">
      <c r="A15" s="365" t="s">
        <v>309</v>
      </c>
      <c r="B15" s="368">
        <v>200</v>
      </c>
      <c r="C15" s="369"/>
      <c r="D15" s="369"/>
      <c r="E15" s="369"/>
      <c r="F15" s="369">
        <v>110.01</v>
      </c>
      <c r="G15" s="369"/>
      <c r="H15" s="369">
        <f t="shared" si="1"/>
        <v>110.01</v>
      </c>
      <c r="I15" s="370">
        <f t="shared" si="2"/>
        <v>0</v>
      </c>
      <c r="J15" s="370">
        <f t="shared" si="3"/>
        <v>0</v>
      </c>
      <c r="K15" s="370">
        <f t="shared" si="4"/>
        <v>0</v>
      </c>
      <c r="L15" s="370">
        <f t="shared" si="5"/>
        <v>5737.0214999999998</v>
      </c>
      <c r="M15" s="365">
        <f t="shared" si="6"/>
        <v>0</v>
      </c>
      <c r="N15" s="365"/>
      <c r="O15" s="371">
        <f t="shared" si="0"/>
        <v>5737.0214999999998</v>
      </c>
    </row>
    <row r="16" spans="1:15" x14ac:dyDescent="0.25">
      <c r="A16" s="365" t="s">
        <v>310</v>
      </c>
      <c r="B16" s="368">
        <v>250</v>
      </c>
      <c r="C16" s="369">
        <v>498.7</v>
      </c>
      <c r="D16" s="369"/>
      <c r="E16" s="369">
        <v>949.82</v>
      </c>
      <c r="F16" s="369">
        <v>1832.95</v>
      </c>
      <c r="G16" s="369"/>
      <c r="H16" s="369">
        <f t="shared" si="1"/>
        <v>3281.4700000000003</v>
      </c>
      <c r="I16" s="370">
        <f t="shared" si="2"/>
        <v>125532.764</v>
      </c>
      <c r="J16" s="370">
        <f t="shared" si="3"/>
        <v>0</v>
      </c>
      <c r="K16" s="370">
        <f t="shared" si="4"/>
        <v>99056.727800000008</v>
      </c>
      <c r="L16" s="370">
        <f t="shared" si="5"/>
        <v>95588.342499999999</v>
      </c>
      <c r="M16" s="365">
        <f t="shared" si="6"/>
        <v>0</v>
      </c>
      <c r="N16" s="365"/>
      <c r="O16" s="371">
        <f t="shared" si="0"/>
        <v>320177.83429999999</v>
      </c>
    </row>
    <row r="17" spans="1:15" x14ac:dyDescent="0.25">
      <c r="A17" s="365"/>
      <c r="B17" s="366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>
        <f t="shared" si="6"/>
        <v>0</v>
      </c>
      <c r="N17" s="365"/>
      <c r="O17" s="365"/>
    </row>
  </sheetData>
  <sheetProtection algorithmName="SHA-512" hashValue="Hcyr6a39/X947RF4mvDxj477xpnNdIxBwTlSl0StyvHl5BPhZ3ptNc5MjX7ErMcP0y+KtAeY71oL4JhbsCuqaw==" saltValue="U5Z0YBnzNJgFAg4cDtXtNQ==" spinCount="100000" sheet="1" objects="1" scenarios="1"/>
  <pageMargins left="0.7" right="0.7" top="0.78740157499999996" bottom="0.78740157499999996" header="0.3" footer="0.3"/>
  <pageSetup paperSize="9" scale="63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84F6-E72A-447C-9D80-215E8157F221}">
  <sheetPr>
    <pageSetUpPr fitToPage="1"/>
  </sheetPr>
  <dimension ref="A1:W28"/>
  <sheetViews>
    <sheetView topLeftCell="N1" workbookViewId="0">
      <selection activeCell="AF8" sqref="AF8"/>
    </sheetView>
  </sheetViews>
  <sheetFormatPr baseColWidth="10" defaultColWidth="11.42578125" defaultRowHeight="15" zeroHeight="1" x14ac:dyDescent="0.25"/>
  <cols>
    <col min="1" max="1" width="11.42578125" style="147" customWidth="1"/>
    <col min="2" max="2" width="34.28515625" style="473" customWidth="1"/>
    <col min="3" max="3" width="7" style="473" bestFit="1" customWidth="1"/>
    <col min="4" max="4" width="15.7109375" style="473" customWidth="1"/>
    <col min="5" max="5" width="15.85546875" style="473" customWidth="1"/>
    <col min="6" max="6" width="11.42578125" style="147" customWidth="1"/>
    <col min="7" max="7" width="11.42578125" style="343"/>
    <col min="8" max="8" width="34.28515625" style="473" customWidth="1"/>
    <col min="9" max="9" width="7" style="473" bestFit="1" customWidth="1"/>
    <col min="10" max="10" width="15.7109375" style="473" customWidth="1"/>
    <col min="11" max="11" width="15.85546875" style="473" customWidth="1"/>
    <col min="12" max="13" width="11.42578125" style="343"/>
    <col min="14" max="14" width="34.28515625" style="473" customWidth="1"/>
    <col min="15" max="15" width="7" style="473" bestFit="1" customWidth="1"/>
    <col min="16" max="16" width="15.7109375" style="473" customWidth="1"/>
    <col min="17" max="17" width="15.85546875" style="473" customWidth="1"/>
    <col min="18" max="18" width="11.42578125" style="343"/>
    <col min="19" max="19" width="11.42578125" style="147"/>
    <col min="20" max="20" width="29.28515625" style="147" customWidth="1"/>
    <col min="21" max="16383" width="11.42578125" style="147"/>
    <col min="16384" max="16384" width="8.28515625" style="147" customWidth="1"/>
  </cols>
  <sheetData>
    <row r="1" spans="1:23" x14ac:dyDescent="0.25">
      <c r="A1" s="163" t="s">
        <v>267</v>
      </c>
      <c r="B1" s="147"/>
      <c r="C1" s="147"/>
      <c r="D1" s="147"/>
      <c r="E1" s="147"/>
      <c r="G1" s="163" t="s">
        <v>268</v>
      </c>
      <c r="H1" s="343"/>
      <c r="I1" s="343"/>
      <c r="J1" s="343"/>
      <c r="K1" s="343"/>
      <c r="M1" s="163" t="s">
        <v>269</v>
      </c>
      <c r="N1" s="343"/>
      <c r="O1" s="343"/>
      <c r="P1" s="343"/>
      <c r="Q1" s="343"/>
      <c r="S1" s="163" t="s">
        <v>270</v>
      </c>
      <c r="T1" s="343"/>
      <c r="U1" s="343"/>
      <c r="V1" s="343"/>
      <c r="W1" s="343"/>
    </row>
    <row r="2" spans="1:23" x14ac:dyDescent="0.25">
      <c r="A2" s="471" t="s">
        <v>120</v>
      </c>
      <c r="B2" s="471"/>
      <c r="C2" s="471"/>
      <c r="D2" s="472"/>
      <c r="E2" s="213"/>
      <c r="G2" s="471" t="s">
        <v>120</v>
      </c>
      <c r="H2" s="471"/>
      <c r="I2" s="471"/>
      <c r="J2" s="472"/>
      <c r="K2" s="213"/>
      <c r="M2" s="471" t="s">
        <v>120</v>
      </c>
      <c r="N2" s="471"/>
      <c r="O2" s="471"/>
      <c r="P2" s="472"/>
      <c r="Q2" s="213"/>
      <c r="S2" s="471" t="s">
        <v>120</v>
      </c>
      <c r="T2" s="471"/>
      <c r="U2" s="471"/>
      <c r="V2" s="472"/>
      <c r="W2" s="213"/>
    </row>
    <row r="3" spans="1:23" ht="9" customHeight="1" x14ac:dyDescent="0.25">
      <c r="A3" s="160"/>
      <c r="B3" s="160"/>
      <c r="C3" s="160"/>
      <c r="D3" s="168"/>
      <c r="E3" s="147"/>
      <c r="G3" s="344"/>
      <c r="H3" s="344"/>
      <c r="I3" s="344"/>
      <c r="J3" s="168"/>
      <c r="K3" s="343"/>
      <c r="M3" s="344"/>
      <c r="N3" s="344"/>
      <c r="O3" s="344"/>
      <c r="P3" s="168"/>
      <c r="Q3" s="343"/>
      <c r="S3" s="344"/>
      <c r="T3" s="344"/>
      <c r="U3" s="344"/>
      <c r="V3" s="168"/>
      <c r="W3" s="343"/>
    </row>
    <row r="4" spans="1:23" ht="45" x14ac:dyDescent="0.25">
      <c r="A4" s="153" t="s">
        <v>117</v>
      </c>
      <c r="B4" s="147" t="s">
        <v>143</v>
      </c>
      <c r="C4" s="156" t="s">
        <v>147</v>
      </c>
      <c r="D4" s="156" t="s">
        <v>145</v>
      </c>
      <c r="E4" s="156" t="s">
        <v>146</v>
      </c>
      <c r="G4" s="153" t="s">
        <v>117</v>
      </c>
      <c r="H4" s="343" t="s">
        <v>143</v>
      </c>
      <c r="I4" s="156" t="s">
        <v>147</v>
      </c>
      <c r="J4" s="156" t="s">
        <v>145</v>
      </c>
      <c r="K4" s="156" t="s">
        <v>146</v>
      </c>
      <c r="M4" s="153" t="s">
        <v>117</v>
      </c>
      <c r="N4" s="343" t="s">
        <v>143</v>
      </c>
      <c r="O4" s="156" t="s">
        <v>147</v>
      </c>
      <c r="P4" s="156" t="s">
        <v>145</v>
      </c>
      <c r="Q4" s="156" t="s">
        <v>146</v>
      </c>
      <c r="S4" s="153" t="s">
        <v>117</v>
      </c>
      <c r="T4" s="343" t="s">
        <v>143</v>
      </c>
      <c r="U4" s="156" t="s">
        <v>147</v>
      </c>
      <c r="V4" s="156" t="s">
        <v>145</v>
      </c>
      <c r="W4" s="156" t="s">
        <v>146</v>
      </c>
    </row>
    <row r="5" spans="1:23" x14ac:dyDescent="0.25">
      <c r="A5" s="468" t="s">
        <v>150</v>
      </c>
      <c r="B5" s="469"/>
      <c r="C5" s="469"/>
      <c r="D5" s="470"/>
      <c r="E5" s="170">
        <f>SUM(E7:E26)</f>
        <v>0</v>
      </c>
      <c r="G5" s="468" t="s">
        <v>150</v>
      </c>
      <c r="H5" s="469"/>
      <c r="I5" s="469"/>
      <c r="J5" s="470"/>
      <c r="K5" s="170">
        <f>SUM(K7:K26)</f>
        <v>0</v>
      </c>
      <c r="M5" s="468" t="s">
        <v>150</v>
      </c>
      <c r="N5" s="469"/>
      <c r="O5" s="469"/>
      <c r="P5" s="470"/>
      <c r="Q5" s="170">
        <f>SUM(Q7:Q26)</f>
        <v>0</v>
      </c>
      <c r="S5" s="468" t="s">
        <v>150</v>
      </c>
      <c r="T5" s="469"/>
      <c r="U5" s="469"/>
      <c r="V5" s="470"/>
      <c r="W5" s="170">
        <f>SUM(W7:W26)</f>
        <v>0</v>
      </c>
    </row>
    <row r="6" spans="1:23" s="151" customFormat="1" x14ac:dyDescent="0.25"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</row>
    <row r="7" spans="1:23" x14ac:dyDescent="0.25">
      <c r="A7" s="153">
        <v>1</v>
      </c>
      <c r="B7" s="213"/>
      <c r="C7" s="214"/>
      <c r="D7" s="215"/>
      <c r="E7" s="154">
        <f t="shared" ref="E7:E20" si="0">D7*C7</f>
        <v>0</v>
      </c>
      <c r="G7" s="153">
        <v>1</v>
      </c>
      <c r="H7" s="213"/>
      <c r="I7" s="214"/>
      <c r="J7" s="215"/>
      <c r="K7" s="154">
        <f>J7*I7</f>
        <v>0</v>
      </c>
      <c r="M7" s="153">
        <v>1</v>
      </c>
      <c r="N7" s="213"/>
      <c r="O7" s="214"/>
      <c r="P7" s="215"/>
      <c r="Q7" s="154">
        <f>P7*O7</f>
        <v>0</v>
      </c>
      <c r="S7" s="153">
        <v>1</v>
      </c>
      <c r="T7" s="213"/>
      <c r="U7" s="214"/>
      <c r="V7" s="215"/>
      <c r="W7" s="154">
        <f>V7*U7</f>
        <v>0</v>
      </c>
    </row>
    <row r="8" spans="1:23" x14ac:dyDescent="0.25">
      <c r="A8" s="153">
        <v>2</v>
      </c>
      <c r="B8" s="213"/>
      <c r="C8" s="214"/>
      <c r="D8" s="215"/>
      <c r="E8" s="154">
        <f t="shared" si="0"/>
        <v>0</v>
      </c>
      <c r="G8" s="153">
        <v>2</v>
      </c>
      <c r="H8" s="213"/>
      <c r="I8" s="214"/>
      <c r="J8" s="215"/>
      <c r="K8" s="154">
        <f t="shared" ref="K8:K26" si="1">J8*I8</f>
        <v>0</v>
      </c>
      <c r="M8" s="153">
        <v>2</v>
      </c>
      <c r="N8" s="213"/>
      <c r="O8" s="214"/>
      <c r="P8" s="215"/>
      <c r="Q8" s="154">
        <f t="shared" ref="Q8:Q26" si="2">P8*O8</f>
        <v>0</v>
      </c>
      <c r="S8" s="153">
        <v>2</v>
      </c>
      <c r="T8" s="213"/>
      <c r="U8" s="214"/>
      <c r="V8" s="215"/>
      <c r="W8" s="154">
        <f t="shared" ref="W8:W26" si="3">V8*U8</f>
        <v>0</v>
      </c>
    </row>
    <row r="9" spans="1:23" x14ac:dyDescent="0.25">
      <c r="A9" s="153">
        <v>3</v>
      </c>
      <c r="B9" s="213"/>
      <c r="C9" s="214"/>
      <c r="D9" s="215"/>
      <c r="E9" s="154">
        <f t="shared" si="0"/>
        <v>0</v>
      </c>
      <c r="G9" s="153">
        <v>3</v>
      </c>
      <c r="H9" s="213"/>
      <c r="I9" s="214"/>
      <c r="J9" s="215"/>
      <c r="K9" s="154">
        <f t="shared" si="1"/>
        <v>0</v>
      </c>
      <c r="M9" s="153">
        <v>3</v>
      </c>
      <c r="N9" s="213"/>
      <c r="O9" s="214"/>
      <c r="P9" s="215"/>
      <c r="Q9" s="154">
        <f t="shared" si="2"/>
        <v>0</v>
      </c>
      <c r="S9" s="153">
        <v>3</v>
      </c>
      <c r="T9" s="213"/>
      <c r="U9" s="214"/>
      <c r="V9" s="215"/>
      <c r="W9" s="154">
        <f t="shared" si="3"/>
        <v>0</v>
      </c>
    </row>
    <row r="10" spans="1:23" x14ac:dyDescent="0.25">
      <c r="A10" s="153">
        <v>4</v>
      </c>
      <c r="B10" s="213"/>
      <c r="C10" s="214"/>
      <c r="D10" s="215"/>
      <c r="E10" s="154">
        <f t="shared" si="0"/>
        <v>0</v>
      </c>
      <c r="G10" s="153">
        <v>4</v>
      </c>
      <c r="H10" s="213"/>
      <c r="I10" s="214"/>
      <c r="J10" s="215"/>
      <c r="K10" s="154">
        <f t="shared" si="1"/>
        <v>0</v>
      </c>
      <c r="M10" s="153">
        <v>4</v>
      </c>
      <c r="N10" s="213"/>
      <c r="O10" s="214"/>
      <c r="P10" s="215"/>
      <c r="Q10" s="154">
        <f t="shared" si="2"/>
        <v>0</v>
      </c>
      <c r="S10" s="153">
        <v>4</v>
      </c>
      <c r="T10" s="213"/>
      <c r="U10" s="214"/>
      <c r="V10" s="215"/>
      <c r="W10" s="154">
        <f t="shared" si="3"/>
        <v>0</v>
      </c>
    </row>
    <row r="11" spans="1:23" x14ac:dyDescent="0.25">
      <c r="A11" s="153">
        <v>5</v>
      </c>
      <c r="B11" s="213"/>
      <c r="C11" s="214"/>
      <c r="D11" s="215"/>
      <c r="E11" s="154">
        <f t="shared" si="0"/>
        <v>0</v>
      </c>
      <c r="G11" s="153">
        <v>5</v>
      </c>
      <c r="H11" s="213"/>
      <c r="I11" s="214"/>
      <c r="J11" s="215"/>
      <c r="K11" s="154">
        <f t="shared" si="1"/>
        <v>0</v>
      </c>
      <c r="M11" s="153">
        <v>5</v>
      </c>
      <c r="N11" s="213"/>
      <c r="O11" s="214"/>
      <c r="P11" s="215"/>
      <c r="Q11" s="154">
        <f t="shared" si="2"/>
        <v>0</v>
      </c>
      <c r="S11" s="153">
        <v>5</v>
      </c>
      <c r="T11" s="213"/>
      <c r="U11" s="214"/>
      <c r="V11" s="215"/>
      <c r="W11" s="154">
        <f t="shared" si="3"/>
        <v>0</v>
      </c>
    </row>
    <row r="12" spans="1:23" x14ac:dyDescent="0.25">
      <c r="A12" s="153">
        <v>6</v>
      </c>
      <c r="B12" s="213"/>
      <c r="C12" s="214"/>
      <c r="D12" s="215"/>
      <c r="E12" s="154">
        <f t="shared" si="0"/>
        <v>0</v>
      </c>
      <c r="G12" s="153">
        <v>6</v>
      </c>
      <c r="H12" s="213"/>
      <c r="I12" s="214"/>
      <c r="J12" s="215"/>
      <c r="K12" s="154">
        <f t="shared" si="1"/>
        <v>0</v>
      </c>
      <c r="M12" s="153">
        <v>6</v>
      </c>
      <c r="N12" s="213"/>
      <c r="O12" s="214"/>
      <c r="P12" s="215"/>
      <c r="Q12" s="154">
        <f t="shared" si="2"/>
        <v>0</v>
      </c>
      <c r="S12" s="153">
        <v>6</v>
      </c>
      <c r="T12" s="213"/>
      <c r="U12" s="214"/>
      <c r="V12" s="215"/>
      <c r="W12" s="154">
        <f t="shared" si="3"/>
        <v>0</v>
      </c>
    </row>
    <row r="13" spans="1:23" x14ac:dyDescent="0.25">
      <c r="A13" s="153">
        <v>7</v>
      </c>
      <c r="B13" s="213"/>
      <c r="C13" s="214"/>
      <c r="D13" s="215"/>
      <c r="E13" s="154">
        <f t="shared" si="0"/>
        <v>0</v>
      </c>
      <c r="G13" s="153">
        <v>7</v>
      </c>
      <c r="H13" s="213"/>
      <c r="I13" s="214"/>
      <c r="J13" s="215"/>
      <c r="K13" s="154">
        <f t="shared" si="1"/>
        <v>0</v>
      </c>
      <c r="M13" s="153">
        <v>7</v>
      </c>
      <c r="N13" s="213"/>
      <c r="O13" s="214"/>
      <c r="P13" s="215"/>
      <c r="Q13" s="154">
        <f t="shared" si="2"/>
        <v>0</v>
      </c>
      <c r="S13" s="153">
        <v>7</v>
      </c>
      <c r="T13" s="213"/>
      <c r="U13" s="214"/>
      <c r="V13" s="215"/>
      <c r="W13" s="154">
        <f t="shared" si="3"/>
        <v>0</v>
      </c>
    </row>
    <row r="14" spans="1:23" x14ac:dyDescent="0.25">
      <c r="A14" s="153">
        <v>8</v>
      </c>
      <c r="B14" s="213"/>
      <c r="C14" s="214"/>
      <c r="D14" s="215"/>
      <c r="E14" s="154">
        <f t="shared" si="0"/>
        <v>0</v>
      </c>
      <c r="G14" s="153">
        <v>8</v>
      </c>
      <c r="H14" s="213"/>
      <c r="I14" s="214"/>
      <c r="J14" s="215"/>
      <c r="K14" s="154">
        <f t="shared" si="1"/>
        <v>0</v>
      </c>
      <c r="M14" s="153">
        <v>8</v>
      </c>
      <c r="N14" s="213"/>
      <c r="O14" s="214"/>
      <c r="P14" s="215"/>
      <c r="Q14" s="154">
        <f t="shared" si="2"/>
        <v>0</v>
      </c>
      <c r="S14" s="153">
        <v>8</v>
      </c>
      <c r="T14" s="213"/>
      <c r="U14" s="214"/>
      <c r="V14" s="215"/>
      <c r="W14" s="154">
        <f t="shared" si="3"/>
        <v>0</v>
      </c>
    </row>
    <row r="15" spans="1:23" x14ac:dyDescent="0.25">
      <c r="A15" s="153">
        <v>9</v>
      </c>
      <c r="B15" s="213"/>
      <c r="C15" s="214"/>
      <c r="D15" s="215"/>
      <c r="E15" s="154">
        <f t="shared" si="0"/>
        <v>0</v>
      </c>
      <c r="G15" s="153">
        <v>9</v>
      </c>
      <c r="H15" s="213"/>
      <c r="I15" s="214"/>
      <c r="J15" s="215"/>
      <c r="K15" s="154">
        <f t="shared" si="1"/>
        <v>0</v>
      </c>
      <c r="M15" s="153">
        <v>9</v>
      </c>
      <c r="N15" s="213"/>
      <c r="O15" s="214"/>
      <c r="P15" s="215"/>
      <c r="Q15" s="154">
        <f t="shared" si="2"/>
        <v>0</v>
      </c>
      <c r="S15" s="153">
        <v>9</v>
      </c>
      <c r="T15" s="213"/>
      <c r="U15" s="214"/>
      <c r="V15" s="215"/>
      <c r="W15" s="154">
        <f t="shared" si="3"/>
        <v>0</v>
      </c>
    </row>
    <row r="16" spans="1:23" x14ac:dyDescent="0.25">
      <c r="A16" s="153">
        <v>10</v>
      </c>
      <c r="B16" s="213"/>
      <c r="C16" s="214"/>
      <c r="D16" s="215"/>
      <c r="E16" s="154">
        <f t="shared" si="0"/>
        <v>0</v>
      </c>
      <c r="G16" s="153">
        <v>10</v>
      </c>
      <c r="H16" s="213"/>
      <c r="I16" s="214"/>
      <c r="J16" s="215"/>
      <c r="K16" s="154">
        <f t="shared" si="1"/>
        <v>0</v>
      </c>
      <c r="M16" s="153">
        <v>10</v>
      </c>
      <c r="N16" s="213"/>
      <c r="O16" s="214"/>
      <c r="P16" s="215"/>
      <c r="Q16" s="154">
        <f t="shared" si="2"/>
        <v>0</v>
      </c>
      <c r="S16" s="153">
        <v>10</v>
      </c>
      <c r="T16" s="213"/>
      <c r="U16" s="214"/>
      <c r="V16" s="215"/>
      <c r="W16" s="154">
        <f t="shared" si="3"/>
        <v>0</v>
      </c>
    </row>
    <row r="17" spans="1:23" x14ac:dyDescent="0.25">
      <c r="A17" s="153">
        <v>11</v>
      </c>
      <c r="B17" s="213"/>
      <c r="C17" s="214"/>
      <c r="D17" s="215"/>
      <c r="E17" s="154">
        <f t="shared" si="0"/>
        <v>0</v>
      </c>
      <c r="G17" s="153">
        <v>11</v>
      </c>
      <c r="H17" s="213"/>
      <c r="I17" s="214"/>
      <c r="J17" s="215"/>
      <c r="K17" s="154">
        <f t="shared" si="1"/>
        <v>0</v>
      </c>
      <c r="M17" s="153">
        <v>11</v>
      </c>
      <c r="N17" s="213"/>
      <c r="O17" s="214"/>
      <c r="P17" s="215"/>
      <c r="Q17" s="154">
        <f t="shared" si="2"/>
        <v>0</v>
      </c>
      <c r="S17" s="153">
        <v>11</v>
      </c>
      <c r="T17" s="213"/>
      <c r="U17" s="214"/>
      <c r="V17" s="215"/>
      <c r="W17" s="154">
        <f t="shared" si="3"/>
        <v>0</v>
      </c>
    </row>
    <row r="18" spans="1:23" x14ac:dyDescent="0.25">
      <c r="A18" s="153">
        <v>12</v>
      </c>
      <c r="B18" s="213"/>
      <c r="C18" s="214"/>
      <c r="D18" s="215"/>
      <c r="E18" s="154">
        <f t="shared" si="0"/>
        <v>0</v>
      </c>
      <c r="G18" s="153">
        <v>12</v>
      </c>
      <c r="H18" s="213"/>
      <c r="I18" s="214"/>
      <c r="J18" s="215"/>
      <c r="K18" s="154">
        <f t="shared" si="1"/>
        <v>0</v>
      </c>
      <c r="M18" s="153">
        <v>12</v>
      </c>
      <c r="N18" s="213"/>
      <c r="O18" s="214"/>
      <c r="P18" s="215"/>
      <c r="Q18" s="154">
        <f t="shared" si="2"/>
        <v>0</v>
      </c>
      <c r="S18" s="153">
        <v>12</v>
      </c>
      <c r="T18" s="213"/>
      <c r="U18" s="214"/>
      <c r="V18" s="215"/>
      <c r="W18" s="154">
        <f t="shared" si="3"/>
        <v>0</v>
      </c>
    </row>
    <row r="19" spans="1:23" x14ac:dyDescent="0.25">
      <c r="A19" s="153">
        <v>13</v>
      </c>
      <c r="B19" s="213"/>
      <c r="C19" s="214"/>
      <c r="D19" s="215"/>
      <c r="E19" s="154">
        <f t="shared" si="0"/>
        <v>0</v>
      </c>
      <c r="G19" s="153">
        <v>13</v>
      </c>
      <c r="H19" s="213"/>
      <c r="I19" s="214"/>
      <c r="J19" s="215"/>
      <c r="K19" s="154">
        <f t="shared" si="1"/>
        <v>0</v>
      </c>
      <c r="M19" s="153">
        <v>13</v>
      </c>
      <c r="N19" s="213"/>
      <c r="O19" s="214"/>
      <c r="P19" s="215"/>
      <c r="Q19" s="154">
        <f t="shared" si="2"/>
        <v>0</v>
      </c>
      <c r="S19" s="153">
        <v>13</v>
      </c>
      <c r="T19" s="213"/>
      <c r="U19" s="214"/>
      <c r="V19" s="215"/>
      <c r="W19" s="154">
        <f t="shared" si="3"/>
        <v>0</v>
      </c>
    </row>
    <row r="20" spans="1:23" x14ac:dyDescent="0.25">
      <c r="A20" s="153">
        <v>14</v>
      </c>
      <c r="B20" s="213"/>
      <c r="C20" s="214"/>
      <c r="D20" s="215"/>
      <c r="E20" s="154">
        <f t="shared" si="0"/>
        <v>0</v>
      </c>
      <c r="G20" s="153">
        <v>14</v>
      </c>
      <c r="H20" s="213"/>
      <c r="I20" s="214"/>
      <c r="J20" s="215"/>
      <c r="K20" s="154">
        <f t="shared" si="1"/>
        <v>0</v>
      </c>
      <c r="M20" s="153">
        <v>14</v>
      </c>
      <c r="N20" s="213"/>
      <c r="O20" s="214"/>
      <c r="P20" s="215"/>
      <c r="Q20" s="154">
        <f t="shared" si="2"/>
        <v>0</v>
      </c>
      <c r="S20" s="153">
        <v>14</v>
      </c>
      <c r="T20" s="213"/>
      <c r="U20" s="214"/>
      <c r="V20" s="215"/>
      <c r="W20" s="154">
        <f t="shared" si="3"/>
        <v>0</v>
      </c>
    </row>
    <row r="21" spans="1:23" s="151" customFormat="1" x14ac:dyDescent="0.25">
      <c r="A21" s="153">
        <v>15</v>
      </c>
      <c r="B21" s="213"/>
      <c r="C21" s="214"/>
      <c r="D21" s="215"/>
      <c r="E21" s="154">
        <f t="shared" ref="E21:E25" si="4">D21*C21</f>
        <v>0</v>
      </c>
      <c r="G21" s="153">
        <v>15</v>
      </c>
      <c r="H21" s="213"/>
      <c r="I21" s="214"/>
      <c r="J21" s="215"/>
      <c r="K21" s="154">
        <f t="shared" si="1"/>
        <v>0</v>
      </c>
      <c r="L21" s="343"/>
      <c r="M21" s="153">
        <v>15</v>
      </c>
      <c r="N21" s="213"/>
      <c r="O21" s="214"/>
      <c r="P21" s="215"/>
      <c r="Q21" s="154">
        <f t="shared" si="2"/>
        <v>0</v>
      </c>
      <c r="R21" s="343"/>
      <c r="S21" s="153">
        <v>15</v>
      </c>
      <c r="T21" s="213"/>
      <c r="U21" s="214"/>
      <c r="V21" s="215"/>
      <c r="W21" s="154">
        <f t="shared" si="3"/>
        <v>0</v>
      </c>
    </row>
    <row r="22" spans="1:23" s="151" customFormat="1" x14ac:dyDescent="0.25">
      <c r="A22" s="153">
        <v>16</v>
      </c>
      <c r="B22" s="213"/>
      <c r="C22" s="214"/>
      <c r="D22" s="215"/>
      <c r="E22" s="154">
        <f t="shared" si="4"/>
        <v>0</v>
      </c>
      <c r="G22" s="153">
        <v>16</v>
      </c>
      <c r="H22" s="213"/>
      <c r="I22" s="214"/>
      <c r="J22" s="215"/>
      <c r="K22" s="154">
        <f t="shared" si="1"/>
        <v>0</v>
      </c>
      <c r="L22" s="343"/>
      <c r="M22" s="153">
        <v>16</v>
      </c>
      <c r="N22" s="213"/>
      <c r="O22" s="214"/>
      <c r="P22" s="215"/>
      <c r="Q22" s="154">
        <f t="shared" si="2"/>
        <v>0</v>
      </c>
      <c r="R22" s="343"/>
      <c r="S22" s="153">
        <v>16</v>
      </c>
      <c r="T22" s="213"/>
      <c r="U22" s="214"/>
      <c r="V22" s="215"/>
      <c r="W22" s="154">
        <f t="shared" si="3"/>
        <v>0</v>
      </c>
    </row>
    <row r="23" spans="1:23" s="151" customFormat="1" x14ac:dyDescent="0.25">
      <c r="A23" s="153">
        <v>17</v>
      </c>
      <c r="B23" s="213"/>
      <c r="C23" s="214"/>
      <c r="D23" s="215"/>
      <c r="E23" s="154">
        <f t="shared" si="4"/>
        <v>0</v>
      </c>
      <c r="G23" s="153">
        <v>17</v>
      </c>
      <c r="H23" s="213"/>
      <c r="I23" s="214"/>
      <c r="J23" s="215"/>
      <c r="K23" s="154">
        <f t="shared" si="1"/>
        <v>0</v>
      </c>
      <c r="L23" s="343"/>
      <c r="M23" s="153">
        <v>17</v>
      </c>
      <c r="N23" s="213"/>
      <c r="O23" s="214"/>
      <c r="P23" s="215"/>
      <c r="Q23" s="154">
        <f t="shared" si="2"/>
        <v>0</v>
      </c>
      <c r="R23" s="343"/>
      <c r="S23" s="153">
        <v>17</v>
      </c>
      <c r="T23" s="213"/>
      <c r="U23" s="214"/>
      <c r="V23" s="215"/>
      <c r="W23" s="154">
        <f t="shared" si="3"/>
        <v>0</v>
      </c>
    </row>
    <row r="24" spans="1:23" s="151" customFormat="1" x14ac:dyDescent="0.25">
      <c r="A24" s="153">
        <v>18</v>
      </c>
      <c r="B24" s="213"/>
      <c r="C24" s="214"/>
      <c r="D24" s="215"/>
      <c r="E24" s="154">
        <f t="shared" si="4"/>
        <v>0</v>
      </c>
      <c r="G24" s="153">
        <v>18</v>
      </c>
      <c r="H24" s="213"/>
      <c r="I24" s="214"/>
      <c r="J24" s="215"/>
      <c r="K24" s="154">
        <f t="shared" si="1"/>
        <v>0</v>
      </c>
      <c r="L24" s="343"/>
      <c r="M24" s="153">
        <v>18</v>
      </c>
      <c r="N24" s="213"/>
      <c r="O24" s="214"/>
      <c r="P24" s="215"/>
      <c r="Q24" s="154">
        <f t="shared" si="2"/>
        <v>0</v>
      </c>
      <c r="R24" s="343"/>
      <c r="S24" s="153">
        <v>18</v>
      </c>
      <c r="T24" s="213"/>
      <c r="U24" s="214"/>
      <c r="V24" s="215"/>
      <c r="W24" s="154">
        <f t="shared" si="3"/>
        <v>0</v>
      </c>
    </row>
    <row r="25" spans="1:23" s="151" customFormat="1" x14ac:dyDescent="0.25">
      <c r="A25" s="153">
        <v>19</v>
      </c>
      <c r="B25" s="213"/>
      <c r="C25" s="214"/>
      <c r="D25" s="215"/>
      <c r="E25" s="154">
        <f t="shared" si="4"/>
        <v>0</v>
      </c>
      <c r="G25" s="153">
        <v>19</v>
      </c>
      <c r="H25" s="213"/>
      <c r="I25" s="214"/>
      <c r="J25" s="215"/>
      <c r="K25" s="154">
        <f t="shared" si="1"/>
        <v>0</v>
      </c>
      <c r="L25" s="343"/>
      <c r="M25" s="153">
        <v>19</v>
      </c>
      <c r="N25" s="213"/>
      <c r="O25" s="214"/>
      <c r="P25" s="215"/>
      <c r="Q25" s="154">
        <f t="shared" si="2"/>
        <v>0</v>
      </c>
      <c r="R25" s="343"/>
      <c r="S25" s="153">
        <v>19</v>
      </c>
      <c r="T25" s="213"/>
      <c r="U25" s="214"/>
      <c r="V25" s="215"/>
      <c r="W25" s="154">
        <f t="shared" si="3"/>
        <v>0</v>
      </c>
    </row>
    <row r="26" spans="1:23" s="151" customFormat="1" x14ac:dyDescent="0.25">
      <c r="A26" s="153">
        <v>20</v>
      </c>
      <c r="B26" s="213"/>
      <c r="C26" s="214"/>
      <c r="D26" s="215"/>
      <c r="E26" s="154">
        <f t="shared" ref="E26" si="5">D26*C26</f>
        <v>0</v>
      </c>
      <c r="G26" s="153">
        <v>20</v>
      </c>
      <c r="H26" s="213"/>
      <c r="I26" s="214"/>
      <c r="J26" s="215"/>
      <c r="K26" s="154">
        <f t="shared" si="1"/>
        <v>0</v>
      </c>
      <c r="L26" s="343"/>
      <c r="M26" s="153">
        <v>20</v>
      </c>
      <c r="N26" s="213"/>
      <c r="O26" s="214"/>
      <c r="P26" s="215"/>
      <c r="Q26" s="154">
        <f t="shared" si="2"/>
        <v>0</v>
      </c>
      <c r="R26" s="343"/>
      <c r="S26" s="153">
        <v>20</v>
      </c>
      <c r="T26" s="213"/>
      <c r="U26" s="214"/>
      <c r="V26" s="215"/>
      <c r="W26" s="154">
        <f t="shared" si="3"/>
        <v>0</v>
      </c>
    </row>
    <row r="27" spans="1:23" x14ac:dyDescent="0.25">
      <c r="B27" s="147"/>
      <c r="C27" s="147"/>
      <c r="D27" s="147"/>
      <c r="E27" s="147"/>
      <c r="H27" s="343"/>
      <c r="I27" s="343"/>
      <c r="J27" s="343"/>
      <c r="K27" s="343"/>
      <c r="N27" s="343"/>
      <c r="O27" s="343"/>
      <c r="P27" s="343"/>
      <c r="Q27" s="343"/>
    </row>
    <row r="28" spans="1:23" hidden="1" x14ac:dyDescent="0.25">
      <c r="B28" s="473" t="s">
        <v>149</v>
      </c>
      <c r="H28" s="473" t="s">
        <v>149</v>
      </c>
      <c r="N28" s="473" t="s">
        <v>149</v>
      </c>
    </row>
  </sheetData>
  <sheetProtection algorithmName="SHA-512" hashValue="CmZrQaktwySp/E1hRo/DrkSuEgtosS+eyREb+7Qs5tPOJWBSYbwg0uNNGs+LT44LCGXcQpYvKg8RA/mM5UqnQA==" saltValue="ZFdlf8ttlkW3MYNplz2NHw==" spinCount="100000" sheet="1" objects="1" scenarios="1"/>
  <mergeCells count="11">
    <mergeCell ref="M2:P2"/>
    <mergeCell ref="M5:P5"/>
    <mergeCell ref="N28:Q1048576"/>
    <mergeCell ref="S2:V2"/>
    <mergeCell ref="S5:V5"/>
    <mergeCell ref="A5:D5"/>
    <mergeCell ref="A2:D2"/>
    <mergeCell ref="B28:E1048576"/>
    <mergeCell ref="G2:J2"/>
    <mergeCell ref="G5:J5"/>
    <mergeCell ref="H28:K1048576"/>
  </mergeCells>
  <pageMargins left="0.70866141732283472" right="0.70866141732283472" top="0.74803149606299213" bottom="0.74803149606299213" header="0.31496062992125984" footer="0.31496062992125984"/>
  <pageSetup paperSize="9" fitToWidth="0" orientation="landscape"/>
  <headerFooter>
    <oddFooter>&amp;L&amp;F&amp;A&amp;R&amp;P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C0BF-6165-45F6-A8F8-D7A013776FEF}">
  <sheetPr>
    <pageSetUpPr fitToPage="1"/>
  </sheetPr>
  <dimension ref="A1:AE30"/>
  <sheetViews>
    <sheetView workbookViewId="0">
      <selection activeCell="F7" sqref="F7"/>
    </sheetView>
  </sheetViews>
  <sheetFormatPr baseColWidth="10" defaultColWidth="11.42578125" defaultRowHeight="15" zeroHeight="1" x14ac:dyDescent="0.25"/>
  <cols>
    <col min="1" max="1" width="11.42578125" customWidth="1"/>
    <col min="2" max="2" width="34.28515625" customWidth="1"/>
    <col min="3" max="3" width="12.28515625" customWidth="1"/>
    <col min="4" max="4" width="13.42578125" customWidth="1"/>
    <col min="5" max="5" width="15.28515625" customWidth="1"/>
    <col min="6" max="6" width="11.42578125" customWidth="1"/>
    <col min="7" max="7" width="15.85546875" customWidth="1"/>
    <col min="8" max="8" width="11.42578125" customWidth="1"/>
    <col min="10" max="10" width="34.140625" customWidth="1"/>
    <col min="12" max="12" width="14.42578125" customWidth="1"/>
    <col min="13" max="13" width="15.42578125" customWidth="1"/>
    <col min="15" max="15" width="18.5703125" customWidth="1"/>
    <col min="18" max="18" width="34" customWidth="1"/>
    <col min="20" max="20" width="12.7109375" customWidth="1"/>
    <col min="21" max="21" width="16.5703125" customWidth="1"/>
    <col min="23" max="23" width="13.85546875" customWidth="1"/>
    <col min="26" max="26" width="34.28515625" customWidth="1"/>
    <col min="28" max="28" width="14.140625" customWidth="1"/>
    <col min="29" max="29" width="15" customWidth="1"/>
    <col min="31" max="31" width="14.85546875" customWidth="1"/>
  </cols>
  <sheetData>
    <row r="1" spans="1:31" s="147" customFormat="1" x14ac:dyDescent="0.25">
      <c r="A1" s="163" t="s">
        <v>271</v>
      </c>
      <c r="I1" s="163" t="s">
        <v>272</v>
      </c>
      <c r="J1" s="343"/>
      <c r="K1" s="343"/>
      <c r="L1" s="343"/>
      <c r="M1" s="343"/>
      <c r="N1" s="343"/>
      <c r="O1" s="343"/>
      <c r="Q1" s="163" t="s">
        <v>273</v>
      </c>
      <c r="R1" s="343"/>
      <c r="S1" s="343"/>
      <c r="T1" s="343"/>
      <c r="U1" s="343"/>
      <c r="V1" s="343"/>
      <c r="W1" s="343"/>
      <c r="Y1" s="163" t="s">
        <v>274</v>
      </c>
      <c r="Z1" s="343"/>
      <c r="AA1" s="343"/>
      <c r="AB1" s="343"/>
      <c r="AC1" s="343"/>
      <c r="AD1" s="343"/>
      <c r="AE1" s="343"/>
    </row>
    <row r="2" spans="1:31" s="147" customFormat="1" x14ac:dyDescent="0.25">
      <c r="A2" s="471" t="s">
        <v>120</v>
      </c>
      <c r="B2" s="471"/>
      <c r="C2" s="471"/>
      <c r="D2" s="471"/>
      <c r="E2" s="471"/>
      <c r="F2" s="471"/>
      <c r="G2" s="294"/>
      <c r="I2" s="471" t="s">
        <v>120</v>
      </c>
      <c r="J2" s="471"/>
      <c r="K2" s="471"/>
      <c r="L2" s="471"/>
      <c r="M2" s="471"/>
      <c r="N2" s="471"/>
      <c r="O2" s="294"/>
      <c r="Q2" s="471" t="s">
        <v>120</v>
      </c>
      <c r="R2" s="471"/>
      <c r="S2" s="471"/>
      <c r="T2" s="471"/>
      <c r="U2" s="471"/>
      <c r="V2" s="471"/>
      <c r="W2" s="294"/>
      <c r="Y2" s="471" t="s">
        <v>120</v>
      </c>
      <c r="Z2" s="471"/>
      <c r="AA2" s="471"/>
      <c r="AB2" s="471"/>
      <c r="AC2" s="471"/>
      <c r="AD2" s="471"/>
      <c r="AE2" s="294"/>
    </row>
    <row r="3" spans="1:31" s="147" customFormat="1" x14ac:dyDescent="0.25">
      <c r="A3" s="160"/>
      <c r="B3" s="160"/>
      <c r="C3" s="160"/>
      <c r="D3" s="160"/>
      <c r="E3" s="160"/>
      <c r="F3" s="160"/>
      <c r="I3" s="344"/>
      <c r="J3" s="344"/>
      <c r="K3" s="344"/>
      <c r="L3" s="344"/>
      <c r="M3" s="344"/>
      <c r="N3" s="344"/>
      <c r="O3" s="343"/>
      <c r="Q3" s="344"/>
      <c r="R3" s="344"/>
      <c r="S3" s="344"/>
      <c r="T3" s="344"/>
      <c r="U3" s="344"/>
      <c r="V3" s="344"/>
      <c r="W3" s="343"/>
      <c r="Y3" s="344"/>
      <c r="Z3" s="344"/>
      <c r="AA3" s="344"/>
      <c r="AB3" s="344"/>
      <c r="AC3" s="344"/>
      <c r="AD3" s="344"/>
      <c r="AE3" s="343"/>
    </row>
    <row r="4" spans="1:31" ht="75" x14ac:dyDescent="0.25">
      <c r="A4" s="153" t="s">
        <v>117</v>
      </c>
      <c r="B4" t="s">
        <v>143</v>
      </c>
      <c r="C4" s="156" t="s">
        <v>148</v>
      </c>
      <c r="D4" s="156" t="s">
        <v>121</v>
      </c>
      <c r="E4" s="156" t="s">
        <v>118</v>
      </c>
      <c r="F4" s="156" t="s">
        <v>122</v>
      </c>
      <c r="G4" s="156" t="s">
        <v>119</v>
      </c>
      <c r="I4" s="153" t="s">
        <v>117</v>
      </c>
      <c r="J4" s="343" t="s">
        <v>143</v>
      </c>
      <c r="K4" s="156" t="s">
        <v>148</v>
      </c>
      <c r="L4" s="156" t="s">
        <v>121</v>
      </c>
      <c r="M4" s="156" t="s">
        <v>118</v>
      </c>
      <c r="N4" s="156" t="s">
        <v>122</v>
      </c>
      <c r="O4" s="156" t="s">
        <v>119</v>
      </c>
      <c r="Q4" s="153" t="s">
        <v>117</v>
      </c>
      <c r="R4" s="343" t="s">
        <v>143</v>
      </c>
      <c r="S4" s="156" t="s">
        <v>148</v>
      </c>
      <c r="T4" s="156" t="s">
        <v>121</v>
      </c>
      <c r="U4" s="156" t="s">
        <v>118</v>
      </c>
      <c r="V4" s="156" t="s">
        <v>122</v>
      </c>
      <c r="W4" s="156" t="s">
        <v>119</v>
      </c>
      <c r="Y4" s="153" t="s">
        <v>117</v>
      </c>
      <c r="Z4" s="343" t="s">
        <v>143</v>
      </c>
      <c r="AA4" s="156" t="s">
        <v>148</v>
      </c>
      <c r="AB4" s="156" t="s">
        <v>121</v>
      </c>
      <c r="AC4" s="156" t="s">
        <v>118</v>
      </c>
      <c r="AD4" s="156" t="s">
        <v>122</v>
      </c>
      <c r="AE4" s="156" t="s">
        <v>119</v>
      </c>
    </row>
    <row r="5" spans="1:31" x14ac:dyDescent="0.25">
      <c r="A5" s="468" t="s">
        <v>150</v>
      </c>
      <c r="B5" s="469"/>
      <c r="C5" s="469"/>
      <c r="D5" s="469"/>
      <c r="E5" s="470"/>
      <c r="F5" s="171">
        <f>SUM(F6:F25)</f>
        <v>0</v>
      </c>
      <c r="G5" s="155" t="e">
        <f>SUM(G6:G25)</f>
        <v>#DIV/0!</v>
      </c>
      <c r="I5" s="468" t="s">
        <v>150</v>
      </c>
      <c r="J5" s="469"/>
      <c r="K5" s="469"/>
      <c r="L5" s="469"/>
      <c r="M5" s="470"/>
      <c r="N5" s="171">
        <f>SUM(N6:N25)</f>
        <v>0</v>
      </c>
      <c r="O5" s="155" t="e">
        <f>SUM(O6:O25)</f>
        <v>#DIV/0!</v>
      </c>
      <c r="Q5" s="468" t="s">
        <v>150</v>
      </c>
      <c r="R5" s="469"/>
      <c r="S5" s="469"/>
      <c r="T5" s="469"/>
      <c r="U5" s="470"/>
      <c r="V5" s="171">
        <f>SUM(V6:V25)</f>
        <v>0</v>
      </c>
      <c r="W5" s="155" t="e">
        <f>SUM(W6:W25)</f>
        <v>#DIV/0!</v>
      </c>
      <c r="Y5" s="468" t="s">
        <v>150</v>
      </c>
      <c r="Z5" s="469"/>
      <c r="AA5" s="469"/>
      <c r="AB5" s="469"/>
      <c r="AC5" s="470"/>
      <c r="AD5" s="171">
        <f>SUM(AD6:AD25)</f>
        <v>0</v>
      </c>
      <c r="AE5" s="155" t="e">
        <f>SUM(AE6:AE25)</f>
        <v>#DIV/0!</v>
      </c>
    </row>
    <row r="6" spans="1:31" x14ac:dyDescent="0.25">
      <c r="A6" s="153">
        <v>1</v>
      </c>
      <c r="B6" s="216"/>
      <c r="C6" s="217"/>
      <c r="D6" s="218"/>
      <c r="E6" s="217"/>
      <c r="F6" s="154">
        <f>C6*D6</f>
        <v>0</v>
      </c>
      <c r="G6" s="221" t="e">
        <f>F6/(E6/12)</f>
        <v>#DIV/0!</v>
      </c>
      <c r="I6" s="153">
        <v>1</v>
      </c>
      <c r="J6" s="216"/>
      <c r="K6" s="217"/>
      <c r="L6" s="218"/>
      <c r="M6" s="217"/>
      <c r="N6" s="154">
        <f>K6*L6</f>
        <v>0</v>
      </c>
      <c r="O6" s="221" t="e">
        <f>N6/(M6/12)</f>
        <v>#DIV/0!</v>
      </c>
      <c r="Q6" s="153">
        <v>1</v>
      </c>
      <c r="R6" s="216"/>
      <c r="S6" s="217"/>
      <c r="T6" s="218"/>
      <c r="U6" s="217"/>
      <c r="V6" s="154">
        <f>S6*T6</f>
        <v>0</v>
      </c>
      <c r="W6" s="221" t="e">
        <f>V6/(U6/12)</f>
        <v>#DIV/0!</v>
      </c>
      <c r="Y6" s="153">
        <v>1</v>
      </c>
      <c r="Z6" s="216"/>
      <c r="AA6" s="217"/>
      <c r="AB6" s="218"/>
      <c r="AC6" s="217"/>
      <c r="AD6" s="154">
        <f>AA6*AB6</f>
        <v>0</v>
      </c>
      <c r="AE6" s="221" t="e">
        <f>AD6/(AC6/12)</f>
        <v>#DIV/0!</v>
      </c>
    </row>
    <row r="7" spans="1:31" x14ac:dyDescent="0.25">
      <c r="A7" s="153">
        <v>2</v>
      </c>
      <c r="B7" s="219"/>
      <c r="C7" s="217"/>
      <c r="D7" s="218"/>
      <c r="E7" s="217"/>
      <c r="F7" s="154">
        <f t="shared" ref="F7:F19" si="0">C7*D7</f>
        <v>0</v>
      </c>
      <c r="G7" s="221" t="e">
        <f t="shared" ref="G7:G25" si="1">F7/(E7/12)</f>
        <v>#DIV/0!</v>
      </c>
      <c r="I7" s="153">
        <v>2</v>
      </c>
      <c r="J7" s="219"/>
      <c r="K7" s="217"/>
      <c r="L7" s="218"/>
      <c r="M7" s="217"/>
      <c r="N7" s="154">
        <f t="shared" ref="N7:N25" si="2">K7*L7</f>
        <v>0</v>
      </c>
      <c r="O7" s="221" t="e">
        <f t="shared" ref="O7:O25" si="3">N7/(M7/12)</f>
        <v>#DIV/0!</v>
      </c>
      <c r="Q7" s="153">
        <v>2</v>
      </c>
      <c r="R7" s="219"/>
      <c r="S7" s="217"/>
      <c r="T7" s="218"/>
      <c r="U7" s="217"/>
      <c r="V7" s="154">
        <f t="shared" ref="V7:V25" si="4">S7*T7</f>
        <v>0</v>
      </c>
      <c r="W7" s="221" t="e">
        <f t="shared" ref="W7:W25" si="5">V7/(U7/12)</f>
        <v>#DIV/0!</v>
      </c>
      <c r="Y7" s="153">
        <v>2</v>
      </c>
      <c r="Z7" s="219"/>
      <c r="AA7" s="217"/>
      <c r="AB7" s="218"/>
      <c r="AC7" s="217"/>
      <c r="AD7" s="154">
        <f t="shared" ref="AD7:AD25" si="6">AA7*AB7</f>
        <v>0</v>
      </c>
      <c r="AE7" s="221" t="e">
        <f t="shared" ref="AE7:AE25" si="7">AD7/(AC7/12)</f>
        <v>#DIV/0!</v>
      </c>
    </row>
    <row r="8" spans="1:31" x14ac:dyDescent="0.25">
      <c r="A8" s="153">
        <v>3</v>
      </c>
      <c r="B8" s="219"/>
      <c r="C8" s="217"/>
      <c r="D8" s="218"/>
      <c r="E8" s="217"/>
      <c r="F8" s="154">
        <f t="shared" si="0"/>
        <v>0</v>
      </c>
      <c r="G8" s="221" t="e">
        <f t="shared" si="1"/>
        <v>#DIV/0!</v>
      </c>
      <c r="I8" s="153">
        <v>3</v>
      </c>
      <c r="J8" s="219"/>
      <c r="K8" s="217"/>
      <c r="L8" s="218"/>
      <c r="M8" s="217"/>
      <c r="N8" s="154">
        <f t="shared" si="2"/>
        <v>0</v>
      </c>
      <c r="O8" s="221" t="e">
        <f t="shared" si="3"/>
        <v>#DIV/0!</v>
      </c>
      <c r="Q8" s="153">
        <v>3</v>
      </c>
      <c r="R8" s="219"/>
      <c r="S8" s="217"/>
      <c r="T8" s="218"/>
      <c r="U8" s="217"/>
      <c r="V8" s="154">
        <f t="shared" si="4"/>
        <v>0</v>
      </c>
      <c r="W8" s="221" t="e">
        <f t="shared" si="5"/>
        <v>#DIV/0!</v>
      </c>
      <c r="Y8" s="153">
        <v>3</v>
      </c>
      <c r="Z8" s="219"/>
      <c r="AA8" s="217"/>
      <c r="AB8" s="218"/>
      <c r="AC8" s="217"/>
      <c r="AD8" s="154">
        <f t="shared" si="6"/>
        <v>0</v>
      </c>
      <c r="AE8" s="221" t="e">
        <f t="shared" si="7"/>
        <v>#DIV/0!</v>
      </c>
    </row>
    <row r="9" spans="1:31" x14ac:dyDescent="0.25">
      <c r="A9" s="153">
        <v>4</v>
      </c>
      <c r="B9" s="219"/>
      <c r="C9" s="217"/>
      <c r="D9" s="218"/>
      <c r="E9" s="217"/>
      <c r="F9" s="154">
        <f t="shared" si="0"/>
        <v>0</v>
      </c>
      <c r="G9" s="221" t="e">
        <f t="shared" si="1"/>
        <v>#DIV/0!</v>
      </c>
      <c r="I9" s="153">
        <v>4</v>
      </c>
      <c r="J9" s="219"/>
      <c r="K9" s="217"/>
      <c r="L9" s="218"/>
      <c r="M9" s="217"/>
      <c r="N9" s="154">
        <f t="shared" si="2"/>
        <v>0</v>
      </c>
      <c r="O9" s="221" t="e">
        <f t="shared" si="3"/>
        <v>#DIV/0!</v>
      </c>
      <c r="Q9" s="153">
        <v>4</v>
      </c>
      <c r="R9" s="219"/>
      <c r="S9" s="217"/>
      <c r="T9" s="218"/>
      <c r="U9" s="217"/>
      <c r="V9" s="154">
        <f t="shared" si="4"/>
        <v>0</v>
      </c>
      <c r="W9" s="221" t="e">
        <f t="shared" si="5"/>
        <v>#DIV/0!</v>
      </c>
      <c r="Y9" s="153">
        <v>4</v>
      </c>
      <c r="Z9" s="219"/>
      <c r="AA9" s="217"/>
      <c r="AB9" s="218"/>
      <c r="AC9" s="217"/>
      <c r="AD9" s="154">
        <f t="shared" si="6"/>
        <v>0</v>
      </c>
      <c r="AE9" s="221" t="e">
        <f t="shared" si="7"/>
        <v>#DIV/0!</v>
      </c>
    </row>
    <row r="10" spans="1:31" x14ac:dyDescent="0.25">
      <c r="A10" s="153">
        <v>5</v>
      </c>
      <c r="B10" s="219"/>
      <c r="C10" s="217"/>
      <c r="D10" s="218"/>
      <c r="E10" s="217"/>
      <c r="F10" s="154">
        <f t="shared" si="0"/>
        <v>0</v>
      </c>
      <c r="G10" s="221" t="e">
        <f t="shared" si="1"/>
        <v>#DIV/0!</v>
      </c>
      <c r="I10" s="153">
        <v>5</v>
      </c>
      <c r="J10" s="219"/>
      <c r="K10" s="217"/>
      <c r="L10" s="218"/>
      <c r="M10" s="217"/>
      <c r="N10" s="154">
        <f t="shared" si="2"/>
        <v>0</v>
      </c>
      <c r="O10" s="221" t="e">
        <f t="shared" si="3"/>
        <v>#DIV/0!</v>
      </c>
      <c r="Q10" s="153">
        <v>5</v>
      </c>
      <c r="R10" s="219"/>
      <c r="S10" s="217"/>
      <c r="T10" s="218"/>
      <c r="U10" s="217"/>
      <c r="V10" s="154">
        <f t="shared" si="4"/>
        <v>0</v>
      </c>
      <c r="W10" s="221" t="e">
        <f t="shared" si="5"/>
        <v>#DIV/0!</v>
      </c>
      <c r="Y10" s="153">
        <v>5</v>
      </c>
      <c r="Z10" s="219"/>
      <c r="AA10" s="217"/>
      <c r="AB10" s="218"/>
      <c r="AC10" s="217"/>
      <c r="AD10" s="154">
        <f t="shared" si="6"/>
        <v>0</v>
      </c>
      <c r="AE10" s="221" t="e">
        <f t="shared" si="7"/>
        <v>#DIV/0!</v>
      </c>
    </row>
    <row r="11" spans="1:31" x14ac:dyDescent="0.25">
      <c r="A11" s="153">
        <v>6</v>
      </c>
      <c r="B11" s="219"/>
      <c r="C11" s="217"/>
      <c r="D11" s="218"/>
      <c r="E11" s="217"/>
      <c r="F11" s="154">
        <f t="shared" si="0"/>
        <v>0</v>
      </c>
      <c r="G11" s="221" t="e">
        <f t="shared" si="1"/>
        <v>#DIV/0!</v>
      </c>
      <c r="I11" s="153">
        <v>6</v>
      </c>
      <c r="J11" s="219"/>
      <c r="K11" s="217"/>
      <c r="L11" s="218"/>
      <c r="M11" s="217"/>
      <c r="N11" s="154">
        <f t="shared" si="2"/>
        <v>0</v>
      </c>
      <c r="O11" s="221" t="e">
        <f t="shared" si="3"/>
        <v>#DIV/0!</v>
      </c>
      <c r="Q11" s="153">
        <v>6</v>
      </c>
      <c r="R11" s="219"/>
      <c r="S11" s="217"/>
      <c r="T11" s="218"/>
      <c r="U11" s="217"/>
      <c r="V11" s="154">
        <f t="shared" si="4"/>
        <v>0</v>
      </c>
      <c r="W11" s="221" t="e">
        <f t="shared" si="5"/>
        <v>#DIV/0!</v>
      </c>
      <c r="Y11" s="153">
        <v>6</v>
      </c>
      <c r="Z11" s="219"/>
      <c r="AA11" s="217"/>
      <c r="AB11" s="218"/>
      <c r="AC11" s="217"/>
      <c r="AD11" s="154">
        <f t="shared" si="6"/>
        <v>0</v>
      </c>
      <c r="AE11" s="221" t="e">
        <f t="shared" si="7"/>
        <v>#DIV/0!</v>
      </c>
    </row>
    <row r="12" spans="1:31" x14ac:dyDescent="0.25">
      <c r="A12" s="153">
        <v>7</v>
      </c>
      <c r="B12" s="219"/>
      <c r="C12" s="217"/>
      <c r="D12" s="218"/>
      <c r="E12" s="220"/>
      <c r="F12" s="154">
        <f t="shared" si="0"/>
        <v>0</v>
      </c>
      <c r="G12" s="221" t="e">
        <f t="shared" si="1"/>
        <v>#DIV/0!</v>
      </c>
      <c r="I12" s="153">
        <v>7</v>
      </c>
      <c r="J12" s="219"/>
      <c r="K12" s="217"/>
      <c r="L12" s="218"/>
      <c r="M12" s="220"/>
      <c r="N12" s="154">
        <f t="shared" si="2"/>
        <v>0</v>
      </c>
      <c r="O12" s="221" t="e">
        <f t="shared" si="3"/>
        <v>#DIV/0!</v>
      </c>
      <c r="Q12" s="153">
        <v>7</v>
      </c>
      <c r="R12" s="219"/>
      <c r="S12" s="217"/>
      <c r="T12" s="218"/>
      <c r="U12" s="220"/>
      <c r="V12" s="154">
        <f t="shared" si="4"/>
        <v>0</v>
      </c>
      <c r="W12" s="221" t="e">
        <f t="shared" si="5"/>
        <v>#DIV/0!</v>
      </c>
      <c r="Y12" s="153">
        <v>7</v>
      </c>
      <c r="Z12" s="219"/>
      <c r="AA12" s="217"/>
      <c r="AB12" s="218"/>
      <c r="AC12" s="220"/>
      <c r="AD12" s="154">
        <f t="shared" si="6"/>
        <v>0</v>
      </c>
      <c r="AE12" s="221" t="e">
        <f t="shared" si="7"/>
        <v>#DIV/0!</v>
      </c>
    </row>
    <row r="13" spans="1:31" x14ac:dyDescent="0.25">
      <c r="A13" s="153">
        <v>8</v>
      </c>
      <c r="B13" s="219"/>
      <c r="C13" s="217"/>
      <c r="D13" s="218"/>
      <c r="E13" s="220"/>
      <c r="F13" s="154">
        <f t="shared" si="0"/>
        <v>0</v>
      </c>
      <c r="G13" s="221" t="e">
        <f t="shared" si="1"/>
        <v>#DIV/0!</v>
      </c>
      <c r="I13" s="153">
        <v>8</v>
      </c>
      <c r="J13" s="219"/>
      <c r="K13" s="217"/>
      <c r="L13" s="218"/>
      <c r="M13" s="220"/>
      <c r="N13" s="154">
        <f t="shared" si="2"/>
        <v>0</v>
      </c>
      <c r="O13" s="221" t="e">
        <f t="shared" si="3"/>
        <v>#DIV/0!</v>
      </c>
      <c r="Q13" s="153">
        <v>8</v>
      </c>
      <c r="R13" s="219"/>
      <c r="S13" s="217"/>
      <c r="T13" s="218"/>
      <c r="U13" s="220"/>
      <c r="V13" s="154">
        <f t="shared" si="4"/>
        <v>0</v>
      </c>
      <c r="W13" s="221" t="e">
        <f t="shared" si="5"/>
        <v>#DIV/0!</v>
      </c>
      <c r="Y13" s="153">
        <v>8</v>
      </c>
      <c r="Z13" s="219"/>
      <c r="AA13" s="217"/>
      <c r="AB13" s="218"/>
      <c r="AC13" s="220"/>
      <c r="AD13" s="154">
        <f t="shared" si="6"/>
        <v>0</v>
      </c>
      <c r="AE13" s="221" t="e">
        <f t="shared" si="7"/>
        <v>#DIV/0!</v>
      </c>
    </row>
    <row r="14" spans="1:31" x14ac:dyDescent="0.25">
      <c r="A14" s="153">
        <v>9</v>
      </c>
      <c r="B14" s="219"/>
      <c r="C14" s="217"/>
      <c r="D14" s="218"/>
      <c r="E14" s="220"/>
      <c r="F14" s="154">
        <f t="shared" si="0"/>
        <v>0</v>
      </c>
      <c r="G14" s="221" t="e">
        <f t="shared" si="1"/>
        <v>#DIV/0!</v>
      </c>
      <c r="I14" s="153">
        <v>9</v>
      </c>
      <c r="J14" s="219"/>
      <c r="K14" s="217"/>
      <c r="L14" s="218"/>
      <c r="M14" s="220"/>
      <c r="N14" s="154">
        <f t="shared" si="2"/>
        <v>0</v>
      </c>
      <c r="O14" s="221" t="e">
        <f t="shared" si="3"/>
        <v>#DIV/0!</v>
      </c>
      <c r="Q14" s="153">
        <v>9</v>
      </c>
      <c r="R14" s="219"/>
      <c r="S14" s="217"/>
      <c r="T14" s="218"/>
      <c r="U14" s="220"/>
      <c r="V14" s="154">
        <f t="shared" si="4"/>
        <v>0</v>
      </c>
      <c r="W14" s="221" t="e">
        <f t="shared" si="5"/>
        <v>#DIV/0!</v>
      </c>
      <c r="Y14" s="153">
        <v>9</v>
      </c>
      <c r="Z14" s="219"/>
      <c r="AA14" s="217"/>
      <c r="AB14" s="218"/>
      <c r="AC14" s="220"/>
      <c r="AD14" s="154">
        <f t="shared" si="6"/>
        <v>0</v>
      </c>
      <c r="AE14" s="221" t="e">
        <f t="shared" si="7"/>
        <v>#DIV/0!</v>
      </c>
    </row>
    <row r="15" spans="1:31" x14ac:dyDescent="0.25">
      <c r="A15" s="153">
        <v>10</v>
      </c>
      <c r="B15" s="219"/>
      <c r="C15" s="217"/>
      <c r="D15" s="218"/>
      <c r="E15" s="220"/>
      <c r="F15" s="154">
        <f t="shared" si="0"/>
        <v>0</v>
      </c>
      <c r="G15" s="221" t="e">
        <f t="shared" si="1"/>
        <v>#DIV/0!</v>
      </c>
      <c r="I15" s="153">
        <v>10</v>
      </c>
      <c r="J15" s="219"/>
      <c r="K15" s="217"/>
      <c r="L15" s="218"/>
      <c r="M15" s="220"/>
      <c r="N15" s="154">
        <f t="shared" si="2"/>
        <v>0</v>
      </c>
      <c r="O15" s="221" t="e">
        <f t="shared" si="3"/>
        <v>#DIV/0!</v>
      </c>
      <c r="Q15" s="153">
        <v>10</v>
      </c>
      <c r="R15" s="219"/>
      <c r="S15" s="217"/>
      <c r="T15" s="218"/>
      <c r="U15" s="220"/>
      <c r="V15" s="154">
        <f t="shared" si="4"/>
        <v>0</v>
      </c>
      <c r="W15" s="221" t="e">
        <f t="shared" si="5"/>
        <v>#DIV/0!</v>
      </c>
      <c r="Y15" s="153">
        <v>10</v>
      </c>
      <c r="Z15" s="219"/>
      <c r="AA15" s="217"/>
      <c r="AB15" s="218"/>
      <c r="AC15" s="220"/>
      <c r="AD15" s="154">
        <f t="shared" si="6"/>
        <v>0</v>
      </c>
      <c r="AE15" s="221" t="e">
        <f t="shared" si="7"/>
        <v>#DIV/0!</v>
      </c>
    </row>
    <row r="16" spans="1:31" x14ac:dyDescent="0.25">
      <c r="A16" s="153">
        <v>11</v>
      </c>
      <c r="B16" s="219"/>
      <c r="C16" s="217"/>
      <c r="D16" s="218"/>
      <c r="E16" s="220"/>
      <c r="F16" s="154">
        <f t="shared" si="0"/>
        <v>0</v>
      </c>
      <c r="G16" s="221" t="e">
        <f t="shared" si="1"/>
        <v>#DIV/0!</v>
      </c>
      <c r="I16" s="153">
        <v>11</v>
      </c>
      <c r="J16" s="219"/>
      <c r="K16" s="217"/>
      <c r="L16" s="218"/>
      <c r="M16" s="220"/>
      <c r="N16" s="154">
        <f t="shared" si="2"/>
        <v>0</v>
      </c>
      <c r="O16" s="221" t="e">
        <f t="shared" si="3"/>
        <v>#DIV/0!</v>
      </c>
      <c r="Q16" s="153">
        <v>11</v>
      </c>
      <c r="R16" s="219"/>
      <c r="S16" s="217"/>
      <c r="T16" s="218"/>
      <c r="U16" s="220"/>
      <c r="V16" s="154">
        <f t="shared" si="4"/>
        <v>0</v>
      </c>
      <c r="W16" s="221" t="e">
        <f t="shared" si="5"/>
        <v>#DIV/0!</v>
      </c>
      <c r="Y16" s="153">
        <v>11</v>
      </c>
      <c r="Z16" s="219"/>
      <c r="AA16" s="217"/>
      <c r="AB16" s="218"/>
      <c r="AC16" s="220"/>
      <c r="AD16" s="154">
        <f t="shared" si="6"/>
        <v>0</v>
      </c>
      <c r="AE16" s="221" t="e">
        <f t="shared" si="7"/>
        <v>#DIV/0!</v>
      </c>
    </row>
    <row r="17" spans="1:31" x14ac:dyDescent="0.25">
      <c r="A17" s="153">
        <v>12</v>
      </c>
      <c r="B17" s="219"/>
      <c r="C17" s="217"/>
      <c r="D17" s="218"/>
      <c r="E17" s="220"/>
      <c r="F17" s="154">
        <f t="shared" si="0"/>
        <v>0</v>
      </c>
      <c r="G17" s="221" t="e">
        <f t="shared" si="1"/>
        <v>#DIV/0!</v>
      </c>
      <c r="I17" s="153">
        <v>12</v>
      </c>
      <c r="J17" s="219"/>
      <c r="K17" s="217"/>
      <c r="L17" s="218"/>
      <c r="M17" s="220"/>
      <c r="N17" s="154">
        <f t="shared" si="2"/>
        <v>0</v>
      </c>
      <c r="O17" s="221" t="e">
        <f t="shared" si="3"/>
        <v>#DIV/0!</v>
      </c>
      <c r="Q17" s="153">
        <v>12</v>
      </c>
      <c r="R17" s="219"/>
      <c r="S17" s="217"/>
      <c r="T17" s="218"/>
      <c r="U17" s="220"/>
      <c r="V17" s="154">
        <f t="shared" si="4"/>
        <v>0</v>
      </c>
      <c r="W17" s="221" t="e">
        <f t="shared" si="5"/>
        <v>#DIV/0!</v>
      </c>
      <c r="Y17" s="153">
        <v>12</v>
      </c>
      <c r="Z17" s="219"/>
      <c r="AA17" s="217"/>
      <c r="AB17" s="218"/>
      <c r="AC17" s="220"/>
      <c r="AD17" s="154">
        <f t="shared" si="6"/>
        <v>0</v>
      </c>
      <c r="AE17" s="221" t="e">
        <f t="shared" si="7"/>
        <v>#DIV/0!</v>
      </c>
    </row>
    <row r="18" spans="1:31" x14ac:dyDescent="0.25">
      <c r="A18" s="153">
        <v>13</v>
      </c>
      <c r="B18" s="219"/>
      <c r="C18" s="217"/>
      <c r="D18" s="218"/>
      <c r="E18" s="220"/>
      <c r="F18" s="154">
        <f t="shared" si="0"/>
        <v>0</v>
      </c>
      <c r="G18" s="221" t="e">
        <f t="shared" si="1"/>
        <v>#DIV/0!</v>
      </c>
      <c r="I18" s="153">
        <v>13</v>
      </c>
      <c r="J18" s="219"/>
      <c r="K18" s="217"/>
      <c r="L18" s="218"/>
      <c r="M18" s="220"/>
      <c r="N18" s="154">
        <f t="shared" si="2"/>
        <v>0</v>
      </c>
      <c r="O18" s="221" t="e">
        <f t="shared" si="3"/>
        <v>#DIV/0!</v>
      </c>
      <c r="Q18" s="153">
        <v>13</v>
      </c>
      <c r="R18" s="219"/>
      <c r="S18" s="217"/>
      <c r="T18" s="218"/>
      <c r="U18" s="220"/>
      <c r="V18" s="154">
        <f t="shared" si="4"/>
        <v>0</v>
      </c>
      <c r="W18" s="221" t="e">
        <f t="shared" si="5"/>
        <v>#DIV/0!</v>
      </c>
      <c r="Y18" s="153">
        <v>13</v>
      </c>
      <c r="Z18" s="219"/>
      <c r="AA18" s="217"/>
      <c r="AB18" s="218"/>
      <c r="AC18" s="220"/>
      <c r="AD18" s="154">
        <f t="shared" si="6"/>
        <v>0</v>
      </c>
      <c r="AE18" s="221" t="e">
        <f t="shared" si="7"/>
        <v>#DIV/0!</v>
      </c>
    </row>
    <row r="19" spans="1:31" x14ac:dyDescent="0.25">
      <c r="A19" s="153">
        <v>14</v>
      </c>
      <c r="B19" s="219"/>
      <c r="C19" s="217"/>
      <c r="D19" s="218"/>
      <c r="E19" s="220"/>
      <c r="F19" s="154">
        <f t="shared" si="0"/>
        <v>0</v>
      </c>
      <c r="G19" s="221" t="e">
        <f t="shared" si="1"/>
        <v>#DIV/0!</v>
      </c>
      <c r="I19" s="153">
        <v>14</v>
      </c>
      <c r="J19" s="219"/>
      <c r="K19" s="217"/>
      <c r="L19" s="218"/>
      <c r="M19" s="220"/>
      <c r="N19" s="154">
        <f t="shared" si="2"/>
        <v>0</v>
      </c>
      <c r="O19" s="221" t="e">
        <f t="shared" si="3"/>
        <v>#DIV/0!</v>
      </c>
      <c r="Q19" s="153">
        <v>14</v>
      </c>
      <c r="R19" s="219"/>
      <c r="S19" s="217"/>
      <c r="T19" s="218"/>
      <c r="U19" s="220"/>
      <c r="V19" s="154">
        <f t="shared" si="4"/>
        <v>0</v>
      </c>
      <c r="W19" s="221" t="e">
        <f t="shared" si="5"/>
        <v>#DIV/0!</v>
      </c>
      <c r="Y19" s="153">
        <v>14</v>
      </c>
      <c r="Z19" s="219"/>
      <c r="AA19" s="217"/>
      <c r="AB19" s="218"/>
      <c r="AC19" s="220"/>
      <c r="AD19" s="154">
        <f t="shared" si="6"/>
        <v>0</v>
      </c>
      <c r="AE19" s="221" t="e">
        <f t="shared" si="7"/>
        <v>#DIV/0!</v>
      </c>
    </row>
    <row r="20" spans="1:31" s="151" customFormat="1" x14ac:dyDescent="0.25">
      <c r="A20" s="153">
        <v>15</v>
      </c>
      <c r="B20" s="219"/>
      <c r="C20" s="217"/>
      <c r="D20" s="218"/>
      <c r="E20" s="220"/>
      <c r="F20" s="154">
        <f t="shared" ref="F20:F25" si="8">C20*D20</f>
        <v>0</v>
      </c>
      <c r="G20" s="221" t="e">
        <f t="shared" si="1"/>
        <v>#DIV/0!</v>
      </c>
      <c r="I20" s="153">
        <v>15</v>
      </c>
      <c r="J20" s="219"/>
      <c r="K20" s="217"/>
      <c r="L20" s="218"/>
      <c r="M20" s="220"/>
      <c r="N20" s="154">
        <f t="shared" si="2"/>
        <v>0</v>
      </c>
      <c r="O20" s="221" t="e">
        <f t="shared" si="3"/>
        <v>#DIV/0!</v>
      </c>
      <c r="Q20" s="153">
        <v>15</v>
      </c>
      <c r="R20" s="219"/>
      <c r="S20" s="217"/>
      <c r="T20" s="218"/>
      <c r="U20" s="220"/>
      <c r="V20" s="154">
        <f t="shared" si="4"/>
        <v>0</v>
      </c>
      <c r="W20" s="221" t="e">
        <f t="shared" si="5"/>
        <v>#DIV/0!</v>
      </c>
      <c r="Y20" s="153">
        <v>15</v>
      </c>
      <c r="Z20" s="219"/>
      <c r="AA20" s="217"/>
      <c r="AB20" s="218"/>
      <c r="AC20" s="220"/>
      <c r="AD20" s="154">
        <f t="shared" si="6"/>
        <v>0</v>
      </c>
      <c r="AE20" s="221" t="e">
        <f t="shared" si="7"/>
        <v>#DIV/0!</v>
      </c>
    </row>
    <row r="21" spans="1:31" s="151" customFormat="1" x14ac:dyDescent="0.25">
      <c r="A21" s="153">
        <v>16</v>
      </c>
      <c r="B21" s="219"/>
      <c r="C21" s="217"/>
      <c r="D21" s="218"/>
      <c r="E21" s="220"/>
      <c r="F21" s="154">
        <f t="shared" si="8"/>
        <v>0</v>
      </c>
      <c r="G21" s="221" t="e">
        <f t="shared" si="1"/>
        <v>#DIV/0!</v>
      </c>
      <c r="I21" s="153">
        <v>16</v>
      </c>
      <c r="J21" s="219"/>
      <c r="K21" s="217"/>
      <c r="L21" s="218"/>
      <c r="M21" s="220"/>
      <c r="N21" s="154">
        <f t="shared" si="2"/>
        <v>0</v>
      </c>
      <c r="O21" s="221" t="e">
        <f t="shared" si="3"/>
        <v>#DIV/0!</v>
      </c>
      <c r="Q21" s="153">
        <v>16</v>
      </c>
      <c r="R21" s="219"/>
      <c r="S21" s="217"/>
      <c r="T21" s="218"/>
      <c r="U21" s="220"/>
      <c r="V21" s="154">
        <f t="shared" si="4"/>
        <v>0</v>
      </c>
      <c r="W21" s="221" t="e">
        <f t="shared" si="5"/>
        <v>#DIV/0!</v>
      </c>
      <c r="Y21" s="153">
        <v>16</v>
      </c>
      <c r="Z21" s="219"/>
      <c r="AA21" s="217"/>
      <c r="AB21" s="218"/>
      <c r="AC21" s="220"/>
      <c r="AD21" s="154">
        <f t="shared" si="6"/>
        <v>0</v>
      </c>
      <c r="AE21" s="221" t="e">
        <f t="shared" si="7"/>
        <v>#DIV/0!</v>
      </c>
    </row>
    <row r="22" spans="1:31" s="151" customFormat="1" x14ac:dyDescent="0.25">
      <c r="A22" s="153">
        <v>17</v>
      </c>
      <c r="B22" s="219"/>
      <c r="C22" s="217"/>
      <c r="D22" s="218"/>
      <c r="E22" s="220"/>
      <c r="F22" s="154">
        <f t="shared" si="8"/>
        <v>0</v>
      </c>
      <c r="G22" s="221" t="e">
        <f t="shared" si="1"/>
        <v>#DIV/0!</v>
      </c>
      <c r="I22" s="153">
        <v>17</v>
      </c>
      <c r="J22" s="219"/>
      <c r="K22" s="217"/>
      <c r="L22" s="218"/>
      <c r="M22" s="220"/>
      <c r="N22" s="154">
        <f t="shared" si="2"/>
        <v>0</v>
      </c>
      <c r="O22" s="221" t="e">
        <f t="shared" si="3"/>
        <v>#DIV/0!</v>
      </c>
      <c r="Q22" s="153">
        <v>17</v>
      </c>
      <c r="R22" s="219"/>
      <c r="S22" s="217"/>
      <c r="T22" s="218"/>
      <c r="U22" s="220"/>
      <c r="V22" s="154">
        <f t="shared" si="4"/>
        <v>0</v>
      </c>
      <c r="W22" s="221" t="e">
        <f t="shared" si="5"/>
        <v>#DIV/0!</v>
      </c>
      <c r="Y22" s="153">
        <v>17</v>
      </c>
      <c r="Z22" s="219"/>
      <c r="AA22" s="217"/>
      <c r="AB22" s="218"/>
      <c r="AC22" s="220"/>
      <c r="AD22" s="154">
        <f t="shared" si="6"/>
        <v>0</v>
      </c>
      <c r="AE22" s="221" t="e">
        <f t="shared" si="7"/>
        <v>#DIV/0!</v>
      </c>
    </row>
    <row r="23" spans="1:31" s="151" customFormat="1" x14ac:dyDescent="0.25">
      <c r="A23" s="153">
        <v>18</v>
      </c>
      <c r="B23" s="219"/>
      <c r="C23" s="217"/>
      <c r="D23" s="218"/>
      <c r="E23" s="220"/>
      <c r="F23" s="154">
        <f t="shared" si="8"/>
        <v>0</v>
      </c>
      <c r="G23" s="221" t="e">
        <f t="shared" si="1"/>
        <v>#DIV/0!</v>
      </c>
      <c r="I23" s="153">
        <v>18</v>
      </c>
      <c r="J23" s="219"/>
      <c r="K23" s="217"/>
      <c r="L23" s="218"/>
      <c r="M23" s="220"/>
      <c r="N23" s="154">
        <f t="shared" si="2"/>
        <v>0</v>
      </c>
      <c r="O23" s="221" t="e">
        <f t="shared" si="3"/>
        <v>#DIV/0!</v>
      </c>
      <c r="Q23" s="153">
        <v>18</v>
      </c>
      <c r="R23" s="219"/>
      <c r="S23" s="217"/>
      <c r="T23" s="218"/>
      <c r="U23" s="220"/>
      <c r="V23" s="154">
        <f t="shared" si="4"/>
        <v>0</v>
      </c>
      <c r="W23" s="221" t="e">
        <f t="shared" si="5"/>
        <v>#DIV/0!</v>
      </c>
      <c r="Y23" s="153">
        <v>18</v>
      </c>
      <c r="Z23" s="219"/>
      <c r="AA23" s="217"/>
      <c r="AB23" s="218"/>
      <c r="AC23" s="220"/>
      <c r="AD23" s="154">
        <f t="shared" si="6"/>
        <v>0</v>
      </c>
      <c r="AE23" s="221" t="e">
        <f t="shared" si="7"/>
        <v>#DIV/0!</v>
      </c>
    </row>
    <row r="24" spans="1:31" s="151" customFormat="1" x14ac:dyDescent="0.25">
      <c r="A24" s="153">
        <v>19</v>
      </c>
      <c r="B24" s="219"/>
      <c r="C24" s="217"/>
      <c r="D24" s="218"/>
      <c r="E24" s="220"/>
      <c r="F24" s="154">
        <f t="shared" si="8"/>
        <v>0</v>
      </c>
      <c r="G24" s="221" t="e">
        <f t="shared" si="1"/>
        <v>#DIV/0!</v>
      </c>
      <c r="I24" s="153">
        <v>19</v>
      </c>
      <c r="J24" s="219"/>
      <c r="K24" s="217"/>
      <c r="L24" s="218"/>
      <c r="M24" s="220"/>
      <c r="N24" s="154">
        <f t="shared" si="2"/>
        <v>0</v>
      </c>
      <c r="O24" s="221" t="e">
        <f t="shared" si="3"/>
        <v>#DIV/0!</v>
      </c>
      <c r="Q24" s="153">
        <v>19</v>
      </c>
      <c r="R24" s="219"/>
      <c r="S24" s="217"/>
      <c r="T24" s="218"/>
      <c r="U24" s="220"/>
      <c r="V24" s="154">
        <f t="shared" si="4"/>
        <v>0</v>
      </c>
      <c r="W24" s="221" t="e">
        <f t="shared" si="5"/>
        <v>#DIV/0!</v>
      </c>
      <c r="Y24" s="153">
        <v>19</v>
      </c>
      <c r="Z24" s="219"/>
      <c r="AA24" s="217"/>
      <c r="AB24" s="218"/>
      <c r="AC24" s="220"/>
      <c r="AD24" s="154">
        <f t="shared" si="6"/>
        <v>0</v>
      </c>
      <c r="AE24" s="221" t="e">
        <f t="shared" si="7"/>
        <v>#DIV/0!</v>
      </c>
    </row>
    <row r="25" spans="1:31" s="151" customFormat="1" x14ac:dyDescent="0.25">
      <c r="A25" s="153">
        <v>20</v>
      </c>
      <c r="B25" s="219"/>
      <c r="C25" s="217"/>
      <c r="D25" s="218"/>
      <c r="E25" s="220"/>
      <c r="F25" s="154">
        <f t="shared" si="8"/>
        <v>0</v>
      </c>
      <c r="G25" s="221" t="e">
        <f t="shared" si="1"/>
        <v>#DIV/0!</v>
      </c>
      <c r="I25" s="153">
        <v>20</v>
      </c>
      <c r="J25" s="219"/>
      <c r="K25" s="217"/>
      <c r="L25" s="218"/>
      <c r="M25" s="220"/>
      <c r="N25" s="154">
        <f t="shared" si="2"/>
        <v>0</v>
      </c>
      <c r="O25" s="221" t="e">
        <f t="shared" si="3"/>
        <v>#DIV/0!</v>
      </c>
      <c r="Q25" s="153">
        <v>20</v>
      </c>
      <c r="R25" s="219"/>
      <c r="S25" s="217"/>
      <c r="T25" s="218"/>
      <c r="U25" s="220"/>
      <c r="V25" s="154">
        <f t="shared" si="4"/>
        <v>0</v>
      </c>
      <c r="W25" s="221" t="e">
        <f t="shared" si="5"/>
        <v>#DIV/0!</v>
      </c>
      <c r="Y25" s="153">
        <v>20</v>
      </c>
      <c r="Z25" s="219"/>
      <c r="AA25" s="217"/>
      <c r="AB25" s="218"/>
      <c r="AC25" s="220"/>
      <c r="AD25" s="154">
        <f t="shared" si="6"/>
        <v>0</v>
      </c>
      <c r="AE25" s="221" t="e">
        <f t="shared" si="7"/>
        <v>#DIV/0!</v>
      </c>
    </row>
    <row r="26" spans="1:31" x14ac:dyDescent="0.25">
      <c r="I26" s="343"/>
      <c r="J26" s="343"/>
      <c r="K26" s="343"/>
      <c r="L26" s="343"/>
      <c r="M26" s="343"/>
      <c r="N26" s="343"/>
      <c r="O26" s="343"/>
      <c r="Q26" s="343"/>
      <c r="R26" s="343"/>
      <c r="S26" s="343"/>
      <c r="T26" s="343"/>
      <c r="U26" s="343"/>
      <c r="V26" s="343"/>
      <c r="W26" s="343"/>
      <c r="Y26" s="343"/>
      <c r="Z26" s="343"/>
      <c r="AA26" s="343"/>
      <c r="AB26" s="343"/>
      <c r="AC26" s="343"/>
      <c r="AD26" s="343"/>
      <c r="AE26" s="343"/>
    </row>
    <row r="27" spans="1:31" x14ac:dyDescent="0.25">
      <c r="B27" t="s">
        <v>144</v>
      </c>
      <c r="I27" s="343"/>
      <c r="J27" s="343" t="s">
        <v>144</v>
      </c>
      <c r="K27" s="343"/>
      <c r="L27" s="343"/>
      <c r="M27" s="343"/>
      <c r="N27" s="343"/>
      <c r="O27" s="343"/>
      <c r="Q27" s="343"/>
      <c r="R27" s="343" t="s">
        <v>144</v>
      </c>
      <c r="S27" s="343"/>
      <c r="T27" s="343"/>
      <c r="U27" s="343"/>
      <c r="V27" s="343"/>
      <c r="W27" s="343"/>
      <c r="Y27" s="343"/>
      <c r="Z27" s="343" t="s">
        <v>144</v>
      </c>
      <c r="AA27" s="343"/>
      <c r="AB27" s="343"/>
      <c r="AC27" s="343"/>
      <c r="AD27" s="343"/>
      <c r="AE27" s="343"/>
    </row>
    <row r="28" spans="1:31" x14ac:dyDescent="0.25">
      <c r="I28" s="343"/>
      <c r="J28" s="343"/>
      <c r="K28" s="343"/>
      <c r="L28" s="343"/>
      <c r="M28" s="343"/>
      <c r="N28" s="343"/>
      <c r="O28" s="343"/>
      <c r="Q28" s="343"/>
      <c r="R28" s="343"/>
      <c r="S28" s="343"/>
      <c r="T28" s="343"/>
      <c r="U28" s="343"/>
      <c r="V28" s="343"/>
      <c r="W28" s="343"/>
      <c r="Y28" s="343"/>
      <c r="Z28" s="343"/>
      <c r="AA28" s="343"/>
      <c r="AB28" s="343"/>
      <c r="AC28" s="343"/>
      <c r="AD28" s="343"/>
      <c r="AE28" s="343"/>
    </row>
    <row r="29" spans="1:31" x14ac:dyDescent="0.25">
      <c r="A29" s="151" t="s">
        <v>164</v>
      </c>
      <c r="I29" s="343" t="s">
        <v>275</v>
      </c>
      <c r="J29" s="343"/>
      <c r="K29" s="343"/>
      <c r="L29" s="343"/>
      <c r="M29" s="343"/>
      <c r="N29" s="343"/>
      <c r="O29" s="343"/>
      <c r="Q29" s="343" t="s">
        <v>276</v>
      </c>
      <c r="R29" s="343"/>
      <c r="S29" s="343"/>
      <c r="T29" s="343"/>
      <c r="U29" s="343"/>
      <c r="V29" s="343"/>
      <c r="W29" s="343"/>
      <c r="Y29" s="343" t="s">
        <v>277</v>
      </c>
      <c r="Z29" s="343"/>
      <c r="AA29" s="343"/>
      <c r="AB29" s="343"/>
      <c r="AC29" s="343"/>
      <c r="AD29" s="343"/>
      <c r="AE29" s="343"/>
    </row>
    <row r="30" spans="1:31" x14ac:dyDescent="0.25"/>
  </sheetData>
  <sheetProtection algorithmName="SHA-512" hashValue="6UYcXZIcv/R3qfsS7VXE2kSDkbyMRaG80pNzmR6tWmBPso33//5KV/86OGVEAv8WTwfpuwlQMO8w83ibGxD7nw==" saltValue="OBbTa0GHld0L6YvPUZLMCw==" spinCount="100000" sheet="1" objects="1" scenarios="1"/>
  <mergeCells count="8">
    <mergeCell ref="Y2:AD2"/>
    <mergeCell ref="Y5:AC5"/>
    <mergeCell ref="A2:F2"/>
    <mergeCell ref="A5:E5"/>
    <mergeCell ref="I2:N2"/>
    <mergeCell ref="I5:M5"/>
    <mergeCell ref="Q2:V2"/>
    <mergeCell ref="Q5:U5"/>
  </mergeCells>
  <pageMargins left="0.70866141732283472" right="0.70866141732283472" top="0.74803149606299213" bottom="0.74803149606299213" header="0.31496062992125984" footer="0.31496062992125984"/>
  <pageSetup paperSize="9" fitToWidth="0" orientation="landscape"/>
  <headerFooter>
    <oddFooter>&amp;L&amp;F&amp;A&amp;R&amp;P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154C-6E6B-4BB8-BDFC-A33C3412FCF8}">
  <sheetPr>
    <pageSetUpPr fitToPage="1"/>
  </sheetPr>
  <dimension ref="A1:R106"/>
  <sheetViews>
    <sheetView showGridLines="0" topLeftCell="A41" zoomScale="90" zoomScaleNormal="90" workbookViewId="0">
      <selection activeCell="A15" sqref="A15:D15"/>
    </sheetView>
  </sheetViews>
  <sheetFormatPr baseColWidth="10" defaultColWidth="0" defaultRowHeight="15" zeroHeight="1" x14ac:dyDescent="0.25"/>
  <cols>
    <col min="1" max="1" width="7.7109375" style="151" customWidth="1"/>
    <col min="2" max="2" width="44.7109375" style="151" customWidth="1"/>
    <col min="3" max="3" width="19.28515625" style="151" customWidth="1"/>
    <col min="4" max="4" width="11.85546875" style="151" customWidth="1"/>
    <col min="5" max="5" width="12.85546875" style="13" customWidth="1"/>
    <col min="6" max="6" width="15.85546875" style="111" bestFit="1" customWidth="1"/>
    <col min="7" max="7" width="12" style="151" bestFit="1" customWidth="1"/>
    <col min="8" max="8" width="8.85546875" style="151" customWidth="1"/>
    <col min="9" max="9" width="10.28515625" style="151" customWidth="1"/>
    <col min="10" max="10" width="10.5703125" style="151" bestFit="1" customWidth="1"/>
    <col min="11" max="11" width="16.28515625" style="151" customWidth="1"/>
    <col min="12" max="12" width="13.5703125" style="151" customWidth="1"/>
    <col min="13" max="13" width="8.85546875" style="151" customWidth="1"/>
    <col min="14" max="14" width="10" style="151" customWidth="1"/>
    <col min="15" max="15" width="9" style="151" bestFit="1" customWidth="1"/>
    <col min="16" max="16" width="14.42578125" style="151" bestFit="1" customWidth="1"/>
    <col min="17" max="18" width="0" style="151" hidden="1" customWidth="1"/>
    <col min="19" max="16384" width="8.85546875" style="151" hidden="1"/>
  </cols>
  <sheetData>
    <row r="1" spans="1:16" ht="21.75" thickBot="1" x14ac:dyDescent="0.4">
      <c r="A1" s="184" t="s">
        <v>166</v>
      </c>
      <c r="B1" s="36"/>
      <c r="C1" s="36"/>
      <c r="D1" s="36"/>
      <c r="E1" s="37"/>
      <c r="G1" s="1"/>
      <c r="H1" s="1"/>
      <c r="I1" s="1"/>
    </row>
    <row r="2" spans="1:16" ht="30.75" thickBot="1" x14ac:dyDescent="0.4">
      <c r="A2" s="184"/>
      <c r="B2" s="36"/>
      <c r="C2" s="36"/>
      <c r="D2" s="36"/>
      <c r="E2" s="37"/>
      <c r="G2" s="475" t="s">
        <v>159</v>
      </c>
      <c r="H2" s="432"/>
      <c r="I2" s="432"/>
      <c r="J2" s="433"/>
      <c r="K2" s="112" t="s">
        <v>113</v>
      </c>
      <c r="L2" s="114" t="s">
        <v>158</v>
      </c>
    </row>
    <row r="3" spans="1:16" ht="21" x14ac:dyDescent="0.35">
      <c r="A3" s="184"/>
      <c r="B3" s="36"/>
      <c r="C3" s="36"/>
      <c r="D3" s="36"/>
      <c r="E3" s="37"/>
      <c r="G3" s="38" t="str">
        <f>D18</f>
        <v>Voll Sozial­verspflicht. Personal</v>
      </c>
      <c r="I3" s="1"/>
      <c r="J3" s="205"/>
      <c r="K3" s="228">
        <f>$E$77</f>
        <v>0</v>
      </c>
      <c r="L3" s="234" t="e">
        <f>D78</f>
        <v>#DIV/0!</v>
      </c>
      <c r="N3" s="442" t="s">
        <v>167</v>
      </c>
      <c r="O3" s="442"/>
      <c r="P3" s="442"/>
    </row>
    <row r="4" spans="1:16" ht="21" x14ac:dyDescent="0.35">
      <c r="A4" s="184"/>
      <c r="B4" s="36"/>
      <c r="C4" s="36"/>
      <c r="D4" s="36"/>
      <c r="E4" s="37"/>
      <c r="G4" s="38" t="str">
        <f>I18</f>
        <v>Minijob</v>
      </c>
      <c r="I4" s="1"/>
      <c r="J4" s="204"/>
      <c r="K4" s="230">
        <f>$J$77</f>
        <v>0</v>
      </c>
      <c r="L4" s="235" t="e">
        <f>I78</f>
        <v>#DIV/0!</v>
      </c>
      <c r="N4" s="442"/>
      <c r="O4" s="442"/>
      <c r="P4" s="442"/>
    </row>
    <row r="5" spans="1:16" ht="21.75" thickBot="1" x14ac:dyDescent="0.4">
      <c r="A5" s="184"/>
      <c r="B5" s="36"/>
      <c r="C5" s="36"/>
      <c r="D5" s="36"/>
      <c r="E5" s="37"/>
      <c r="G5" s="38" t="str">
        <f>N18</f>
        <v>Midijob</v>
      </c>
      <c r="I5" s="1"/>
      <c r="J5" s="203"/>
      <c r="K5" s="232">
        <f>$O$77</f>
        <v>0</v>
      </c>
      <c r="L5" s="236" t="e">
        <f>N78</f>
        <v>#DIV/0!</v>
      </c>
      <c r="N5" s="442"/>
      <c r="O5" s="442"/>
      <c r="P5" s="442"/>
    </row>
    <row r="6" spans="1:16" ht="21.75" thickBot="1" x14ac:dyDescent="0.4">
      <c r="A6" s="184"/>
      <c r="B6" s="36"/>
      <c r="C6" s="36"/>
      <c r="D6" s="36"/>
      <c r="E6" s="37"/>
      <c r="G6" s="38" t="s">
        <v>112</v>
      </c>
      <c r="H6" s="1"/>
      <c r="I6" s="1"/>
      <c r="J6" s="116">
        <f>SUM(J3:J5)</f>
        <v>0</v>
      </c>
      <c r="K6" s="113"/>
      <c r="L6" s="115"/>
    </row>
    <row r="7" spans="1:16" ht="21" x14ac:dyDescent="0.35">
      <c r="A7" s="184"/>
      <c r="B7" s="36"/>
      <c r="C7" s="36"/>
      <c r="D7" s="36"/>
      <c r="E7" s="37"/>
      <c r="G7" s="438" t="s">
        <v>165</v>
      </c>
      <c r="H7" s="439"/>
      <c r="I7" s="439"/>
      <c r="J7" s="439"/>
      <c r="K7" s="476">
        <f>ROUND((K3*$J$3/100)+(K4*$J$4/100)+(K5*$J$5/100),2)</f>
        <v>0</v>
      </c>
      <c r="L7" s="478" t="e">
        <f>ROUND((L3*$J$3/100)+(L4*$J$4/100)+(L5*$J$5/100),2)</f>
        <v>#DIV/0!</v>
      </c>
    </row>
    <row r="8" spans="1:16" ht="21.75" thickBot="1" x14ac:dyDescent="0.4">
      <c r="A8" s="184"/>
      <c r="B8" s="36"/>
      <c r="C8" s="36"/>
      <c r="D8" s="36"/>
      <c r="E8" s="37"/>
      <c r="G8" s="440"/>
      <c r="H8" s="441"/>
      <c r="I8" s="441"/>
      <c r="J8" s="441"/>
      <c r="K8" s="477"/>
      <c r="L8" s="479"/>
    </row>
    <row r="9" spans="1:16" ht="15.75" x14ac:dyDescent="0.25">
      <c r="A9" s="110"/>
      <c r="B9" s="1"/>
      <c r="C9" s="1"/>
      <c r="D9" s="1"/>
      <c r="E9" s="37"/>
      <c r="F9" s="151"/>
      <c r="G9" s="1"/>
      <c r="H9" s="1"/>
      <c r="I9" s="1"/>
    </row>
    <row r="10" spans="1:16" x14ac:dyDescent="0.25">
      <c r="A10" s="474"/>
      <c r="B10" s="474"/>
      <c r="C10" s="474"/>
      <c r="D10" s="474"/>
      <c r="E10" s="151"/>
      <c r="F10" s="151"/>
    </row>
    <row r="11" spans="1:16" x14ac:dyDescent="0.25">
      <c r="A11" s="474"/>
      <c r="B11" s="474"/>
      <c r="C11" s="474"/>
      <c r="D11" s="474"/>
      <c r="E11" s="151"/>
      <c r="F11" s="151"/>
    </row>
    <row r="12" spans="1:16" x14ac:dyDescent="0.25">
      <c r="A12" s="474"/>
      <c r="B12" s="474"/>
      <c r="C12" s="474"/>
      <c r="D12" s="474"/>
      <c r="E12" s="151"/>
      <c r="F12" s="151"/>
    </row>
    <row r="13" spans="1:16" ht="30" customHeight="1" x14ac:dyDescent="0.25">
      <c r="A13" s="474"/>
      <c r="B13" s="474"/>
      <c r="C13" s="474"/>
      <c r="D13" s="474"/>
      <c r="E13" s="151"/>
      <c r="F13" s="151"/>
    </row>
    <row r="14" spans="1:16" ht="30" customHeight="1" x14ac:dyDescent="0.25">
      <c r="A14" s="436" t="s">
        <v>280</v>
      </c>
      <c r="B14" s="436"/>
      <c r="C14" s="436"/>
      <c r="D14" s="437"/>
      <c r="E14" s="227"/>
      <c r="F14" s="151"/>
      <c r="J14" s="227"/>
      <c r="O14" s="227"/>
    </row>
    <row r="15" spans="1:16" x14ac:dyDescent="0.25">
      <c r="A15" s="474"/>
      <c r="B15" s="474"/>
      <c r="C15" s="474"/>
      <c r="D15" s="474"/>
      <c r="E15" s="151"/>
      <c r="F15" s="151"/>
    </row>
    <row r="16" spans="1:16" x14ac:dyDescent="0.25">
      <c r="A16" s="474"/>
      <c r="B16" s="474"/>
      <c r="C16" s="474"/>
      <c r="D16" s="474"/>
      <c r="E16" s="151"/>
      <c r="F16" s="151"/>
    </row>
    <row r="17" spans="1:16" ht="15.75" thickBot="1" x14ac:dyDescent="0.3">
      <c r="A17" s="38"/>
      <c r="B17" s="1"/>
      <c r="C17" s="1"/>
      <c r="D17" s="1"/>
      <c r="E17" s="37"/>
      <c r="F17" s="151"/>
      <c r="G17" s="1"/>
      <c r="H17" s="1"/>
    </row>
    <row r="18" spans="1:16" ht="24" customHeight="1" thickBot="1" x14ac:dyDescent="0.3">
      <c r="A18" s="39"/>
      <c r="B18" s="183"/>
      <c r="C18" s="183"/>
      <c r="D18" s="465" t="s">
        <v>25</v>
      </c>
      <c r="E18" s="466"/>
      <c r="F18" s="467"/>
      <c r="G18" s="1"/>
      <c r="H18" s="183"/>
      <c r="I18" s="455" t="s">
        <v>205</v>
      </c>
      <c r="J18" s="456"/>
      <c r="K18" s="457"/>
      <c r="M18" s="183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 t="shared" ref="E23:E29" si="0">ROUND($E$20*D23/100,2)</f>
        <v>0</v>
      </c>
      <c r="F23" s="125">
        <f t="shared" ref="F23:F30" si="1">ROUND(E23*$E$14,2)</f>
        <v>0</v>
      </c>
      <c r="G23" s="1"/>
      <c r="I23" s="207"/>
      <c r="J23" s="124">
        <f>ROUND($J$20*I23/100,2)</f>
        <v>0</v>
      </c>
      <c r="K23" s="125">
        <f>ROUND(J23*$J$14,2)</f>
        <v>0</v>
      </c>
      <c r="N23" s="207"/>
      <c r="O23" s="124">
        <f t="shared" ref="O23:O29" si="2">ROUND($O$20*N23/100,2)</f>
        <v>0</v>
      </c>
      <c r="P23" s="125">
        <f t="shared" ref="P23:P30" si="3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si="0"/>
        <v>0</v>
      </c>
      <c r="F24" s="127">
        <f t="shared" si="1"/>
        <v>0</v>
      </c>
      <c r="G24" s="1"/>
      <c r="I24" s="182"/>
      <c r="J24" s="126"/>
      <c r="K24" s="127"/>
      <c r="N24" s="208"/>
      <c r="O24" s="126">
        <f t="shared" si="2"/>
        <v>0</v>
      </c>
      <c r="P24" s="127">
        <f t="shared" si="3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0"/>
        <v>0</v>
      </c>
      <c r="F25" s="127">
        <f t="shared" si="1"/>
        <v>0</v>
      </c>
      <c r="G25" s="1"/>
      <c r="I25" s="208"/>
      <c r="J25" s="126">
        <f>ROUND($J$20*I25/100,2)</f>
        <v>0</v>
      </c>
      <c r="K25" s="127">
        <f>ROUND(J25*$J$14,2)</f>
        <v>0</v>
      </c>
      <c r="N25" s="208"/>
      <c r="O25" s="126">
        <f t="shared" si="2"/>
        <v>0</v>
      </c>
      <c r="P25" s="127">
        <f t="shared" si="3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0"/>
        <v>0</v>
      </c>
      <c r="F26" s="127">
        <f t="shared" si="1"/>
        <v>0</v>
      </c>
      <c r="G26" s="1"/>
      <c r="I26" s="182"/>
      <c r="J26" s="126"/>
      <c r="K26" s="127"/>
      <c r="N26" s="208"/>
      <c r="O26" s="126">
        <f t="shared" si="2"/>
        <v>0</v>
      </c>
      <c r="P26" s="127">
        <f t="shared" si="3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0"/>
        <v>0</v>
      </c>
      <c r="F27" s="127">
        <f t="shared" si="1"/>
        <v>0</v>
      </c>
      <c r="G27" s="1"/>
      <c r="I27" s="182"/>
      <c r="J27" s="126"/>
      <c r="K27" s="127"/>
      <c r="N27" s="208"/>
      <c r="O27" s="126">
        <f t="shared" si="2"/>
        <v>0</v>
      </c>
      <c r="P27" s="127">
        <f t="shared" si="3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0"/>
        <v>0</v>
      </c>
      <c r="F28" s="127">
        <f t="shared" si="1"/>
        <v>0</v>
      </c>
      <c r="G28" s="1"/>
      <c r="I28" s="208"/>
      <c r="J28" s="126">
        <f>ROUND($J$20*I28/100,2)</f>
        <v>0</v>
      </c>
      <c r="K28" s="127">
        <f>ROUND(J28*$J$14,2)</f>
        <v>0</v>
      </c>
      <c r="N28" s="208"/>
      <c r="O28" s="126">
        <f t="shared" si="2"/>
        <v>0</v>
      </c>
      <c r="P28" s="127">
        <f t="shared" si="3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0"/>
        <v>0</v>
      </c>
      <c r="F29" s="127">
        <f t="shared" si="1"/>
        <v>0</v>
      </c>
      <c r="G29" s="1"/>
      <c r="I29" s="208"/>
      <c r="J29" s="126">
        <f>ROUND($J$20*I29/100,2)</f>
        <v>0</v>
      </c>
      <c r="K29" s="127">
        <f>ROUND(J29*$J$14,2)</f>
        <v>0</v>
      </c>
      <c r="N29" s="208"/>
      <c r="O29" s="126">
        <f t="shared" si="2"/>
        <v>0</v>
      </c>
      <c r="P29" s="127">
        <f t="shared" si="3"/>
        <v>0</v>
      </c>
    </row>
    <row r="30" spans="1:16" ht="16.899999999999999" customHeight="1" thickBot="1" x14ac:dyDescent="0.3">
      <c r="A30" s="109" t="s">
        <v>62</v>
      </c>
      <c r="B30" s="451" t="s">
        <v>152</v>
      </c>
      <c r="C30" s="451"/>
      <c r="D30" s="209"/>
      <c r="E30" s="128">
        <f>ROUND(($E$20)*D30/100,2)</f>
        <v>0</v>
      </c>
      <c r="F30" s="129">
        <f t="shared" si="1"/>
        <v>0</v>
      </c>
      <c r="G30" s="1"/>
      <c r="I30" s="209"/>
      <c r="J30" s="128">
        <f>ROUND(($J$20)*I30/100,2)</f>
        <v>0</v>
      </c>
      <c r="K30" s="129">
        <f>ROUND(J30*$J$14,2)</f>
        <v>0</v>
      </c>
      <c r="N30" s="209"/>
      <c r="O30" s="128">
        <f>ROUND(($O$20)*N30/100,2)</f>
        <v>0</v>
      </c>
      <c r="P30" s="129">
        <f t="shared" si="3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8" ht="16.899999999999999" customHeight="1" thickBot="1" x14ac:dyDescent="0.3">
      <c r="A33" s="180" t="s">
        <v>63</v>
      </c>
      <c r="B33" s="179" t="s">
        <v>40</v>
      </c>
      <c r="C33" s="179"/>
      <c r="D33" s="326"/>
      <c r="E33" s="118">
        <f>ROUND($E$20*D33/100,2)</f>
        <v>0</v>
      </c>
      <c r="F33" s="119">
        <f t="shared" ref="F33:F42" si="4">ROUND(E33*$E$14,2)</f>
        <v>0</v>
      </c>
      <c r="G33" s="1"/>
      <c r="I33" s="326"/>
      <c r="J33" s="118">
        <f>ROUND($J$20*I33/100,2)</f>
        <v>0</v>
      </c>
      <c r="K33" s="119">
        <f t="shared" ref="K33:K42" si="5">ROUND(J33*$J$14,2)</f>
        <v>0</v>
      </c>
      <c r="N33" s="326"/>
      <c r="O33" s="118">
        <f>ROUND($O$20*N33/100,2)</f>
        <v>0</v>
      </c>
      <c r="P33" s="119">
        <f t="shared" ref="P33:P42" si="6">ROUND(O33*$O$14,2)</f>
        <v>0</v>
      </c>
      <c r="R33" s="64"/>
    </row>
    <row r="34" spans="1:18" ht="16.899999999999999" customHeight="1" thickBot="1" x14ac:dyDescent="0.3">
      <c r="A34" s="177"/>
      <c r="B34" s="105" t="s">
        <v>41</v>
      </c>
      <c r="C34" s="176">
        <f>$D$23+$D$24+$D$25+$D$26+$D$27+$D$28+$D$29+$D$30</f>
        <v>0</v>
      </c>
      <c r="D34" s="189" t="e">
        <f>ROUND(E34*100/$E$20,2)</f>
        <v>#DIV/0!</v>
      </c>
      <c r="E34" s="120">
        <f>ROUND($E$33*C34/100,2)</f>
        <v>0</v>
      </c>
      <c r="F34" s="121">
        <f t="shared" si="4"/>
        <v>0</v>
      </c>
      <c r="G34" s="1"/>
      <c r="H34" s="133">
        <f>$I$23+$I$25+$I$28+$I$29+$I$30</f>
        <v>0</v>
      </c>
      <c r="I34" s="189" t="e">
        <f>ROUND(J34*100/$J$20,2)</f>
        <v>#DIV/0!</v>
      </c>
      <c r="J34" s="120">
        <f>ROUND($J$33*H34/100,2)</f>
        <v>0</v>
      </c>
      <c r="K34" s="121">
        <f t="shared" si="5"/>
        <v>0</v>
      </c>
      <c r="M34" s="133">
        <f>N23+N24+N25+N26+N27+N28+N29+N30</f>
        <v>0</v>
      </c>
      <c r="N34" s="189" t="e">
        <f>ROUND(O34*100/$O$20,2)</f>
        <v>#DIV/0!</v>
      </c>
      <c r="O34" s="120">
        <f>ROUND($O$33*M34/100,2)</f>
        <v>0</v>
      </c>
      <c r="P34" s="121">
        <f t="shared" si="6"/>
        <v>0</v>
      </c>
    </row>
    <row r="35" spans="1:18" ht="16.899999999999999" customHeight="1" thickBot="1" x14ac:dyDescent="0.3">
      <c r="A35" s="180" t="s">
        <v>64</v>
      </c>
      <c r="B35" s="179" t="s">
        <v>42</v>
      </c>
      <c r="C35" s="178"/>
      <c r="D35" s="327"/>
      <c r="E35" s="120">
        <f>ROUND($E$20*D35/100,2)</f>
        <v>0</v>
      </c>
      <c r="F35" s="121">
        <f t="shared" si="4"/>
        <v>0</v>
      </c>
      <c r="G35" s="1"/>
      <c r="H35" s="178"/>
      <c r="I35" s="327"/>
      <c r="J35" s="120">
        <f>ROUND($J$20*I35/100,2)</f>
        <v>0</v>
      </c>
      <c r="K35" s="121">
        <f t="shared" si="5"/>
        <v>0</v>
      </c>
      <c r="M35" s="178"/>
      <c r="N35" s="327"/>
      <c r="O35" s="120">
        <f>ROUND($O$20*N35/100,2)</f>
        <v>0</v>
      </c>
      <c r="P35" s="121">
        <f t="shared" si="6"/>
        <v>0</v>
      </c>
    </row>
    <row r="36" spans="1:18" ht="16.5" customHeight="1" thickBot="1" x14ac:dyDescent="0.3">
      <c r="A36" s="177"/>
      <c r="B36" s="105" t="s">
        <v>43</v>
      </c>
      <c r="C36" s="176">
        <f>$D$23+$D$24+$D$25+$D$26+$D$27+$D$28+$D$29+$D$30</f>
        <v>0</v>
      </c>
      <c r="D36" s="189" t="e">
        <f>ROUND(E36*100/$E$20,2)</f>
        <v>#DIV/0!</v>
      </c>
      <c r="E36" s="120">
        <f>ROUND($E$35*C36/100,2)</f>
        <v>0</v>
      </c>
      <c r="F36" s="121">
        <f t="shared" si="4"/>
        <v>0</v>
      </c>
      <c r="G36" s="1"/>
      <c r="H36" s="133">
        <f>$H$34</f>
        <v>0</v>
      </c>
      <c r="I36" s="189" t="e">
        <f>ROUND(J36*100/$J$20,2)</f>
        <v>#DIV/0!</v>
      </c>
      <c r="J36" s="120">
        <f>ROUND($J$35*H36/100,2)</f>
        <v>0</v>
      </c>
      <c r="K36" s="121">
        <f t="shared" si="5"/>
        <v>0</v>
      </c>
      <c r="M36" s="133">
        <f>M34</f>
        <v>0</v>
      </c>
      <c r="N36" s="189" t="e">
        <f>ROUND(O36*100/$O$20,2)</f>
        <v>#DIV/0!</v>
      </c>
      <c r="O36" s="120">
        <f>ROUND($O$35*M36/100,2)</f>
        <v>0</v>
      </c>
      <c r="P36" s="121">
        <f t="shared" si="6"/>
        <v>0</v>
      </c>
    </row>
    <row r="37" spans="1:18" ht="16.5" customHeight="1" thickBot="1" x14ac:dyDescent="0.3">
      <c r="A37" s="180" t="s">
        <v>65</v>
      </c>
      <c r="B37" s="179" t="s">
        <v>44</v>
      </c>
      <c r="C37" s="178"/>
      <c r="D37" s="327"/>
      <c r="E37" s="120">
        <f>ROUND($E$20*D37/100,2)</f>
        <v>0</v>
      </c>
      <c r="F37" s="121">
        <f t="shared" si="4"/>
        <v>0</v>
      </c>
      <c r="G37" s="1"/>
      <c r="H37" s="178"/>
      <c r="I37" s="327"/>
      <c r="J37" s="120">
        <f>ROUND($J$20*I37/100,2)</f>
        <v>0</v>
      </c>
      <c r="K37" s="121">
        <f t="shared" si="5"/>
        <v>0</v>
      </c>
      <c r="M37" s="178"/>
      <c r="N37" s="327"/>
      <c r="O37" s="120">
        <f>ROUND($O$20*N37/100,2)</f>
        <v>0</v>
      </c>
      <c r="P37" s="121">
        <f t="shared" si="6"/>
        <v>0</v>
      </c>
    </row>
    <row r="38" spans="1:18" ht="16.5" customHeight="1" thickBot="1" x14ac:dyDescent="0.3">
      <c r="A38" s="177"/>
      <c r="B38" s="105" t="s">
        <v>45</v>
      </c>
      <c r="C38" s="176">
        <f>$D$23+$D$24+$D$25+$D$26+$D$27+$D$28+$D$29+$D$30</f>
        <v>0</v>
      </c>
      <c r="D38" s="189" t="e">
        <f>ROUND(E38*100/$E$20,2)</f>
        <v>#DIV/0!</v>
      </c>
      <c r="E38" s="120">
        <f>ROUND($E$37*C38/100,2)</f>
        <v>0</v>
      </c>
      <c r="F38" s="121">
        <f t="shared" si="4"/>
        <v>0</v>
      </c>
      <c r="G38" s="1"/>
      <c r="H38" s="133">
        <f>H36</f>
        <v>0</v>
      </c>
      <c r="I38" s="189" t="e">
        <f>ROUND(J38*100/$J$20,2)</f>
        <v>#DIV/0!</v>
      </c>
      <c r="J38" s="120">
        <f>ROUND($J$37*H38/100,2)</f>
        <v>0</v>
      </c>
      <c r="K38" s="121">
        <f t="shared" si="5"/>
        <v>0</v>
      </c>
      <c r="M38" s="133">
        <f>M36</f>
        <v>0</v>
      </c>
      <c r="N38" s="189" t="e">
        <f>ROUND(O38*100/$O$20,2)</f>
        <v>#DIV/0!</v>
      </c>
      <c r="O38" s="120">
        <f>ROUND($O$37*M38/100,2)</f>
        <v>0</v>
      </c>
      <c r="P38" s="121">
        <f t="shared" si="6"/>
        <v>0</v>
      </c>
    </row>
    <row r="39" spans="1:18" ht="16.5" customHeight="1" thickBot="1" x14ac:dyDescent="0.3">
      <c r="A39" s="180" t="s">
        <v>66</v>
      </c>
      <c r="B39" s="179" t="s">
        <v>46</v>
      </c>
      <c r="C39" s="178"/>
      <c r="D39" s="327"/>
      <c r="E39" s="120">
        <f>ROUND($E$20*D39/100,2)</f>
        <v>0</v>
      </c>
      <c r="F39" s="121">
        <f t="shared" si="4"/>
        <v>0</v>
      </c>
      <c r="G39" s="1"/>
      <c r="H39" s="178"/>
      <c r="I39" s="327"/>
      <c r="J39" s="120">
        <f>ROUND($J$20*I39/100,2)</f>
        <v>0</v>
      </c>
      <c r="K39" s="121">
        <f t="shared" si="5"/>
        <v>0</v>
      </c>
      <c r="M39" s="178"/>
      <c r="N39" s="327"/>
      <c r="O39" s="120">
        <f>ROUND($O$20*N39/100,2)</f>
        <v>0</v>
      </c>
      <c r="P39" s="121">
        <f t="shared" si="6"/>
        <v>0</v>
      </c>
    </row>
    <row r="40" spans="1:18" ht="16.5" customHeight="1" thickBot="1" x14ac:dyDescent="0.3">
      <c r="A40" s="181"/>
      <c r="B40" s="105" t="s">
        <v>47</v>
      </c>
      <c r="C40" s="176">
        <f>$D$23+$D$24+$D$25+$D$26+$D$27+$D$28+$D$29+$D$30</f>
        <v>0</v>
      </c>
      <c r="D40" s="189" t="e">
        <f>ROUND(E40*100/$E$20,2)</f>
        <v>#DIV/0!</v>
      </c>
      <c r="E40" s="120">
        <f>ROUND($E$39*C40/100,2)</f>
        <v>0</v>
      </c>
      <c r="F40" s="121">
        <f t="shared" si="4"/>
        <v>0</v>
      </c>
      <c r="G40" s="1"/>
      <c r="H40" s="133">
        <f>$H$36</f>
        <v>0</v>
      </c>
      <c r="I40" s="189" t="e">
        <f>ROUND(J40*100/$J$20,2)</f>
        <v>#DIV/0!</v>
      </c>
      <c r="J40" s="120">
        <f>ROUND($J$39*H40/100,2)</f>
        <v>0</v>
      </c>
      <c r="K40" s="121">
        <f t="shared" si="5"/>
        <v>0</v>
      </c>
      <c r="M40" s="133">
        <f>M38</f>
        <v>0</v>
      </c>
      <c r="N40" s="189" t="e">
        <f>ROUND(O40*100/$O$20,2)</f>
        <v>#DIV/0!</v>
      </c>
      <c r="O40" s="120">
        <f>ROUND($O$39*M40/100,2)</f>
        <v>0</v>
      </c>
      <c r="P40" s="121">
        <f t="shared" si="6"/>
        <v>0</v>
      </c>
    </row>
    <row r="41" spans="1:18" ht="16.899999999999999" customHeight="1" thickBot="1" x14ac:dyDescent="0.3">
      <c r="A41" s="180" t="s">
        <v>67</v>
      </c>
      <c r="B41" s="179" t="s">
        <v>48</v>
      </c>
      <c r="C41" s="178"/>
      <c r="D41" s="312"/>
      <c r="E41" s="120">
        <f>ROUND($E$20*D41/100,2)</f>
        <v>0</v>
      </c>
      <c r="F41" s="121">
        <f t="shared" si="4"/>
        <v>0</v>
      </c>
      <c r="G41" s="1"/>
      <c r="H41" s="178"/>
      <c r="I41" s="316"/>
      <c r="J41" s="122">
        <f>ROUND($J$20*I41/100,2)</f>
        <v>0</v>
      </c>
      <c r="K41" s="123">
        <f t="shared" si="5"/>
        <v>0</v>
      </c>
      <c r="M41" s="178"/>
      <c r="N41" s="316"/>
      <c r="O41" s="122">
        <f>ROUND($O$20*N41/100,2)</f>
        <v>0</v>
      </c>
      <c r="P41" s="123">
        <f t="shared" si="6"/>
        <v>0</v>
      </c>
    </row>
    <row r="42" spans="1:18" ht="16.899999999999999" customHeight="1" thickBot="1" x14ac:dyDescent="0.3">
      <c r="A42" s="177"/>
      <c r="B42" s="105" t="s">
        <v>49</v>
      </c>
      <c r="C42" s="176">
        <f>$D$23+$D$24+$D$25+$D$26+$D$27+$D$28+$D$29+$D$30</f>
        <v>0</v>
      </c>
      <c r="D42" s="190" t="e">
        <f>ROUND(E42*100/$E$20,2)</f>
        <v>#DIV/0!</v>
      </c>
      <c r="E42" s="122">
        <f>ROUND($E$41*C42/100,2)</f>
        <v>0</v>
      </c>
      <c r="F42" s="123">
        <f t="shared" si="4"/>
        <v>0</v>
      </c>
      <c r="G42" s="1"/>
      <c r="H42" s="133">
        <f>$H$36</f>
        <v>0</v>
      </c>
      <c r="I42" s="313" t="e">
        <f>ROUND(J42*100/$J$20,2)</f>
        <v>#DIV/0!</v>
      </c>
      <c r="J42" s="314">
        <f>ROUND($J$41*H42/100,2)</f>
        <v>0</v>
      </c>
      <c r="K42" s="315">
        <f t="shared" si="5"/>
        <v>0</v>
      </c>
      <c r="M42" s="133">
        <f>M40</f>
        <v>0</v>
      </c>
      <c r="N42" s="313" t="e">
        <f>ROUND(O42*100/$O$20,2)</f>
        <v>#DIV/0!</v>
      </c>
      <c r="O42" s="314">
        <f>ROUND($O$41*M42/100,2)</f>
        <v>0</v>
      </c>
      <c r="P42" s="315">
        <f t="shared" si="6"/>
        <v>0</v>
      </c>
    </row>
    <row r="43" spans="1:18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>
        <f>SUM(E33:E42)</f>
        <v>0</v>
      </c>
      <c r="F43" s="54">
        <f>SUM(F33:F42)</f>
        <v>0</v>
      </c>
      <c r="G43" s="1"/>
      <c r="I43" s="52" t="e">
        <f>SUM(I33:I42)</f>
        <v>#DIV/0!</v>
      </c>
      <c r="J43" s="32">
        <f>SUM(J33:J42)</f>
        <v>0</v>
      </c>
      <c r="K43" s="54">
        <f>SUM(K33:K42)</f>
        <v>0</v>
      </c>
      <c r="N43" s="52" t="e">
        <f>SUM(N33:N42)</f>
        <v>#DIV/0!</v>
      </c>
      <c r="O43" s="32">
        <f>SUM(O33:O42)</f>
        <v>0</v>
      </c>
      <c r="P43" s="54">
        <f>SUM(P33:P42)</f>
        <v>0</v>
      </c>
    </row>
    <row r="44" spans="1:18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>
        <f>E43+E31</f>
        <v>0</v>
      </c>
      <c r="F44" s="40">
        <f>F43+F31</f>
        <v>0</v>
      </c>
      <c r="G44" s="1"/>
      <c r="H44" s="1"/>
      <c r="I44" s="24" t="e">
        <f>I31+I43</f>
        <v>#DIV/0!</v>
      </c>
      <c r="J44" s="65">
        <f>J43+J31</f>
        <v>0</v>
      </c>
      <c r="K44" s="40">
        <f>K43+K31</f>
        <v>0</v>
      </c>
      <c r="M44" s="1"/>
      <c r="N44" s="24" t="e">
        <f>N31+N43</f>
        <v>#DIV/0!</v>
      </c>
      <c r="O44" s="65">
        <f>O43+O31</f>
        <v>0</v>
      </c>
      <c r="P44" s="40">
        <f>P43+P31</f>
        <v>0</v>
      </c>
    </row>
    <row r="45" spans="1:18" ht="18" customHeight="1" thickBot="1" x14ac:dyDescent="0.3">
      <c r="A45" s="90" t="s">
        <v>69</v>
      </c>
      <c r="B45" s="94" t="s">
        <v>52</v>
      </c>
      <c r="C45" s="186"/>
      <c r="D45" s="95"/>
      <c r="E45" s="50"/>
      <c r="F45" s="66"/>
      <c r="G45" s="1"/>
      <c r="H45" s="1"/>
      <c r="I45" s="67"/>
      <c r="J45" s="50"/>
      <c r="K45" s="66"/>
      <c r="M45" s="1"/>
      <c r="N45" s="67"/>
      <c r="O45" s="50"/>
      <c r="P45" s="66"/>
    </row>
    <row r="46" spans="1:18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8" ht="16.899999999999999" customHeight="1" thickBot="1" x14ac:dyDescent="0.3">
      <c r="A47" s="87" t="s">
        <v>71</v>
      </c>
      <c r="B47" s="96" t="s">
        <v>54</v>
      </c>
      <c r="C47" s="96"/>
      <c r="D47" s="196"/>
      <c r="E47" s="128">
        <f>ROUND($E$20*D47/100,2)</f>
        <v>0</v>
      </c>
      <c r="F47" s="129">
        <f>ROUND(E47*$E$14,2)</f>
        <v>0</v>
      </c>
      <c r="G47" s="1"/>
      <c r="H47" s="1"/>
      <c r="I47" s="196"/>
      <c r="J47" s="128">
        <f>ROUND($J$20*I47/100,2)</f>
        <v>0</v>
      </c>
      <c r="K47" s="129">
        <f>ROUND(J47*$J$14,2)</f>
        <v>0</v>
      </c>
      <c r="M47" s="1"/>
      <c r="N47" s="196"/>
      <c r="O47" s="128">
        <f>ROUND($O$20*N47/100,2)</f>
        <v>0</v>
      </c>
      <c r="P47" s="129">
        <f>ROUND(O47*$O$14,2)</f>
        <v>0</v>
      </c>
    </row>
    <row r="48" spans="1:18" ht="20.45" customHeight="1" thickBot="1" x14ac:dyDescent="0.3">
      <c r="A48" s="97" t="s">
        <v>107</v>
      </c>
      <c r="B48" s="98"/>
      <c r="C48" s="175"/>
      <c r="D48" s="174" t="e">
        <f>D44+D46+D47</f>
        <v>#DIV/0!</v>
      </c>
      <c r="E48" s="136">
        <f>E47+E46+E44</f>
        <v>0</v>
      </c>
      <c r="F48" s="137">
        <f>F47+F46+F44</f>
        <v>0</v>
      </c>
      <c r="G48" s="1"/>
      <c r="H48" s="1"/>
      <c r="I48" s="68" t="e">
        <f>I44+I46+I47</f>
        <v>#DIV/0!</v>
      </c>
      <c r="J48" s="136">
        <f>J47+J46+J44</f>
        <v>0</v>
      </c>
      <c r="K48" s="137">
        <f>K47+K46+K44</f>
        <v>0</v>
      </c>
      <c r="M48" s="1"/>
      <c r="N48" s="68" t="e">
        <f>N44+N46+N47</f>
        <v>#DIV/0!</v>
      </c>
      <c r="O48" s="136">
        <f>O47+O46+O44</f>
        <v>0</v>
      </c>
      <c r="P48" s="137">
        <f>P47+P46+P44</f>
        <v>0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97"/>
      <c r="E51" s="124">
        <f>ROUND($E$20*D51/100,2)</f>
        <v>0</v>
      </c>
      <c r="F51" s="125">
        <f>ROUND(E51*$E$14,2)</f>
        <v>0</v>
      </c>
      <c r="G51" s="1"/>
      <c r="H51" s="3"/>
      <c r="I51" s="197"/>
      <c r="J51" s="124">
        <f>ROUND($J$20*I51/100,2)</f>
        <v>0</v>
      </c>
      <c r="K51" s="125">
        <f>ROUND(J51*$J$14,2)</f>
        <v>0</v>
      </c>
      <c r="M51" s="3"/>
      <c r="N51" s="197"/>
      <c r="O51" s="124">
        <f>ROUND($O$20*N51/100,2)</f>
        <v>0</v>
      </c>
      <c r="P51" s="125">
        <f>ROUND(O51*$O$14,2)</f>
        <v>0</v>
      </c>
    </row>
    <row r="52" spans="1:16" ht="15.75" thickBot="1" x14ac:dyDescent="0.3">
      <c r="A52" s="87" t="s">
        <v>95</v>
      </c>
      <c r="B52" s="464" t="s">
        <v>151</v>
      </c>
      <c r="C52" s="464"/>
      <c r="D52" s="199"/>
      <c r="E52" s="126">
        <f>ROUND($E$20*D52/100,2)</f>
        <v>0</v>
      </c>
      <c r="F52" s="127">
        <f>ROUND(E52*$E$14,2)</f>
        <v>0</v>
      </c>
      <c r="G52" s="1"/>
      <c r="H52" s="3"/>
      <c r="I52" s="199"/>
      <c r="J52" s="126">
        <f>ROUND($J$20*I52/100,2)</f>
        <v>0</v>
      </c>
      <c r="K52" s="127">
        <f>ROUND(J52*$J$14,2)</f>
        <v>0</v>
      </c>
      <c r="M52" s="3"/>
      <c r="N52" s="199"/>
      <c r="O52" s="126">
        <f>ROUND($O$20*N52/100,2)</f>
        <v>0</v>
      </c>
      <c r="P52" s="127">
        <f>ROUND(O52*$O$14,2)</f>
        <v>0</v>
      </c>
    </row>
    <row r="53" spans="1:16" ht="16.899999999999999" customHeight="1" thickBot="1" x14ac:dyDescent="0.3">
      <c r="A53" s="89" t="s">
        <v>73</v>
      </c>
      <c r="B53" s="460" t="s">
        <v>3</v>
      </c>
      <c r="C53" s="460"/>
      <c r="D53" s="199"/>
      <c r="E53" s="126">
        <f>ROUND($E$20*D53/100,2)</f>
        <v>0</v>
      </c>
      <c r="F53" s="127">
        <f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89" t="s">
        <v>74</v>
      </c>
      <c r="B54" s="460" t="s">
        <v>4</v>
      </c>
      <c r="C54" s="460"/>
      <c r="D54" s="149"/>
      <c r="E54" s="126"/>
      <c r="F54" s="127"/>
      <c r="G54" s="1"/>
      <c r="H54" s="1"/>
      <c r="I54" s="149"/>
      <c r="J54" s="126"/>
      <c r="K54" s="127"/>
      <c r="M54" s="1"/>
      <c r="N54" s="14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199"/>
      <c r="E55" s="126">
        <f>ROUND($E$20*D55/100,2)</f>
        <v>0</v>
      </c>
      <c r="F55" s="127">
        <f>ROUND(E55*$E$14,2)</f>
        <v>0</v>
      </c>
      <c r="G55" s="1"/>
      <c r="H55" s="1"/>
      <c r="I55" s="199"/>
      <c r="J55" s="126">
        <f>ROUND($J$20*I55/100,2)</f>
        <v>0</v>
      </c>
      <c r="K55" s="127">
        <f>ROUND(J55*$J$14,2)</f>
        <v>0</v>
      </c>
      <c r="M55" s="1"/>
      <c r="N55" s="199"/>
      <c r="O55" s="126">
        <f>ROUND($O$20*N55/100,2)</f>
        <v>0</v>
      </c>
      <c r="P55" s="127">
        <f>ROUND(O55*$O$14,2)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199"/>
      <c r="E56" s="126">
        <f>ROUND($E$20*D56/100,2)</f>
        <v>0</v>
      </c>
      <c r="F56" s="127">
        <f>ROUND(E56*$E$14,2)</f>
        <v>0</v>
      </c>
      <c r="G56" s="1"/>
      <c r="H56" s="1"/>
      <c r="I56" s="199"/>
      <c r="J56" s="126">
        <f>ROUND($J$20*I56/100,2)</f>
        <v>0</v>
      </c>
      <c r="K56" s="127">
        <f>ROUND(J56*$J$14,2)</f>
        <v>0</v>
      </c>
      <c r="M56" s="1"/>
      <c r="N56" s="199"/>
      <c r="O56" s="126">
        <f>ROUND($O$20*N56/100,2)</f>
        <v>0</v>
      </c>
      <c r="P56" s="127">
        <f>ROUND(O56*$O$14,2)</f>
        <v>0</v>
      </c>
    </row>
    <row r="57" spans="1:16" ht="18.600000000000001" customHeight="1" thickBot="1" x14ac:dyDescent="0.3">
      <c r="A57" s="89" t="s">
        <v>75</v>
      </c>
      <c r="B57" s="460" t="s">
        <v>5</v>
      </c>
      <c r="C57" s="460"/>
      <c r="D57" s="196"/>
      <c r="E57" s="128">
        <f>ROUND($E$20*D57/100,2)</f>
        <v>0</v>
      </c>
      <c r="F57" s="129">
        <f>ROUND(E57*$E$14,2)</f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93"/>
      <c r="D58" s="28">
        <f>SUM(D51:D57)</f>
        <v>0</v>
      </c>
      <c r="E58" s="44">
        <f>SUM(E51:E57)</f>
        <v>0</v>
      </c>
      <c r="F58" s="69">
        <f>SUM(F51:F57)</f>
        <v>0</v>
      </c>
      <c r="G58" s="1"/>
      <c r="H58" s="1"/>
      <c r="I58" s="28">
        <f>SUM(I51:I57)</f>
        <v>0</v>
      </c>
      <c r="J58" s="44">
        <f>SUM(J50:J57)</f>
        <v>0</v>
      </c>
      <c r="K58" s="69">
        <f>SUM(K51:K57)</f>
        <v>0</v>
      </c>
      <c r="M58" s="1"/>
      <c r="N58" s="187">
        <f>SUM(N51:N57)</f>
        <v>0</v>
      </c>
      <c r="O58" s="44">
        <f>SUM(O50:O57)</f>
        <v>0</v>
      </c>
      <c r="P58" s="69">
        <f>SUM(P51:P57)</f>
        <v>0</v>
      </c>
    </row>
    <row r="59" spans="1:16" ht="18" customHeight="1" thickBot="1" x14ac:dyDescent="0.3">
      <c r="A59" s="85" t="s">
        <v>6</v>
      </c>
      <c r="B59" s="222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222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16.899999999999999" customHeight="1" thickBot="1" x14ac:dyDescent="0.3">
      <c r="A62" s="87" t="s">
        <v>78</v>
      </c>
      <c r="B62" s="463" t="s">
        <v>10</v>
      </c>
      <c r="C62" s="463"/>
      <c r="D62" s="199"/>
      <c r="E62" s="126">
        <f>ROUND($E$20*D62/100,2)</f>
        <v>0</v>
      </c>
      <c r="F62" s="127">
        <f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222" t="s">
        <v>11</v>
      </c>
      <c r="C63" s="146"/>
      <c r="D63" s="196"/>
      <c r="E63" s="128">
        <f>ROUND($E$20*D63/100,2)</f>
        <v>0</v>
      </c>
      <c r="F63" s="129">
        <f>ROUND(E63*$E$14,2)</f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222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>ROUND($E$20*D66/100,2)</f>
        <v>0</v>
      </c>
      <c r="F66" s="127">
        <f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222" t="s">
        <v>15</v>
      </c>
      <c r="C67" s="17"/>
      <c r="D67" s="198"/>
      <c r="E67" s="140">
        <f>ROUND($E$20*D67/100,2)</f>
        <v>0</v>
      </c>
      <c r="F67" s="129">
        <f>ROUND(E67*$E$14,2)</f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222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222" t="s">
        <v>17</v>
      </c>
      <c r="C70" s="146"/>
      <c r="D70" s="200"/>
      <c r="E70" s="139">
        <f>ROUND($E$20*D70/100,2)</f>
        <v>0</v>
      </c>
      <c r="F70" s="127">
        <f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ht="36" customHeight="1" thickBot="1" x14ac:dyDescent="0.3">
      <c r="A71" s="89" t="s">
        <v>87</v>
      </c>
      <c r="B71" s="460" t="s">
        <v>18</v>
      </c>
      <c r="C71" s="461"/>
      <c r="D71" s="200"/>
      <c r="E71" s="139">
        <f>ROUND($E$20*D71/100,2)</f>
        <v>0</v>
      </c>
      <c r="F71" s="127">
        <f>ROUND(E71*$E$14,2)</f>
        <v>0</v>
      </c>
      <c r="G71" s="1"/>
      <c r="H71" s="1"/>
      <c r="I71" s="199"/>
      <c r="J71" s="139">
        <f>ROUND($J$20*I71/100,2)</f>
        <v>0</v>
      </c>
      <c r="K71" s="127">
        <f>ROUND(J71*$J$14,2)</f>
        <v>0</v>
      </c>
      <c r="M71" s="1"/>
      <c r="N71" s="199"/>
      <c r="O71" s="139">
        <f>ROUND($O$20*N71/100,2)</f>
        <v>0</v>
      </c>
      <c r="P71" s="127">
        <f>ROUND(O71*$O$14,2)</f>
        <v>0</v>
      </c>
    </row>
    <row r="72" spans="1:16" ht="31.5" customHeight="1" thickBot="1" x14ac:dyDescent="0.3">
      <c r="A72" s="89" t="s">
        <v>88</v>
      </c>
      <c r="B72" s="222" t="s">
        <v>19</v>
      </c>
      <c r="C72" s="142"/>
      <c r="D72" s="198"/>
      <c r="E72" s="140">
        <f>ROUND($E$20*D72/100,2)</f>
        <v>0</v>
      </c>
      <c r="F72" s="129">
        <f>ROUND(E72*$E$14,2)</f>
        <v>0</v>
      </c>
      <c r="G72" s="1"/>
      <c r="H72" s="1"/>
      <c r="I72" s="196"/>
      <c r="J72" s="140">
        <f>ROUND($J$20*I72/100,2)</f>
        <v>0</v>
      </c>
      <c r="K72" s="129">
        <f>ROUND(J72*$J$14,2)</f>
        <v>0</v>
      </c>
      <c r="M72" s="1"/>
      <c r="N72" s="196"/>
      <c r="O72" s="140">
        <f>ROUND($O$20*N72/100,2)</f>
        <v>0</v>
      </c>
      <c r="P72" s="129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52">
        <f>(SUM(D61:D63)+SUM(D65:D67)+SUM(D69:D72))</f>
        <v>0</v>
      </c>
      <c r="E73" s="69">
        <f>(SUM(E61:E63)+SUM(E65:E67)+SUM(E69:E72))</f>
        <v>0</v>
      </c>
      <c r="F73" s="69">
        <f>SUM(F61:F72)</f>
        <v>0</v>
      </c>
      <c r="G73" s="1"/>
      <c r="H73" s="1"/>
      <c r="I73" s="52">
        <f>(SUM(I61:I63)+SUM(I65:I67)+SUM(I69:I72))</f>
        <v>0</v>
      </c>
      <c r="J73" s="69">
        <f>(SUM(J61:J63)+SUM(J65:J67)+SUM(J69:J72))</f>
        <v>0</v>
      </c>
      <c r="K73" s="69">
        <f>SUM(K61:K72)</f>
        <v>0</v>
      </c>
      <c r="M73" s="1"/>
      <c r="N73" s="52">
        <f>(SUM(N61:N63)+SUM(N65:N67)+SUM(N69:N72))</f>
        <v>0</v>
      </c>
      <c r="O73" s="69">
        <f>(SUM(O61:O63)+SUM(O65:O67)+SUM(O69:O72))</f>
        <v>0</v>
      </c>
      <c r="P73" s="69">
        <f>SUM(P61:P72)</f>
        <v>0</v>
      </c>
    </row>
    <row r="74" spans="1:16" ht="18" customHeight="1" thickBot="1" x14ac:dyDescent="0.3">
      <c r="A74" s="83" t="s">
        <v>20</v>
      </c>
      <c r="B74" s="222" t="s">
        <v>103</v>
      </c>
      <c r="C74" s="146"/>
      <c r="D74" s="77" t="e">
        <f>ROUND(D73+D58+D48+D20,2)</f>
        <v>#DIV/0!</v>
      </c>
      <c r="E74" s="72">
        <f>E73+E58+E48+E20</f>
        <v>0</v>
      </c>
      <c r="F74" s="78">
        <f>$F$73+$F$58+$F$48+$F$20</f>
        <v>0</v>
      </c>
      <c r="G74" s="1"/>
      <c r="H74" s="1"/>
      <c r="I74" s="77" t="e">
        <f>ROUND(I73+I58+I48+I20,2)</f>
        <v>#DIV/0!</v>
      </c>
      <c r="J74" s="72">
        <f>J73+J58+J48+J20</f>
        <v>0</v>
      </c>
      <c r="K74" s="78">
        <f>$K$73+$K$58+$K$48+$K$20</f>
        <v>0</v>
      </c>
      <c r="M74" s="1"/>
      <c r="N74" s="77" t="e">
        <f>ROUND(N73+N58+N48+N20,2)</f>
        <v>#DIV/0!</v>
      </c>
      <c r="O74" s="72">
        <f>O73+O58+O48+O20</f>
        <v>0</v>
      </c>
      <c r="P74" s="78">
        <f>$P$73+$P$58+$P$48+$P$20</f>
        <v>0</v>
      </c>
    </row>
    <row r="75" spans="1:16" ht="18" customHeight="1" thickBot="1" x14ac:dyDescent="0.3">
      <c r="A75" s="84" t="s">
        <v>21</v>
      </c>
      <c r="B75" s="222" t="s">
        <v>221</v>
      </c>
      <c r="C75" s="146"/>
      <c r="D75" s="197"/>
      <c r="E75" s="329"/>
      <c r="F75" s="330"/>
      <c r="G75" s="1"/>
      <c r="H75" s="1"/>
      <c r="I75" s="197"/>
      <c r="J75" s="329"/>
      <c r="K75" s="330"/>
      <c r="M75" s="1"/>
      <c r="N75" s="197"/>
      <c r="O75" s="329"/>
      <c r="P75" s="330"/>
    </row>
    <row r="76" spans="1:16" ht="18" customHeight="1" thickBot="1" x14ac:dyDescent="0.3">
      <c r="A76" s="85" t="s">
        <v>23</v>
      </c>
      <c r="B76" s="222" t="s">
        <v>24</v>
      </c>
      <c r="C76" s="146"/>
      <c r="D76" s="196"/>
      <c r="E76" s="331"/>
      <c r="F76" s="332"/>
      <c r="G76" s="1"/>
      <c r="H76" s="1"/>
      <c r="I76" s="196"/>
      <c r="J76" s="331"/>
      <c r="K76" s="332"/>
      <c r="M76" s="1"/>
      <c r="N76" s="196"/>
      <c r="O76" s="331"/>
      <c r="P76" s="332"/>
    </row>
    <row r="77" spans="1:16" ht="25.9" customHeight="1" thickBot="1" x14ac:dyDescent="0.3">
      <c r="A77" s="82" t="s">
        <v>102</v>
      </c>
      <c r="B77" s="173"/>
      <c r="C77" s="173"/>
      <c r="D77" s="79" t="e">
        <f>SUM(D74:D76)</f>
        <v>#DIV/0!</v>
      </c>
      <c r="E77" s="80">
        <f>ROUND(SUM(E74:E76),2)</f>
        <v>0</v>
      </c>
      <c r="F77" s="81">
        <f>SUM(F74:F76)</f>
        <v>0</v>
      </c>
      <c r="G77" s="1"/>
      <c r="H77" s="1"/>
      <c r="I77" s="79" t="e">
        <f>SUM(I74:I76)</f>
        <v>#DIV/0!</v>
      </c>
      <c r="J77" s="80">
        <f>ROUND(SUM(J74:J76),2)</f>
        <v>0</v>
      </c>
      <c r="K77" s="81">
        <f>SUM(K74:K76)</f>
        <v>0</v>
      </c>
      <c r="M77" s="1"/>
      <c r="N77" s="79" t="e">
        <f>SUM(N74:N76)</f>
        <v>#DIV/0!</v>
      </c>
      <c r="O77" s="80">
        <f>ROUND(SUM(O74:O76),2)</f>
        <v>0</v>
      </c>
      <c r="P77" s="81">
        <f>SUM(P74:P76)</f>
        <v>0</v>
      </c>
    </row>
    <row r="78" spans="1:16" ht="25.9" customHeight="1" thickBot="1" x14ac:dyDescent="0.3">
      <c r="A78" s="29" t="s">
        <v>101</v>
      </c>
      <c r="B78" s="30"/>
      <c r="C78" s="31"/>
      <c r="D78" s="48" t="e">
        <f>ROUND(E78*100/E77,2)</f>
        <v>#DIV/0!</v>
      </c>
      <c r="E78" s="46">
        <f>$E$20+$E$48+$E$51+$E$52+$E$61+$E$62+$E$65</f>
        <v>0</v>
      </c>
      <c r="F78" s="172">
        <f>E78*$E$14</f>
        <v>0</v>
      </c>
      <c r="G78" s="3"/>
      <c r="H78" s="3"/>
      <c r="I78" s="48" t="e">
        <f>ROUND(J78*100/J77,2)</f>
        <v>#DIV/0!</v>
      </c>
      <c r="J78" s="46">
        <f>$J$20+$J$48+$J$51+$J$52+$J$61+$J$62+$J$65</f>
        <v>0</v>
      </c>
      <c r="K78" s="172">
        <f>J78*$J$14</f>
        <v>0</v>
      </c>
      <c r="L78" s="47"/>
      <c r="M78" s="3"/>
      <c r="N78" s="48" t="e">
        <f>ROUND(O78*100/O77,2)</f>
        <v>#DIV/0!</v>
      </c>
      <c r="O78" s="46">
        <f>$O$20+$O$48+$O$51+$O$52+$O$61+$O$62+$O$65</f>
        <v>0</v>
      </c>
      <c r="P78" s="172">
        <f>O78*$O$14</f>
        <v>0</v>
      </c>
    </row>
    <row r="79" spans="1:16" x14ac:dyDescent="0.25">
      <c r="F79" s="151"/>
    </row>
    <row r="80" spans="1:16" x14ac:dyDescent="0.25">
      <c r="A80" s="9" t="s">
        <v>100</v>
      </c>
      <c r="F80" s="151"/>
    </row>
    <row r="81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sheetProtection algorithmName="SHA-512" hashValue="azGh/9S7gpAX38sp0w7o1Vc2PuDncpnagAWoVq1o9dpqrE8yzZhVtGFOaNK4BsNxxf1hRbEfq8qvnevFTA+eXw==" saltValue="lA54FT0uVbMSsSoK2m1/ow==" spinCount="100000" sheet="1" objects="1" scenarios="1"/>
  <mergeCells count="36"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  <mergeCell ref="I18:K18"/>
    <mergeCell ref="N18:P18"/>
    <mergeCell ref="B19:C19"/>
    <mergeCell ref="B23:C23"/>
    <mergeCell ref="B24:C24"/>
    <mergeCell ref="D18:F18"/>
    <mergeCell ref="B49:D49"/>
    <mergeCell ref="B25:C25"/>
    <mergeCell ref="B26:C26"/>
    <mergeCell ref="B27:C27"/>
    <mergeCell ref="B28:C28"/>
    <mergeCell ref="B29:C29"/>
    <mergeCell ref="B30:C30"/>
    <mergeCell ref="A31:C31"/>
    <mergeCell ref="A44:C44"/>
    <mergeCell ref="B61:C61"/>
    <mergeCell ref="B62:C62"/>
    <mergeCell ref="B71:C71"/>
    <mergeCell ref="B50:C50"/>
    <mergeCell ref="B51:C51"/>
    <mergeCell ref="B52:C52"/>
    <mergeCell ref="B53:C53"/>
    <mergeCell ref="B54:C54"/>
    <mergeCell ref="B57:C57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/>
  <headerFooter>
    <oddFooter>&amp;L&amp;F&amp;A&amp;R&amp;P von &amp;N</oddFooter>
  </headerFooter>
  <rowBreaks count="2" manualBreakCount="2">
    <brk id="31" max="16383" man="1"/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B549-9A9C-4557-988F-1846935EA6AB}">
  <sheetPr>
    <pageSetUpPr fitToPage="1"/>
  </sheetPr>
  <dimension ref="A1:R96"/>
  <sheetViews>
    <sheetView showGridLines="0" topLeftCell="A46" zoomScale="90" zoomScaleNormal="90" workbookViewId="0">
      <selection activeCell="K3" sqref="K3"/>
    </sheetView>
  </sheetViews>
  <sheetFormatPr baseColWidth="10" defaultColWidth="0" defaultRowHeight="15" zeroHeight="1" x14ac:dyDescent="0.25"/>
  <cols>
    <col min="1" max="1" width="7.7109375" style="151" customWidth="1"/>
    <col min="2" max="2" width="44.7109375" style="151" customWidth="1"/>
    <col min="3" max="3" width="14.5703125" style="151" customWidth="1"/>
    <col min="4" max="4" width="11.85546875" style="151" customWidth="1"/>
    <col min="5" max="5" width="12.85546875" style="13" customWidth="1"/>
    <col min="6" max="6" width="15.85546875" style="22" bestFit="1" customWidth="1"/>
    <col min="7" max="7" width="12" style="151" bestFit="1" customWidth="1"/>
    <col min="8" max="8" width="8.85546875" style="151" customWidth="1"/>
    <col min="9" max="9" width="10.28515625" style="151" customWidth="1"/>
    <col min="10" max="10" width="9.5703125" style="151" bestFit="1" customWidth="1"/>
    <col min="11" max="11" width="16.28515625" style="151" customWidth="1"/>
    <col min="12" max="12" width="10.7109375" style="151" bestFit="1" customWidth="1"/>
    <col min="13" max="13" width="8.85546875" style="151" customWidth="1"/>
    <col min="14" max="14" width="10" style="151" customWidth="1"/>
    <col min="15" max="15" width="9" style="151" bestFit="1" customWidth="1"/>
    <col min="16" max="16" width="14.42578125" style="151" bestFit="1" customWidth="1"/>
    <col min="17" max="18" width="0" style="151" hidden="1" customWidth="1"/>
    <col min="19" max="16384" width="8.85546875" style="151" hidden="1"/>
  </cols>
  <sheetData>
    <row r="1" spans="1:16" ht="19.5" thickBot="1" x14ac:dyDescent="0.35">
      <c r="A1" s="185" t="s">
        <v>163</v>
      </c>
      <c r="B1" s="36"/>
      <c r="C1" s="36"/>
      <c r="D1" s="36"/>
      <c r="E1" s="37"/>
      <c r="F1" s="111"/>
      <c r="G1" s="1"/>
      <c r="H1" s="1"/>
      <c r="I1" s="1"/>
    </row>
    <row r="2" spans="1:16" ht="19.5" thickBot="1" x14ac:dyDescent="0.35">
      <c r="A2" s="185"/>
      <c r="B2" s="36"/>
      <c r="C2" s="36"/>
      <c r="D2" s="36"/>
      <c r="E2" s="37"/>
      <c r="F2" s="111"/>
      <c r="G2" s="480" t="s">
        <v>111</v>
      </c>
      <c r="H2" s="481"/>
      <c r="I2" s="481"/>
      <c r="J2" s="482"/>
      <c r="K2" s="112" t="s">
        <v>161</v>
      </c>
    </row>
    <row r="3" spans="1:16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>
        <f>F50</f>
        <v>0</v>
      </c>
      <c r="N3" s="442" t="s">
        <v>157</v>
      </c>
      <c r="O3" s="442"/>
      <c r="P3" s="442"/>
    </row>
    <row r="4" spans="1:16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>
        <f>$K$50</f>
        <v>0</v>
      </c>
      <c r="N4" s="442"/>
      <c r="O4" s="442"/>
      <c r="P4" s="442"/>
    </row>
    <row r="5" spans="1:16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>
        <f>$P$50</f>
        <v>0</v>
      </c>
      <c r="N5" s="442"/>
      <c r="O5" s="442"/>
      <c r="P5" s="442"/>
    </row>
    <row r="6" spans="1:16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</row>
    <row r="7" spans="1:16" ht="18.75" customHeight="1" thickBot="1" x14ac:dyDescent="0.35">
      <c r="A7" s="185"/>
      <c r="B7" s="36"/>
      <c r="C7" s="36"/>
      <c r="D7" s="36"/>
      <c r="E7" s="37"/>
      <c r="F7" s="111"/>
      <c r="G7" s="483" t="s">
        <v>160</v>
      </c>
      <c r="H7" s="484"/>
      <c r="I7" s="484"/>
      <c r="J7" s="485"/>
      <c r="K7" s="195">
        <f>ROUND((K3*$J$3/100)+(K4*$J$4/100)+(K5*$J$5/100),2)</f>
        <v>0</v>
      </c>
    </row>
    <row r="8" spans="1:16" ht="16.5" thickBot="1" x14ac:dyDescent="0.3">
      <c r="A8" s="110"/>
      <c r="B8" s="36"/>
      <c r="C8" s="36"/>
      <c r="D8" s="36"/>
      <c r="E8" s="37"/>
      <c r="F8" s="151"/>
      <c r="G8" s="352" t="s">
        <v>285</v>
      </c>
      <c r="H8" s="353"/>
      <c r="I8" s="353"/>
      <c r="J8" s="354">
        <f>SUM(J9:J12)</f>
        <v>0</v>
      </c>
      <c r="K8" s="355" t="s">
        <v>112</v>
      </c>
    </row>
    <row r="9" spans="1:16" x14ac:dyDescent="0.25">
      <c r="A9" s="474"/>
      <c r="B9" s="474"/>
      <c r="C9" s="474"/>
      <c r="D9" s="474"/>
      <c r="E9" s="151"/>
      <c r="F9" s="151"/>
      <c r="G9" s="356" t="s">
        <v>281</v>
      </c>
      <c r="H9" s="111"/>
      <c r="I9" s="111"/>
      <c r="J9" s="359"/>
      <c r="K9" s="362">
        <f>J9*$K$7/100</f>
        <v>0</v>
      </c>
    </row>
    <row r="10" spans="1:16" x14ac:dyDescent="0.25">
      <c r="A10" s="474"/>
      <c r="B10" s="474"/>
      <c r="C10" s="474"/>
      <c r="D10" s="474"/>
      <c r="E10" s="151"/>
      <c r="F10" s="151"/>
      <c r="G10" s="38" t="s">
        <v>282</v>
      </c>
      <c r="H10" s="111"/>
      <c r="I10" s="111"/>
      <c r="J10" s="360"/>
      <c r="K10" s="363">
        <f t="shared" ref="K10:K12" si="0">J10*$K$7/100</f>
        <v>0</v>
      </c>
    </row>
    <row r="11" spans="1:16" x14ac:dyDescent="0.25">
      <c r="A11" s="474"/>
      <c r="B11" s="474"/>
      <c r="C11" s="474"/>
      <c r="D11" s="474"/>
      <c r="E11" s="151"/>
      <c r="F11" s="151"/>
      <c r="G11" s="38" t="s">
        <v>283</v>
      </c>
      <c r="H11" s="111"/>
      <c r="I11" s="111"/>
      <c r="J11" s="360"/>
      <c r="K11" s="363">
        <f t="shared" si="0"/>
        <v>0</v>
      </c>
    </row>
    <row r="12" spans="1:16" ht="15.75" thickBot="1" x14ac:dyDescent="0.3">
      <c r="A12" s="474"/>
      <c r="B12" s="474"/>
      <c r="C12" s="474"/>
      <c r="D12" s="474"/>
      <c r="E12" s="151"/>
      <c r="F12" s="151"/>
      <c r="G12" s="357" t="s">
        <v>284</v>
      </c>
      <c r="H12" s="358"/>
      <c r="I12" s="358"/>
      <c r="J12" s="361"/>
      <c r="K12" s="364">
        <f t="shared" si="0"/>
        <v>0</v>
      </c>
    </row>
    <row r="13" spans="1:16" s="346" customFormat="1" x14ac:dyDescent="0.25">
      <c r="G13" s="36"/>
      <c r="J13" s="474"/>
      <c r="K13" s="474"/>
    </row>
    <row r="14" spans="1:16" x14ac:dyDescent="0.25">
      <c r="A14" s="434" t="s">
        <v>208</v>
      </c>
      <c r="B14" s="434"/>
      <c r="C14" s="434"/>
      <c r="D14" s="435"/>
      <c r="E14" s="227"/>
      <c r="F14" s="151"/>
      <c r="J14" s="227"/>
      <c r="O14" s="227"/>
    </row>
    <row r="15" spans="1:16" x14ac:dyDescent="0.25">
      <c r="A15" s="474"/>
      <c r="B15" s="474"/>
      <c r="C15" s="474"/>
      <c r="D15" s="474"/>
      <c r="E15" s="151"/>
      <c r="F15" s="151"/>
    </row>
    <row r="16" spans="1:16" x14ac:dyDescent="0.25">
      <c r="A16" s="474"/>
      <c r="B16" s="474"/>
      <c r="C16" s="474"/>
      <c r="D16" s="474"/>
      <c r="E16" s="151"/>
      <c r="F16" s="151"/>
    </row>
    <row r="17" spans="1:16" ht="15.75" thickBot="1" x14ac:dyDescent="0.3">
      <c r="A17" s="38"/>
      <c r="B17" s="36"/>
      <c r="C17" s="36"/>
      <c r="D17" s="36"/>
      <c r="E17" s="37"/>
      <c r="F17" s="151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1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2">ROUND($E$20*D24/100,2)</f>
        <v>0</v>
      </c>
      <c r="F24" s="127">
        <f t="shared" ref="F24:F30" si="3">ROUND(E24*$E$14,2)</f>
        <v>0</v>
      </c>
      <c r="G24" s="1"/>
      <c r="I24" s="193"/>
      <c r="J24" s="120">
        <f t="shared" ref="J24:J30" si="4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5">ROUND($O$20*N24/100,2)</f>
        <v>0</v>
      </c>
      <c r="P24" s="127">
        <f t="shared" si="1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2"/>
        <v>0</v>
      </c>
      <c r="F25" s="127">
        <f t="shared" si="3"/>
        <v>0</v>
      </c>
      <c r="G25" s="1"/>
      <c r="I25" s="208"/>
      <c r="J25" s="120">
        <f t="shared" si="4"/>
        <v>0</v>
      </c>
      <c r="K25" s="121">
        <f>ROUND(J25*$J$14,2)</f>
        <v>0</v>
      </c>
      <c r="L25" s="192"/>
      <c r="M25" s="192"/>
      <c r="N25" s="208"/>
      <c r="O25" s="126">
        <f t="shared" si="5"/>
        <v>0</v>
      </c>
      <c r="P25" s="127">
        <f t="shared" si="1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2"/>
        <v>0</v>
      </c>
      <c r="F26" s="127">
        <f t="shared" si="3"/>
        <v>0</v>
      </c>
      <c r="G26" s="1"/>
      <c r="I26" s="193"/>
      <c r="J26" s="120"/>
      <c r="K26" s="121"/>
      <c r="L26" s="192"/>
      <c r="M26" s="192"/>
      <c r="N26" s="208"/>
      <c r="O26" s="126">
        <f t="shared" si="5"/>
        <v>0</v>
      </c>
      <c r="P26" s="127">
        <f t="shared" si="1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2"/>
        <v>0</v>
      </c>
      <c r="F27" s="127">
        <f t="shared" si="3"/>
        <v>0</v>
      </c>
      <c r="G27" s="1"/>
      <c r="I27" s="193"/>
      <c r="J27" s="120"/>
      <c r="K27" s="121"/>
      <c r="L27" s="192"/>
      <c r="M27" s="192"/>
      <c r="N27" s="208"/>
      <c r="O27" s="126">
        <f t="shared" si="5"/>
        <v>0</v>
      </c>
      <c r="P27" s="127">
        <f t="shared" si="1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2"/>
        <v>0</v>
      </c>
      <c r="F28" s="127">
        <f t="shared" si="3"/>
        <v>0</v>
      </c>
      <c r="G28" s="1"/>
      <c r="I28" s="208"/>
      <c r="J28" s="120">
        <f t="shared" si="4"/>
        <v>0</v>
      </c>
      <c r="K28" s="121">
        <f>ROUND(J28*$J$14,2)</f>
        <v>0</v>
      </c>
      <c r="L28" s="192"/>
      <c r="M28" s="192"/>
      <c r="N28" s="208"/>
      <c r="O28" s="126">
        <f t="shared" si="5"/>
        <v>0</v>
      </c>
      <c r="P28" s="127">
        <f t="shared" si="1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2"/>
        <v>0</v>
      </c>
      <c r="F29" s="127">
        <f t="shared" si="3"/>
        <v>0</v>
      </c>
      <c r="G29" s="1"/>
      <c r="I29" s="208"/>
      <c r="J29" s="126">
        <f t="shared" si="4"/>
        <v>0</v>
      </c>
      <c r="K29" s="127">
        <f>ROUND(J29*$J$14,2)</f>
        <v>0</v>
      </c>
      <c r="N29" s="208"/>
      <c r="O29" s="126">
        <f t="shared" si="5"/>
        <v>0</v>
      </c>
      <c r="P29" s="127">
        <f t="shared" si="1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2"/>
        <v>0</v>
      </c>
      <c r="F30" s="129">
        <f t="shared" si="3"/>
        <v>0</v>
      </c>
      <c r="G30" s="1"/>
      <c r="I30" s="209"/>
      <c r="J30" s="128">
        <f t="shared" si="4"/>
        <v>0</v>
      </c>
      <c r="K30" s="129">
        <f>ROUND(J30*$J$14,2)</f>
        <v>0</v>
      </c>
      <c r="N30" s="209"/>
      <c r="O30" s="128">
        <f t="shared" si="5"/>
        <v>0</v>
      </c>
      <c r="P30" s="129">
        <f t="shared" si="1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328"/>
      <c r="E33" s="124">
        <f>ROUND($E$20*D33/100,2)</f>
        <v>0</v>
      </c>
      <c r="F33" s="130">
        <f>ROUND(E33*$E$14,2)</f>
        <v>0</v>
      </c>
      <c r="G33" s="1"/>
      <c r="I33" s="328"/>
      <c r="J33" s="118">
        <f>ROUND($J$20*I33/100,2)</f>
        <v>0</v>
      </c>
      <c r="K33" s="130">
        <f t="shared" ref="K33:K42" si="6">ROUND(J33*$J$14,2)</f>
        <v>0</v>
      </c>
      <c r="N33" s="328"/>
      <c r="O33" s="118">
        <f>ROUND($O$20*N33/100,2)</f>
        <v>0</v>
      </c>
      <c r="P33" s="119">
        <f t="shared" ref="P33:P42" si="7">ROUND(O33*$O$14,2)</f>
        <v>0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>
        <f>ROUND($E$33*C34/100,2)</f>
        <v>0</v>
      </c>
      <c r="F34" s="131">
        <f t="shared" ref="F34:F42" si="8">ROUND(E34*$E$14,2)</f>
        <v>0</v>
      </c>
      <c r="G34" s="1"/>
      <c r="H34" s="133">
        <f>$I$31</f>
        <v>0</v>
      </c>
      <c r="I34" s="189" t="e">
        <f>ROUND(J34*100/$J$20,2)</f>
        <v>#DIV/0!</v>
      </c>
      <c r="J34" s="120">
        <f>ROUND($J$33*H34/100,2)</f>
        <v>0</v>
      </c>
      <c r="K34" s="131">
        <f t="shared" si="6"/>
        <v>0</v>
      </c>
      <c r="M34" s="41">
        <f>$N$31</f>
        <v>0</v>
      </c>
      <c r="N34" s="189" t="e">
        <f>ROUND(O34*100/$O$20,2)</f>
        <v>#DIV/0!</v>
      </c>
      <c r="O34" s="120">
        <f>ROUND($O$33*M34/100,2)</f>
        <v>0</v>
      </c>
      <c r="P34" s="121">
        <f t="shared" si="7"/>
        <v>0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312"/>
      <c r="E35" s="126">
        <f>ROUND($E$20*D35/100,2)</f>
        <v>0</v>
      </c>
      <c r="F35" s="131">
        <f t="shared" si="8"/>
        <v>0</v>
      </c>
      <c r="G35" s="1"/>
      <c r="H35" s="27"/>
      <c r="I35" s="312"/>
      <c r="J35" s="120">
        <f>ROUND($J$20*I35/100,2)</f>
        <v>0</v>
      </c>
      <c r="K35" s="131">
        <f t="shared" si="6"/>
        <v>0</v>
      </c>
      <c r="M35" s="27"/>
      <c r="N35" s="312"/>
      <c r="O35" s="120">
        <f>ROUND($O$20*N35/100,2)</f>
        <v>0</v>
      </c>
      <c r="P35" s="121">
        <f t="shared" si="7"/>
        <v>0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>
        <f>ROUND($E$35*C36/100,2)</f>
        <v>0</v>
      </c>
      <c r="F36" s="131">
        <f t="shared" si="8"/>
        <v>0</v>
      </c>
      <c r="G36" s="1"/>
      <c r="H36" s="133">
        <f>$I$31</f>
        <v>0</v>
      </c>
      <c r="I36" s="189" t="e">
        <f>ROUND(J36*100/$J$20,2)</f>
        <v>#DIV/0!</v>
      </c>
      <c r="J36" s="120">
        <f>ROUND($J$35*H36/100,2)</f>
        <v>0</v>
      </c>
      <c r="K36" s="131">
        <f t="shared" si="6"/>
        <v>0</v>
      </c>
      <c r="M36" s="41">
        <f>$N$31</f>
        <v>0</v>
      </c>
      <c r="N36" s="189" t="e">
        <f>ROUND(O36*100/$O$20,2)</f>
        <v>#DIV/0!</v>
      </c>
      <c r="O36" s="120">
        <f>ROUND($O$35*M36/100,2)</f>
        <v>0</v>
      </c>
      <c r="P36" s="121">
        <f t="shared" si="7"/>
        <v>0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312"/>
      <c r="E37" s="126">
        <f>ROUND($E$20*D37/100,2)</f>
        <v>0</v>
      </c>
      <c r="F37" s="131">
        <f t="shared" si="8"/>
        <v>0</v>
      </c>
      <c r="G37" s="1"/>
      <c r="H37" s="27"/>
      <c r="I37" s="312"/>
      <c r="J37" s="120">
        <f>ROUND($J$20*I37/100,2)</f>
        <v>0</v>
      </c>
      <c r="K37" s="131">
        <f t="shared" si="6"/>
        <v>0</v>
      </c>
      <c r="M37" s="27"/>
      <c r="N37" s="312"/>
      <c r="O37" s="120">
        <f>ROUND($O$20*N37/100,2)</f>
        <v>0</v>
      </c>
      <c r="P37" s="121">
        <f t="shared" si="7"/>
        <v>0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>
        <f>ROUND($E$37*C38/100,2)</f>
        <v>0</v>
      </c>
      <c r="F38" s="131">
        <f t="shared" si="8"/>
        <v>0</v>
      </c>
      <c r="G38" s="1"/>
      <c r="H38" s="133">
        <f>$I$31</f>
        <v>0</v>
      </c>
      <c r="I38" s="189" t="e">
        <f>ROUND(J38*100/$J$20,2)</f>
        <v>#DIV/0!</v>
      </c>
      <c r="J38" s="120">
        <f>ROUND($J$37*H38/100,2)</f>
        <v>0</v>
      </c>
      <c r="K38" s="131">
        <f t="shared" si="6"/>
        <v>0</v>
      </c>
      <c r="M38" s="41">
        <f>$N$31</f>
        <v>0</v>
      </c>
      <c r="N38" s="189" t="e">
        <f>ROUND(O38*100/$O$20,2)</f>
        <v>#DIV/0!</v>
      </c>
      <c r="O38" s="120">
        <f>ROUND($O$37*M38/100,2)</f>
        <v>0</v>
      </c>
      <c r="P38" s="121">
        <f t="shared" si="7"/>
        <v>0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312"/>
      <c r="E39" s="126">
        <f>ROUND($E$20*D39/100,2)</f>
        <v>0</v>
      </c>
      <c r="F39" s="131">
        <f t="shared" si="8"/>
        <v>0</v>
      </c>
      <c r="G39" s="1"/>
      <c r="H39" s="27"/>
      <c r="I39" s="312"/>
      <c r="J39" s="120">
        <f>ROUND($J$20*I39/100,2)</f>
        <v>0</v>
      </c>
      <c r="K39" s="131">
        <f t="shared" si="6"/>
        <v>0</v>
      </c>
      <c r="M39" s="27"/>
      <c r="N39" s="312"/>
      <c r="O39" s="120">
        <f>ROUND($O$20*N39/100,2)</f>
        <v>0</v>
      </c>
      <c r="P39" s="121">
        <f t="shared" si="7"/>
        <v>0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>
        <f>ROUND($E$39*C40/100,2)</f>
        <v>0</v>
      </c>
      <c r="F40" s="131">
        <f t="shared" si="8"/>
        <v>0</v>
      </c>
      <c r="G40" s="1"/>
      <c r="H40" s="133">
        <f>$I$31</f>
        <v>0</v>
      </c>
      <c r="I40" s="189" t="e">
        <f>ROUND($J$40*100/$J$20,2)</f>
        <v>#DIV/0!</v>
      </c>
      <c r="J40" s="120">
        <f>ROUND($J$39*H40/100,2)</f>
        <v>0</v>
      </c>
      <c r="K40" s="131">
        <f t="shared" si="6"/>
        <v>0</v>
      </c>
      <c r="M40" s="41">
        <f>$N$31</f>
        <v>0</v>
      </c>
      <c r="N40" s="189" t="e">
        <f>ROUND(O40*100/$O$20,2)</f>
        <v>#DIV/0!</v>
      </c>
      <c r="O40" s="120">
        <f>ROUND($O$39*M40/100,2)</f>
        <v>0</v>
      </c>
      <c r="P40" s="121">
        <f t="shared" si="7"/>
        <v>0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8"/>
        <v>0</v>
      </c>
      <c r="G41" s="1"/>
      <c r="H41" s="27"/>
      <c r="I41" s="312"/>
      <c r="J41" s="120">
        <f>ROUND($J$20*I41/100,2)</f>
        <v>0</v>
      </c>
      <c r="K41" s="131">
        <f t="shared" si="6"/>
        <v>0</v>
      </c>
      <c r="M41" s="27"/>
      <c r="N41" s="316"/>
      <c r="O41" s="122">
        <f>ROUND($O$20*N41/100,2)</f>
        <v>0</v>
      </c>
      <c r="P41" s="123">
        <f t="shared" si="7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8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6"/>
        <v>0</v>
      </c>
      <c r="M42" s="41">
        <f>$N$31</f>
        <v>0</v>
      </c>
      <c r="N42" s="313" t="e">
        <f>ROUND(O42*100/$O$20,2)</f>
        <v>#DIV/0!</v>
      </c>
      <c r="O42" s="314">
        <f>ROUND($O$41*M42/100,2)</f>
        <v>0</v>
      </c>
      <c r="P42" s="315">
        <f t="shared" si="7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>
        <f>SUM(E33:E42)</f>
        <v>0</v>
      </c>
      <c r="F43" s="54">
        <f>SUM(F33:F42)</f>
        <v>0</v>
      </c>
      <c r="G43" s="1"/>
      <c r="I43" s="52" t="e">
        <f>SUM(I33:I42)</f>
        <v>#DIV/0!</v>
      </c>
      <c r="J43" s="32">
        <f>SUM(J33:J42)</f>
        <v>0</v>
      </c>
      <c r="K43" s="54">
        <f>SUM(K33:K42)</f>
        <v>0</v>
      </c>
      <c r="N43" s="52" t="e">
        <f>SUM(N33:N42)</f>
        <v>#DIV/0!</v>
      </c>
      <c r="O43" s="32">
        <f>SUM(O33:O42)</f>
        <v>0</v>
      </c>
      <c r="P43" s="54">
        <f>SUM(P33:P42)</f>
        <v>0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>
        <f>E43+E31</f>
        <v>0</v>
      </c>
      <c r="F44" s="40">
        <f>F43+F31</f>
        <v>0</v>
      </c>
      <c r="G44" s="1"/>
      <c r="H44" s="1"/>
      <c r="I44" s="24" t="e">
        <f>I31+I43</f>
        <v>#DIV/0!</v>
      </c>
      <c r="J44" s="65">
        <f>J43+J31</f>
        <v>0</v>
      </c>
      <c r="K44" s="40">
        <f>K43+K31</f>
        <v>0</v>
      </c>
      <c r="M44" s="1"/>
      <c r="N44" s="24" t="e">
        <f>N31+N43</f>
        <v>#DIV/0!</v>
      </c>
      <c r="O44" s="65">
        <f>O43+O31</f>
        <v>0</v>
      </c>
      <c r="P44" s="40">
        <f>P43+P31</f>
        <v>0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150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316"/>
      <c r="E47" s="128">
        <f>ROUND($E$20*D47/100,2)</f>
        <v>0</v>
      </c>
      <c r="F47" s="129">
        <f>ROUND(E47*$E$14,2)</f>
        <v>0</v>
      </c>
      <c r="G47" s="1"/>
      <c r="H47" s="1"/>
      <c r="I47" s="316"/>
      <c r="J47" s="128">
        <f>ROUND($J$20*I47/100,2)</f>
        <v>0</v>
      </c>
      <c r="K47" s="129">
        <f>ROUND(J47*$J$14,2)</f>
        <v>0</v>
      </c>
      <c r="M47" s="1"/>
      <c r="N47" s="316"/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188"/>
      <c r="D48" s="100" t="e">
        <f>D44+D46+D47</f>
        <v>#DIV/0!</v>
      </c>
      <c r="E48" s="158">
        <f>E47+E46+E44</f>
        <v>0</v>
      </c>
      <c r="F48" s="159">
        <f>F47+F46+F44</f>
        <v>0</v>
      </c>
      <c r="G48" s="1"/>
      <c r="H48" s="1"/>
      <c r="I48" s="68" t="e">
        <f>I44+I46+I47</f>
        <v>#DIV/0!</v>
      </c>
      <c r="J48" s="158">
        <f>J47+J46+J44</f>
        <v>0</v>
      </c>
      <c r="K48" s="159">
        <f>K47+K46+K44</f>
        <v>0</v>
      </c>
      <c r="M48" s="1"/>
      <c r="N48" s="68" t="e">
        <f>N44+N46+N47</f>
        <v>#DIV/0!</v>
      </c>
      <c r="O48" s="158">
        <f>O47+O46+O44</f>
        <v>0</v>
      </c>
      <c r="P48" s="159">
        <f>P47+P46+P44</f>
        <v>0</v>
      </c>
    </row>
    <row r="49" spans="1:16" ht="18" customHeight="1" thickBot="1" x14ac:dyDescent="0.3">
      <c r="A49" s="89" t="s">
        <v>83</v>
      </c>
      <c r="B49" s="142" t="s">
        <v>15</v>
      </c>
      <c r="C49" s="17"/>
      <c r="D49" s="198"/>
      <c r="E49" s="140">
        <f>ROUND($E$20*D49/100,2)</f>
        <v>0</v>
      </c>
      <c r="F49" s="129">
        <f>ROUND(E49*$E$14,2)</f>
        <v>0</v>
      </c>
      <c r="G49" s="1"/>
      <c r="H49" s="1"/>
      <c r="I49" s="196"/>
      <c r="J49" s="140">
        <f>ROUND($J$20*I49/100,2)</f>
        <v>0</v>
      </c>
      <c r="K49" s="129">
        <f>ROUND(J49*$J$14,2)</f>
        <v>0</v>
      </c>
      <c r="M49" s="1"/>
      <c r="N49" s="196"/>
      <c r="O49" s="140">
        <f>ROUND($O$20*N49/100,2)</f>
        <v>0</v>
      </c>
      <c r="P49" s="129">
        <f>ROUND(O49*$O$14,2)</f>
        <v>0</v>
      </c>
    </row>
    <row r="50" spans="1:16" ht="25.9" customHeight="1" thickBot="1" x14ac:dyDescent="0.3">
      <c r="A50" s="91" t="s">
        <v>154</v>
      </c>
      <c r="B50" s="92"/>
      <c r="C50" s="7"/>
      <c r="D50" s="52" t="e">
        <f>D49+D48+D20</f>
        <v>#DIV/0!</v>
      </c>
      <c r="E50" s="194">
        <f>E49+E48+E20</f>
        <v>0</v>
      </c>
      <c r="F50" s="69">
        <f>E50*E14</f>
        <v>0</v>
      </c>
      <c r="G50" s="1"/>
      <c r="H50" s="1"/>
      <c r="I50" s="52" t="e">
        <f>I49+I48+I20</f>
        <v>#DIV/0!</v>
      </c>
      <c r="J50" s="194">
        <f>J49+J48+J20</f>
        <v>0</v>
      </c>
      <c r="K50" s="69">
        <f>J50*J14</f>
        <v>0</v>
      </c>
      <c r="M50" s="1"/>
      <c r="N50" s="52" t="e">
        <f>N49+N48+N20</f>
        <v>#DIV/0!</v>
      </c>
      <c r="O50" s="194">
        <f>O49+O48+O20</f>
        <v>0</v>
      </c>
      <c r="P50" s="69">
        <f>O50*O14</f>
        <v>0</v>
      </c>
    </row>
    <row r="81" x14ac:dyDescent="0.25"/>
    <row r="96" x14ac:dyDescent="0.25"/>
  </sheetData>
  <sheetProtection algorithmName="SHA-512" hashValue="HwovXcrOljYwZDLgTS3rYyqeMMdpA3DzwByFkSO2q63T+4tapn6pafzCZ6C7y8WSfu6Shv/8TViYBY9BScITPw==" saltValue="q+9ht/ejmUiDNrP5dbp9yg==" spinCount="100000" sheet="1" objects="1" scenarios="1"/>
  <mergeCells count="25">
    <mergeCell ref="A31:C31"/>
    <mergeCell ref="A44:C44"/>
    <mergeCell ref="B25:C25"/>
    <mergeCell ref="B26:C26"/>
    <mergeCell ref="B27:C27"/>
    <mergeCell ref="B28:C28"/>
    <mergeCell ref="B29:C29"/>
    <mergeCell ref="B30:C30"/>
    <mergeCell ref="I18:K18"/>
    <mergeCell ref="N18:P18"/>
    <mergeCell ref="B19:C19"/>
    <mergeCell ref="B23:C23"/>
    <mergeCell ref="D18:F18"/>
    <mergeCell ref="B24:C24"/>
    <mergeCell ref="A10:D10"/>
    <mergeCell ref="A11:D11"/>
    <mergeCell ref="A12:D12"/>
    <mergeCell ref="A14:D14"/>
    <mergeCell ref="A15:D15"/>
    <mergeCell ref="A16:D16"/>
    <mergeCell ref="J13:K13"/>
    <mergeCell ref="G2:J2"/>
    <mergeCell ref="N3:P5"/>
    <mergeCell ref="G7:J7"/>
    <mergeCell ref="A9:D9"/>
  </mergeCells>
  <pageMargins left="0.70866141732283472" right="0.70866141732283472" top="0.74803149606299213" bottom="0.74803149606299213" header="0.31496062992125984" footer="0.31496062992125984"/>
  <pageSetup paperSize="9" scale="53" orientation="landscape"/>
  <headerFooter>
    <oddFooter>&amp;L&amp;F&amp;A&amp;R&amp;P von &amp;N</oddFooter>
  </headerFooter>
  <rowBreaks count="1" manualBreakCount="1">
    <brk id="4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08EC7-0975-418E-A200-69EBD56AEA94}">
  <sheetPr>
    <pageSetUpPr fitToPage="1"/>
  </sheetPr>
  <dimension ref="A1:R96"/>
  <sheetViews>
    <sheetView showGridLines="0" topLeftCell="A33" zoomScale="90" zoomScaleNormal="90" workbookViewId="0">
      <selection activeCell="K5" sqref="K5"/>
    </sheetView>
  </sheetViews>
  <sheetFormatPr baseColWidth="10" defaultColWidth="0" defaultRowHeight="15" zeroHeight="1" x14ac:dyDescent="0.25"/>
  <cols>
    <col min="1" max="1" width="7.7109375" style="151" customWidth="1"/>
    <col min="2" max="2" width="44.7109375" style="151" customWidth="1"/>
    <col min="3" max="3" width="14.5703125" style="151" customWidth="1"/>
    <col min="4" max="4" width="11.85546875" style="151" customWidth="1"/>
    <col min="5" max="5" width="12.85546875" style="13" customWidth="1"/>
    <col min="6" max="6" width="15.85546875" style="22" bestFit="1" customWidth="1"/>
    <col min="7" max="7" width="12" style="151" bestFit="1" customWidth="1"/>
    <col min="8" max="8" width="8.85546875" style="151" customWidth="1"/>
    <col min="9" max="9" width="10.28515625" style="151" customWidth="1"/>
    <col min="10" max="10" width="9.5703125" style="151" bestFit="1" customWidth="1"/>
    <col min="11" max="11" width="16.28515625" style="151" customWidth="1"/>
    <col min="12" max="12" width="10.7109375" style="151" bestFit="1" customWidth="1"/>
    <col min="13" max="13" width="8.85546875" style="151" customWidth="1"/>
    <col min="14" max="14" width="10" style="151" customWidth="1"/>
    <col min="15" max="15" width="9" style="151" bestFit="1" customWidth="1"/>
    <col min="16" max="16" width="14.42578125" style="151" bestFit="1" customWidth="1"/>
    <col min="17" max="18" width="0" style="151" hidden="1" customWidth="1"/>
    <col min="19" max="16384" width="8.85546875" style="151" hidden="1"/>
  </cols>
  <sheetData>
    <row r="1" spans="1:16" ht="19.5" thickBot="1" x14ac:dyDescent="0.35">
      <c r="A1" s="185" t="s">
        <v>116</v>
      </c>
      <c r="B1" s="36"/>
      <c r="C1" s="36"/>
      <c r="D1" s="36"/>
      <c r="E1" s="37"/>
      <c r="F1" s="111"/>
      <c r="G1" s="1"/>
      <c r="H1" s="1"/>
      <c r="I1" s="1"/>
    </row>
    <row r="2" spans="1:16" ht="19.5" thickBot="1" x14ac:dyDescent="0.35">
      <c r="A2" s="185"/>
      <c r="B2" s="36"/>
      <c r="C2" s="36"/>
      <c r="D2" s="36"/>
      <c r="E2" s="37"/>
      <c r="F2" s="111"/>
      <c r="G2" s="480" t="s">
        <v>111</v>
      </c>
      <c r="H2" s="481"/>
      <c r="I2" s="481"/>
      <c r="J2" s="482"/>
      <c r="K2" s="112" t="s">
        <v>161</v>
      </c>
    </row>
    <row r="3" spans="1:16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>
        <f>F50</f>
        <v>0</v>
      </c>
      <c r="N3" s="442" t="s">
        <v>157</v>
      </c>
      <c r="O3" s="442"/>
      <c r="P3" s="442"/>
    </row>
    <row r="4" spans="1:16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>
        <f>K50</f>
        <v>0</v>
      </c>
      <c r="N4" s="442"/>
      <c r="O4" s="442"/>
      <c r="P4" s="442"/>
    </row>
    <row r="5" spans="1:16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>
        <f>P50</f>
        <v>0</v>
      </c>
      <c r="N5" s="442"/>
      <c r="O5" s="442"/>
      <c r="P5" s="442"/>
    </row>
    <row r="6" spans="1:16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</row>
    <row r="7" spans="1:16" ht="18.75" customHeight="1" thickBot="1" x14ac:dyDescent="0.35">
      <c r="A7" s="185"/>
      <c r="B7" s="36"/>
      <c r="C7" s="36"/>
      <c r="D7" s="36"/>
      <c r="E7" s="37"/>
      <c r="F7" s="111"/>
      <c r="G7" s="483" t="s">
        <v>162</v>
      </c>
      <c r="H7" s="484"/>
      <c r="I7" s="484"/>
      <c r="J7" s="485"/>
      <c r="K7" s="195">
        <f>ROUND((K3*$J$3/100)+(K4*$J$4/100)+(K5*$J$5/100),2)</f>
        <v>0</v>
      </c>
    </row>
    <row r="8" spans="1:16" ht="16.5" thickBot="1" x14ac:dyDescent="0.3">
      <c r="A8" s="110"/>
      <c r="B8" s="36"/>
      <c r="C8" s="36"/>
      <c r="D8" s="36"/>
      <c r="E8" s="37"/>
      <c r="F8" s="151"/>
      <c r="G8" s="352" t="s">
        <v>285</v>
      </c>
      <c r="H8" s="353"/>
      <c r="I8" s="353"/>
      <c r="J8" s="354">
        <f>SUM(J9:J12)</f>
        <v>0</v>
      </c>
      <c r="K8" s="355" t="s">
        <v>112</v>
      </c>
    </row>
    <row r="9" spans="1:16" x14ac:dyDescent="0.25">
      <c r="A9" s="474"/>
      <c r="B9" s="474"/>
      <c r="C9" s="474"/>
      <c r="D9" s="474"/>
      <c r="E9" s="151"/>
      <c r="F9" s="151"/>
      <c r="G9" s="356" t="s">
        <v>281</v>
      </c>
      <c r="H9" s="111"/>
      <c r="I9" s="111"/>
      <c r="J9" s="359"/>
      <c r="K9" s="362">
        <f>J9*$K$7/100</f>
        <v>0</v>
      </c>
    </row>
    <row r="10" spans="1:16" x14ac:dyDescent="0.25">
      <c r="A10" s="474"/>
      <c r="B10" s="474"/>
      <c r="C10" s="474"/>
      <c r="D10" s="474"/>
      <c r="E10" s="151"/>
      <c r="F10" s="151"/>
      <c r="G10" s="38" t="s">
        <v>282</v>
      </c>
      <c r="H10" s="111"/>
      <c r="I10" s="111"/>
      <c r="J10" s="360"/>
      <c r="K10" s="363">
        <f t="shared" ref="K10:K12" si="0">J10*$K$7/100</f>
        <v>0</v>
      </c>
    </row>
    <row r="11" spans="1:16" x14ac:dyDescent="0.25">
      <c r="A11" s="474"/>
      <c r="B11" s="474"/>
      <c r="C11" s="474"/>
      <c r="D11" s="474"/>
      <c r="E11" s="151"/>
      <c r="F11" s="151"/>
      <c r="G11" s="38" t="s">
        <v>283</v>
      </c>
      <c r="H11" s="111"/>
      <c r="I11" s="111"/>
      <c r="J11" s="360"/>
      <c r="K11" s="363">
        <f t="shared" si="0"/>
        <v>0</v>
      </c>
    </row>
    <row r="12" spans="1:16" ht="15.75" customHeight="1" thickBot="1" x14ac:dyDescent="0.3">
      <c r="A12" s="474"/>
      <c r="B12" s="474"/>
      <c r="C12" s="474"/>
      <c r="D12" s="474"/>
      <c r="E12" s="151"/>
      <c r="F12" s="151"/>
      <c r="G12" s="357" t="s">
        <v>284</v>
      </c>
      <c r="H12" s="358"/>
      <c r="I12" s="358"/>
      <c r="J12" s="361"/>
      <c r="K12" s="364">
        <f t="shared" si="0"/>
        <v>0</v>
      </c>
    </row>
    <row r="13" spans="1:16" s="346" customFormat="1" ht="30.75" customHeight="1" x14ac:dyDescent="0.25"/>
    <row r="14" spans="1:16" x14ac:dyDescent="0.25">
      <c r="A14" s="434" t="s">
        <v>209</v>
      </c>
      <c r="B14" s="434"/>
      <c r="C14" s="434"/>
      <c r="D14" s="435"/>
      <c r="E14" s="227"/>
      <c r="F14" s="151"/>
      <c r="J14" s="227"/>
      <c r="O14" s="227"/>
    </row>
    <row r="15" spans="1:16" x14ac:dyDescent="0.25">
      <c r="A15" s="474"/>
      <c r="B15" s="474"/>
      <c r="C15" s="474"/>
      <c r="D15" s="474"/>
      <c r="E15" s="151"/>
      <c r="F15" s="151"/>
    </row>
    <row r="16" spans="1:16" x14ac:dyDescent="0.25">
      <c r="A16" s="474"/>
      <c r="B16" s="474"/>
      <c r="C16" s="474"/>
      <c r="D16" s="474"/>
      <c r="E16" s="151"/>
      <c r="F16" s="151"/>
    </row>
    <row r="17" spans="1:16" ht="15.75" thickBot="1" x14ac:dyDescent="0.3">
      <c r="A17" s="38"/>
      <c r="B17" s="36"/>
      <c r="C17" s="36"/>
      <c r="D17" s="36"/>
      <c r="E17" s="37"/>
      <c r="F17" s="151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1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2">ROUND($E$20*D24/100,2)</f>
        <v>0</v>
      </c>
      <c r="F24" s="127">
        <f t="shared" ref="F24:F30" si="3">ROUND(E24*$E$14,2)</f>
        <v>0</v>
      </c>
      <c r="G24" s="1"/>
      <c r="I24" s="211"/>
      <c r="J24" s="120">
        <f t="shared" ref="J24:J30" si="4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5">ROUND($O$20*N24/100,2)</f>
        <v>0</v>
      </c>
      <c r="P24" s="127">
        <f t="shared" si="1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2"/>
        <v>0</v>
      </c>
      <c r="F25" s="127">
        <f t="shared" si="3"/>
        <v>0</v>
      </c>
      <c r="G25" s="1"/>
      <c r="I25" s="208"/>
      <c r="J25" s="120">
        <f t="shared" si="4"/>
        <v>0</v>
      </c>
      <c r="K25" s="121">
        <f>ROUND(J25*$J$14,2)</f>
        <v>0</v>
      </c>
      <c r="L25" s="192"/>
      <c r="M25" s="192"/>
      <c r="N25" s="208"/>
      <c r="O25" s="126">
        <f t="shared" si="5"/>
        <v>0</v>
      </c>
      <c r="P25" s="127">
        <f t="shared" si="1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2"/>
        <v>0</v>
      </c>
      <c r="F26" s="127">
        <f t="shared" si="3"/>
        <v>0</v>
      </c>
      <c r="G26" s="1"/>
      <c r="I26" s="211"/>
      <c r="J26" s="120"/>
      <c r="K26" s="121"/>
      <c r="L26" s="192"/>
      <c r="M26" s="192"/>
      <c r="N26" s="208"/>
      <c r="O26" s="126">
        <f t="shared" si="5"/>
        <v>0</v>
      </c>
      <c r="P26" s="127">
        <f t="shared" si="1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2"/>
        <v>0</v>
      </c>
      <c r="F27" s="127">
        <f t="shared" si="3"/>
        <v>0</v>
      </c>
      <c r="G27" s="1"/>
      <c r="I27" s="211"/>
      <c r="J27" s="120"/>
      <c r="K27" s="121"/>
      <c r="L27" s="192"/>
      <c r="M27" s="192"/>
      <c r="N27" s="208"/>
      <c r="O27" s="126">
        <f t="shared" si="5"/>
        <v>0</v>
      </c>
      <c r="P27" s="127">
        <f t="shared" si="1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2"/>
        <v>0</v>
      </c>
      <c r="F28" s="127">
        <f t="shared" si="3"/>
        <v>0</v>
      </c>
      <c r="G28" s="1"/>
      <c r="I28" s="208"/>
      <c r="J28" s="120">
        <f t="shared" si="4"/>
        <v>0</v>
      </c>
      <c r="K28" s="121">
        <f>ROUND(J28*$J$14,2)</f>
        <v>0</v>
      </c>
      <c r="L28" s="192"/>
      <c r="M28" s="192"/>
      <c r="N28" s="208"/>
      <c r="O28" s="126">
        <f t="shared" si="5"/>
        <v>0</v>
      </c>
      <c r="P28" s="127">
        <f t="shared" si="1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2"/>
        <v>0</v>
      </c>
      <c r="F29" s="127">
        <f t="shared" si="3"/>
        <v>0</v>
      </c>
      <c r="G29" s="1"/>
      <c r="I29" s="208"/>
      <c r="J29" s="126">
        <f t="shared" si="4"/>
        <v>0</v>
      </c>
      <c r="K29" s="127">
        <f>ROUND(J29*$J$14,2)</f>
        <v>0</v>
      </c>
      <c r="N29" s="208"/>
      <c r="O29" s="126">
        <f t="shared" si="5"/>
        <v>0</v>
      </c>
      <c r="P29" s="127">
        <f t="shared" si="1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2"/>
        <v>0</v>
      </c>
      <c r="F30" s="129">
        <f t="shared" si="3"/>
        <v>0</v>
      </c>
      <c r="G30" s="1"/>
      <c r="I30" s="209"/>
      <c r="J30" s="128">
        <f t="shared" si="4"/>
        <v>0</v>
      </c>
      <c r="K30" s="129">
        <f>ROUND(J30*$J$14,2)</f>
        <v>0</v>
      </c>
      <c r="N30" s="209"/>
      <c r="O30" s="128">
        <f t="shared" si="5"/>
        <v>0</v>
      </c>
      <c r="P30" s="129">
        <f t="shared" si="1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328"/>
      <c r="E33" s="124">
        <f>ROUND($E$20*D33/100,2)</f>
        <v>0</v>
      </c>
      <c r="F33" s="130">
        <f>ROUND(E33*$E$14,2)</f>
        <v>0</v>
      </c>
      <c r="G33" s="1"/>
      <c r="I33" s="328"/>
      <c r="J33" s="118">
        <f>ROUND($J$20*I33/100,2)</f>
        <v>0</v>
      </c>
      <c r="K33" s="130">
        <f t="shared" ref="K33:K42" si="6">ROUND(J33*$J$14,2)</f>
        <v>0</v>
      </c>
      <c r="N33" s="328"/>
      <c r="O33" s="118">
        <f>ROUND($O$20*N33/100,2)</f>
        <v>0</v>
      </c>
      <c r="P33" s="119">
        <f t="shared" ref="P33:P42" si="7">ROUND(O33*$O$14,2)</f>
        <v>0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>
        <f>ROUND($E$33*C34/100,2)</f>
        <v>0</v>
      </c>
      <c r="F34" s="131">
        <f t="shared" ref="F34:F42" si="8">ROUND(E34*$E$14,2)</f>
        <v>0</v>
      </c>
      <c r="G34" s="1"/>
      <c r="H34" s="133">
        <f>$I$31</f>
        <v>0</v>
      </c>
      <c r="I34" s="189" t="e">
        <f>ROUND(J34*100/$J$20,2)</f>
        <v>#DIV/0!</v>
      </c>
      <c r="J34" s="120">
        <f>ROUND($J$33*H34/100,2)</f>
        <v>0</v>
      </c>
      <c r="K34" s="131">
        <f t="shared" si="6"/>
        <v>0</v>
      </c>
      <c r="M34" s="41">
        <f>$N$31</f>
        <v>0</v>
      </c>
      <c r="N34" s="189" t="e">
        <f>ROUND(O34*100/$O$20,2)</f>
        <v>#DIV/0!</v>
      </c>
      <c r="O34" s="120">
        <f>ROUND($O$33*M34/100,2)</f>
        <v>0</v>
      </c>
      <c r="P34" s="121">
        <f t="shared" si="7"/>
        <v>0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312"/>
      <c r="E35" s="126">
        <f>ROUND($E$20*D35/100,2)</f>
        <v>0</v>
      </c>
      <c r="F35" s="131">
        <f t="shared" si="8"/>
        <v>0</v>
      </c>
      <c r="G35" s="1"/>
      <c r="H35" s="27"/>
      <c r="I35" s="312"/>
      <c r="J35" s="120">
        <f>ROUND($J$20*I35/100,2)</f>
        <v>0</v>
      </c>
      <c r="K35" s="131">
        <f t="shared" si="6"/>
        <v>0</v>
      </c>
      <c r="M35" s="27"/>
      <c r="N35" s="312"/>
      <c r="O35" s="120">
        <f>ROUND($O$20*N35/100,2)</f>
        <v>0</v>
      </c>
      <c r="P35" s="121">
        <f t="shared" si="7"/>
        <v>0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>
        <f>ROUND($E$35*C36/100,2)</f>
        <v>0</v>
      </c>
      <c r="F36" s="131">
        <f t="shared" si="8"/>
        <v>0</v>
      </c>
      <c r="G36" s="1"/>
      <c r="H36" s="133">
        <f>$I$31</f>
        <v>0</v>
      </c>
      <c r="I36" s="189" t="e">
        <f>ROUND(J36*100/$J$20,2)</f>
        <v>#DIV/0!</v>
      </c>
      <c r="J36" s="120">
        <f>ROUND($J$35*H36/100,2)</f>
        <v>0</v>
      </c>
      <c r="K36" s="131">
        <f t="shared" si="6"/>
        <v>0</v>
      </c>
      <c r="M36" s="41">
        <f>$N$31</f>
        <v>0</v>
      </c>
      <c r="N36" s="189" t="e">
        <f>ROUND(O36*100/$O$20,2)</f>
        <v>#DIV/0!</v>
      </c>
      <c r="O36" s="120">
        <f>ROUND($O$35*M36/100,2)</f>
        <v>0</v>
      </c>
      <c r="P36" s="121">
        <f t="shared" si="7"/>
        <v>0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312"/>
      <c r="E37" s="126">
        <f>ROUND($E$20*D37/100,2)</f>
        <v>0</v>
      </c>
      <c r="F37" s="131">
        <f t="shared" si="8"/>
        <v>0</v>
      </c>
      <c r="G37" s="1"/>
      <c r="H37" s="27"/>
      <c r="I37" s="312"/>
      <c r="J37" s="120">
        <f>ROUND($J$20*I37/100,2)</f>
        <v>0</v>
      </c>
      <c r="K37" s="131">
        <f t="shared" si="6"/>
        <v>0</v>
      </c>
      <c r="M37" s="27"/>
      <c r="N37" s="312"/>
      <c r="O37" s="120">
        <f>ROUND($O$20*N37/100,2)</f>
        <v>0</v>
      </c>
      <c r="P37" s="121">
        <f t="shared" si="7"/>
        <v>0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>
        <f>ROUND($E$37*C38/100,2)</f>
        <v>0</v>
      </c>
      <c r="F38" s="131">
        <f t="shared" si="8"/>
        <v>0</v>
      </c>
      <c r="G38" s="1"/>
      <c r="H38" s="133">
        <f>$I$31</f>
        <v>0</v>
      </c>
      <c r="I38" s="189" t="e">
        <f>ROUND(J38*100/$J$20,2)</f>
        <v>#DIV/0!</v>
      </c>
      <c r="J38" s="120">
        <f>ROUND($J$37*H38/100,2)</f>
        <v>0</v>
      </c>
      <c r="K38" s="131">
        <f t="shared" si="6"/>
        <v>0</v>
      </c>
      <c r="M38" s="41">
        <f>$N$31</f>
        <v>0</v>
      </c>
      <c r="N38" s="189" t="e">
        <f>ROUND(O38*100/$O$20,2)</f>
        <v>#DIV/0!</v>
      </c>
      <c r="O38" s="120">
        <f>ROUND($O$37*M38/100,2)</f>
        <v>0</v>
      </c>
      <c r="P38" s="121">
        <f t="shared" si="7"/>
        <v>0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312"/>
      <c r="E39" s="126">
        <f>ROUND($E$20*D39/100,2)</f>
        <v>0</v>
      </c>
      <c r="F39" s="131">
        <f t="shared" si="8"/>
        <v>0</v>
      </c>
      <c r="G39" s="1"/>
      <c r="H39" s="27"/>
      <c r="I39" s="312"/>
      <c r="J39" s="120">
        <f>ROUND($J$20*I39/100,2)</f>
        <v>0</v>
      </c>
      <c r="K39" s="131">
        <f t="shared" si="6"/>
        <v>0</v>
      </c>
      <c r="M39" s="27"/>
      <c r="N39" s="312"/>
      <c r="O39" s="120">
        <f>ROUND($O$20*N39/100,2)</f>
        <v>0</v>
      </c>
      <c r="P39" s="121">
        <f t="shared" si="7"/>
        <v>0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>
        <f>ROUND($E$39*C40/100,2)</f>
        <v>0</v>
      </c>
      <c r="F40" s="131">
        <f t="shared" si="8"/>
        <v>0</v>
      </c>
      <c r="G40" s="1"/>
      <c r="H40" s="133">
        <f>$I$31</f>
        <v>0</v>
      </c>
      <c r="I40" s="189" t="e">
        <f>ROUND($J$40*100/$J$20,2)</f>
        <v>#DIV/0!</v>
      </c>
      <c r="J40" s="120">
        <f>ROUND($J$39*H40/100,2)</f>
        <v>0</v>
      </c>
      <c r="K40" s="131">
        <f t="shared" si="6"/>
        <v>0</v>
      </c>
      <c r="M40" s="41">
        <f>$N$31</f>
        <v>0</v>
      </c>
      <c r="N40" s="189" t="e">
        <f>ROUND(O40*100/$O$20,2)</f>
        <v>#DIV/0!</v>
      </c>
      <c r="O40" s="120">
        <f>ROUND($O$39*M40/100,2)</f>
        <v>0</v>
      </c>
      <c r="P40" s="121">
        <f t="shared" si="7"/>
        <v>0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8"/>
        <v>0</v>
      </c>
      <c r="G41" s="1"/>
      <c r="H41" s="27"/>
      <c r="I41" s="312"/>
      <c r="J41" s="120">
        <f>ROUND($J$20*I41/100,2)</f>
        <v>0</v>
      </c>
      <c r="K41" s="131">
        <f t="shared" si="6"/>
        <v>0</v>
      </c>
      <c r="M41" s="27"/>
      <c r="N41" s="312"/>
      <c r="O41" s="120">
        <f>ROUND($O$20*N41/100,2)</f>
        <v>0</v>
      </c>
      <c r="P41" s="121">
        <f t="shared" si="7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8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6"/>
        <v>0</v>
      </c>
      <c r="M42" s="41">
        <f>$N$31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7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>
        <f>SUM(E33:E42)</f>
        <v>0</v>
      </c>
      <c r="F43" s="54">
        <f>SUM(F33:F42)</f>
        <v>0</v>
      </c>
      <c r="G43" s="1"/>
      <c r="I43" s="52" t="e">
        <f>SUM(I33:I42)</f>
        <v>#DIV/0!</v>
      </c>
      <c r="J43" s="32">
        <f>SUM(J33:J42)</f>
        <v>0</v>
      </c>
      <c r="K43" s="54">
        <f>SUM(K33:K42)</f>
        <v>0</v>
      </c>
      <c r="N43" s="52" t="e">
        <f>SUM(N33:N42)</f>
        <v>#DIV/0!</v>
      </c>
      <c r="O43" s="32">
        <f>SUM(O33:O42)</f>
        <v>0</v>
      </c>
      <c r="P43" s="54">
        <f>SUM(P33:P42)</f>
        <v>0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>
        <f>E43+E31</f>
        <v>0</v>
      </c>
      <c r="F44" s="40">
        <f>F43+F31</f>
        <v>0</v>
      </c>
      <c r="G44" s="1"/>
      <c r="H44" s="1"/>
      <c r="I44" s="24" t="e">
        <f>I31+I43</f>
        <v>#DIV/0!</v>
      </c>
      <c r="J44" s="65">
        <f>J43+J31</f>
        <v>0</v>
      </c>
      <c r="K44" s="40">
        <f>K43+K31</f>
        <v>0</v>
      </c>
      <c r="M44" s="1"/>
      <c r="N44" s="24" t="e">
        <f>N31+N43</f>
        <v>#DIV/0!</v>
      </c>
      <c r="O44" s="65">
        <f>O43+O31</f>
        <v>0</v>
      </c>
      <c r="P44" s="40">
        <f>P43+P31</f>
        <v>0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150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316"/>
      <c r="E47" s="128">
        <f>ROUND($E$20*D47/100,2)</f>
        <v>0</v>
      </c>
      <c r="F47" s="129">
        <f>ROUND(E47*$E$14,2)</f>
        <v>0</v>
      </c>
      <c r="G47" s="1"/>
      <c r="H47" s="1"/>
      <c r="I47" s="316"/>
      <c r="J47" s="128">
        <f>ROUND($J$20*I47/100,2)</f>
        <v>0</v>
      </c>
      <c r="K47" s="129">
        <f>ROUND(J47*$J$14,2)</f>
        <v>0</v>
      </c>
      <c r="M47" s="1"/>
      <c r="N47" s="316"/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188"/>
      <c r="D48" s="100" t="e">
        <f>D44+D46+D47</f>
        <v>#DIV/0!</v>
      </c>
      <c r="E48" s="158">
        <f>E47+E46+E44</f>
        <v>0</v>
      </c>
      <c r="F48" s="159">
        <f>F47+F46+F44</f>
        <v>0</v>
      </c>
      <c r="G48" s="1"/>
      <c r="H48" s="1"/>
      <c r="I48" s="68" t="e">
        <f>I44+I46+I47</f>
        <v>#DIV/0!</v>
      </c>
      <c r="J48" s="158">
        <f>J47+J46+J44</f>
        <v>0</v>
      </c>
      <c r="K48" s="159">
        <f>K47+K46+K44</f>
        <v>0</v>
      </c>
      <c r="M48" s="1"/>
      <c r="N48" s="68" t="e">
        <f>N44+N46+N47</f>
        <v>#DIV/0!</v>
      </c>
      <c r="O48" s="158">
        <f>O47+O46+O44</f>
        <v>0</v>
      </c>
      <c r="P48" s="159">
        <f>P47+P46+P44</f>
        <v>0</v>
      </c>
    </row>
    <row r="49" spans="1:16" ht="18" customHeight="1" thickBot="1" x14ac:dyDescent="0.3">
      <c r="A49" s="89" t="s">
        <v>83</v>
      </c>
      <c r="B49" s="142" t="s">
        <v>15</v>
      </c>
      <c r="C49" s="17"/>
      <c r="D49" s="198"/>
      <c r="E49" s="140">
        <f>ROUND($E$20*D49/100,2)</f>
        <v>0</v>
      </c>
      <c r="F49" s="129">
        <f>ROUND(E49*$E$14,2)</f>
        <v>0</v>
      </c>
      <c r="G49" s="1"/>
      <c r="H49" s="1"/>
      <c r="I49" s="196"/>
      <c r="J49" s="140">
        <f>ROUND($J$20*I49/100,2)</f>
        <v>0</v>
      </c>
      <c r="K49" s="129">
        <f>ROUND(J49*$J$14,2)</f>
        <v>0</v>
      </c>
      <c r="M49" s="1"/>
      <c r="N49" s="196"/>
      <c r="O49" s="140">
        <f>ROUND($O$20*N49/100,2)</f>
        <v>0</v>
      </c>
      <c r="P49" s="129">
        <f>ROUND(O49*$O$14,2)</f>
        <v>0</v>
      </c>
    </row>
    <row r="50" spans="1:16" ht="25.9" customHeight="1" thickBot="1" x14ac:dyDescent="0.3">
      <c r="A50" s="91" t="s">
        <v>155</v>
      </c>
      <c r="B50" s="92"/>
      <c r="C50" s="7"/>
      <c r="D50" s="52" t="e">
        <f>D49+D48+D20</f>
        <v>#DIV/0!</v>
      </c>
      <c r="E50" s="194">
        <f>E49+E48+E20</f>
        <v>0</v>
      </c>
      <c r="F50" s="69">
        <f>E50*E14</f>
        <v>0</v>
      </c>
      <c r="G50" s="1"/>
      <c r="H50" s="1"/>
      <c r="I50" s="52" t="e">
        <f>I49+I48+I20</f>
        <v>#DIV/0!</v>
      </c>
      <c r="J50" s="194">
        <f>J49+J48+J20</f>
        <v>0</v>
      </c>
      <c r="K50" s="69">
        <f>J50*J14</f>
        <v>0</v>
      </c>
      <c r="M50" s="1"/>
      <c r="N50" s="52" t="e">
        <f>N49+N48+N20</f>
        <v>#DIV/0!</v>
      </c>
      <c r="O50" s="194">
        <f>O49+O48+O20</f>
        <v>0</v>
      </c>
      <c r="P50" s="69">
        <f>O50*O14</f>
        <v>0</v>
      </c>
    </row>
    <row r="81" spans="6:6" x14ac:dyDescent="0.25">
      <c r="F81" s="346"/>
    </row>
    <row r="82" spans="6:6" hidden="1" x14ac:dyDescent="0.25">
      <c r="F82" s="346"/>
    </row>
    <row r="83" spans="6:6" hidden="1" x14ac:dyDescent="0.25">
      <c r="F83" s="346"/>
    </row>
    <row r="84" spans="6:6" hidden="1" x14ac:dyDescent="0.25">
      <c r="F84" s="346"/>
    </row>
    <row r="85" spans="6:6" hidden="1" x14ac:dyDescent="0.25">
      <c r="F85" s="346"/>
    </row>
    <row r="86" spans="6:6" hidden="1" x14ac:dyDescent="0.25">
      <c r="F86" s="346"/>
    </row>
    <row r="87" spans="6:6" hidden="1" x14ac:dyDescent="0.25">
      <c r="F87" s="346"/>
    </row>
    <row r="88" spans="6:6" hidden="1" x14ac:dyDescent="0.25">
      <c r="F88" s="346"/>
    </row>
    <row r="89" spans="6:6" hidden="1" x14ac:dyDescent="0.25">
      <c r="F89" s="346"/>
    </row>
    <row r="90" spans="6:6" hidden="1" x14ac:dyDescent="0.25">
      <c r="F90" s="346"/>
    </row>
    <row r="91" spans="6:6" hidden="1" x14ac:dyDescent="0.25">
      <c r="F91" s="346"/>
    </row>
    <row r="92" spans="6:6" hidden="1" x14ac:dyDescent="0.25">
      <c r="F92" s="346"/>
    </row>
    <row r="93" spans="6:6" hidden="1" x14ac:dyDescent="0.25">
      <c r="F93" s="346"/>
    </row>
    <row r="94" spans="6:6" hidden="1" x14ac:dyDescent="0.25">
      <c r="F94" s="346"/>
    </row>
    <row r="95" spans="6:6" hidden="1" x14ac:dyDescent="0.25">
      <c r="F95" s="346"/>
    </row>
    <row r="96" spans="6:6" x14ac:dyDescent="0.25">
      <c r="F96" s="346"/>
    </row>
  </sheetData>
  <sheetProtection algorithmName="SHA-512" hashValue="Z9F/DvD+gXHbINyqCEbaDye2So8MHt6QuAFecT/5zFSfBkbtVEGInh3oij9DpKI8UyKVAdvgEpaZWUSDQqA4Uw==" saltValue="8yg4D3xI/l3jDqxiwqRptQ==" spinCount="100000" sheet="1" objects="1" scenarios="1"/>
  <mergeCells count="24">
    <mergeCell ref="A44:C44"/>
    <mergeCell ref="N18:P18"/>
    <mergeCell ref="B19:C19"/>
    <mergeCell ref="B23:C23"/>
    <mergeCell ref="B24:C24"/>
    <mergeCell ref="B25:C25"/>
    <mergeCell ref="B26:C26"/>
    <mergeCell ref="I18:K18"/>
    <mergeCell ref="B27:C27"/>
    <mergeCell ref="B28:C28"/>
    <mergeCell ref="B29:C29"/>
    <mergeCell ref="B30:C30"/>
    <mergeCell ref="A31:C31"/>
    <mergeCell ref="D18:F18"/>
    <mergeCell ref="A12:D12"/>
    <mergeCell ref="A14:D14"/>
    <mergeCell ref="A15:D15"/>
    <mergeCell ref="A16:D16"/>
    <mergeCell ref="A11:D11"/>
    <mergeCell ref="G2:J2"/>
    <mergeCell ref="N3:P5"/>
    <mergeCell ref="G7:J7"/>
    <mergeCell ref="A9:D9"/>
    <mergeCell ref="A10:D10"/>
  </mergeCells>
  <pageMargins left="0.70866141732283472" right="0.70866141732283472" top="0.74803149606299213" bottom="0.74803149606299213" header="0.31496062992125984" footer="0.31496062992125984"/>
  <pageSetup paperSize="9" scale="52" orientation="landscape"/>
  <headerFooter>
    <oddFooter>&amp;L&amp;F&amp;A&amp;R&amp;P von &amp;N</oddFooter>
  </headerFooter>
  <rowBreaks count="1" manualBreakCount="1">
    <brk id="4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BCF2-27B4-41F2-966F-4CC10C1D23E9}">
  <sheetPr>
    <pageSetUpPr fitToPage="1"/>
  </sheetPr>
  <dimension ref="A1:G18"/>
  <sheetViews>
    <sheetView workbookViewId="0">
      <selection activeCell="C4" sqref="C4"/>
    </sheetView>
  </sheetViews>
  <sheetFormatPr baseColWidth="10" defaultColWidth="0" defaultRowHeight="15" zeroHeight="1" x14ac:dyDescent="0.25"/>
  <cols>
    <col min="1" max="1" width="11.42578125" style="147" customWidth="1"/>
    <col min="2" max="2" width="108.7109375" style="147" customWidth="1"/>
    <col min="3" max="3" width="7" style="153" bestFit="1" customWidth="1"/>
    <col min="4" max="4" width="13.42578125" style="147" customWidth="1"/>
    <col min="5" max="5" width="15.28515625" style="147" hidden="1" customWidth="1"/>
    <col min="6" max="6" width="11.42578125" style="147" hidden="1" customWidth="1"/>
    <col min="7" max="7" width="15.85546875" style="147" hidden="1" customWidth="1"/>
    <col min="8" max="16384" width="11.42578125" style="147" hidden="1"/>
  </cols>
  <sheetData>
    <row r="1" spans="1:3" x14ac:dyDescent="0.25">
      <c r="C1" s="153" t="s">
        <v>141</v>
      </c>
    </row>
    <row r="2" spans="1:3" x14ac:dyDescent="0.25">
      <c r="C2" s="153" t="s">
        <v>142</v>
      </c>
    </row>
    <row r="3" spans="1:3" ht="15.75" x14ac:dyDescent="0.25">
      <c r="A3" s="164" t="s">
        <v>125</v>
      </c>
      <c r="B3" s="165" t="s">
        <v>54</v>
      </c>
      <c r="C3" s="166">
        <f>$C$4+$C$7+$C$10+$C$13+$C$16</f>
        <v>0</v>
      </c>
    </row>
    <row r="4" spans="1:3" x14ac:dyDescent="0.25">
      <c r="A4" s="163" t="s">
        <v>126</v>
      </c>
      <c r="B4" s="163" t="s">
        <v>127</v>
      </c>
      <c r="C4" s="212"/>
    </row>
    <row r="5" spans="1:3" ht="30" x14ac:dyDescent="0.25">
      <c r="B5" s="152" t="s">
        <v>136</v>
      </c>
      <c r="C5" s="167"/>
    </row>
    <row r="6" spans="1:3" x14ac:dyDescent="0.25">
      <c r="B6" s="152"/>
      <c r="C6" s="167"/>
    </row>
    <row r="7" spans="1:3" x14ac:dyDescent="0.25">
      <c r="A7" s="163" t="s">
        <v>128</v>
      </c>
      <c r="B7" s="163" t="s">
        <v>129</v>
      </c>
      <c r="C7" s="212"/>
    </row>
    <row r="8" spans="1:3" ht="30" x14ac:dyDescent="0.25">
      <c r="B8" s="162" t="s">
        <v>137</v>
      </c>
      <c r="C8" s="167"/>
    </row>
    <row r="9" spans="1:3" x14ac:dyDescent="0.25">
      <c r="B9" s="161"/>
      <c r="C9" s="167"/>
    </row>
    <row r="10" spans="1:3" x14ac:dyDescent="0.25">
      <c r="A10" s="163" t="s">
        <v>130</v>
      </c>
      <c r="B10" s="163" t="s">
        <v>131</v>
      </c>
      <c r="C10" s="212"/>
    </row>
    <row r="11" spans="1:3" ht="45" x14ac:dyDescent="0.25">
      <c r="B11" s="152" t="s">
        <v>138</v>
      </c>
      <c r="C11" s="167"/>
    </row>
    <row r="12" spans="1:3" x14ac:dyDescent="0.25">
      <c r="B12" s="152"/>
      <c r="C12" s="167"/>
    </row>
    <row r="13" spans="1:3" x14ac:dyDescent="0.25">
      <c r="A13" s="163" t="s">
        <v>132</v>
      </c>
      <c r="B13" s="163" t="s">
        <v>133</v>
      </c>
      <c r="C13" s="212"/>
    </row>
    <row r="14" spans="1:3" x14ac:dyDescent="0.25">
      <c r="B14" s="147" t="s">
        <v>139</v>
      </c>
      <c r="C14" s="167"/>
    </row>
    <row r="15" spans="1:3" x14ac:dyDescent="0.25">
      <c r="C15" s="167"/>
    </row>
    <row r="16" spans="1:3" x14ac:dyDescent="0.25">
      <c r="A16" s="163" t="s">
        <v>134</v>
      </c>
      <c r="B16" s="163" t="s">
        <v>135</v>
      </c>
      <c r="C16" s="212"/>
    </row>
    <row r="17" spans="2:3" ht="30" x14ac:dyDescent="0.25">
      <c r="B17" s="162" t="s">
        <v>140</v>
      </c>
      <c r="C17" s="167"/>
    </row>
    <row r="18" spans="2:3" x14ac:dyDescent="0.25"/>
  </sheetData>
  <sheetProtection algorithmName="SHA-512" hashValue="OOMhF7i4CD7Uf6x2bpJMfDNRNtvsb/DeTKeoAQjpvyxaiUcPgUjb+LYqHUpjvn3qp0lYx1Jo/JtsbdHccMlqhQ==" saltValue="f/y2XQjtwqxe49EF3mX6e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3" orientation="landscape"/>
  <headerFooter>
    <oddFooter>&amp;L&amp;F&amp;A&amp;R&amp;P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325E-5CFF-4F30-B8E0-238069290B0D}">
  <sheetPr>
    <pageSetUpPr fitToPage="1"/>
  </sheetPr>
  <dimension ref="A1:O32"/>
  <sheetViews>
    <sheetView view="pageBreakPreview" zoomScaleNormal="70" zoomScaleSheetLayoutView="100" workbookViewId="0">
      <selection activeCell="J16" sqref="J16"/>
    </sheetView>
  </sheetViews>
  <sheetFormatPr baseColWidth="10" defaultRowHeight="15.75" x14ac:dyDescent="0.25"/>
  <cols>
    <col min="1" max="1" width="32.5703125" style="238" customWidth="1"/>
    <col min="2" max="2" width="11.85546875" style="238" customWidth="1"/>
    <col min="3" max="3" width="15" style="238" customWidth="1"/>
    <col min="4" max="4" width="18.7109375" style="238" customWidth="1"/>
    <col min="5" max="5" width="13.140625" style="238" customWidth="1"/>
    <col min="6" max="6" width="13.7109375" style="238" customWidth="1"/>
    <col min="7" max="7" width="13.28515625" style="238" customWidth="1"/>
    <col min="8" max="8" width="13.5703125" style="238" customWidth="1"/>
    <col min="9" max="9" width="10.5703125" style="238" customWidth="1"/>
    <col min="10" max="10" width="16.85546875" style="238" customWidth="1"/>
    <col min="11" max="11" width="24" style="238" customWidth="1"/>
    <col min="12" max="12" width="34.7109375" style="237" customWidth="1"/>
    <col min="13" max="14" width="11.42578125" style="238"/>
    <col min="15" max="15" width="26.85546875" style="291" customWidth="1"/>
    <col min="16" max="16" width="48.5703125" style="238" customWidth="1"/>
    <col min="17" max="16384" width="11.42578125" style="238"/>
  </cols>
  <sheetData>
    <row r="1" spans="1:15" ht="59.25" customHeight="1" x14ac:dyDescent="0.25">
      <c r="A1" s="377" t="s">
        <v>168</v>
      </c>
      <c r="B1" s="377"/>
      <c r="C1" s="377"/>
      <c r="D1" s="377"/>
      <c r="E1" s="377"/>
      <c r="F1" s="377"/>
      <c r="G1" s="377"/>
      <c r="H1" s="377"/>
      <c r="I1" s="377"/>
      <c r="J1" s="378" t="s">
        <v>169</v>
      </c>
      <c r="K1" s="378"/>
    </row>
    <row r="2" spans="1:15" ht="26.25" customHeight="1" x14ac:dyDescent="0.2">
      <c r="A2" s="377" t="s">
        <v>211</v>
      </c>
      <c r="B2" s="377"/>
      <c r="C2" s="377"/>
      <c r="D2" s="381" t="s">
        <v>259</v>
      </c>
      <c r="E2" s="381"/>
      <c r="F2" s="381"/>
      <c r="G2" s="381"/>
      <c r="H2" s="381"/>
      <c r="I2" s="381"/>
      <c r="J2" s="317"/>
      <c r="K2" s="240"/>
      <c r="L2" s="241">
        <v>1</v>
      </c>
      <c r="M2" s="242"/>
      <c r="O2" s="238"/>
    </row>
    <row r="3" spans="1:15" ht="26.25" customHeight="1" x14ac:dyDescent="0.2">
      <c r="A3" s="373" t="s">
        <v>171</v>
      </c>
      <c r="B3" s="374"/>
      <c r="C3" s="375"/>
      <c r="D3" s="376"/>
      <c r="E3" s="376"/>
      <c r="F3" s="376"/>
      <c r="G3" s="376"/>
      <c r="H3" s="376"/>
      <c r="I3" s="376"/>
      <c r="J3" s="317"/>
      <c r="K3" s="243"/>
      <c r="O3" s="238"/>
    </row>
    <row r="4" spans="1:15" ht="15" customHeight="1" x14ac:dyDescent="0.25">
      <c r="A4" s="382" t="s">
        <v>172</v>
      </c>
      <c r="B4" s="397" t="s">
        <v>212</v>
      </c>
      <c r="C4" s="382" t="s">
        <v>213</v>
      </c>
      <c r="D4" s="382" t="s">
        <v>214</v>
      </c>
      <c r="E4" s="397"/>
      <c r="F4" s="397" t="s">
        <v>176</v>
      </c>
      <c r="G4" s="382" t="s">
        <v>177</v>
      </c>
      <c r="H4" s="382" t="s">
        <v>215</v>
      </c>
      <c r="I4" s="382" t="s">
        <v>179</v>
      </c>
      <c r="J4" s="382" t="s">
        <v>180</v>
      </c>
      <c r="K4" s="385"/>
    </row>
    <row r="5" spans="1:15" ht="21" customHeight="1" x14ac:dyDescent="0.25">
      <c r="A5" s="396"/>
      <c r="B5" s="398"/>
      <c r="C5" s="384"/>
      <c r="D5" s="384"/>
      <c r="E5" s="398"/>
      <c r="F5" s="398"/>
      <c r="G5" s="383"/>
      <c r="H5" s="384"/>
      <c r="I5" s="384"/>
      <c r="J5" s="384"/>
      <c r="K5" s="386"/>
    </row>
    <row r="6" spans="1:15" x14ac:dyDescent="0.25">
      <c r="A6" s="396"/>
      <c r="B6" s="398"/>
      <c r="C6" s="384"/>
      <c r="D6" s="384"/>
      <c r="E6" s="398"/>
      <c r="F6" s="398"/>
      <c r="G6" s="383"/>
      <c r="H6" s="384"/>
      <c r="I6" s="384"/>
      <c r="J6" s="384"/>
      <c r="K6" s="386"/>
    </row>
    <row r="7" spans="1:15" ht="15.75" customHeight="1" x14ac:dyDescent="0.25">
      <c r="A7" s="396"/>
      <c r="B7" s="398"/>
      <c r="C7" s="384"/>
      <c r="D7" s="384"/>
      <c r="E7" s="398"/>
      <c r="F7" s="398"/>
      <c r="G7" s="383"/>
      <c r="H7" s="384"/>
      <c r="I7" s="384"/>
      <c r="J7" s="384"/>
      <c r="K7" s="386"/>
    </row>
    <row r="8" spans="1:15" ht="15.75" customHeight="1" x14ac:dyDescent="0.25">
      <c r="A8" s="396"/>
      <c r="B8" s="398"/>
      <c r="C8" s="384"/>
      <c r="D8" s="384"/>
      <c r="E8" s="398"/>
      <c r="F8" s="398"/>
      <c r="G8" s="383"/>
      <c r="H8" s="384"/>
      <c r="I8" s="384"/>
      <c r="J8" s="384"/>
      <c r="K8" s="386"/>
    </row>
    <row r="9" spans="1:15" x14ac:dyDescent="0.25">
      <c r="A9" s="396"/>
      <c r="B9" s="399"/>
      <c r="C9" s="384"/>
      <c r="D9" s="384"/>
      <c r="E9" s="399"/>
      <c r="F9" s="399"/>
      <c r="G9" s="383"/>
      <c r="H9" s="384"/>
      <c r="I9" s="384"/>
      <c r="J9" s="384"/>
      <c r="K9" s="386"/>
    </row>
    <row r="10" spans="1:15" ht="15.75" customHeight="1" x14ac:dyDescent="0.25">
      <c r="A10" s="244" t="s">
        <v>182</v>
      </c>
      <c r="B10" s="245" t="s">
        <v>183</v>
      </c>
      <c r="C10" s="245" t="s">
        <v>184</v>
      </c>
      <c r="D10" s="245" t="s">
        <v>185</v>
      </c>
      <c r="E10" s="245" t="s">
        <v>186</v>
      </c>
      <c r="F10" s="245" t="s">
        <v>187</v>
      </c>
      <c r="G10" s="245" t="s">
        <v>188</v>
      </c>
      <c r="H10" s="245" t="s">
        <v>189</v>
      </c>
      <c r="I10" s="245" t="s">
        <v>190</v>
      </c>
      <c r="J10" s="245" t="s">
        <v>191</v>
      </c>
      <c r="K10" s="386"/>
    </row>
    <row r="11" spans="1:15" s="253" customFormat="1" ht="23.1" customHeight="1" x14ac:dyDescent="0.2">
      <c r="A11" s="246" t="s">
        <v>260</v>
      </c>
      <c r="B11" s="246">
        <v>518</v>
      </c>
      <c r="C11" s="246">
        <v>2972.04</v>
      </c>
      <c r="D11" s="246">
        <f>C11*1</f>
        <v>2972.04</v>
      </c>
      <c r="E11" s="248"/>
      <c r="F11" s="249">
        <v>20</v>
      </c>
      <c r="G11" s="250"/>
      <c r="H11" s="248">
        <f>IF(ISERROR(D11/G11),0,D11/G11)</f>
        <v>0</v>
      </c>
      <c r="I11" s="490"/>
      <c r="J11" s="251">
        <f>H11*I11</f>
        <v>0</v>
      </c>
      <c r="K11" s="386"/>
      <c r="L11" s="252"/>
    </row>
    <row r="12" spans="1:15" s="253" customFormat="1" ht="23.1" customHeight="1" x14ac:dyDescent="0.2">
      <c r="A12" s="246" t="s">
        <v>261</v>
      </c>
      <c r="B12" s="246">
        <v>101</v>
      </c>
      <c r="C12" s="247">
        <v>377.39</v>
      </c>
      <c r="D12" s="246">
        <f t="shared" ref="D12:D13" si="0">C12*1</f>
        <v>377.39</v>
      </c>
      <c r="E12" s="248"/>
      <c r="F12" s="249">
        <v>20</v>
      </c>
      <c r="G12" s="250"/>
      <c r="H12" s="248">
        <f t="shared" ref="H12:H13" si="1">IF(ISERROR(D12/G12),0,D12/G12)</f>
        <v>0</v>
      </c>
      <c r="I12" s="490"/>
      <c r="J12" s="251">
        <f>H12*I11</f>
        <v>0</v>
      </c>
      <c r="K12" s="386"/>
      <c r="L12" s="252"/>
    </row>
    <row r="13" spans="1:15" s="253" customFormat="1" ht="23.25" customHeight="1" x14ac:dyDescent="0.2">
      <c r="A13" s="246" t="s">
        <v>262</v>
      </c>
      <c r="B13" s="318">
        <v>3</v>
      </c>
      <c r="C13" s="247">
        <v>3.83</v>
      </c>
      <c r="D13" s="246">
        <f t="shared" si="0"/>
        <v>3.83</v>
      </c>
      <c r="E13" s="248" t="str">
        <f>IFERROR(100*D13/#REF!,"")</f>
        <v/>
      </c>
      <c r="F13" s="249">
        <v>20</v>
      </c>
      <c r="G13" s="250"/>
      <c r="H13" s="248">
        <f t="shared" si="1"/>
        <v>0</v>
      </c>
      <c r="I13" s="490"/>
      <c r="J13" s="251">
        <f>H13*I12</f>
        <v>0</v>
      </c>
      <c r="K13" s="386"/>
      <c r="L13" s="252"/>
    </row>
    <row r="14" spans="1:15" s="253" customFormat="1" ht="6" customHeight="1" x14ac:dyDescent="0.2">
      <c r="A14" s="388"/>
      <c r="B14" s="389"/>
      <c r="C14" s="389"/>
      <c r="D14" s="389"/>
      <c r="E14" s="389"/>
      <c r="F14" s="389"/>
      <c r="G14" s="389"/>
      <c r="H14" s="389"/>
      <c r="I14" s="389"/>
      <c r="J14" s="390"/>
      <c r="K14" s="386"/>
      <c r="L14" s="252"/>
      <c r="O14" s="255"/>
    </row>
    <row r="15" spans="1:15" s="253" customFormat="1" ht="23.1" customHeight="1" x14ac:dyDescent="0.2">
      <c r="A15" s="318" t="s">
        <v>193</v>
      </c>
      <c r="B15" s="246"/>
      <c r="C15" s="247" t="s">
        <v>192</v>
      </c>
      <c r="D15" s="256"/>
      <c r="E15" s="391"/>
      <c r="F15" s="392"/>
      <c r="G15" s="392"/>
      <c r="H15" s="393"/>
      <c r="I15" s="394"/>
      <c r="J15" s="251" t="s">
        <v>194</v>
      </c>
      <c r="K15" s="387"/>
      <c r="L15" s="252"/>
      <c r="O15" s="255"/>
    </row>
    <row r="16" spans="1:15" s="266" customFormat="1" ht="23.1" customHeight="1" x14ac:dyDescent="0.2">
      <c r="A16" s="257" t="s">
        <v>195</v>
      </c>
      <c r="B16" s="258"/>
      <c r="C16" s="259">
        <f>SUM(C11:C15)</f>
        <v>3353.2599999999998</v>
      </c>
      <c r="D16" s="259">
        <f>ROUND(SUM(D11:D13),2)</f>
        <v>3353.26</v>
      </c>
      <c r="E16" s="260">
        <f>SUM(E11:E13)</f>
        <v>0</v>
      </c>
      <c r="F16" s="261"/>
      <c r="G16" s="262"/>
      <c r="H16" s="263">
        <f>SUM(H11:H13)</f>
        <v>0</v>
      </c>
      <c r="I16" s="395"/>
      <c r="J16" s="264">
        <f>SUM(J11:J13)</f>
        <v>0</v>
      </c>
      <c r="K16" s="324" t="s">
        <v>226</v>
      </c>
      <c r="L16" s="252"/>
      <c r="O16" s="267"/>
    </row>
    <row r="17" spans="1:15" s="266" customFormat="1" ht="30.75" customHeight="1" x14ac:dyDescent="0.2">
      <c r="A17" s="419" t="s">
        <v>196</v>
      </c>
      <c r="B17" s="420"/>
      <c r="C17" s="420"/>
      <c r="D17" s="420"/>
      <c r="E17" s="420"/>
      <c r="F17" s="262"/>
      <c r="G17" s="262"/>
      <c r="H17" s="268" t="e">
        <f>ROUND(I11/H18,5)</f>
        <v>#DIV/0!</v>
      </c>
      <c r="I17" s="269"/>
      <c r="J17" s="270" t="s">
        <v>197</v>
      </c>
      <c r="K17" s="321">
        <f>J16*4</f>
        <v>0</v>
      </c>
      <c r="L17" s="252"/>
      <c r="O17" s="267"/>
    </row>
    <row r="18" spans="1:15" s="266" customFormat="1" ht="23.1" customHeight="1" x14ac:dyDescent="0.2">
      <c r="A18" s="421" t="s">
        <v>198</v>
      </c>
      <c r="B18" s="422"/>
      <c r="C18" s="422"/>
      <c r="D18" s="422"/>
      <c r="E18" s="422"/>
      <c r="F18" s="262"/>
      <c r="G18" s="262"/>
      <c r="H18" s="272" t="e">
        <f>ROUND(D16/H16,2)</f>
        <v>#DIV/0!</v>
      </c>
      <c r="I18" s="269"/>
      <c r="J18" s="269"/>
      <c r="K18" s="269"/>
      <c r="L18" s="252"/>
      <c r="O18" s="267"/>
    </row>
    <row r="19" spans="1:15" ht="15" customHeight="1" x14ac:dyDescent="0.25">
      <c r="A19" s="318"/>
      <c r="B19" s="318"/>
      <c r="C19" s="318"/>
      <c r="D19" s="318"/>
      <c r="E19" s="318"/>
      <c r="F19" s="318"/>
      <c r="G19" s="318"/>
      <c r="H19" s="318"/>
      <c r="I19" s="318"/>
      <c r="J19" s="319"/>
      <c r="K19" s="319"/>
    </row>
    <row r="20" spans="1:15" ht="15" customHeight="1" x14ac:dyDescent="0.25">
      <c r="A20" s="318"/>
      <c r="B20" s="318"/>
      <c r="C20" s="318"/>
      <c r="D20" s="318"/>
      <c r="E20" s="318"/>
      <c r="F20" s="318"/>
      <c r="G20" s="318"/>
      <c r="H20" s="318"/>
      <c r="I20" s="318"/>
      <c r="J20" s="319"/>
      <c r="K20" s="319"/>
    </row>
    <row r="21" spans="1:15" s="253" customFormat="1" ht="6" customHeight="1" x14ac:dyDescent="0.2">
      <c r="A21" s="388"/>
      <c r="B21" s="389"/>
      <c r="C21" s="389"/>
      <c r="D21" s="389"/>
      <c r="E21" s="389"/>
      <c r="F21" s="389"/>
      <c r="G21" s="389"/>
      <c r="H21" s="389"/>
      <c r="I21" s="389"/>
      <c r="J21" s="390"/>
      <c r="K21" s="320"/>
      <c r="L21" s="252"/>
      <c r="O21" s="255"/>
    </row>
    <row r="22" spans="1:15" s="253" customFormat="1" ht="9.75" customHeight="1" x14ac:dyDescent="0.2">
      <c r="A22" s="423"/>
      <c r="B22" s="424"/>
      <c r="C22" s="424"/>
      <c r="D22" s="424"/>
      <c r="E22" s="424"/>
      <c r="F22" s="424"/>
      <c r="G22" s="424"/>
      <c r="H22" s="424"/>
      <c r="I22" s="424"/>
      <c r="J22" s="424"/>
      <c r="K22" s="424"/>
      <c r="L22" s="252"/>
      <c r="O22" s="255"/>
    </row>
    <row r="23" spans="1:15" s="253" customFormat="1" ht="37.5" customHeight="1" x14ac:dyDescent="0.2">
      <c r="A23" s="247" t="s">
        <v>199</v>
      </c>
      <c r="B23" s="322"/>
      <c r="C23" s="425" t="s">
        <v>200</v>
      </c>
      <c r="D23" s="425"/>
      <c r="E23" s="337">
        <v>200</v>
      </c>
      <c r="F23" s="486" t="s">
        <v>227</v>
      </c>
      <c r="G23" s="486"/>
      <c r="H23" s="486"/>
      <c r="I23" s="351"/>
      <c r="J23" s="270" t="s">
        <v>201</v>
      </c>
      <c r="K23" s="321">
        <f>I23*E23</f>
        <v>0</v>
      </c>
      <c r="L23" s="252"/>
      <c r="O23" s="255"/>
    </row>
    <row r="24" spans="1:15" s="253" customFormat="1" ht="0.75" customHeight="1" x14ac:dyDescent="0.2">
      <c r="A24" s="348"/>
      <c r="B24" s="349"/>
      <c r="C24" s="426"/>
      <c r="D24" s="426"/>
      <c r="E24" s="337"/>
      <c r="F24" s="487"/>
      <c r="G24" s="488"/>
      <c r="H24" s="489"/>
      <c r="I24" s="350"/>
      <c r="J24" s="270"/>
      <c r="K24" s="345"/>
      <c r="L24" s="252"/>
      <c r="O24" s="255"/>
    </row>
    <row r="25" spans="1:15" s="253" customFormat="1" ht="10.5" customHeight="1" x14ac:dyDescent="0.2">
      <c r="A25" s="278"/>
      <c r="B25" s="279"/>
      <c r="C25" s="278"/>
      <c r="D25" s="278"/>
      <c r="E25" s="280"/>
      <c r="F25" s="281"/>
      <c r="G25" s="282"/>
      <c r="H25" s="283"/>
      <c r="I25" s="284"/>
      <c r="J25" s="285"/>
      <c r="K25" s="286"/>
      <c r="L25" s="252"/>
      <c r="O25" s="255"/>
    </row>
    <row r="26" spans="1:15" s="266" customFormat="1" ht="31.5" customHeight="1" x14ac:dyDescent="0.2">
      <c r="A26" s="287"/>
      <c r="B26" s="288"/>
      <c r="C26" s="289"/>
      <c r="D26" s="289"/>
      <c r="E26" s="290"/>
      <c r="F26" s="404" t="s">
        <v>216</v>
      </c>
      <c r="G26" s="405"/>
      <c r="H26" s="405"/>
      <c r="I26" s="405"/>
      <c r="J26" s="406"/>
      <c r="K26" s="321">
        <f>K23+K17+K24</f>
        <v>0</v>
      </c>
      <c r="L26" s="252"/>
      <c r="O26" s="267"/>
    </row>
    <row r="27" spans="1:15" ht="6.75" customHeight="1" x14ac:dyDescent="0.25">
      <c r="L27" s="252"/>
    </row>
    <row r="28" spans="1:15" ht="32.25" customHeight="1" x14ac:dyDescent="0.25">
      <c r="A28" s="407" t="s">
        <v>202</v>
      </c>
      <c r="B28" s="408"/>
      <c r="C28" s="408"/>
      <c r="D28" s="408"/>
      <c r="E28" s="408"/>
      <c r="F28" s="408"/>
      <c r="G28" s="408"/>
      <c r="H28" s="408"/>
      <c r="I28" s="408"/>
      <c r="J28" s="408"/>
      <c r="K28" s="409"/>
      <c r="L28" s="252"/>
    </row>
    <row r="29" spans="1:15" x14ac:dyDescent="0.25">
      <c r="A29" s="410"/>
      <c r="B29" s="411"/>
      <c r="C29" s="411"/>
      <c r="D29" s="411"/>
      <c r="E29" s="411"/>
      <c r="F29" s="411"/>
      <c r="G29" s="411"/>
      <c r="H29" s="411"/>
      <c r="I29" s="411"/>
      <c r="J29" s="411"/>
      <c r="K29" s="412"/>
      <c r="L29" s="252"/>
    </row>
    <row r="30" spans="1:15" ht="21.75" customHeight="1" x14ac:dyDescent="0.25">
      <c r="A30" s="413"/>
      <c r="B30" s="414"/>
      <c r="C30" s="414"/>
      <c r="D30" s="414"/>
      <c r="E30" s="414"/>
      <c r="F30" s="414"/>
      <c r="G30" s="414"/>
      <c r="H30" s="414"/>
      <c r="I30" s="414"/>
      <c r="J30" s="414"/>
      <c r="K30" s="415"/>
      <c r="L30" s="252"/>
    </row>
    <row r="31" spans="1:15" ht="27.75" customHeight="1" x14ac:dyDescent="0.25">
      <c r="A31" s="416" t="s">
        <v>204</v>
      </c>
      <c r="B31" s="417"/>
      <c r="C31" s="417"/>
      <c r="D31" s="417"/>
      <c r="E31" s="417"/>
      <c r="F31" s="417"/>
      <c r="G31" s="417"/>
      <c r="H31" s="417"/>
      <c r="I31" s="417"/>
      <c r="J31" s="417"/>
      <c r="K31" s="418"/>
      <c r="L31" s="252"/>
    </row>
    <row r="32" spans="1:15" x14ac:dyDescent="0.25">
      <c r="C32" s="292"/>
      <c r="D32" s="292"/>
      <c r="E32" s="292"/>
      <c r="F32" s="292"/>
      <c r="G32" s="293"/>
    </row>
  </sheetData>
  <sheetProtection algorithmName="SHA-512" hashValue="NQmYmRt/HAgFc9mtBeSWh7uaDE14Z9Pq1yoC+UcVqPXEKMLFcRsp/2G53nWSV1yX90rtlv/3e/dTSWXbpttpZA==" saltValue="o97S2BGKDKYvhb8w0ro3cA==" spinCount="100000" sheet="1" objects="1" scenarios="1"/>
  <mergeCells count="33">
    <mergeCell ref="A1:I1"/>
    <mergeCell ref="J1:K1"/>
    <mergeCell ref="A2:C2"/>
    <mergeCell ref="D2:I2"/>
    <mergeCell ref="A3:C3"/>
    <mergeCell ref="D3:I3"/>
    <mergeCell ref="G4:G9"/>
    <mergeCell ref="H4:H9"/>
    <mergeCell ref="I4:I9"/>
    <mergeCell ref="J4:J9"/>
    <mergeCell ref="K4:K15"/>
    <mergeCell ref="I11:I13"/>
    <mergeCell ref="A14:J14"/>
    <mergeCell ref="E15:H15"/>
    <mergeCell ref="I15:I16"/>
    <mergeCell ref="A4:A9"/>
    <mergeCell ref="B4:B9"/>
    <mergeCell ref="C4:C9"/>
    <mergeCell ref="D4:D9"/>
    <mergeCell ref="E4:E9"/>
    <mergeCell ref="F4:F9"/>
    <mergeCell ref="F26:J26"/>
    <mergeCell ref="A28:K28"/>
    <mergeCell ref="A29:K30"/>
    <mergeCell ref="A31:K31"/>
    <mergeCell ref="A17:E17"/>
    <mergeCell ref="A18:E18"/>
    <mergeCell ref="A21:J21"/>
    <mergeCell ref="A22:K22"/>
    <mergeCell ref="C23:D23"/>
    <mergeCell ref="F23:H23"/>
    <mergeCell ref="C24:D24"/>
    <mergeCell ref="F24:H24"/>
  </mergeCells>
  <pageMargins left="0.78740157480314965" right="0.78740157480314965" top="0.98425196850393704" bottom="0.98425196850393704" header="0.51181102362204722" footer="0.51181102362204722"/>
  <pageSetup paperSize="9" scale="46" orientation="portrait"/>
  <headerFooter alignWithMargins="0">
    <oddFooter>&amp;L&amp;F -- &amp;A&amp;R&amp;P von &amp;N</oddFooter>
  </headerFooter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E9C8-FE4B-415F-8A9D-40A2BE0FC448}">
  <sheetPr>
    <pageSetUpPr fitToPage="1"/>
  </sheetPr>
  <dimension ref="A1:R106"/>
  <sheetViews>
    <sheetView showGridLines="0" topLeftCell="A4" zoomScale="70" zoomScaleNormal="70" workbookViewId="0">
      <selection activeCell="J36" sqref="J36"/>
    </sheetView>
  </sheetViews>
  <sheetFormatPr baseColWidth="10" defaultColWidth="0" defaultRowHeight="15" zeroHeight="1" x14ac:dyDescent="0.25"/>
  <cols>
    <col min="1" max="1" width="7.7109375" style="151" customWidth="1"/>
    <col min="2" max="2" width="44.7109375" style="151" customWidth="1"/>
    <col min="3" max="3" width="19.28515625" style="151" customWidth="1"/>
    <col min="4" max="4" width="11.85546875" style="151" customWidth="1"/>
    <col min="5" max="5" width="12.85546875" style="13" customWidth="1"/>
    <col min="6" max="6" width="15.85546875" style="151" bestFit="1" customWidth="1"/>
    <col min="7" max="7" width="12" style="151" bestFit="1" customWidth="1"/>
    <col min="8" max="8" width="8.85546875" style="151" customWidth="1"/>
    <col min="9" max="9" width="10.28515625" style="151" customWidth="1"/>
    <col min="10" max="10" width="9.5703125" style="151" bestFit="1" customWidth="1"/>
    <col min="11" max="11" width="16.28515625" style="151" customWidth="1"/>
    <col min="12" max="12" width="13.5703125" style="151" customWidth="1"/>
    <col min="13" max="13" width="8.85546875" style="151" customWidth="1"/>
    <col min="14" max="14" width="10" style="151" customWidth="1"/>
    <col min="15" max="15" width="9" style="151" bestFit="1" customWidth="1"/>
    <col min="16" max="16" width="14.42578125" style="151" bestFit="1" customWidth="1"/>
    <col min="17" max="18" width="0" style="151" hidden="1" customWidth="1"/>
    <col min="19" max="16384" width="8.85546875" style="151" hidden="1"/>
  </cols>
  <sheetData>
    <row r="1" spans="1:16" ht="21.75" thickBot="1" x14ac:dyDescent="0.4">
      <c r="A1" s="325" t="s">
        <v>217</v>
      </c>
      <c r="B1" s="1"/>
      <c r="C1" s="1"/>
      <c r="D1" s="1"/>
      <c r="E1" s="37"/>
      <c r="G1" s="1"/>
      <c r="H1" s="1"/>
      <c r="I1" s="1"/>
    </row>
    <row r="2" spans="1:16" ht="30.75" thickBot="1" x14ac:dyDescent="0.4">
      <c r="A2" s="325"/>
      <c r="B2" s="1"/>
      <c r="C2" s="1"/>
      <c r="D2" s="1"/>
      <c r="E2" s="37"/>
      <c r="G2" s="475" t="s">
        <v>159</v>
      </c>
      <c r="H2" s="432"/>
      <c r="I2" s="432"/>
      <c r="J2" s="433"/>
      <c r="K2" s="112" t="s">
        <v>113</v>
      </c>
      <c r="L2" s="114" t="s">
        <v>158</v>
      </c>
    </row>
    <row r="3" spans="1:16" ht="21" x14ac:dyDescent="0.35">
      <c r="A3" s="325"/>
      <c r="B3" s="1"/>
      <c r="C3" s="1"/>
      <c r="D3" s="1"/>
      <c r="E3" s="37"/>
      <c r="G3" s="38" t="str">
        <f>D18</f>
        <v>Voll Sozial­verspflicht. Personal</v>
      </c>
      <c r="I3" s="1"/>
      <c r="J3" s="205"/>
      <c r="K3" s="228" t="e">
        <f>$E$77</f>
        <v>#DIV/0!</v>
      </c>
      <c r="L3" s="234" t="e">
        <f>D78</f>
        <v>#DIV/0!</v>
      </c>
      <c r="N3" s="442" t="s">
        <v>167</v>
      </c>
      <c r="O3" s="442"/>
      <c r="P3" s="442"/>
    </row>
    <row r="4" spans="1:16" ht="21" x14ac:dyDescent="0.35">
      <c r="A4" s="325"/>
      <c r="B4" s="1"/>
      <c r="C4" s="1"/>
      <c r="D4" s="1"/>
      <c r="E4" s="37"/>
      <c r="G4" s="38" t="str">
        <f>I18</f>
        <v>Minijob</v>
      </c>
      <c r="I4" s="1"/>
      <c r="J4" s="204"/>
      <c r="K4" s="230" t="e">
        <f>$J$77</f>
        <v>#DIV/0!</v>
      </c>
      <c r="L4" s="235" t="e">
        <f>I78</f>
        <v>#DIV/0!</v>
      </c>
      <c r="N4" s="442"/>
      <c r="O4" s="442"/>
      <c r="P4" s="442"/>
    </row>
    <row r="5" spans="1:16" ht="21.75" thickBot="1" x14ac:dyDescent="0.4">
      <c r="A5" s="325"/>
      <c r="B5" s="1"/>
      <c r="C5" s="1"/>
      <c r="D5" s="1"/>
      <c r="E5" s="37"/>
      <c r="G5" s="38" t="str">
        <f>N18</f>
        <v>Midijob</v>
      </c>
      <c r="I5" s="1"/>
      <c r="J5" s="203"/>
      <c r="K5" s="232" t="e">
        <f>$O$77</f>
        <v>#DIV/0!</v>
      </c>
      <c r="L5" s="236" t="e">
        <f>N78</f>
        <v>#DIV/0!</v>
      </c>
      <c r="N5" s="442"/>
      <c r="O5" s="442"/>
      <c r="P5" s="442"/>
    </row>
    <row r="6" spans="1:16" ht="21.75" thickBot="1" x14ac:dyDescent="0.4">
      <c r="A6" s="325"/>
      <c r="B6" s="1"/>
      <c r="C6" s="1"/>
      <c r="D6" s="1"/>
      <c r="E6" s="37"/>
      <c r="G6" s="38" t="s">
        <v>112</v>
      </c>
      <c r="H6" s="1"/>
      <c r="I6" s="1"/>
      <c r="J6" s="116">
        <f>SUM(J3:J5)</f>
        <v>0</v>
      </c>
      <c r="K6" s="113"/>
      <c r="L6" s="115"/>
    </row>
    <row r="7" spans="1:16" ht="21" x14ac:dyDescent="0.35">
      <c r="A7" s="325"/>
      <c r="B7" s="1"/>
      <c r="C7" s="1"/>
      <c r="D7" s="1"/>
      <c r="E7" s="37"/>
      <c r="G7" s="438" t="s">
        <v>165</v>
      </c>
      <c r="H7" s="439"/>
      <c r="I7" s="439"/>
      <c r="J7" s="439"/>
      <c r="K7" s="476" t="e">
        <f>ROUND((K3*$J$3/100)+(K4*$J$4/100)+(K5*$J$5/100),2)</f>
        <v>#DIV/0!</v>
      </c>
      <c r="L7" s="478" t="e">
        <f>ROUND((L3*$J$3/100)+(L4*$J$4/100)+(L5*$J$5/100),2)</f>
        <v>#DIV/0!</v>
      </c>
    </row>
    <row r="8" spans="1:16" ht="21.75" thickBot="1" x14ac:dyDescent="0.4">
      <c r="A8" s="325"/>
      <c r="B8" s="1"/>
      <c r="C8" s="1"/>
      <c r="D8" s="1"/>
      <c r="E8" s="37"/>
      <c r="G8" s="440"/>
      <c r="H8" s="441"/>
      <c r="I8" s="441"/>
      <c r="J8" s="441"/>
      <c r="K8" s="477"/>
      <c r="L8" s="479"/>
    </row>
    <row r="9" spans="1:16" ht="15.75" x14ac:dyDescent="0.25">
      <c r="A9" s="110"/>
      <c r="B9" s="1"/>
      <c r="C9" s="1"/>
      <c r="D9" s="1"/>
      <c r="E9" s="37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J12" s="202"/>
      <c r="O12" s="202"/>
    </row>
    <row r="13" spans="1:16" x14ac:dyDescent="0.25">
      <c r="A13" s="436" t="s">
        <v>229</v>
      </c>
      <c r="B13" s="436"/>
      <c r="C13" s="436"/>
      <c r="D13" s="437"/>
      <c r="E13" s="226"/>
      <c r="J13" s="226"/>
      <c r="O13" s="226"/>
    </row>
    <row r="14" spans="1:16" x14ac:dyDescent="0.25">
      <c r="A14" s="436" t="s">
        <v>220</v>
      </c>
      <c r="B14" s="436"/>
      <c r="C14" s="436"/>
      <c r="D14" s="437"/>
      <c r="E14" s="227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J16" s="202"/>
      <c r="O16" s="202"/>
    </row>
    <row r="17" spans="1:16" ht="15.75" thickBot="1" x14ac:dyDescent="0.3">
      <c r="A17" s="38"/>
      <c r="B17" s="1"/>
      <c r="C17" s="1"/>
      <c r="D17" s="1"/>
      <c r="E17" s="37"/>
      <c r="G17" s="1"/>
      <c r="H17" s="1"/>
    </row>
    <row r="18" spans="1:16" ht="24" customHeight="1" thickBot="1" x14ac:dyDescent="0.3">
      <c r="A18" s="39"/>
      <c r="B18" s="183"/>
      <c r="C18" s="183"/>
      <c r="D18" s="465" t="s">
        <v>25</v>
      </c>
      <c r="E18" s="466"/>
      <c r="F18" s="467"/>
      <c r="G18" s="1"/>
      <c r="H18" s="183"/>
      <c r="I18" s="455" t="s">
        <v>205</v>
      </c>
      <c r="J18" s="456"/>
      <c r="K18" s="457"/>
      <c r="M18" s="183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 t="shared" ref="E23:E29" si="0">ROUND($E$20*D23/100,2)</f>
        <v>0</v>
      </c>
      <c r="F23" s="125">
        <f t="shared" ref="F23:F30" si="1">ROUND(E23*$E$14,2)</f>
        <v>0</v>
      </c>
      <c r="G23" s="1"/>
      <c r="I23" s="207"/>
      <c r="J23" s="124">
        <f>ROUND($J$20*I23/100,2)</f>
        <v>0</v>
      </c>
      <c r="K23" s="125">
        <f>ROUND(J23*$J$14,2)</f>
        <v>0</v>
      </c>
      <c r="N23" s="207"/>
      <c r="O23" s="124">
        <f t="shared" ref="O23:O29" si="2">ROUND($O$20*N23/100,2)</f>
        <v>0</v>
      </c>
      <c r="P23" s="125">
        <f t="shared" ref="P23:P30" si="3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si="0"/>
        <v>0</v>
      </c>
      <c r="F24" s="127">
        <f t="shared" si="1"/>
        <v>0</v>
      </c>
      <c r="G24" s="1"/>
      <c r="I24" s="182"/>
      <c r="J24" s="126"/>
      <c r="K24" s="127"/>
      <c r="N24" s="208"/>
      <c r="O24" s="126">
        <f t="shared" si="2"/>
        <v>0</v>
      </c>
      <c r="P24" s="127">
        <f t="shared" si="3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0"/>
        <v>0</v>
      </c>
      <c r="F25" s="127">
        <f t="shared" si="1"/>
        <v>0</v>
      </c>
      <c r="G25" s="1"/>
      <c r="I25" s="208"/>
      <c r="J25" s="126">
        <f>ROUND($J$20*I25/100,2)</f>
        <v>0</v>
      </c>
      <c r="K25" s="127">
        <f>ROUND(J25*$J$14,2)</f>
        <v>0</v>
      </c>
      <c r="N25" s="208"/>
      <c r="O25" s="126">
        <f t="shared" si="2"/>
        <v>0</v>
      </c>
      <c r="P25" s="127">
        <f t="shared" si="3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0"/>
        <v>0</v>
      </c>
      <c r="F26" s="127">
        <f t="shared" si="1"/>
        <v>0</v>
      </c>
      <c r="G26" s="1"/>
      <c r="I26" s="182"/>
      <c r="J26" s="126"/>
      <c r="K26" s="127"/>
      <c r="N26" s="208"/>
      <c r="O26" s="126">
        <f t="shared" si="2"/>
        <v>0</v>
      </c>
      <c r="P26" s="127">
        <f t="shared" si="3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0"/>
        <v>0</v>
      </c>
      <c r="F27" s="127">
        <f t="shared" si="1"/>
        <v>0</v>
      </c>
      <c r="G27" s="1"/>
      <c r="I27" s="182"/>
      <c r="J27" s="126"/>
      <c r="K27" s="127"/>
      <c r="N27" s="208"/>
      <c r="O27" s="126">
        <f t="shared" si="2"/>
        <v>0</v>
      </c>
      <c r="P27" s="127">
        <f t="shared" si="3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0"/>
        <v>0</v>
      </c>
      <c r="F28" s="127">
        <f t="shared" si="1"/>
        <v>0</v>
      </c>
      <c r="G28" s="1"/>
      <c r="I28" s="208"/>
      <c r="J28" s="126">
        <f>ROUND($J$20*I28/100,2)</f>
        <v>0</v>
      </c>
      <c r="K28" s="127">
        <f>ROUND(J28*$J$14,2)</f>
        <v>0</v>
      </c>
      <c r="N28" s="208"/>
      <c r="O28" s="126">
        <f t="shared" si="2"/>
        <v>0</v>
      </c>
      <c r="P28" s="127">
        <f t="shared" si="3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0"/>
        <v>0</v>
      </c>
      <c r="F29" s="127">
        <f t="shared" si="1"/>
        <v>0</v>
      </c>
      <c r="G29" s="1"/>
      <c r="I29" s="208"/>
      <c r="J29" s="126">
        <f>ROUND($J$20*I29/100,2)</f>
        <v>0</v>
      </c>
      <c r="K29" s="127">
        <f>ROUND(J29*$J$14,2)</f>
        <v>0</v>
      </c>
      <c r="N29" s="208"/>
      <c r="O29" s="126">
        <f t="shared" si="2"/>
        <v>0</v>
      </c>
      <c r="P29" s="127">
        <f t="shared" si="3"/>
        <v>0</v>
      </c>
    </row>
    <row r="30" spans="1:16" ht="16.899999999999999" customHeight="1" thickBot="1" x14ac:dyDescent="0.3">
      <c r="A30" s="109" t="s">
        <v>62</v>
      </c>
      <c r="B30" s="451" t="s">
        <v>152</v>
      </c>
      <c r="C30" s="451"/>
      <c r="D30" s="209"/>
      <c r="E30" s="128">
        <f>ROUND(($E$20)*D30/100,2)</f>
        <v>0</v>
      </c>
      <c r="F30" s="129">
        <f t="shared" si="1"/>
        <v>0</v>
      </c>
      <c r="G30" s="1"/>
      <c r="I30" s="209"/>
      <c r="J30" s="128">
        <f>ROUND(($J$20)*I30/100,2)</f>
        <v>0</v>
      </c>
      <c r="K30" s="129">
        <f>ROUND(J30*$J$14,2)</f>
        <v>0</v>
      </c>
      <c r="N30" s="209"/>
      <c r="O30" s="128">
        <f>ROUND(($O$20)*N30/100,2)</f>
        <v>0</v>
      </c>
      <c r="P30" s="129">
        <f t="shared" si="3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8" ht="16.899999999999999" customHeight="1" thickBot="1" x14ac:dyDescent="0.3">
      <c r="A33" s="180" t="s">
        <v>63</v>
      </c>
      <c r="B33" s="179" t="s">
        <v>40</v>
      </c>
      <c r="C33" s="179"/>
      <c r="D33" s="144" t="e">
        <f>ROUND($E$13*100/$E$15,2)</f>
        <v>#DIV/0!</v>
      </c>
      <c r="E33" s="118" t="e">
        <f>ROUND($E$20*D33/100,2)</f>
        <v>#DIV/0!</v>
      </c>
      <c r="F33" s="119" t="e">
        <f t="shared" ref="F33:F42" si="4">ROUND(E33*$E$14,2)</f>
        <v>#DIV/0!</v>
      </c>
      <c r="G33" s="1"/>
      <c r="I33" s="225" t="e">
        <f>ROUND($J$13*100/$J$15,2)</f>
        <v>#DIV/0!</v>
      </c>
      <c r="J33" s="118" t="e">
        <f>ROUND($J$20*I33/100,2)</f>
        <v>#DIV/0!</v>
      </c>
      <c r="K33" s="119" t="e">
        <f t="shared" ref="K33:K42" si="5">ROUND(J33*$J$14,2)</f>
        <v>#DIV/0!</v>
      </c>
      <c r="N33" s="223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  <c r="R33" s="64"/>
    </row>
    <row r="34" spans="1:18" ht="16.899999999999999" customHeight="1" thickBot="1" x14ac:dyDescent="0.3">
      <c r="A34" s="177"/>
      <c r="B34" s="105" t="s">
        <v>41</v>
      </c>
      <c r="C34" s="176">
        <f>$D$23+$D$24+$D$25+$D$26+$D$27+$D$28+$D$29+$D$30</f>
        <v>0</v>
      </c>
      <c r="D34" s="189" t="e">
        <f>ROUND(E34*100/$E$20,2)</f>
        <v>#DIV/0!</v>
      </c>
      <c r="E34" s="120" t="e">
        <f>ROUND($E$33*C34/100,2)</f>
        <v>#DIV/0!</v>
      </c>
      <c r="F34" s="121" t="e">
        <f t="shared" si="4"/>
        <v>#DIV/0!</v>
      </c>
      <c r="G34" s="1"/>
      <c r="H34" s="133">
        <f>$I$23+$I$25+$I$28+$I$29+$I$30</f>
        <v>0</v>
      </c>
      <c r="I34" s="189" t="e">
        <f>ROUND(J34*100/$J$20,2)</f>
        <v>#DIV/0!</v>
      </c>
      <c r="J34" s="120" t="e">
        <f>ROUND($J$33*H34/100,2)</f>
        <v>#DIV/0!</v>
      </c>
      <c r="K34" s="121" t="e">
        <f t="shared" si="5"/>
        <v>#DIV/0!</v>
      </c>
      <c r="M34" s="133">
        <f>N23+N24+N25+N26+N27+N28+N29+N30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8" ht="16.899999999999999" customHeight="1" thickBot="1" x14ac:dyDescent="0.3">
      <c r="A35" s="180" t="s">
        <v>64</v>
      </c>
      <c r="B35" s="179" t="s">
        <v>42</v>
      </c>
      <c r="C35" s="178"/>
      <c r="D35" s="143" t="e">
        <f>ROUND(E10*100/E15,2)</f>
        <v>#DIV/0!</v>
      </c>
      <c r="E35" s="120" t="e">
        <f>ROUND($E$20*D35/100,2)</f>
        <v>#DIV/0!</v>
      </c>
      <c r="F35" s="121" t="e">
        <f t="shared" si="4"/>
        <v>#DIV/0!</v>
      </c>
      <c r="G35" s="1"/>
      <c r="H35" s="178"/>
      <c r="I35" s="210" t="e">
        <f>ROUND(J10*100/J15,2)</f>
        <v>#DIV/0!</v>
      </c>
      <c r="J35" s="120" t="e">
        <f>ROUND($J$20*I35/100,2)</f>
        <v>#DIV/0!</v>
      </c>
      <c r="K35" s="121" t="e">
        <f t="shared" si="5"/>
        <v>#DIV/0!</v>
      </c>
      <c r="M35" s="178"/>
      <c r="N35" s="224" t="e">
        <f>ROUND(O10*100/O15,2)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8" ht="16.5" customHeight="1" thickBot="1" x14ac:dyDescent="0.3">
      <c r="A36" s="177"/>
      <c r="B36" s="105" t="s">
        <v>43</v>
      </c>
      <c r="C36" s="176">
        <f>$D$23+$D$24+$D$25+$D$26+$D$27+$D$28+$D$29+$D$30</f>
        <v>0</v>
      </c>
      <c r="D36" s="189" t="e">
        <f>ROUND(E36*100/$E$20,2)</f>
        <v>#DIV/0!</v>
      </c>
      <c r="E36" s="120" t="e">
        <f>ROUND($E$35*C36/100,2)</f>
        <v>#DIV/0!</v>
      </c>
      <c r="F36" s="121" t="e">
        <f t="shared" si="4"/>
        <v>#DIV/0!</v>
      </c>
      <c r="G36" s="1"/>
      <c r="H36" s="133">
        <f>$H$34</f>
        <v>0</v>
      </c>
      <c r="I36" s="189" t="e">
        <f>ROUND(J36*100/$J$20,2)</f>
        <v>#DIV/0!</v>
      </c>
      <c r="J36" s="120" t="e">
        <f>ROUND($J$35*H36/100,2)</f>
        <v>#DIV/0!</v>
      </c>
      <c r="K36" s="121" t="e">
        <f t="shared" si="5"/>
        <v>#DIV/0!</v>
      </c>
      <c r="M36" s="133">
        <f>M34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8" ht="16.5" customHeight="1" thickBot="1" x14ac:dyDescent="0.3">
      <c r="A37" s="180" t="s">
        <v>65</v>
      </c>
      <c r="B37" s="179" t="s">
        <v>44</v>
      </c>
      <c r="C37" s="178"/>
      <c r="D37" s="143" t="e">
        <f>ROUND(E11*100/E15,2)</f>
        <v>#DIV/0!</v>
      </c>
      <c r="E37" s="120" t="e">
        <f>ROUND($E$20*D37/100,2)</f>
        <v>#DIV/0!</v>
      </c>
      <c r="F37" s="121" t="e">
        <f t="shared" si="4"/>
        <v>#DIV/0!</v>
      </c>
      <c r="G37" s="1"/>
      <c r="H37" s="178"/>
      <c r="I37" s="210" t="e">
        <f>ROUND(J11*100/J15,2)</f>
        <v>#DIV/0!</v>
      </c>
      <c r="J37" s="120" t="e">
        <f>ROUND($J$20*I37/100,2)</f>
        <v>#DIV/0!</v>
      </c>
      <c r="K37" s="121" t="e">
        <f t="shared" si="5"/>
        <v>#DIV/0!</v>
      </c>
      <c r="M37" s="178"/>
      <c r="N37" s="224" t="e">
        <f>ROUND(O11*100/O15,2)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8" ht="16.5" customHeight="1" thickBot="1" x14ac:dyDescent="0.3">
      <c r="A38" s="177"/>
      <c r="B38" s="105" t="s">
        <v>45</v>
      </c>
      <c r="C38" s="176">
        <f>$D$23+$D$24+$D$25+$D$26+$D$27+$D$28+$D$29+$D$30</f>
        <v>0</v>
      </c>
      <c r="D38" s="189" t="e">
        <f>ROUND(E38*100/$E$20,2)</f>
        <v>#DIV/0!</v>
      </c>
      <c r="E38" s="120" t="e">
        <f>ROUND($E$37*C38/100,2)</f>
        <v>#DIV/0!</v>
      </c>
      <c r="F38" s="121" t="e">
        <f t="shared" si="4"/>
        <v>#DIV/0!</v>
      </c>
      <c r="G38" s="1"/>
      <c r="H38" s="133">
        <f>H36</f>
        <v>0</v>
      </c>
      <c r="I38" s="189" t="e">
        <f>ROUND(J38*100/$J$20,2)</f>
        <v>#DIV/0!</v>
      </c>
      <c r="J38" s="120" t="e">
        <f>ROUND($J$37*H38/100,2)</f>
        <v>#DIV/0!</v>
      </c>
      <c r="K38" s="121" t="e">
        <f t="shared" si="5"/>
        <v>#DIV/0!</v>
      </c>
      <c r="M38" s="133">
        <f>M36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8" ht="16.5" customHeight="1" thickBot="1" x14ac:dyDescent="0.3">
      <c r="A39" s="180" t="s">
        <v>66</v>
      </c>
      <c r="B39" s="179" t="s">
        <v>46</v>
      </c>
      <c r="C39" s="178"/>
      <c r="D39" s="143" t="e">
        <f>ROUND(E12*100/E15,2)</f>
        <v>#DIV/0!</v>
      </c>
      <c r="E39" s="120" t="e">
        <f>ROUND($E$20*D39/100,2)</f>
        <v>#DIV/0!</v>
      </c>
      <c r="F39" s="121" t="e">
        <f t="shared" si="4"/>
        <v>#DIV/0!</v>
      </c>
      <c r="G39" s="1"/>
      <c r="H39" s="178"/>
      <c r="I39" s="210" t="e">
        <f>ROUND(J12*100/J15,2)</f>
        <v>#DIV/0!</v>
      </c>
      <c r="J39" s="120" t="e">
        <f>ROUND($J$20*I39/100,2)</f>
        <v>#DIV/0!</v>
      </c>
      <c r="K39" s="121" t="e">
        <f t="shared" si="5"/>
        <v>#DIV/0!</v>
      </c>
      <c r="M39" s="178"/>
      <c r="N39" s="224" t="e">
        <f>ROUND(O12*100/O15,2)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8" ht="16.5" customHeight="1" thickBot="1" x14ac:dyDescent="0.3">
      <c r="A40" s="181"/>
      <c r="B40" s="105" t="s">
        <v>47</v>
      </c>
      <c r="C40" s="176">
        <f>$D$23+$D$24+$D$25+$D$26+$D$27+$D$28+$D$29+$D$30</f>
        <v>0</v>
      </c>
      <c r="D40" s="189" t="e">
        <f>ROUND(E40*100/$E$20,2)</f>
        <v>#DIV/0!</v>
      </c>
      <c r="E40" s="120" t="e">
        <f>ROUND($E$39*C40/100,2)</f>
        <v>#DIV/0!</v>
      </c>
      <c r="F40" s="121" t="e">
        <f t="shared" si="4"/>
        <v>#DIV/0!</v>
      </c>
      <c r="G40" s="1"/>
      <c r="H40" s="133">
        <f>$H$36</f>
        <v>0</v>
      </c>
      <c r="I40" s="189" t="e">
        <f>ROUND(J40*100/$J$20,2)</f>
        <v>#DIV/0!</v>
      </c>
      <c r="J40" s="120" t="e">
        <f>ROUND($J$39*H40/100,2)</f>
        <v>#DIV/0!</v>
      </c>
      <c r="K40" s="121" t="e">
        <f t="shared" si="5"/>
        <v>#DIV/0!</v>
      </c>
      <c r="M40" s="133">
        <f>M38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8" ht="16.899999999999999" customHeight="1" thickBot="1" x14ac:dyDescent="0.3">
      <c r="A41" s="180" t="s">
        <v>67</v>
      </c>
      <c r="B41" s="179" t="s">
        <v>48</v>
      </c>
      <c r="C41" s="178"/>
      <c r="D41" s="312"/>
      <c r="E41" s="120">
        <f>ROUND($E$20*D41/100,2)</f>
        <v>0</v>
      </c>
      <c r="F41" s="121">
        <f t="shared" si="4"/>
        <v>0</v>
      </c>
      <c r="G41" s="1"/>
      <c r="H41" s="178"/>
      <c r="I41" s="312"/>
      <c r="J41" s="120">
        <f>ROUND($J$20*I41/100,2)</f>
        <v>0</v>
      </c>
      <c r="K41" s="121">
        <f t="shared" si="5"/>
        <v>0</v>
      </c>
      <c r="M41" s="178"/>
      <c r="N41" s="312"/>
      <c r="O41" s="120">
        <f>ROUND($O$20*N41/100,2)</f>
        <v>0</v>
      </c>
      <c r="P41" s="121">
        <f t="shared" si="6"/>
        <v>0</v>
      </c>
    </row>
    <row r="42" spans="1:18" ht="16.899999999999999" customHeight="1" thickBot="1" x14ac:dyDescent="0.3">
      <c r="A42" s="177"/>
      <c r="B42" s="105" t="s">
        <v>49</v>
      </c>
      <c r="C42" s="176">
        <f>$D$23+$D$24+$D$25+$D$26+$D$27+$D$28+$D$29+$D$30</f>
        <v>0</v>
      </c>
      <c r="D42" s="190" t="e">
        <f>ROUND(E42*100/$E$20,2)</f>
        <v>#DIV/0!</v>
      </c>
      <c r="E42" s="122">
        <f>ROUND($E$41*C42/100,2)</f>
        <v>0</v>
      </c>
      <c r="F42" s="123">
        <f t="shared" si="4"/>
        <v>0</v>
      </c>
      <c r="G42" s="1"/>
      <c r="H42" s="133">
        <f>$H$36</f>
        <v>0</v>
      </c>
      <c r="I42" s="190" t="e">
        <f>ROUND(J42*100/$J$20,2)</f>
        <v>#DIV/0!</v>
      </c>
      <c r="J42" s="122">
        <f>ROUND($J$41*H42/100,2)</f>
        <v>0</v>
      </c>
      <c r="K42" s="123">
        <f t="shared" si="5"/>
        <v>0</v>
      </c>
      <c r="M42" s="133">
        <f>M40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8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8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8" ht="18" customHeight="1" thickBot="1" x14ac:dyDescent="0.3">
      <c r="A45" s="90" t="s">
        <v>69</v>
      </c>
      <c r="B45" s="94" t="s">
        <v>52</v>
      </c>
      <c r="C45" s="186"/>
      <c r="D45" s="95"/>
      <c r="E45" s="50"/>
      <c r="F45" s="66"/>
      <c r="G45" s="1"/>
      <c r="H45" s="1"/>
      <c r="I45" s="67"/>
      <c r="J45" s="50"/>
      <c r="K45" s="66"/>
      <c r="M45" s="1"/>
      <c r="N45" s="67"/>
      <c r="O45" s="50"/>
      <c r="P45" s="66"/>
    </row>
    <row r="46" spans="1:18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8" ht="16.899999999999999" customHeight="1" thickBot="1" x14ac:dyDescent="0.3">
      <c r="A47" s="87" t="s">
        <v>71</v>
      </c>
      <c r="B47" s="96" t="s">
        <v>54</v>
      </c>
      <c r="C47" s="96"/>
      <c r="D47" s="196"/>
      <c r="E47" s="128">
        <f>ROUND($E$20*D47/100,2)</f>
        <v>0</v>
      </c>
      <c r="F47" s="129">
        <f>ROUND(E47*$E$14,2)</f>
        <v>0</v>
      </c>
      <c r="G47" s="1"/>
      <c r="H47" s="1"/>
      <c r="I47" s="196"/>
      <c r="J47" s="128">
        <f>ROUND($J$20*I47/100,2)</f>
        <v>0</v>
      </c>
      <c r="K47" s="129">
        <f>ROUND(J47*$J$14,2)</f>
        <v>0</v>
      </c>
      <c r="M47" s="1"/>
      <c r="N47" s="196"/>
      <c r="O47" s="128">
        <f>ROUND($O$20*N47/100,2)</f>
        <v>0</v>
      </c>
      <c r="P47" s="129">
        <f>ROUND(O47*$O$14,2)</f>
        <v>0</v>
      </c>
    </row>
    <row r="48" spans="1:18" ht="20.45" customHeight="1" thickBot="1" x14ac:dyDescent="0.3">
      <c r="A48" s="97" t="s">
        <v>107</v>
      </c>
      <c r="B48" s="98"/>
      <c r="C48" s="175"/>
      <c r="D48" s="174" t="e">
        <f>D44+D46+D47</f>
        <v>#DIV/0!</v>
      </c>
      <c r="E48" s="136" t="e">
        <f>E47+E46+E44</f>
        <v>#DIV/0!</v>
      </c>
      <c r="F48" s="137" t="e">
        <f>F47+F46+F44</f>
        <v>#DIV/0!</v>
      </c>
      <c r="G48" s="1"/>
      <c r="H48" s="1"/>
      <c r="I48" s="68" t="e">
        <f>I44+I46+I47</f>
        <v>#DIV/0!</v>
      </c>
      <c r="J48" s="136" t="e">
        <f>J47+J46+J44</f>
        <v>#DIV/0!</v>
      </c>
      <c r="K48" s="137" t="e">
        <f>K47+K46+K44</f>
        <v>#DIV/0!</v>
      </c>
      <c r="M48" s="1"/>
      <c r="N48" s="68" t="e">
        <f>N44+N46+N47</f>
        <v>#DIV/0!</v>
      </c>
      <c r="O48" s="136" t="e">
        <f>O47+O46+O44</f>
        <v>#DIV/0!</v>
      </c>
      <c r="P48" s="137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97"/>
      <c r="E51" s="124">
        <f>ROUND($E$20*D51/100,2)</f>
        <v>0</v>
      </c>
      <c r="F51" s="125">
        <f>ROUND(E51*$E$14,2)</f>
        <v>0</v>
      </c>
      <c r="G51" s="1"/>
      <c r="H51" s="3"/>
      <c r="I51" s="197"/>
      <c r="J51" s="124">
        <f>ROUND($J$20*I51/100,2)</f>
        <v>0</v>
      </c>
      <c r="K51" s="125">
        <f>ROUND(J51*$J$14,2)</f>
        <v>0</v>
      </c>
      <c r="M51" s="3"/>
      <c r="N51" s="197"/>
      <c r="O51" s="124">
        <f>ROUND($O$20*N51/100,2)</f>
        <v>0</v>
      </c>
      <c r="P51" s="125">
        <f>ROUND(O51*$O$14,2)</f>
        <v>0</v>
      </c>
    </row>
    <row r="52" spans="1:16" ht="15.75" thickBot="1" x14ac:dyDescent="0.3">
      <c r="A52" s="87" t="s">
        <v>95</v>
      </c>
      <c r="B52" s="464" t="s">
        <v>151</v>
      </c>
      <c r="C52" s="464"/>
      <c r="D52" s="199"/>
      <c r="E52" s="126">
        <f>ROUND($E$20*D52/100,2)</f>
        <v>0</v>
      </c>
      <c r="F52" s="127">
        <f>ROUND(E52*$E$14,2)</f>
        <v>0</v>
      </c>
      <c r="G52" s="1"/>
      <c r="H52" s="3"/>
      <c r="I52" s="199"/>
      <c r="J52" s="126">
        <f>ROUND($J$20*I52/100,2)</f>
        <v>0</v>
      </c>
      <c r="K52" s="127">
        <f>ROUND(J52*$J$14,2)</f>
        <v>0</v>
      </c>
      <c r="M52" s="3"/>
      <c r="N52" s="199"/>
      <c r="O52" s="126">
        <f>ROUND($O$20*N52/100,2)</f>
        <v>0</v>
      </c>
      <c r="P52" s="127">
        <f>ROUND(O52*$O$14,2)</f>
        <v>0</v>
      </c>
    </row>
    <row r="53" spans="1:16" ht="16.899999999999999" customHeight="1" thickBot="1" x14ac:dyDescent="0.3">
      <c r="A53" s="89" t="s">
        <v>73</v>
      </c>
      <c r="B53" s="460" t="s">
        <v>3</v>
      </c>
      <c r="C53" s="460"/>
      <c r="D53" s="199"/>
      <c r="E53" s="126">
        <f>ROUND($E$20*D53/100,2)</f>
        <v>0</v>
      </c>
      <c r="F53" s="127">
        <f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89" t="s">
        <v>74</v>
      </c>
      <c r="B54" s="460" t="s">
        <v>4</v>
      </c>
      <c r="C54" s="460"/>
      <c r="D54" s="149"/>
      <c r="E54" s="126"/>
      <c r="F54" s="127"/>
      <c r="G54" s="1"/>
      <c r="H54" s="1"/>
      <c r="I54" s="149"/>
      <c r="J54" s="126"/>
      <c r="K54" s="127"/>
      <c r="M54" s="1"/>
      <c r="N54" s="14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199"/>
      <c r="E55" s="126">
        <f>ROUND($E$20*D55/100,2)</f>
        <v>0</v>
      </c>
      <c r="F55" s="127">
        <f>ROUND(E55*$E$14,2)</f>
        <v>0</v>
      </c>
      <c r="G55" s="1"/>
      <c r="H55" s="1"/>
      <c r="I55" s="199"/>
      <c r="J55" s="126">
        <f>ROUND($J$20*I55/100,2)</f>
        <v>0</v>
      </c>
      <c r="K55" s="127">
        <f>ROUND(J55*$J$14,2)</f>
        <v>0</v>
      </c>
      <c r="M55" s="1"/>
      <c r="N55" s="199"/>
      <c r="O55" s="126">
        <f>ROUND($O$20*N55/100,2)</f>
        <v>0</v>
      </c>
      <c r="P55" s="127">
        <f>ROUND(O55*$O$14,2)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199"/>
      <c r="E56" s="126">
        <f>ROUND($E$20*D56/100,2)</f>
        <v>0</v>
      </c>
      <c r="F56" s="127">
        <f>ROUND(E56*$E$14,2)</f>
        <v>0</v>
      </c>
      <c r="G56" s="1"/>
      <c r="H56" s="1"/>
      <c r="I56" s="199"/>
      <c r="J56" s="126">
        <f>ROUND($J$20*I56/100,2)</f>
        <v>0</v>
      </c>
      <c r="K56" s="127">
        <f>ROUND(J56*$J$14,2)</f>
        <v>0</v>
      </c>
      <c r="M56" s="1"/>
      <c r="N56" s="199"/>
      <c r="O56" s="126">
        <f>ROUND($O$20*N56/100,2)</f>
        <v>0</v>
      </c>
      <c r="P56" s="127">
        <f>ROUND(O56*$O$14,2)</f>
        <v>0</v>
      </c>
    </row>
    <row r="57" spans="1:16" ht="18.600000000000001" customHeight="1" thickBot="1" x14ac:dyDescent="0.3">
      <c r="A57" s="89" t="s">
        <v>75</v>
      </c>
      <c r="B57" s="460" t="s">
        <v>5</v>
      </c>
      <c r="C57" s="460"/>
      <c r="D57" s="196"/>
      <c r="E57" s="128">
        <f>ROUND($E$20*D57/100,2)</f>
        <v>0</v>
      </c>
      <c r="F57" s="129">
        <f>ROUND(E57*$E$14,2)</f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93"/>
      <c r="D58" s="28">
        <f>SUM(D51:D57)</f>
        <v>0</v>
      </c>
      <c r="E58" s="44">
        <f>SUM(E51:E57)</f>
        <v>0</v>
      </c>
      <c r="F58" s="69">
        <f>SUM(F51:F57)</f>
        <v>0</v>
      </c>
      <c r="G58" s="1"/>
      <c r="H58" s="1"/>
      <c r="I58" s="28">
        <f>SUM(I51:I57)</f>
        <v>0</v>
      </c>
      <c r="J58" s="44">
        <f>SUM(J50:J57)</f>
        <v>0</v>
      </c>
      <c r="K58" s="69">
        <f>SUM(K51:K57)</f>
        <v>0</v>
      </c>
      <c r="M58" s="1"/>
      <c r="N58" s="187">
        <f>SUM(N51:N57)</f>
        <v>0</v>
      </c>
      <c r="O58" s="44">
        <f>SUM(O50:O57)</f>
        <v>0</v>
      </c>
      <c r="P58" s="69">
        <f>SUM(P51:P57)</f>
        <v>0</v>
      </c>
    </row>
    <row r="59" spans="1:16" ht="18" customHeight="1" thickBot="1" x14ac:dyDescent="0.3">
      <c r="A59" s="85" t="s">
        <v>6</v>
      </c>
      <c r="B59" s="323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323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16.899999999999999" customHeight="1" thickBot="1" x14ac:dyDescent="0.3">
      <c r="A62" s="87" t="s">
        <v>78</v>
      </c>
      <c r="B62" s="463" t="s">
        <v>10</v>
      </c>
      <c r="C62" s="463"/>
      <c r="D62" s="199"/>
      <c r="E62" s="126">
        <f>ROUND($E$20*D62/100,2)</f>
        <v>0</v>
      </c>
      <c r="F62" s="127">
        <f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323" t="s">
        <v>11</v>
      </c>
      <c r="C63" s="146"/>
      <c r="D63" s="196"/>
      <c r="E63" s="128">
        <f>ROUND($E$20*D63/100,2)</f>
        <v>0</v>
      </c>
      <c r="F63" s="129">
        <f>ROUND(E63*$E$14,2)</f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323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>ROUND($E$20*D66/100,2)</f>
        <v>0</v>
      </c>
      <c r="F66" s="127">
        <f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323" t="s">
        <v>15</v>
      </c>
      <c r="C67" s="17"/>
      <c r="D67" s="198"/>
      <c r="E67" s="140">
        <f>ROUND($E$20*D67/100,2)</f>
        <v>0</v>
      </c>
      <c r="F67" s="129">
        <f>ROUND(E67*$E$14,2)</f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323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323" t="s">
        <v>17</v>
      </c>
      <c r="C70" s="146"/>
      <c r="D70" s="200"/>
      <c r="E70" s="139">
        <f>ROUND($E$20*D70/100,2)</f>
        <v>0</v>
      </c>
      <c r="F70" s="127">
        <f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ht="36" customHeight="1" thickBot="1" x14ac:dyDescent="0.3">
      <c r="A71" s="89" t="s">
        <v>87</v>
      </c>
      <c r="B71" s="460" t="s">
        <v>18</v>
      </c>
      <c r="C71" s="461"/>
      <c r="D71" s="200"/>
      <c r="E71" s="139">
        <f>ROUND($E$20*D71/100,2)</f>
        <v>0</v>
      </c>
      <c r="F71" s="127">
        <f>ROUND(E71*$E$14,2)</f>
        <v>0</v>
      </c>
      <c r="G71" s="1"/>
      <c r="H71" s="1"/>
      <c r="I71" s="199"/>
      <c r="J71" s="139">
        <f>ROUND($J$20*I71/100,2)</f>
        <v>0</v>
      </c>
      <c r="K71" s="127">
        <f>ROUND(J71*$J$14,2)</f>
        <v>0</v>
      </c>
      <c r="M71" s="1"/>
      <c r="N71" s="199"/>
      <c r="O71" s="139">
        <f>ROUND($O$20*N71/100,2)</f>
        <v>0</v>
      </c>
      <c r="P71" s="127">
        <f>ROUND(O71*$O$14,2)</f>
        <v>0</v>
      </c>
    </row>
    <row r="72" spans="1:16" ht="31.5" customHeight="1" thickBot="1" x14ac:dyDescent="0.3">
      <c r="A72" s="89" t="s">
        <v>88</v>
      </c>
      <c r="B72" s="323" t="s">
        <v>19</v>
      </c>
      <c r="C72" s="142"/>
      <c r="D72" s="198"/>
      <c r="E72" s="140">
        <f>ROUND($E$20*D72/100,2)</f>
        <v>0</v>
      </c>
      <c r="F72" s="129">
        <f>ROUND(E72*$E$14,2)</f>
        <v>0</v>
      </c>
      <c r="G72" s="1"/>
      <c r="H72" s="1"/>
      <c r="I72" s="196"/>
      <c r="J72" s="140">
        <f>ROUND($J$20*I72/100,2)</f>
        <v>0</v>
      </c>
      <c r="K72" s="129">
        <f>ROUND(J72*$J$14,2)</f>
        <v>0</v>
      </c>
      <c r="M72" s="1"/>
      <c r="N72" s="196"/>
      <c r="O72" s="140">
        <f>ROUND($O$20*N72/100,2)</f>
        <v>0</v>
      </c>
      <c r="P72" s="129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52">
        <f>(SUM(D61:D63)+SUM(D65:D67)+SUM(D69:D72))</f>
        <v>0</v>
      </c>
      <c r="E73" s="69">
        <f>(SUM(E61:E63)+SUM(E65:E67)+SUM(E69:E72))</f>
        <v>0</v>
      </c>
      <c r="F73" s="69">
        <f>SUM(F61:F72)</f>
        <v>0</v>
      </c>
      <c r="G73" s="1"/>
      <c r="H73" s="1"/>
      <c r="I73" s="52">
        <f>(SUM(I61:I63)+SUM(I65:I67)+SUM(I69:I72))</f>
        <v>0</v>
      </c>
      <c r="J73" s="69">
        <f>(SUM(J61:J63)+SUM(J65:J67)+SUM(J69:J72))</f>
        <v>0</v>
      </c>
      <c r="K73" s="69">
        <f>SUM(K61:K72)</f>
        <v>0</v>
      </c>
      <c r="M73" s="1"/>
      <c r="N73" s="52">
        <f>(SUM(N61:N63)+SUM(N65:N67)+SUM(N69:N72))</f>
        <v>0</v>
      </c>
      <c r="O73" s="69">
        <f>(SUM(O61:O63)+SUM(O65:O67)+SUM(O69:O72))</f>
        <v>0</v>
      </c>
      <c r="P73" s="69">
        <f>SUM(P61:P72)</f>
        <v>0</v>
      </c>
    </row>
    <row r="74" spans="1:16" ht="18" customHeight="1" thickBot="1" x14ac:dyDescent="0.3">
      <c r="A74" s="83" t="s">
        <v>20</v>
      </c>
      <c r="B74" s="323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323" t="s">
        <v>22</v>
      </c>
      <c r="C75" s="146"/>
      <c r="D75" s="197"/>
      <c r="E75" s="55">
        <f>ROUND($E$20*D75/100,2)</f>
        <v>0</v>
      </c>
      <c r="F75" s="56">
        <f>ROUND(E75*$E$14,2)</f>
        <v>0</v>
      </c>
      <c r="G75" s="1"/>
      <c r="H75" s="1"/>
      <c r="I75" s="197"/>
      <c r="J75" s="55">
        <f>ROUND($J$20*I75/100,2)</f>
        <v>0</v>
      </c>
      <c r="K75" s="56">
        <f>ROUND(J75*$J$14,2)</f>
        <v>0</v>
      </c>
      <c r="M75" s="1"/>
      <c r="N75" s="197"/>
      <c r="O75" s="55">
        <f>ROUND($O$20*N75/100,2)</f>
        <v>0</v>
      </c>
      <c r="P75" s="56">
        <f>ROUND(O75*$O$14,2)</f>
        <v>0</v>
      </c>
    </row>
    <row r="76" spans="1:16" ht="18" customHeight="1" thickBot="1" x14ac:dyDescent="0.3">
      <c r="A76" s="85" t="s">
        <v>23</v>
      </c>
      <c r="B76" s="323" t="s">
        <v>24</v>
      </c>
      <c r="C76" s="146"/>
      <c r="D76" s="196"/>
      <c r="E76" s="57">
        <f>ROUND($E$20*D76/100,2)</f>
        <v>0</v>
      </c>
      <c r="F76" s="58">
        <f>ROUND(E76*$E$14,2)</f>
        <v>0</v>
      </c>
      <c r="G76" s="1"/>
      <c r="H76" s="1"/>
      <c r="I76" s="196"/>
      <c r="J76" s="57">
        <f>ROUND($J$20*I76/100,2)</f>
        <v>0</v>
      </c>
      <c r="K76" s="58">
        <f>ROUND(J76*$J$14,2)</f>
        <v>0</v>
      </c>
      <c r="M76" s="1"/>
      <c r="N76" s="196"/>
      <c r="O76" s="57">
        <f>ROUND($O$20*N76/100,2)</f>
        <v>0</v>
      </c>
      <c r="P76" s="58">
        <f>ROUND(O76*$O$14,2)</f>
        <v>0</v>
      </c>
    </row>
    <row r="77" spans="1:16" ht="25.9" customHeight="1" thickBot="1" x14ac:dyDescent="0.3">
      <c r="A77" s="82" t="s">
        <v>102</v>
      </c>
      <c r="B77" s="173"/>
      <c r="C77" s="173"/>
      <c r="D77" s="79" t="e">
        <f>SUM(D74:D76)</f>
        <v>#DIV/0!</v>
      </c>
      <c r="E77" s="80" t="e">
        <f>ROUND(SUM(E74:E76),2)</f>
        <v>#DIV/0!</v>
      </c>
      <c r="F77" s="81" t="e">
        <f>SUM(F74:F76)</f>
        <v>#DIV/0!</v>
      </c>
      <c r="G77" s="1"/>
      <c r="H77" s="1"/>
      <c r="I77" s="79" t="e">
        <f>SUM(I74:I76)</f>
        <v>#DIV/0!</v>
      </c>
      <c r="J77" s="80" t="e">
        <f>ROUND(SUM(J74:J76),2)</f>
        <v>#DIV/0!</v>
      </c>
      <c r="K77" s="81" t="e">
        <f>SUM(K74:K76)</f>
        <v>#DIV/0!</v>
      </c>
      <c r="M77" s="1"/>
      <c r="N77" s="79" t="e">
        <f>SUM(N74:N76)</f>
        <v>#DIV/0!</v>
      </c>
      <c r="O77" s="80" t="e">
        <f>ROUND(SUM(O74:O76),2)</f>
        <v>#DIV/0!</v>
      </c>
      <c r="P77" s="81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48" t="e">
        <f>ROUND(E78*100/E77,2)</f>
        <v>#DIV/0!</v>
      </c>
      <c r="E78" s="46" t="e">
        <f>$E$20+$E$48+$E$51+$E$52+$E$61+$E$62+$E$65</f>
        <v>#DIV/0!</v>
      </c>
      <c r="F78" s="172" t="e">
        <f>E78*$E$14</f>
        <v>#DIV/0!</v>
      </c>
      <c r="G78" s="3"/>
      <c r="H78" s="3"/>
      <c r="I78" s="48" t="e">
        <f>ROUND(J78*100/J77,2)</f>
        <v>#DIV/0!</v>
      </c>
      <c r="J78" s="46" t="e">
        <f>$J$20+$J$48+$J$51+$J$52+$J$61+$J$62+$J$65</f>
        <v>#DIV/0!</v>
      </c>
      <c r="K78" s="172" t="e">
        <f>J78*$J$14</f>
        <v>#DIV/0!</v>
      </c>
      <c r="L78" s="47"/>
      <c r="M78" s="3"/>
      <c r="N78" s="48" t="e">
        <f>ROUND(O78*100/O77,2)</f>
        <v>#DIV/0!</v>
      </c>
      <c r="O78" s="46" t="e">
        <f>$O$20+$O$48+$O$51+$O$52+$O$61+$O$62+$O$65</f>
        <v>#DIV/0!</v>
      </c>
      <c r="P78" s="172" t="e">
        <f>O78*$O$14</f>
        <v>#DIV/0!</v>
      </c>
    </row>
    <row r="79" spans="1:16" x14ac:dyDescent="0.25"/>
    <row r="80" spans="1:16" x14ac:dyDescent="0.25">
      <c r="A80" s="9" t="s">
        <v>100</v>
      </c>
    </row>
    <row r="81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sheetProtection algorithmName="SHA-512" hashValue="30dE6Rv8vuKuXW6YqDSPuOnVNu36e7yhUX0aS7xRx9W7wku7I00unzCw3dFX6SG9IEuzarhMUaFC3ot0qQ5HRA==" saltValue="NhVR2JtxiMZ4Qt6x8WAexg==" spinCount="100000" sheet="1" objects="1" scenarios="1"/>
  <mergeCells count="36"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  <mergeCell ref="B30:C30"/>
    <mergeCell ref="D18:F18"/>
    <mergeCell ref="I18:K18"/>
    <mergeCell ref="N18:P18"/>
    <mergeCell ref="B19:C19"/>
    <mergeCell ref="B23:C23"/>
    <mergeCell ref="B24:C24"/>
    <mergeCell ref="B25:C25"/>
    <mergeCell ref="B26:C26"/>
    <mergeCell ref="B27:C27"/>
    <mergeCell ref="B28:C28"/>
    <mergeCell ref="B29:C29"/>
    <mergeCell ref="B71:C71"/>
    <mergeCell ref="A31:C31"/>
    <mergeCell ref="A44:C44"/>
    <mergeCell ref="B49:D49"/>
    <mergeCell ref="B50:C50"/>
    <mergeCell ref="B51:C51"/>
    <mergeCell ref="B52:C52"/>
    <mergeCell ref="B53:C53"/>
    <mergeCell ref="B54:C54"/>
    <mergeCell ref="B57:C57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2" manualBreakCount="2">
    <brk id="31" max="16383" man="1"/>
    <brk id="7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8756-F0BD-49C3-A2F3-CE2126C31A34}">
  <sheetPr>
    <pageSetUpPr fitToPage="1"/>
  </sheetPr>
  <dimension ref="A1:R106"/>
  <sheetViews>
    <sheetView showGridLines="0" topLeftCell="A44" zoomScale="70" zoomScaleNormal="70" workbookViewId="0">
      <selection activeCell="A14" sqref="A14:D14"/>
    </sheetView>
  </sheetViews>
  <sheetFormatPr baseColWidth="10" defaultColWidth="0" defaultRowHeight="15" zeroHeight="1" x14ac:dyDescent="0.25"/>
  <cols>
    <col min="1" max="1" width="7.7109375" style="151" customWidth="1"/>
    <col min="2" max="2" width="44.7109375" style="151" customWidth="1"/>
    <col min="3" max="3" width="19.28515625" style="151" customWidth="1"/>
    <col min="4" max="4" width="11.85546875" style="151" customWidth="1"/>
    <col min="5" max="5" width="12.85546875" style="13" customWidth="1"/>
    <col min="6" max="6" width="15.85546875" style="151" bestFit="1" customWidth="1"/>
    <col min="7" max="7" width="12" style="151" bestFit="1" customWidth="1"/>
    <col min="8" max="8" width="8.85546875" style="151" customWidth="1"/>
    <col min="9" max="9" width="10.28515625" style="151" customWidth="1"/>
    <col min="10" max="10" width="9.5703125" style="151" bestFit="1" customWidth="1"/>
    <col min="11" max="11" width="16.28515625" style="151" customWidth="1"/>
    <col min="12" max="12" width="13.5703125" style="151" customWidth="1"/>
    <col min="13" max="13" width="8.85546875" style="151" customWidth="1"/>
    <col min="14" max="14" width="10" style="151" customWidth="1"/>
    <col min="15" max="15" width="9" style="151" bestFit="1" customWidth="1"/>
    <col min="16" max="16" width="14.42578125" style="151" bestFit="1" customWidth="1"/>
    <col min="17" max="18" width="0" style="151" hidden="1" customWidth="1"/>
    <col min="19" max="16384" width="8.85546875" style="151" hidden="1"/>
  </cols>
  <sheetData>
    <row r="1" spans="1:16" ht="21.75" thickBot="1" x14ac:dyDescent="0.4">
      <c r="A1" s="325" t="s">
        <v>218</v>
      </c>
      <c r="B1" s="1"/>
      <c r="C1" s="1"/>
      <c r="D1" s="1"/>
      <c r="E1" s="37"/>
      <c r="G1" s="1"/>
      <c r="H1" s="1"/>
      <c r="I1" s="1"/>
    </row>
    <row r="2" spans="1:16" ht="30.75" thickBot="1" x14ac:dyDescent="0.4">
      <c r="A2" s="325"/>
      <c r="B2" s="1"/>
      <c r="C2" s="1"/>
      <c r="D2" s="1"/>
      <c r="E2" s="37"/>
      <c r="G2" s="475" t="s">
        <v>159</v>
      </c>
      <c r="H2" s="432"/>
      <c r="I2" s="432"/>
      <c r="J2" s="433"/>
      <c r="K2" s="112" t="s">
        <v>113</v>
      </c>
      <c r="L2" s="114" t="s">
        <v>158</v>
      </c>
    </row>
    <row r="3" spans="1:16" ht="21" x14ac:dyDescent="0.35">
      <c r="A3" s="325"/>
      <c r="B3" s="1"/>
      <c r="C3" s="1"/>
      <c r="D3" s="1"/>
      <c r="E3" s="37"/>
      <c r="G3" s="38" t="str">
        <f>D18</f>
        <v>Voll Sozial­verspflicht. Personal</v>
      </c>
      <c r="I3" s="1"/>
      <c r="J3" s="205"/>
      <c r="K3" s="228" t="e">
        <f>$E$77</f>
        <v>#DIV/0!</v>
      </c>
      <c r="L3" s="234" t="e">
        <f>D78</f>
        <v>#DIV/0!</v>
      </c>
      <c r="N3" s="442" t="s">
        <v>167</v>
      </c>
      <c r="O3" s="442"/>
      <c r="P3" s="442"/>
    </row>
    <row r="4" spans="1:16" ht="21" x14ac:dyDescent="0.35">
      <c r="A4" s="325"/>
      <c r="B4" s="1"/>
      <c r="C4" s="1"/>
      <c r="D4" s="1"/>
      <c r="E4" s="37"/>
      <c r="G4" s="38" t="str">
        <f>I18</f>
        <v>Minijob</v>
      </c>
      <c r="I4" s="1"/>
      <c r="J4" s="204"/>
      <c r="K4" s="230" t="e">
        <f>$J$77</f>
        <v>#DIV/0!</v>
      </c>
      <c r="L4" s="235" t="e">
        <f>I78</f>
        <v>#DIV/0!</v>
      </c>
      <c r="N4" s="442"/>
      <c r="O4" s="442"/>
      <c r="P4" s="442"/>
    </row>
    <row r="5" spans="1:16" ht="21.75" thickBot="1" x14ac:dyDescent="0.4">
      <c r="A5" s="325"/>
      <c r="B5" s="1"/>
      <c r="C5" s="1"/>
      <c r="D5" s="1"/>
      <c r="E5" s="37"/>
      <c r="G5" s="38" t="str">
        <f>N18</f>
        <v>Midijob</v>
      </c>
      <c r="I5" s="1"/>
      <c r="J5" s="203"/>
      <c r="K5" s="232" t="e">
        <f>$O$77</f>
        <v>#DIV/0!</v>
      </c>
      <c r="L5" s="236" t="e">
        <f>N78</f>
        <v>#DIV/0!</v>
      </c>
      <c r="N5" s="442"/>
      <c r="O5" s="442"/>
      <c r="P5" s="442"/>
    </row>
    <row r="6" spans="1:16" ht="21.75" thickBot="1" x14ac:dyDescent="0.4">
      <c r="A6" s="325"/>
      <c r="B6" s="1"/>
      <c r="C6" s="1"/>
      <c r="D6" s="1"/>
      <c r="E6" s="37"/>
      <c r="G6" s="38" t="s">
        <v>112</v>
      </c>
      <c r="H6" s="1"/>
      <c r="I6" s="1"/>
      <c r="J6" s="116">
        <f>SUM(J3:J5)</f>
        <v>0</v>
      </c>
      <c r="K6" s="113"/>
      <c r="L6" s="115"/>
    </row>
    <row r="7" spans="1:16" ht="21" x14ac:dyDescent="0.35">
      <c r="A7" s="325"/>
      <c r="B7" s="1"/>
      <c r="C7" s="1"/>
      <c r="D7" s="1"/>
      <c r="E7" s="37"/>
      <c r="G7" s="438" t="s">
        <v>165</v>
      </c>
      <c r="H7" s="439"/>
      <c r="I7" s="439"/>
      <c r="J7" s="439"/>
      <c r="K7" s="476" t="e">
        <f>ROUND((K3*$J$3/100)+(K4*$J$4/100)+(K5*$J$5/100),2)</f>
        <v>#DIV/0!</v>
      </c>
      <c r="L7" s="478" t="e">
        <f>ROUND((L3*$J$3/100)+(L4*$J$4/100)+(L5*$J$5/100),2)</f>
        <v>#DIV/0!</v>
      </c>
    </row>
    <row r="8" spans="1:16" ht="21.75" thickBot="1" x14ac:dyDescent="0.4">
      <c r="A8" s="325"/>
      <c r="B8" s="1"/>
      <c r="C8" s="1"/>
      <c r="D8" s="1"/>
      <c r="E8" s="37"/>
      <c r="G8" s="440"/>
      <c r="H8" s="441"/>
      <c r="I8" s="441"/>
      <c r="J8" s="441"/>
      <c r="K8" s="477"/>
      <c r="L8" s="479"/>
    </row>
    <row r="9" spans="1:16" ht="15.75" x14ac:dyDescent="0.25">
      <c r="A9" s="110"/>
      <c r="B9" s="1"/>
      <c r="C9" s="1"/>
      <c r="D9" s="1"/>
      <c r="E9" s="37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J12" s="202"/>
      <c r="O12" s="202"/>
    </row>
    <row r="13" spans="1:16" x14ac:dyDescent="0.25">
      <c r="A13" s="436" t="s">
        <v>229</v>
      </c>
      <c r="B13" s="436"/>
      <c r="C13" s="436"/>
      <c r="D13" s="437"/>
      <c r="E13" s="226"/>
      <c r="J13" s="226"/>
      <c r="O13" s="226"/>
    </row>
    <row r="14" spans="1:16" ht="30" customHeight="1" x14ac:dyDescent="0.25">
      <c r="A14" s="437" t="s">
        <v>219</v>
      </c>
      <c r="B14" s="491"/>
      <c r="C14" s="491"/>
      <c r="D14" s="492"/>
      <c r="E14" s="227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J16" s="202"/>
      <c r="O16" s="202"/>
    </row>
    <row r="17" spans="1:16" ht="15.75" thickBot="1" x14ac:dyDescent="0.3">
      <c r="A17" s="38"/>
      <c r="B17" s="1"/>
      <c r="C17" s="1"/>
      <c r="D17" s="1"/>
      <c r="E17" s="37"/>
      <c r="G17" s="1"/>
      <c r="H17" s="1"/>
    </row>
    <row r="18" spans="1:16" ht="24" customHeight="1" thickBot="1" x14ac:dyDescent="0.3">
      <c r="A18" s="39"/>
      <c r="B18" s="183"/>
      <c r="C18" s="183"/>
      <c r="D18" s="465" t="s">
        <v>25</v>
      </c>
      <c r="E18" s="466"/>
      <c r="F18" s="467"/>
      <c r="G18" s="1"/>
      <c r="H18" s="183"/>
      <c r="I18" s="455" t="s">
        <v>205</v>
      </c>
      <c r="J18" s="456"/>
      <c r="K18" s="457"/>
      <c r="M18" s="183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 t="shared" ref="E23:E29" si="0">ROUND($E$20*D23/100,2)</f>
        <v>0</v>
      </c>
      <c r="F23" s="125">
        <f t="shared" ref="F23:F30" si="1">ROUND(E23*$E$14,2)</f>
        <v>0</v>
      </c>
      <c r="G23" s="1"/>
      <c r="I23" s="207"/>
      <c r="J23" s="124">
        <f>ROUND($J$20*I23/100,2)</f>
        <v>0</v>
      </c>
      <c r="K23" s="125">
        <f>ROUND(J23*$J$14,2)</f>
        <v>0</v>
      </c>
      <c r="N23" s="207"/>
      <c r="O23" s="124">
        <f t="shared" ref="O23:O29" si="2">ROUND($O$20*N23/100,2)</f>
        <v>0</v>
      </c>
      <c r="P23" s="125">
        <f t="shared" ref="P23:P30" si="3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si="0"/>
        <v>0</v>
      </c>
      <c r="F24" s="127">
        <f t="shared" si="1"/>
        <v>0</v>
      </c>
      <c r="G24" s="1"/>
      <c r="I24" s="182"/>
      <c r="J24" s="126"/>
      <c r="K24" s="127"/>
      <c r="N24" s="208"/>
      <c r="O24" s="126">
        <f t="shared" si="2"/>
        <v>0</v>
      </c>
      <c r="P24" s="127">
        <f t="shared" si="3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0"/>
        <v>0</v>
      </c>
      <c r="F25" s="127">
        <f t="shared" si="1"/>
        <v>0</v>
      </c>
      <c r="G25" s="1"/>
      <c r="I25" s="208"/>
      <c r="J25" s="126">
        <f>ROUND($J$20*I25/100,2)</f>
        <v>0</v>
      </c>
      <c r="K25" s="127">
        <f>ROUND(J25*$J$14,2)</f>
        <v>0</v>
      </c>
      <c r="N25" s="208"/>
      <c r="O25" s="126">
        <f t="shared" si="2"/>
        <v>0</v>
      </c>
      <c r="P25" s="127">
        <f t="shared" si="3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0"/>
        <v>0</v>
      </c>
      <c r="F26" s="127">
        <f t="shared" si="1"/>
        <v>0</v>
      </c>
      <c r="G26" s="1"/>
      <c r="I26" s="182"/>
      <c r="J26" s="126"/>
      <c r="K26" s="127"/>
      <c r="N26" s="208"/>
      <c r="O26" s="126">
        <f t="shared" si="2"/>
        <v>0</v>
      </c>
      <c r="P26" s="127">
        <f t="shared" si="3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0"/>
        <v>0</v>
      </c>
      <c r="F27" s="127">
        <f t="shared" si="1"/>
        <v>0</v>
      </c>
      <c r="G27" s="1"/>
      <c r="I27" s="182"/>
      <c r="J27" s="126"/>
      <c r="K27" s="127"/>
      <c r="N27" s="208"/>
      <c r="O27" s="126">
        <f t="shared" si="2"/>
        <v>0</v>
      </c>
      <c r="P27" s="127">
        <f t="shared" si="3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0"/>
        <v>0</v>
      </c>
      <c r="F28" s="127">
        <f t="shared" si="1"/>
        <v>0</v>
      </c>
      <c r="G28" s="1"/>
      <c r="I28" s="208"/>
      <c r="J28" s="126">
        <f>ROUND($J$20*I28/100,2)</f>
        <v>0</v>
      </c>
      <c r="K28" s="127">
        <f>ROUND(J28*$J$14,2)</f>
        <v>0</v>
      </c>
      <c r="N28" s="208"/>
      <c r="O28" s="126">
        <f t="shared" si="2"/>
        <v>0</v>
      </c>
      <c r="P28" s="127">
        <f t="shared" si="3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0"/>
        <v>0</v>
      </c>
      <c r="F29" s="127">
        <f t="shared" si="1"/>
        <v>0</v>
      </c>
      <c r="G29" s="1"/>
      <c r="I29" s="208"/>
      <c r="J29" s="126">
        <f>ROUND($J$20*I29/100,2)</f>
        <v>0</v>
      </c>
      <c r="K29" s="127">
        <f>ROUND(J29*$J$14,2)</f>
        <v>0</v>
      </c>
      <c r="N29" s="208"/>
      <c r="O29" s="126">
        <f t="shared" si="2"/>
        <v>0</v>
      </c>
      <c r="P29" s="127">
        <f t="shared" si="3"/>
        <v>0</v>
      </c>
    </row>
    <row r="30" spans="1:16" ht="16.899999999999999" customHeight="1" thickBot="1" x14ac:dyDescent="0.3">
      <c r="A30" s="109" t="s">
        <v>62</v>
      </c>
      <c r="B30" s="451" t="s">
        <v>152</v>
      </c>
      <c r="C30" s="451"/>
      <c r="D30" s="209"/>
      <c r="E30" s="128">
        <f>ROUND(($E$20)*D30/100,2)</f>
        <v>0</v>
      </c>
      <c r="F30" s="129">
        <f t="shared" si="1"/>
        <v>0</v>
      </c>
      <c r="G30" s="1"/>
      <c r="I30" s="209"/>
      <c r="J30" s="128">
        <f>ROUND(($J$20)*I30/100,2)</f>
        <v>0</v>
      </c>
      <c r="K30" s="129">
        <f>ROUND(J30*$J$14,2)</f>
        <v>0</v>
      </c>
      <c r="N30" s="209"/>
      <c r="O30" s="128">
        <f>ROUND(($O$20)*N30/100,2)</f>
        <v>0</v>
      </c>
      <c r="P30" s="129">
        <f t="shared" si="3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8" ht="16.899999999999999" customHeight="1" thickBot="1" x14ac:dyDescent="0.3">
      <c r="A33" s="180" t="s">
        <v>63</v>
      </c>
      <c r="B33" s="179" t="s">
        <v>40</v>
      </c>
      <c r="C33" s="179"/>
      <c r="D33" s="144" t="e">
        <f>ROUND($E$13*100/$E$15,2)</f>
        <v>#DIV/0!</v>
      </c>
      <c r="E33" s="118" t="e">
        <f>ROUND($E$20*D33/100,2)</f>
        <v>#DIV/0!</v>
      </c>
      <c r="F33" s="119" t="e">
        <f t="shared" ref="F33:F42" si="4">ROUND(E33*$E$14,2)</f>
        <v>#DIV/0!</v>
      </c>
      <c r="G33" s="1"/>
      <c r="I33" s="225" t="e">
        <f>ROUND($J$13*100/$J$15,2)</f>
        <v>#DIV/0!</v>
      </c>
      <c r="J33" s="118" t="e">
        <f>ROUND($J$20*I33/100,2)</f>
        <v>#DIV/0!</v>
      </c>
      <c r="K33" s="119" t="e">
        <f t="shared" ref="K33:K42" si="5">ROUND(J33*$J$14,2)</f>
        <v>#DIV/0!</v>
      </c>
      <c r="N33" s="223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  <c r="R33" s="64"/>
    </row>
    <row r="34" spans="1:18" ht="16.899999999999999" customHeight="1" thickBot="1" x14ac:dyDescent="0.3">
      <c r="A34" s="177"/>
      <c r="B34" s="105" t="s">
        <v>41</v>
      </c>
      <c r="C34" s="176">
        <f>$D$23+$D$24+$D$25+$D$26+$D$27+$D$28+$D$29+$D$30</f>
        <v>0</v>
      </c>
      <c r="D34" s="189" t="e">
        <f>ROUND(E34*100/$E$20,2)</f>
        <v>#DIV/0!</v>
      </c>
      <c r="E34" s="120" t="e">
        <f>ROUND($E$33*C34/100,2)</f>
        <v>#DIV/0!</v>
      </c>
      <c r="F34" s="121" t="e">
        <f t="shared" si="4"/>
        <v>#DIV/0!</v>
      </c>
      <c r="G34" s="1"/>
      <c r="H34" s="133">
        <f>$I$23+$I$25+$I$28+$I$29+$I$30</f>
        <v>0</v>
      </c>
      <c r="I34" s="189" t="e">
        <f>ROUND(J34*100/$J$20,2)</f>
        <v>#DIV/0!</v>
      </c>
      <c r="J34" s="120" t="e">
        <f>ROUND($J$33*H34/100,2)</f>
        <v>#DIV/0!</v>
      </c>
      <c r="K34" s="121" t="e">
        <f t="shared" si="5"/>
        <v>#DIV/0!</v>
      </c>
      <c r="M34" s="133">
        <f>N23+N24+N25+N26+N27+N28+N29+N30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8" ht="16.899999999999999" customHeight="1" thickBot="1" x14ac:dyDescent="0.3">
      <c r="A35" s="180" t="s">
        <v>64</v>
      </c>
      <c r="B35" s="179" t="s">
        <v>42</v>
      </c>
      <c r="C35" s="178"/>
      <c r="D35" s="143" t="e">
        <f>ROUND(E10*100/E15,2)</f>
        <v>#DIV/0!</v>
      </c>
      <c r="E35" s="120" t="e">
        <f>ROUND($E$20*D35/100,2)</f>
        <v>#DIV/0!</v>
      </c>
      <c r="F35" s="121" t="e">
        <f t="shared" si="4"/>
        <v>#DIV/0!</v>
      </c>
      <c r="G35" s="1"/>
      <c r="H35" s="178"/>
      <c r="I35" s="210" t="e">
        <f>ROUND(J10*100/J15,2)</f>
        <v>#DIV/0!</v>
      </c>
      <c r="J35" s="120" t="e">
        <f>ROUND($J$20*I35/100,2)</f>
        <v>#DIV/0!</v>
      </c>
      <c r="K35" s="121" t="e">
        <f t="shared" si="5"/>
        <v>#DIV/0!</v>
      </c>
      <c r="M35" s="178"/>
      <c r="N35" s="224" t="e">
        <f>ROUND(O10*100/O15,2)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8" ht="16.5" customHeight="1" thickBot="1" x14ac:dyDescent="0.3">
      <c r="A36" s="177"/>
      <c r="B36" s="105" t="s">
        <v>43</v>
      </c>
      <c r="C36" s="176">
        <f>$D$23+$D$24+$D$25+$D$26+$D$27+$D$28+$D$29+$D$30</f>
        <v>0</v>
      </c>
      <c r="D36" s="189" t="e">
        <f>ROUND(E36*100/$E$20,2)</f>
        <v>#DIV/0!</v>
      </c>
      <c r="E36" s="120" t="e">
        <f>ROUND($E$35*C36/100,2)</f>
        <v>#DIV/0!</v>
      </c>
      <c r="F36" s="121" t="e">
        <f t="shared" si="4"/>
        <v>#DIV/0!</v>
      </c>
      <c r="G36" s="1"/>
      <c r="H36" s="133">
        <f>$H$34</f>
        <v>0</v>
      </c>
      <c r="I36" s="189" t="e">
        <f>ROUND(J36*100/$J$20,2)</f>
        <v>#DIV/0!</v>
      </c>
      <c r="J36" s="120" t="e">
        <f>ROUND($J$35*H36/100,2)</f>
        <v>#DIV/0!</v>
      </c>
      <c r="K36" s="121" t="e">
        <f t="shared" si="5"/>
        <v>#DIV/0!</v>
      </c>
      <c r="M36" s="133">
        <f>M34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8" ht="16.5" customHeight="1" thickBot="1" x14ac:dyDescent="0.3">
      <c r="A37" s="180" t="s">
        <v>65</v>
      </c>
      <c r="B37" s="179" t="s">
        <v>44</v>
      </c>
      <c r="C37" s="178"/>
      <c r="D37" s="143" t="e">
        <f>ROUND(E11*100/E15,2)</f>
        <v>#DIV/0!</v>
      </c>
      <c r="E37" s="120" t="e">
        <f>ROUND($E$20*D37/100,2)</f>
        <v>#DIV/0!</v>
      </c>
      <c r="F37" s="121" t="e">
        <f t="shared" si="4"/>
        <v>#DIV/0!</v>
      </c>
      <c r="G37" s="1"/>
      <c r="H37" s="178"/>
      <c r="I37" s="210" t="e">
        <f>ROUND(J11*100/J15,2)</f>
        <v>#DIV/0!</v>
      </c>
      <c r="J37" s="120" t="e">
        <f>ROUND($J$20*I37/100,2)</f>
        <v>#DIV/0!</v>
      </c>
      <c r="K37" s="121" t="e">
        <f t="shared" si="5"/>
        <v>#DIV/0!</v>
      </c>
      <c r="M37" s="178"/>
      <c r="N37" s="224" t="e">
        <f>ROUND(O11*100/O15,2)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8" ht="16.5" customHeight="1" thickBot="1" x14ac:dyDescent="0.3">
      <c r="A38" s="177"/>
      <c r="B38" s="105" t="s">
        <v>45</v>
      </c>
      <c r="C38" s="176">
        <f>$D$23+$D$24+$D$25+$D$26+$D$27+$D$28+$D$29+$D$30</f>
        <v>0</v>
      </c>
      <c r="D38" s="189" t="e">
        <f>ROUND(E38*100/$E$20,2)</f>
        <v>#DIV/0!</v>
      </c>
      <c r="E38" s="120" t="e">
        <f>ROUND($E$37*C38/100,2)</f>
        <v>#DIV/0!</v>
      </c>
      <c r="F38" s="121" t="e">
        <f t="shared" si="4"/>
        <v>#DIV/0!</v>
      </c>
      <c r="G38" s="1"/>
      <c r="H38" s="133">
        <f>H36</f>
        <v>0</v>
      </c>
      <c r="I38" s="189" t="e">
        <f>ROUND(J38*100/$J$20,2)</f>
        <v>#DIV/0!</v>
      </c>
      <c r="J38" s="120" t="e">
        <f>ROUND($J$37*H38/100,2)</f>
        <v>#DIV/0!</v>
      </c>
      <c r="K38" s="121" t="e">
        <f t="shared" si="5"/>
        <v>#DIV/0!</v>
      </c>
      <c r="M38" s="133">
        <f>M36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8" ht="16.5" customHeight="1" thickBot="1" x14ac:dyDescent="0.3">
      <c r="A39" s="180" t="s">
        <v>66</v>
      </c>
      <c r="B39" s="179" t="s">
        <v>46</v>
      </c>
      <c r="C39" s="178"/>
      <c r="D39" s="143" t="e">
        <f>ROUND(E12*100/E15,2)</f>
        <v>#DIV/0!</v>
      </c>
      <c r="E39" s="120" t="e">
        <f>ROUND($E$20*D39/100,2)</f>
        <v>#DIV/0!</v>
      </c>
      <c r="F39" s="121" t="e">
        <f t="shared" si="4"/>
        <v>#DIV/0!</v>
      </c>
      <c r="G39" s="1"/>
      <c r="H39" s="178"/>
      <c r="I39" s="210" t="e">
        <f>ROUND(J12*100/J15,2)</f>
        <v>#DIV/0!</v>
      </c>
      <c r="J39" s="120" t="e">
        <f>ROUND($J$20*I39/100,2)</f>
        <v>#DIV/0!</v>
      </c>
      <c r="K39" s="121" t="e">
        <f t="shared" si="5"/>
        <v>#DIV/0!</v>
      </c>
      <c r="M39" s="178"/>
      <c r="N39" s="224" t="e">
        <f>ROUND(O12*100/O15,2)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8" ht="16.5" customHeight="1" thickBot="1" x14ac:dyDescent="0.3">
      <c r="A40" s="181"/>
      <c r="B40" s="105" t="s">
        <v>47</v>
      </c>
      <c r="C40" s="176">
        <f>$D$23+$D$24+$D$25+$D$26+$D$27+$D$28+$D$29+$D$30</f>
        <v>0</v>
      </c>
      <c r="D40" s="189" t="e">
        <f>ROUND(E40*100/$E$20,2)</f>
        <v>#DIV/0!</v>
      </c>
      <c r="E40" s="120" t="e">
        <f>ROUND($E$39*C40/100,2)</f>
        <v>#DIV/0!</v>
      </c>
      <c r="F40" s="121" t="e">
        <f t="shared" si="4"/>
        <v>#DIV/0!</v>
      </c>
      <c r="G40" s="1"/>
      <c r="H40" s="133">
        <f>$H$36</f>
        <v>0</v>
      </c>
      <c r="I40" s="189" t="e">
        <f>ROUND(J40*100/$J$20,2)</f>
        <v>#DIV/0!</v>
      </c>
      <c r="J40" s="120" t="e">
        <f>ROUND($J$39*H40/100,2)</f>
        <v>#DIV/0!</v>
      </c>
      <c r="K40" s="121" t="e">
        <f t="shared" si="5"/>
        <v>#DIV/0!</v>
      </c>
      <c r="M40" s="133">
        <f>M38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8" ht="16.899999999999999" customHeight="1" thickBot="1" x14ac:dyDescent="0.3">
      <c r="A41" s="180" t="s">
        <v>67</v>
      </c>
      <c r="B41" s="179" t="s">
        <v>48</v>
      </c>
      <c r="C41" s="178"/>
      <c r="D41" s="312"/>
      <c r="E41" s="120">
        <f>ROUND($E$20*D41/100,2)</f>
        <v>0</v>
      </c>
      <c r="F41" s="121">
        <f t="shared" si="4"/>
        <v>0</v>
      </c>
      <c r="G41" s="1"/>
      <c r="H41" s="178"/>
      <c r="I41" s="312"/>
      <c r="J41" s="120">
        <f>ROUND($J$20*I41/100,2)</f>
        <v>0</v>
      </c>
      <c r="K41" s="121">
        <f t="shared" si="5"/>
        <v>0</v>
      </c>
      <c r="M41" s="178"/>
      <c r="N41" s="312"/>
      <c r="O41" s="120">
        <f>ROUND($O$20*N41/100,2)</f>
        <v>0</v>
      </c>
      <c r="P41" s="121">
        <f t="shared" si="6"/>
        <v>0</v>
      </c>
    </row>
    <row r="42" spans="1:18" ht="16.899999999999999" customHeight="1" thickBot="1" x14ac:dyDescent="0.3">
      <c r="A42" s="177"/>
      <c r="B42" s="105" t="s">
        <v>49</v>
      </c>
      <c r="C42" s="176">
        <f>$D$23+$D$24+$D$25+$D$26+$D$27+$D$28+$D$29+$D$30</f>
        <v>0</v>
      </c>
      <c r="D42" s="190" t="e">
        <f>ROUND(E42*100/$E$20,2)</f>
        <v>#DIV/0!</v>
      </c>
      <c r="E42" s="122">
        <f>ROUND($E$41*C42/100,2)</f>
        <v>0</v>
      </c>
      <c r="F42" s="123">
        <f t="shared" si="4"/>
        <v>0</v>
      </c>
      <c r="G42" s="1"/>
      <c r="H42" s="133">
        <f>$H$36</f>
        <v>0</v>
      </c>
      <c r="I42" s="190" t="e">
        <f>ROUND(J42*100/$J$20,2)</f>
        <v>#DIV/0!</v>
      </c>
      <c r="J42" s="122">
        <f>ROUND($J$41*H42/100,2)</f>
        <v>0</v>
      </c>
      <c r="K42" s="123">
        <f t="shared" si="5"/>
        <v>0</v>
      </c>
      <c r="M42" s="133">
        <f>M40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8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8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8" ht="18" customHeight="1" thickBot="1" x14ac:dyDescent="0.3">
      <c r="A45" s="90" t="s">
        <v>69</v>
      </c>
      <c r="B45" s="94" t="s">
        <v>52</v>
      </c>
      <c r="C45" s="186"/>
      <c r="D45" s="95"/>
      <c r="E45" s="50"/>
      <c r="F45" s="66"/>
      <c r="G45" s="1"/>
      <c r="H45" s="1"/>
      <c r="I45" s="67"/>
      <c r="J45" s="50"/>
      <c r="K45" s="66"/>
      <c r="M45" s="1"/>
      <c r="N45" s="67"/>
      <c r="O45" s="50"/>
      <c r="P45" s="66"/>
    </row>
    <row r="46" spans="1:18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8" ht="16.899999999999999" customHeight="1" thickBot="1" x14ac:dyDescent="0.3">
      <c r="A47" s="87" t="s">
        <v>71</v>
      </c>
      <c r="B47" s="96" t="s">
        <v>54</v>
      </c>
      <c r="C47" s="96"/>
      <c r="D47" s="196"/>
      <c r="E47" s="128">
        <f>ROUND($E$20*D47/100,2)</f>
        <v>0</v>
      </c>
      <c r="F47" s="129">
        <f>ROUND(E47*$E$14,2)</f>
        <v>0</v>
      </c>
      <c r="G47" s="1"/>
      <c r="H47" s="1"/>
      <c r="I47" s="196"/>
      <c r="J47" s="128">
        <f>ROUND($J$20*I47/100,2)</f>
        <v>0</v>
      </c>
      <c r="K47" s="129">
        <f>ROUND(J47*$J$14,2)</f>
        <v>0</v>
      </c>
      <c r="M47" s="1"/>
      <c r="N47" s="196"/>
      <c r="O47" s="128">
        <f>ROUND($O$20*N47/100,2)</f>
        <v>0</v>
      </c>
      <c r="P47" s="129">
        <f>ROUND(O47*$O$14,2)</f>
        <v>0</v>
      </c>
    </row>
    <row r="48" spans="1:18" ht="20.45" customHeight="1" thickBot="1" x14ac:dyDescent="0.3">
      <c r="A48" s="97" t="s">
        <v>107</v>
      </c>
      <c r="B48" s="98"/>
      <c r="C48" s="175"/>
      <c r="D48" s="174" t="e">
        <f>D44+D46+D47</f>
        <v>#DIV/0!</v>
      </c>
      <c r="E48" s="136" t="e">
        <f>E47+E46+E44</f>
        <v>#DIV/0!</v>
      </c>
      <c r="F48" s="137" t="e">
        <f>F47+F46+F44</f>
        <v>#DIV/0!</v>
      </c>
      <c r="G48" s="1"/>
      <c r="H48" s="1"/>
      <c r="I48" s="68" t="e">
        <f>I44+I46+I47</f>
        <v>#DIV/0!</v>
      </c>
      <c r="J48" s="136" t="e">
        <f>J47+J46+J44</f>
        <v>#DIV/0!</v>
      </c>
      <c r="K48" s="137" t="e">
        <f>K47+K46+K44</f>
        <v>#DIV/0!</v>
      </c>
      <c r="M48" s="1"/>
      <c r="N48" s="68" t="e">
        <f>N44+N46+N47</f>
        <v>#DIV/0!</v>
      </c>
      <c r="O48" s="136" t="e">
        <f>O47+O46+O44</f>
        <v>#DIV/0!</v>
      </c>
      <c r="P48" s="137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97"/>
      <c r="E51" s="124">
        <f>ROUND($E$20*D51/100,2)</f>
        <v>0</v>
      </c>
      <c r="F51" s="125">
        <f>ROUND(E51*$E$14,2)</f>
        <v>0</v>
      </c>
      <c r="G51" s="1"/>
      <c r="H51" s="3"/>
      <c r="I51" s="197"/>
      <c r="J51" s="124">
        <f>ROUND($J$20*I51/100,2)</f>
        <v>0</v>
      </c>
      <c r="K51" s="125">
        <f>ROUND(J51*$J$14,2)</f>
        <v>0</v>
      </c>
      <c r="M51" s="3"/>
      <c r="N51" s="197"/>
      <c r="O51" s="124">
        <f>ROUND($O$20*N51/100,2)</f>
        <v>0</v>
      </c>
      <c r="P51" s="125">
        <f>ROUND(O51*$O$14,2)</f>
        <v>0</v>
      </c>
    </row>
    <row r="52" spans="1:16" ht="15.75" thickBot="1" x14ac:dyDescent="0.3">
      <c r="A52" s="87" t="s">
        <v>95</v>
      </c>
      <c r="B52" s="464" t="s">
        <v>151</v>
      </c>
      <c r="C52" s="464"/>
      <c r="D52" s="199"/>
      <c r="E52" s="126">
        <f>ROUND($E$20*D52/100,2)</f>
        <v>0</v>
      </c>
      <c r="F52" s="127">
        <f>ROUND(E52*$E$14,2)</f>
        <v>0</v>
      </c>
      <c r="G52" s="1"/>
      <c r="H52" s="3"/>
      <c r="I52" s="199"/>
      <c r="J52" s="126">
        <f>ROUND($J$20*I52/100,2)</f>
        <v>0</v>
      </c>
      <c r="K52" s="127">
        <f>ROUND(J52*$J$14,2)</f>
        <v>0</v>
      </c>
      <c r="M52" s="3"/>
      <c r="N52" s="199"/>
      <c r="O52" s="126">
        <f>ROUND($O$20*N52/100,2)</f>
        <v>0</v>
      </c>
      <c r="P52" s="127">
        <f>ROUND(O52*$O$14,2)</f>
        <v>0</v>
      </c>
    </row>
    <row r="53" spans="1:16" ht="16.899999999999999" customHeight="1" thickBot="1" x14ac:dyDescent="0.3">
      <c r="A53" s="89" t="s">
        <v>73</v>
      </c>
      <c r="B53" s="460" t="s">
        <v>3</v>
      </c>
      <c r="C53" s="460"/>
      <c r="D53" s="199"/>
      <c r="E53" s="126">
        <f>ROUND($E$20*D53/100,2)</f>
        <v>0</v>
      </c>
      <c r="F53" s="127">
        <f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89" t="s">
        <v>74</v>
      </c>
      <c r="B54" s="460" t="s">
        <v>4</v>
      </c>
      <c r="C54" s="460"/>
      <c r="D54" s="149"/>
      <c r="E54" s="126"/>
      <c r="F54" s="127"/>
      <c r="G54" s="1"/>
      <c r="H54" s="1"/>
      <c r="I54" s="149"/>
      <c r="J54" s="126"/>
      <c r="K54" s="127"/>
      <c r="M54" s="1"/>
      <c r="N54" s="14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199"/>
      <c r="E55" s="126">
        <f>ROUND($E$20*D55/100,2)</f>
        <v>0</v>
      </c>
      <c r="F55" s="127">
        <f>ROUND(E55*$E$14,2)</f>
        <v>0</v>
      </c>
      <c r="G55" s="1"/>
      <c r="H55" s="1"/>
      <c r="I55" s="199"/>
      <c r="J55" s="126">
        <f>ROUND($J$20*I55/100,2)</f>
        <v>0</v>
      </c>
      <c r="K55" s="127">
        <f>ROUND(J55*$J$14,2)</f>
        <v>0</v>
      </c>
      <c r="M55" s="1"/>
      <c r="N55" s="199"/>
      <c r="O55" s="126">
        <f>ROUND($O$20*N55/100,2)</f>
        <v>0</v>
      </c>
      <c r="P55" s="127">
        <f>ROUND(O55*$O$14,2)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199"/>
      <c r="E56" s="126">
        <f>ROUND($E$20*D56/100,2)</f>
        <v>0</v>
      </c>
      <c r="F56" s="127">
        <f>ROUND(E56*$E$14,2)</f>
        <v>0</v>
      </c>
      <c r="G56" s="1"/>
      <c r="H56" s="1"/>
      <c r="I56" s="199"/>
      <c r="J56" s="126">
        <f>ROUND($J$20*I56/100,2)</f>
        <v>0</v>
      </c>
      <c r="K56" s="127">
        <f>ROUND(J56*$J$14,2)</f>
        <v>0</v>
      </c>
      <c r="M56" s="1"/>
      <c r="N56" s="199"/>
      <c r="O56" s="126">
        <f>ROUND($O$20*N56/100,2)</f>
        <v>0</v>
      </c>
      <c r="P56" s="127">
        <f>ROUND(O56*$O$14,2)</f>
        <v>0</v>
      </c>
    </row>
    <row r="57" spans="1:16" ht="18.600000000000001" customHeight="1" thickBot="1" x14ac:dyDescent="0.3">
      <c r="A57" s="89" t="s">
        <v>75</v>
      </c>
      <c r="B57" s="460" t="s">
        <v>5</v>
      </c>
      <c r="C57" s="460"/>
      <c r="D57" s="196"/>
      <c r="E57" s="128">
        <f>ROUND($E$20*D57/100,2)</f>
        <v>0</v>
      </c>
      <c r="F57" s="129">
        <f>ROUND(E57*$E$14,2)</f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93"/>
      <c r="D58" s="28">
        <f>SUM(D51:D57)</f>
        <v>0</v>
      </c>
      <c r="E58" s="44">
        <f>SUM(E51:E57)</f>
        <v>0</v>
      </c>
      <c r="F58" s="69">
        <f>SUM(F51:F57)</f>
        <v>0</v>
      </c>
      <c r="G58" s="1"/>
      <c r="H58" s="1"/>
      <c r="I58" s="28">
        <f>SUM(I51:I57)</f>
        <v>0</v>
      </c>
      <c r="J58" s="44">
        <f>SUM(J50:J57)</f>
        <v>0</v>
      </c>
      <c r="K58" s="69">
        <f>SUM(K51:K57)</f>
        <v>0</v>
      </c>
      <c r="M58" s="1"/>
      <c r="N58" s="187">
        <f>SUM(N51:N57)</f>
        <v>0</v>
      </c>
      <c r="O58" s="44">
        <f>SUM(O50:O57)</f>
        <v>0</v>
      </c>
      <c r="P58" s="69">
        <f>SUM(P51:P57)</f>
        <v>0</v>
      </c>
    </row>
    <row r="59" spans="1:16" ht="18" customHeight="1" thickBot="1" x14ac:dyDescent="0.3">
      <c r="A59" s="85" t="s">
        <v>6</v>
      </c>
      <c r="B59" s="323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323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16.899999999999999" customHeight="1" thickBot="1" x14ac:dyDescent="0.3">
      <c r="A62" s="87" t="s">
        <v>78</v>
      </c>
      <c r="B62" s="463" t="s">
        <v>10</v>
      </c>
      <c r="C62" s="463"/>
      <c r="D62" s="199"/>
      <c r="E62" s="126">
        <f>ROUND($E$20*D62/100,2)</f>
        <v>0</v>
      </c>
      <c r="F62" s="127">
        <f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323" t="s">
        <v>11</v>
      </c>
      <c r="C63" s="146"/>
      <c r="D63" s="196"/>
      <c r="E63" s="128">
        <f>ROUND($E$20*D63/100,2)</f>
        <v>0</v>
      </c>
      <c r="F63" s="129">
        <f>ROUND(E63*$E$14,2)</f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323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>ROUND($E$20*D66/100,2)</f>
        <v>0</v>
      </c>
      <c r="F66" s="127">
        <f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323" t="s">
        <v>15</v>
      </c>
      <c r="C67" s="17"/>
      <c r="D67" s="198"/>
      <c r="E67" s="140">
        <f>ROUND($E$20*D67/100,2)</f>
        <v>0</v>
      </c>
      <c r="F67" s="129">
        <f>ROUND(E67*$E$14,2)</f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323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323" t="s">
        <v>17</v>
      </c>
      <c r="C70" s="146"/>
      <c r="D70" s="200"/>
      <c r="E70" s="139">
        <f>ROUND($E$20*D70/100,2)</f>
        <v>0</v>
      </c>
      <c r="F70" s="127">
        <f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ht="36" customHeight="1" thickBot="1" x14ac:dyDescent="0.3">
      <c r="A71" s="89" t="s">
        <v>87</v>
      </c>
      <c r="B71" s="460" t="s">
        <v>18</v>
      </c>
      <c r="C71" s="461"/>
      <c r="D71" s="200"/>
      <c r="E71" s="139">
        <f>ROUND($E$20*D71/100,2)</f>
        <v>0</v>
      </c>
      <c r="F71" s="127">
        <f>ROUND(E71*$E$14,2)</f>
        <v>0</v>
      </c>
      <c r="G71" s="1"/>
      <c r="H71" s="1"/>
      <c r="I71" s="199"/>
      <c r="J71" s="139">
        <f>ROUND($J$20*I71/100,2)</f>
        <v>0</v>
      </c>
      <c r="K71" s="127">
        <f>ROUND(J71*$J$14,2)</f>
        <v>0</v>
      </c>
      <c r="M71" s="1"/>
      <c r="N71" s="199"/>
      <c r="O71" s="139">
        <f>ROUND($O$20*N71/100,2)</f>
        <v>0</v>
      </c>
      <c r="P71" s="127">
        <f>ROUND(O71*$O$14,2)</f>
        <v>0</v>
      </c>
    </row>
    <row r="72" spans="1:16" ht="31.5" customHeight="1" thickBot="1" x14ac:dyDescent="0.3">
      <c r="A72" s="89" t="s">
        <v>88</v>
      </c>
      <c r="B72" s="323" t="s">
        <v>19</v>
      </c>
      <c r="C72" s="142"/>
      <c r="D72" s="198"/>
      <c r="E72" s="140">
        <f>ROUND($E$20*D72/100,2)</f>
        <v>0</v>
      </c>
      <c r="F72" s="129">
        <f>ROUND(E72*$E$14,2)</f>
        <v>0</v>
      </c>
      <c r="G72" s="1"/>
      <c r="H72" s="1"/>
      <c r="I72" s="196"/>
      <c r="J72" s="140">
        <f>ROUND($J$20*I72/100,2)</f>
        <v>0</v>
      </c>
      <c r="K72" s="129">
        <f>ROUND(J72*$J$14,2)</f>
        <v>0</v>
      </c>
      <c r="M72" s="1"/>
      <c r="N72" s="196"/>
      <c r="O72" s="140">
        <f>ROUND($O$20*N72/100,2)</f>
        <v>0</v>
      </c>
      <c r="P72" s="129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52">
        <f>(SUM(D61:D63)+SUM(D65:D67)+SUM(D69:D72))</f>
        <v>0</v>
      </c>
      <c r="E73" s="69">
        <f>(SUM(E61:E63)+SUM(E65:E67)+SUM(E69:E72))</f>
        <v>0</v>
      </c>
      <c r="F73" s="69">
        <f>SUM(F61:F72)</f>
        <v>0</v>
      </c>
      <c r="G73" s="1"/>
      <c r="H73" s="1"/>
      <c r="I73" s="52">
        <f>(SUM(I61:I63)+SUM(I65:I67)+SUM(I69:I72))</f>
        <v>0</v>
      </c>
      <c r="J73" s="69">
        <f>(SUM(J61:J63)+SUM(J65:J67)+SUM(J69:J72))</f>
        <v>0</v>
      </c>
      <c r="K73" s="69">
        <f>SUM(K61:K72)</f>
        <v>0</v>
      </c>
      <c r="M73" s="1"/>
      <c r="N73" s="52">
        <f>(SUM(N61:N63)+SUM(N65:N67)+SUM(N69:N72))</f>
        <v>0</v>
      </c>
      <c r="O73" s="69">
        <f>(SUM(O61:O63)+SUM(O65:O67)+SUM(O69:O72))</f>
        <v>0</v>
      </c>
      <c r="P73" s="69">
        <f>SUM(P61:P72)</f>
        <v>0</v>
      </c>
    </row>
    <row r="74" spans="1:16" ht="18" customHeight="1" thickBot="1" x14ac:dyDescent="0.3">
      <c r="A74" s="83" t="s">
        <v>20</v>
      </c>
      <c r="B74" s="323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323" t="s">
        <v>22</v>
      </c>
      <c r="C75" s="146"/>
      <c r="D75" s="197"/>
      <c r="E75" s="55">
        <f>ROUND($E$20*D75/100,2)</f>
        <v>0</v>
      </c>
      <c r="F75" s="56">
        <f>ROUND(E75*$E$14,2)</f>
        <v>0</v>
      </c>
      <c r="G75" s="1"/>
      <c r="H75" s="1"/>
      <c r="I75" s="197"/>
      <c r="J75" s="55">
        <f>ROUND($J$20*I75/100,2)</f>
        <v>0</v>
      </c>
      <c r="K75" s="56">
        <f>ROUND(J75*$J$14,2)</f>
        <v>0</v>
      </c>
      <c r="M75" s="1"/>
      <c r="N75" s="197"/>
      <c r="O75" s="55">
        <f>ROUND($O$20*N75/100,2)</f>
        <v>0</v>
      </c>
      <c r="P75" s="56">
        <f>ROUND(O75*$O$14,2)</f>
        <v>0</v>
      </c>
    </row>
    <row r="76" spans="1:16" ht="18" customHeight="1" thickBot="1" x14ac:dyDescent="0.3">
      <c r="A76" s="85" t="s">
        <v>23</v>
      </c>
      <c r="B76" s="323" t="s">
        <v>24</v>
      </c>
      <c r="C76" s="146"/>
      <c r="D76" s="196"/>
      <c r="E76" s="57">
        <f>ROUND($E$20*D76/100,2)</f>
        <v>0</v>
      </c>
      <c r="F76" s="58">
        <f>ROUND(E76*$E$14,2)</f>
        <v>0</v>
      </c>
      <c r="G76" s="1"/>
      <c r="H76" s="1"/>
      <c r="I76" s="196"/>
      <c r="J76" s="57">
        <f>ROUND($J$20*I76/100,2)</f>
        <v>0</v>
      </c>
      <c r="K76" s="58">
        <f>ROUND(J76*$J$14,2)</f>
        <v>0</v>
      </c>
      <c r="M76" s="1"/>
      <c r="N76" s="196"/>
      <c r="O76" s="57">
        <f>ROUND($O$20*N76/100,2)</f>
        <v>0</v>
      </c>
      <c r="P76" s="58">
        <f>ROUND(O76*$O$14,2)</f>
        <v>0</v>
      </c>
    </row>
    <row r="77" spans="1:16" ht="25.9" customHeight="1" thickBot="1" x14ac:dyDescent="0.3">
      <c r="A77" s="82" t="s">
        <v>102</v>
      </c>
      <c r="B77" s="173"/>
      <c r="C77" s="173"/>
      <c r="D77" s="79" t="e">
        <f>SUM(D74:D76)</f>
        <v>#DIV/0!</v>
      </c>
      <c r="E77" s="80" t="e">
        <f>ROUND(SUM(E74:E76),2)</f>
        <v>#DIV/0!</v>
      </c>
      <c r="F77" s="81" t="e">
        <f>SUM(F74:F76)</f>
        <v>#DIV/0!</v>
      </c>
      <c r="G77" s="1"/>
      <c r="H77" s="1"/>
      <c r="I77" s="79" t="e">
        <f>SUM(I74:I76)</f>
        <v>#DIV/0!</v>
      </c>
      <c r="J77" s="80" t="e">
        <f>ROUND(SUM(J74:J76),2)</f>
        <v>#DIV/0!</v>
      </c>
      <c r="K77" s="81" t="e">
        <f>SUM(K74:K76)</f>
        <v>#DIV/0!</v>
      </c>
      <c r="M77" s="1"/>
      <c r="N77" s="79" t="e">
        <f>SUM(N74:N76)</f>
        <v>#DIV/0!</v>
      </c>
      <c r="O77" s="80" t="e">
        <f>ROUND(SUM(O74:O76),2)</f>
        <v>#DIV/0!</v>
      </c>
      <c r="P77" s="81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48" t="e">
        <f>ROUND(E78*100/E77,2)</f>
        <v>#DIV/0!</v>
      </c>
      <c r="E78" s="46" t="e">
        <f>$E$20+$E$48+$E$51+$E$52+$E$61+$E$62+$E$65</f>
        <v>#DIV/0!</v>
      </c>
      <c r="F78" s="172" t="e">
        <f>E78*$E$14</f>
        <v>#DIV/0!</v>
      </c>
      <c r="G78" s="3"/>
      <c r="H78" s="3"/>
      <c r="I78" s="48" t="e">
        <f>ROUND(J78*100/J77,2)</f>
        <v>#DIV/0!</v>
      </c>
      <c r="J78" s="46" t="e">
        <f>$J$20+$J$48+$J$51+$J$52+$J$61+$J$62+$J$65</f>
        <v>#DIV/0!</v>
      </c>
      <c r="K78" s="172" t="e">
        <f>J78*$J$14</f>
        <v>#DIV/0!</v>
      </c>
      <c r="L78" s="47"/>
      <c r="M78" s="3"/>
      <c r="N78" s="48" t="e">
        <f>ROUND(O78*100/O77,2)</f>
        <v>#DIV/0!</v>
      </c>
      <c r="O78" s="46" t="e">
        <f>$O$20+$O$48+$O$51+$O$52+$O$61+$O$62+$O$65</f>
        <v>#DIV/0!</v>
      </c>
      <c r="P78" s="172" t="e">
        <f>O78*$O$14</f>
        <v>#DIV/0!</v>
      </c>
    </row>
    <row r="79" spans="1:16" x14ac:dyDescent="0.25"/>
    <row r="80" spans="1:16" x14ac:dyDescent="0.25">
      <c r="A80" s="9" t="s">
        <v>100</v>
      </c>
    </row>
    <row r="81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sheetProtection algorithmName="SHA-512" hashValue="nrefnW1CjjkatMb74GRxjYdEHPw5aluK/YYGdVV7vbw2zWutPWD/0hdq7xNt3jXthqwWjg7YoEGJz9sWqDSQfA==" saltValue="3d1KRn5sg2q4sFCrZzA4zA==" spinCount="100000" sheet="1" objects="1" scenarios="1"/>
  <mergeCells count="36"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  <mergeCell ref="B30:C30"/>
    <mergeCell ref="D18:F18"/>
    <mergeCell ref="I18:K18"/>
    <mergeCell ref="N18:P18"/>
    <mergeCell ref="B19:C19"/>
    <mergeCell ref="B23:C23"/>
    <mergeCell ref="B24:C24"/>
    <mergeCell ref="B25:C25"/>
    <mergeCell ref="B26:C26"/>
    <mergeCell ref="B27:C27"/>
    <mergeCell ref="B28:C28"/>
    <mergeCell ref="B29:C29"/>
    <mergeCell ref="B71:C71"/>
    <mergeCell ref="A31:C31"/>
    <mergeCell ref="A44:C44"/>
    <mergeCell ref="B49:D49"/>
    <mergeCell ref="B50:C50"/>
    <mergeCell ref="B51:C51"/>
    <mergeCell ref="B52:C52"/>
    <mergeCell ref="B53:C53"/>
    <mergeCell ref="B54:C54"/>
    <mergeCell ref="B57:C57"/>
    <mergeCell ref="B61:C61"/>
    <mergeCell ref="B62:C6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2" manualBreakCount="2">
    <brk id="31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368B-E52B-4018-8D1F-D6E35AC68D94}">
  <sheetPr>
    <pageSetUpPr fitToPage="1"/>
  </sheetPr>
  <dimension ref="A1:K13"/>
  <sheetViews>
    <sheetView workbookViewId="0">
      <selection activeCell="K4" sqref="K4:K12"/>
    </sheetView>
  </sheetViews>
  <sheetFormatPr baseColWidth="10" defaultRowHeight="15" x14ac:dyDescent="0.25"/>
  <cols>
    <col min="1" max="1" width="29" style="346" bestFit="1" customWidth="1"/>
    <col min="2" max="2" width="10.5703125" style="153" customWidth="1"/>
    <col min="3" max="3" width="13" style="346" bestFit="1" customWidth="1"/>
    <col min="4" max="6" width="11.42578125" style="346"/>
    <col min="7" max="9" width="13.140625" style="346" bestFit="1" customWidth="1"/>
    <col min="10" max="10" width="11.42578125" style="346"/>
    <col min="11" max="11" width="23.140625" style="346" bestFit="1" customWidth="1"/>
    <col min="12" max="16384" width="11.42578125" style="346"/>
  </cols>
  <sheetData>
    <row r="1" spans="1:11" x14ac:dyDescent="0.25">
      <c r="A1" s="365"/>
      <c r="B1" s="366" t="s">
        <v>286</v>
      </c>
      <c r="C1" s="366" t="s">
        <v>287</v>
      </c>
      <c r="D1" s="366" t="s">
        <v>289</v>
      </c>
      <c r="E1" s="366" t="s">
        <v>290</v>
      </c>
      <c r="F1" s="366" t="s">
        <v>292</v>
      </c>
      <c r="G1" s="366" t="s">
        <v>287</v>
      </c>
      <c r="H1" s="366" t="s">
        <v>289</v>
      </c>
      <c r="I1" s="366" t="s">
        <v>290</v>
      </c>
      <c r="J1" s="365"/>
      <c r="K1" s="365"/>
    </row>
    <row r="2" spans="1:11" ht="30" x14ac:dyDescent="0.25">
      <c r="A2" s="365" t="s">
        <v>293</v>
      </c>
      <c r="B2" s="366"/>
      <c r="C2" s="365">
        <v>251.72</v>
      </c>
      <c r="D2" s="365">
        <v>104.29</v>
      </c>
      <c r="E2" s="365">
        <v>52.15</v>
      </c>
      <c r="F2" s="365"/>
      <c r="G2" s="365"/>
      <c r="H2" s="365"/>
      <c r="I2" s="365"/>
      <c r="J2" s="365"/>
      <c r="K2" s="367" t="s">
        <v>294</v>
      </c>
    </row>
    <row r="3" spans="1:11" x14ac:dyDescent="0.25">
      <c r="A3" s="365" t="s">
        <v>295</v>
      </c>
      <c r="B3" s="366" t="s">
        <v>296</v>
      </c>
      <c r="C3" s="366" t="s">
        <v>297</v>
      </c>
      <c r="D3" s="366" t="s">
        <v>297</v>
      </c>
      <c r="E3" s="366" t="s">
        <v>297</v>
      </c>
      <c r="F3" s="365"/>
      <c r="G3" s="365"/>
      <c r="H3" s="365"/>
      <c r="I3" s="365"/>
      <c r="J3" s="365"/>
      <c r="K3" s="366" t="s">
        <v>297</v>
      </c>
    </row>
    <row r="4" spans="1:11" x14ac:dyDescent="0.25">
      <c r="A4" s="365" t="s">
        <v>298</v>
      </c>
      <c r="B4" s="368">
        <v>140</v>
      </c>
      <c r="C4" s="369">
        <v>236.4</v>
      </c>
      <c r="D4" s="369">
        <v>447.52</v>
      </c>
      <c r="E4" s="369"/>
      <c r="F4" s="369">
        <f t="shared" ref="F4:F12" si="0">SUM(C4:E4)</f>
        <v>683.92</v>
      </c>
      <c r="G4" s="370">
        <f t="shared" ref="G4:G12" si="1">C4*$C$2</f>
        <v>59506.608</v>
      </c>
      <c r="H4" s="370">
        <f t="shared" ref="H4:H12" si="2">D4*$D$2</f>
        <v>46671.860800000002</v>
      </c>
      <c r="I4" s="370">
        <f t="shared" ref="I4:I12" si="3">E4*$E$2</f>
        <v>0</v>
      </c>
      <c r="J4" s="365"/>
      <c r="K4" s="371">
        <f t="shared" ref="K4:K12" si="4">SUM(G4:I4)</f>
        <v>106178.4688</v>
      </c>
    </row>
    <row r="5" spans="1:11" x14ac:dyDescent="0.25">
      <c r="A5" s="365" t="s">
        <v>299</v>
      </c>
      <c r="B5" s="368">
        <v>180</v>
      </c>
      <c r="C5" s="369">
        <v>55.2</v>
      </c>
      <c r="D5" s="369">
        <v>22.79</v>
      </c>
      <c r="E5" s="369">
        <v>379.82</v>
      </c>
      <c r="F5" s="369">
        <f t="shared" si="0"/>
        <v>457.81</v>
      </c>
      <c r="G5" s="370">
        <f t="shared" si="1"/>
        <v>13894.944000000001</v>
      </c>
      <c r="H5" s="370">
        <f t="shared" si="2"/>
        <v>2376.7691</v>
      </c>
      <c r="I5" s="370">
        <f t="shared" si="3"/>
        <v>19807.612999999998</v>
      </c>
      <c r="J5" s="365"/>
      <c r="K5" s="371">
        <f t="shared" si="4"/>
        <v>36079.326099999998</v>
      </c>
    </row>
    <row r="6" spans="1:11" x14ac:dyDescent="0.25">
      <c r="A6" s="365" t="s">
        <v>311</v>
      </c>
      <c r="B6" s="368">
        <v>140</v>
      </c>
      <c r="C6" s="369">
        <v>9.4</v>
      </c>
      <c r="D6" s="369">
        <v>25.71</v>
      </c>
      <c r="E6" s="369"/>
      <c r="F6" s="369">
        <f t="shared" si="0"/>
        <v>35.11</v>
      </c>
      <c r="G6" s="370">
        <f t="shared" si="1"/>
        <v>2366.1680000000001</v>
      </c>
      <c r="H6" s="370">
        <f t="shared" si="2"/>
        <v>2681.2959000000001</v>
      </c>
      <c r="I6" s="370">
        <f t="shared" si="3"/>
        <v>0</v>
      </c>
      <c r="J6" s="365"/>
      <c r="K6" s="371">
        <f t="shared" si="4"/>
        <v>5047.4639000000006</v>
      </c>
    </row>
    <row r="7" spans="1:11" x14ac:dyDescent="0.25">
      <c r="A7" s="365" t="s">
        <v>304</v>
      </c>
      <c r="B7" s="368">
        <v>180</v>
      </c>
      <c r="C7" s="369"/>
      <c r="D7" s="369">
        <v>48.23</v>
      </c>
      <c r="E7" s="369"/>
      <c r="F7" s="369">
        <f t="shared" si="0"/>
        <v>48.23</v>
      </c>
      <c r="G7" s="370">
        <f t="shared" si="1"/>
        <v>0</v>
      </c>
      <c r="H7" s="370">
        <f t="shared" si="2"/>
        <v>5029.9066999999995</v>
      </c>
      <c r="I7" s="370">
        <f t="shared" si="3"/>
        <v>0</v>
      </c>
      <c r="J7" s="365"/>
      <c r="K7" s="371">
        <f t="shared" si="4"/>
        <v>5029.9066999999995</v>
      </c>
    </row>
    <row r="8" spans="1:11" x14ac:dyDescent="0.25">
      <c r="A8" s="365" t="s">
        <v>305</v>
      </c>
      <c r="B8" s="368">
        <v>80</v>
      </c>
      <c r="C8" s="369"/>
      <c r="D8" s="369">
        <v>15.29</v>
      </c>
      <c r="E8" s="369"/>
      <c r="F8" s="369">
        <f t="shared" si="0"/>
        <v>15.29</v>
      </c>
      <c r="G8" s="370">
        <f t="shared" si="1"/>
        <v>0</v>
      </c>
      <c r="H8" s="370">
        <f t="shared" si="2"/>
        <v>1594.5941</v>
      </c>
      <c r="I8" s="370">
        <f t="shared" si="3"/>
        <v>0</v>
      </c>
      <c r="J8" s="365"/>
      <c r="K8" s="371">
        <f t="shared" si="4"/>
        <v>1594.5941</v>
      </c>
    </row>
    <row r="9" spans="1:11" x14ac:dyDescent="0.25">
      <c r="A9" s="365" t="s">
        <v>306</v>
      </c>
      <c r="B9" s="368">
        <v>60</v>
      </c>
      <c r="C9" s="369">
        <v>265.73</v>
      </c>
      <c r="D9" s="369"/>
      <c r="E9" s="369"/>
      <c r="F9" s="369">
        <f t="shared" si="0"/>
        <v>265.73</v>
      </c>
      <c r="G9" s="370">
        <f t="shared" si="1"/>
        <v>66889.555600000007</v>
      </c>
      <c r="H9" s="370">
        <f t="shared" si="2"/>
        <v>0</v>
      </c>
      <c r="I9" s="370">
        <f t="shared" si="3"/>
        <v>0</v>
      </c>
      <c r="J9" s="365"/>
      <c r="K9" s="371">
        <f t="shared" si="4"/>
        <v>66889.555600000007</v>
      </c>
    </row>
    <row r="10" spans="1:11" x14ac:dyDescent="0.25">
      <c r="A10" s="365" t="s">
        <v>307</v>
      </c>
      <c r="B10" s="368">
        <v>100</v>
      </c>
      <c r="C10" s="369"/>
      <c r="D10" s="369">
        <v>14.55</v>
      </c>
      <c r="E10" s="369"/>
      <c r="F10" s="369">
        <f t="shared" si="0"/>
        <v>14.55</v>
      </c>
      <c r="G10" s="370">
        <f t="shared" si="1"/>
        <v>0</v>
      </c>
      <c r="H10" s="370">
        <f t="shared" si="2"/>
        <v>1517.4195000000002</v>
      </c>
      <c r="I10" s="370">
        <f t="shared" si="3"/>
        <v>0</v>
      </c>
      <c r="J10" s="365"/>
      <c r="K10" s="371">
        <f t="shared" si="4"/>
        <v>1517.4195000000002</v>
      </c>
    </row>
    <row r="11" spans="1:11" x14ac:dyDescent="0.25">
      <c r="A11" s="365" t="s">
        <v>308</v>
      </c>
      <c r="B11" s="368">
        <v>250</v>
      </c>
      <c r="C11" s="369"/>
      <c r="D11" s="369">
        <v>76.989999999999995</v>
      </c>
      <c r="E11" s="369"/>
      <c r="F11" s="369">
        <f t="shared" si="0"/>
        <v>76.989999999999995</v>
      </c>
      <c r="G11" s="370">
        <f t="shared" si="1"/>
        <v>0</v>
      </c>
      <c r="H11" s="370">
        <f t="shared" si="2"/>
        <v>8029.2870999999996</v>
      </c>
      <c r="I11" s="370">
        <f t="shared" si="3"/>
        <v>0</v>
      </c>
      <c r="J11" s="365"/>
      <c r="K11" s="371">
        <f t="shared" si="4"/>
        <v>8029.2870999999996</v>
      </c>
    </row>
    <row r="12" spans="1:11" x14ac:dyDescent="0.25">
      <c r="A12" s="365" t="s">
        <v>310</v>
      </c>
      <c r="B12" s="368">
        <v>250</v>
      </c>
      <c r="C12" s="369">
        <v>13.89</v>
      </c>
      <c r="D12" s="369">
        <v>152.37</v>
      </c>
      <c r="E12" s="369">
        <v>385.86</v>
      </c>
      <c r="F12" s="369">
        <f t="shared" si="0"/>
        <v>552.12</v>
      </c>
      <c r="G12" s="370">
        <f t="shared" si="1"/>
        <v>3496.3908000000001</v>
      </c>
      <c r="H12" s="370">
        <f t="shared" si="2"/>
        <v>15890.667300000001</v>
      </c>
      <c r="I12" s="370">
        <f t="shared" si="3"/>
        <v>20122.599000000002</v>
      </c>
      <c r="J12" s="365"/>
      <c r="K12" s="371">
        <f t="shared" si="4"/>
        <v>39509.657100000004</v>
      </c>
    </row>
    <row r="13" spans="1:11" x14ac:dyDescent="0.25">
      <c r="A13" s="365"/>
      <c r="B13" s="366"/>
      <c r="C13" s="365"/>
      <c r="D13" s="365"/>
      <c r="E13" s="365"/>
      <c r="F13" s="365"/>
      <c r="G13" s="365"/>
      <c r="H13" s="365"/>
      <c r="I13" s="365"/>
      <c r="J13" s="365"/>
      <c r="K13" s="365"/>
    </row>
  </sheetData>
  <sheetProtection algorithmName="SHA-512" hashValue="/jjcheoYkjLEJAuxKVgDTA2Xjt3rPIeZN2IV2XHBOp9k9zq6s0k2DfAqFsHRaoZNbvGUsXUlL8JzCdhTTPdLMw==" saltValue="qJ844eb6B9LP6SDqEIkVWg==" spinCount="100000" sheet="1" objects="1" scenarios="1"/>
  <pageMargins left="0.7" right="0.7" top="0.78740157499999996" bottom="0.78740157499999996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09DC-B323-4C15-ADDF-476599647F5B}">
  <sheetPr>
    <pageSetUpPr fitToPage="1"/>
  </sheetPr>
  <dimension ref="A1:G4"/>
  <sheetViews>
    <sheetView workbookViewId="0">
      <selection activeCell="H1" sqref="H1:H1048576"/>
    </sheetView>
  </sheetViews>
  <sheetFormatPr baseColWidth="10" defaultRowHeight="15" x14ac:dyDescent="0.25"/>
  <cols>
    <col min="1" max="1" width="29" style="346" bestFit="1" customWidth="1"/>
    <col min="2" max="2" width="10.5703125" style="153" customWidth="1"/>
    <col min="3" max="3" width="13" style="346" bestFit="1" customWidth="1"/>
    <col min="4" max="4" width="11.42578125" style="346"/>
    <col min="5" max="5" width="13.140625" style="346" bestFit="1" customWidth="1"/>
    <col min="6" max="6" width="11.42578125" style="346"/>
    <col min="7" max="7" width="23.140625" style="346" bestFit="1" customWidth="1"/>
    <col min="8" max="16384" width="11.42578125" style="346"/>
  </cols>
  <sheetData>
    <row r="1" spans="1:7" x14ac:dyDescent="0.25">
      <c r="A1" s="365"/>
      <c r="B1" s="366" t="s">
        <v>286</v>
      </c>
      <c r="C1" s="366" t="s">
        <v>287</v>
      </c>
      <c r="D1" s="366" t="s">
        <v>292</v>
      </c>
      <c r="E1" s="366" t="s">
        <v>287</v>
      </c>
      <c r="F1" s="365"/>
      <c r="G1" s="365"/>
    </row>
    <row r="2" spans="1:7" ht="30" x14ac:dyDescent="0.25">
      <c r="A2" s="365" t="s">
        <v>293</v>
      </c>
      <c r="B2" s="366"/>
      <c r="C2" s="365">
        <v>251.72</v>
      </c>
      <c r="D2" s="365"/>
      <c r="E2" s="365"/>
      <c r="F2" s="365"/>
      <c r="G2" s="367" t="s">
        <v>294</v>
      </c>
    </row>
    <row r="3" spans="1:7" x14ac:dyDescent="0.25">
      <c r="A3" s="365" t="s">
        <v>295</v>
      </c>
      <c r="B3" s="366" t="s">
        <v>296</v>
      </c>
      <c r="C3" s="366" t="s">
        <v>297</v>
      </c>
      <c r="D3" s="365"/>
      <c r="E3" s="365"/>
      <c r="F3" s="365"/>
      <c r="G3" s="366" t="s">
        <v>297</v>
      </c>
    </row>
    <row r="4" spans="1:7" x14ac:dyDescent="0.25">
      <c r="A4" s="365" t="s">
        <v>306</v>
      </c>
      <c r="B4" s="368">
        <v>60</v>
      </c>
      <c r="C4" s="369">
        <v>30.66</v>
      </c>
      <c r="D4" s="369">
        <f>SUM(C4:C4)</f>
        <v>30.66</v>
      </c>
      <c r="E4" s="370">
        <f>C4*$C$2</f>
        <v>7717.7352000000001</v>
      </c>
      <c r="F4" s="365"/>
      <c r="G4" s="371">
        <f>SUM(E4:E4)</f>
        <v>7717.7352000000001</v>
      </c>
    </row>
  </sheetData>
  <sheetProtection algorithmName="SHA-512" hashValue="e3ChJNkBFkRh3tLsym9ynap5ZFR4v0X58HU1t5QiH2/jX315ax7sYCyGy5ZZHdNXv5CsvVVVZeLmjKyZQHfLGQ==" saltValue="O7FkXi+DnIsGDK3g8U8uvg==" spinCount="100000" sheet="1" objects="1" scenarios="1"/>
  <pageMargins left="0.7" right="0.7" top="0.78740157499999996" bottom="0.78740157499999996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8A41-340F-4D86-A4A3-6A5D23B46F5D}">
  <sheetPr>
    <pageSetUpPr fitToPage="1"/>
  </sheetPr>
  <dimension ref="A1:K9"/>
  <sheetViews>
    <sheetView workbookViewId="0">
      <selection activeCell="K4" sqref="K4:K8"/>
    </sheetView>
  </sheetViews>
  <sheetFormatPr baseColWidth="10" defaultRowHeight="15" x14ac:dyDescent="0.25"/>
  <cols>
    <col min="1" max="1" width="29" style="346" bestFit="1" customWidth="1"/>
    <col min="2" max="2" width="10.5703125" style="153" customWidth="1"/>
    <col min="3" max="3" width="13" style="346" bestFit="1" customWidth="1"/>
    <col min="4" max="6" width="11.42578125" style="346"/>
    <col min="7" max="8" width="13.140625" style="346" bestFit="1" customWidth="1"/>
    <col min="9" max="10" width="11.42578125" style="346"/>
    <col min="11" max="11" width="23.140625" style="346" bestFit="1" customWidth="1"/>
    <col min="12" max="16384" width="11.42578125" style="346"/>
  </cols>
  <sheetData>
    <row r="1" spans="1:11" x14ac:dyDescent="0.25">
      <c r="A1" s="365"/>
      <c r="B1" s="366" t="s">
        <v>286</v>
      </c>
      <c r="C1" s="366" t="s">
        <v>287</v>
      </c>
      <c r="D1" s="366" t="s">
        <v>289</v>
      </c>
      <c r="E1" s="366" t="s">
        <v>291</v>
      </c>
      <c r="F1" s="366" t="s">
        <v>292</v>
      </c>
      <c r="G1" s="366" t="s">
        <v>287</v>
      </c>
      <c r="H1" s="366" t="s">
        <v>289</v>
      </c>
      <c r="I1" s="366" t="s">
        <v>291</v>
      </c>
      <c r="J1" s="365"/>
      <c r="K1" s="365"/>
    </row>
    <row r="2" spans="1:11" ht="30" x14ac:dyDescent="0.25">
      <c r="A2" s="365" t="s">
        <v>293</v>
      </c>
      <c r="B2" s="366"/>
      <c r="C2" s="365">
        <v>251.72</v>
      </c>
      <c r="D2" s="365">
        <v>104.29</v>
      </c>
      <c r="E2" s="365">
        <v>12</v>
      </c>
      <c r="F2" s="365"/>
      <c r="G2" s="365"/>
      <c r="H2" s="365"/>
      <c r="I2" s="365"/>
      <c r="J2" s="365"/>
      <c r="K2" s="367" t="s">
        <v>294</v>
      </c>
    </row>
    <row r="3" spans="1:11" x14ac:dyDescent="0.25">
      <c r="A3" s="365" t="s">
        <v>295</v>
      </c>
      <c r="B3" s="366" t="s">
        <v>296</v>
      </c>
      <c r="C3" s="366" t="s">
        <v>297</v>
      </c>
      <c r="D3" s="366" t="s">
        <v>297</v>
      </c>
      <c r="E3" s="366" t="s">
        <v>297</v>
      </c>
      <c r="F3" s="365"/>
      <c r="G3" s="365"/>
      <c r="H3" s="365"/>
      <c r="I3" s="365"/>
      <c r="J3" s="365"/>
      <c r="K3" s="366" t="s">
        <v>297</v>
      </c>
    </row>
    <row r="4" spans="1:11" x14ac:dyDescent="0.25">
      <c r="A4" s="365" t="s">
        <v>298</v>
      </c>
      <c r="B4" s="368">
        <v>140</v>
      </c>
      <c r="C4" s="369">
        <v>20.77</v>
      </c>
      <c r="D4" s="369"/>
      <c r="E4" s="369"/>
      <c r="F4" s="369">
        <f>SUM(C4:E4)</f>
        <v>20.77</v>
      </c>
      <c r="G4" s="370">
        <f>C4*$C$2</f>
        <v>5228.2244000000001</v>
      </c>
      <c r="H4" s="370">
        <f>D4*$D$2</f>
        <v>0</v>
      </c>
      <c r="I4" s="365">
        <f>E4*$E$2</f>
        <v>0</v>
      </c>
      <c r="J4" s="365"/>
      <c r="K4" s="371">
        <f>SUM(G4:I4)</f>
        <v>5228.2244000000001</v>
      </c>
    </row>
    <row r="5" spans="1:11" x14ac:dyDescent="0.25">
      <c r="A5" s="365" t="s">
        <v>299</v>
      </c>
      <c r="B5" s="368">
        <v>180</v>
      </c>
      <c r="C5" s="369">
        <v>34.5</v>
      </c>
      <c r="D5" s="369">
        <v>104.33</v>
      </c>
      <c r="E5" s="369"/>
      <c r="F5" s="369">
        <f>SUM(C5:E5)</f>
        <v>138.82999999999998</v>
      </c>
      <c r="G5" s="370">
        <f>C5*$C$2</f>
        <v>8684.34</v>
      </c>
      <c r="H5" s="370">
        <f>D5*$D$2</f>
        <v>10880.575700000001</v>
      </c>
      <c r="I5" s="365">
        <f>E5*$E$2</f>
        <v>0</v>
      </c>
      <c r="J5" s="365"/>
      <c r="K5" s="371">
        <f>SUM(G5:I5)</f>
        <v>19564.915700000001</v>
      </c>
    </row>
    <row r="6" spans="1:11" x14ac:dyDescent="0.25">
      <c r="A6" s="365" t="s">
        <v>302</v>
      </c>
      <c r="B6" s="368">
        <v>200</v>
      </c>
      <c r="C6" s="369"/>
      <c r="D6" s="369"/>
      <c r="E6" s="369">
        <v>12.61</v>
      </c>
      <c r="F6" s="369">
        <f>SUM(C6:E6)</f>
        <v>12.61</v>
      </c>
      <c r="G6" s="370">
        <f>C6*$C$2</f>
        <v>0</v>
      </c>
      <c r="H6" s="370">
        <f>D6*$D$2</f>
        <v>0</v>
      </c>
      <c r="I6" s="365">
        <f t="shared" ref="I6:I9" si="0">E6*$E$2</f>
        <v>151.32</v>
      </c>
      <c r="J6" s="365"/>
      <c r="K6" s="371">
        <f>SUM(G6:I6)</f>
        <v>151.32</v>
      </c>
    </row>
    <row r="7" spans="1:11" x14ac:dyDescent="0.25">
      <c r="A7" s="365" t="s">
        <v>306</v>
      </c>
      <c r="B7" s="368">
        <v>60</v>
      </c>
      <c r="C7" s="369">
        <v>4.12</v>
      </c>
      <c r="D7" s="369"/>
      <c r="E7" s="369"/>
      <c r="F7" s="369">
        <f>SUM(C7:E7)</f>
        <v>4.12</v>
      </c>
      <c r="G7" s="370">
        <f>C7*$C$2</f>
        <v>1037.0863999999999</v>
      </c>
      <c r="H7" s="370">
        <f>D7*$D$2</f>
        <v>0</v>
      </c>
      <c r="I7" s="365">
        <f t="shared" si="0"/>
        <v>0</v>
      </c>
      <c r="J7" s="365"/>
      <c r="K7" s="371">
        <f>SUM(G7:I7)</f>
        <v>1037.0863999999999</v>
      </c>
    </row>
    <row r="8" spans="1:11" x14ac:dyDescent="0.25">
      <c r="A8" s="365" t="s">
        <v>310</v>
      </c>
      <c r="B8" s="368">
        <v>250</v>
      </c>
      <c r="C8" s="369">
        <v>42.6</v>
      </c>
      <c r="D8" s="369"/>
      <c r="E8" s="369"/>
      <c r="F8" s="369">
        <f>SUM(C8:E8)</f>
        <v>42.6</v>
      </c>
      <c r="G8" s="370">
        <f>C8*$C$2</f>
        <v>10723.272000000001</v>
      </c>
      <c r="H8" s="370">
        <f>D8*$D$2</f>
        <v>0</v>
      </c>
      <c r="I8" s="365">
        <f t="shared" si="0"/>
        <v>0</v>
      </c>
      <c r="J8" s="365"/>
      <c r="K8" s="371">
        <f>SUM(G8:I8)</f>
        <v>10723.272000000001</v>
      </c>
    </row>
    <row r="9" spans="1:11" x14ac:dyDescent="0.25">
      <c r="A9" s="365"/>
      <c r="B9" s="366"/>
      <c r="C9" s="365"/>
      <c r="D9" s="365"/>
      <c r="E9" s="365"/>
      <c r="F9" s="365"/>
      <c r="G9" s="365"/>
      <c r="H9" s="365"/>
      <c r="I9" s="365">
        <f t="shared" si="0"/>
        <v>0</v>
      </c>
      <c r="J9" s="365"/>
      <c r="K9" s="365"/>
    </row>
  </sheetData>
  <sheetProtection algorithmName="SHA-512" hashValue="8PNcFH5MSXPqs/7a4hI0eZx8m6GjetPI1fcQaM1vO9C8fMjcJ49re6xhJIrFS7/EJrmiCtd6g+OcyERtHwj4xQ==" saltValue="ho2ONChKluZVcGfjswQ6dw==" spinCount="100000" sheet="1" objects="1" scenarios="1"/>
  <pageMargins left="0.7" right="0.7" top="0.78740157499999996" bottom="0.78740157499999996" header="0.3" footer="0.3"/>
  <pageSetup paperSize="9" scale="8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E0AD-7E40-42EA-920B-792C13483698}">
  <sheetPr>
    <pageSetUpPr fitToPage="1"/>
  </sheetPr>
  <dimension ref="A1:O56"/>
  <sheetViews>
    <sheetView tabSelected="1" view="pageBreakPreview" zoomScaleNormal="70" zoomScaleSheetLayoutView="100" workbookViewId="0">
      <selection activeCell="J42" sqref="J42"/>
    </sheetView>
  </sheetViews>
  <sheetFormatPr baseColWidth="10" defaultRowHeight="15.75" x14ac:dyDescent="0.25"/>
  <cols>
    <col min="1" max="1" width="32.140625" style="238" customWidth="1"/>
    <col min="2" max="2" width="10.5703125" style="238" customWidth="1"/>
    <col min="3" max="3" width="15" style="238" customWidth="1"/>
    <col min="4" max="4" width="18.7109375" style="238" customWidth="1"/>
    <col min="5" max="5" width="13.140625" style="238" customWidth="1"/>
    <col min="6" max="6" width="13.7109375" style="238" customWidth="1"/>
    <col min="7" max="7" width="13.28515625" style="238" customWidth="1"/>
    <col min="8" max="8" width="13.5703125" style="238" customWidth="1"/>
    <col min="9" max="9" width="10.5703125" style="238" customWidth="1"/>
    <col min="10" max="10" width="16.85546875" style="238" customWidth="1"/>
    <col min="11" max="11" width="22.140625" style="238" customWidth="1"/>
    <col min="12" max="12" width="34.7109375" style="237" customWidth="1"/>
    <col min="13" max="14" width="11.42578125" style="238"/>
    <col min="15" max="15" width="26.85546875" style="291" customWidth="1"/>
    <col min="16" max="16" width="48.5703125" style="238" customWidth="1"/>
    <col min="17" max="16384" width="11.42578125" style="238"/>
  </cols>
  <sheetData>
    <row r="1" spans="1:15" ht="59.25" customHeight="1" x14ac:dyDescent="0.25">
      <c r="A1" s="377" t="s">
        <v>168</v>
      </c>
      <c r="B1" s="377"/>
      <c r="C1" s="377"/>
      <c r="D1" s="377"/>
      <c r="E1" s="377"/>
      <c r="F1" s="377"/>
      <c r="G1" s="377"/>
      <c r="H1" s="377"/>
      <c r="I1" s="377"/>
      <c r="J1" s="378" t="s">
        <v>169</v>
      </c>
      <c r="K1" s="378"/>
    </row>
    <row r="2" spans="1:15" ht="15" customHeight="1" x14ac:dyDescent="0.25">
      <c r="A2" s="379"/>
      <c r="B2" s="379"/>
      <c r="C2" s="379"/>
      <c r="D2" s="379"/>
      <c r="E2" s="379"/>
      <c r="F2" s="379"/>
      <c r="G2" s="379"/>
      <c r="H2" s="379"/>
      <c r="I2" s="379"/>
      <c r="J2" s="380"/>
      <c r="K2" s="380"/>
    </row>
    <row r="3" spans="1:15" ht="26.25" customHeight="1" x14ac:dyDescent="0.2">
      <c r="A3" s="377" t="s">
        <v>170</v>
      </c>
      <c r="B3" s="377"/>
      <c r="C3" s="377"/>
      <c r="D3" s="381" t="s">
        <v>230</v>
      </c>
      <c r="E3" s="381"/>
      <c r="F3" s="381"/>
      <c r="G3" s="381"/>
      <c r="H3" s="381"/>
      <c r="I3" s="381"/>
      <c r="J3" s="239"/>
      <c r="K3" s="240"/>
      <c r="L3" s="241">
        <v>1</v>
      </c>
      <c r="M3" s="242"/>
      <c r="O3" s="238"/>
    </row>
    <row r="4" spans="1:15" ht="26.25" customHeight="1" x14ac:dyDescent="0.2">
      <c r="A4" s="373" t="s">
        <v>171</v>
      </c>
      <c r="B4" s="374"/>
      <c r="C4" s="375"/>
      <c r="D4" s="376"/>
      <c r="E4" s="376"/>
      <c r="F4" s="376"/>
      <c r="G4" s="376"/>
      <c r="H4" s="376"/>
      <c r="I4" s="376"/>
      <c r="J4" s="239"/>
      <c r="K4" s="243"/>
      <c r="O4" s="238"/>
    </row>
    <row r="5" spans="1:15" ht="15" customHeight="1" x14ac:dyDescent="0.25">
      <c r="A5" s="382" t="s">
        <v>172</v>
      </c>
      <c r="B5" s="397"/>
      <c r="C5" s="382" t="s">
        <v>173</v>
      </c>
      <c r="D5" s="382" t="s">
        <v>174</v>
      </c>
      <c r="E5" s="397" t="s">
        <v>175</v>
      </c>
      <c r="F5" s="397" t="s">
        <v>176</v>
      </c>
      <c r="G5" s="382" t="s">
        <v>177</v>
      </c>
      <c r="H5" s="382" t="s">
        <v>178</v>
      </c>
      <c r="I5" s="382" t="s">
        <v>179</v>
      </c>
      <c r="J5" s="382" t="s">
        <v>180</v>
      </c>
      <c r="K5" s="385" t="s">
        <v>181</v>
      </c>
    </row>
    <row r="6" spans="1:15" ht="21" customHeight="1" x14ac:dyDescent="0.25">
      <c r="A6" s="396"/>
      <c r="B6" s="398"/>
      <c r="C6" s="384"/>
      <c r="D6" s="384"/>
      <c r="E6" s="398"/>
      <c r="F6" s="398"/>
      <c r="G6" s="383"/>
      <c r="H6" s="384"/>
      <c r="I6" s="384"/>
      <c r="J6" s="384"/>
      <c r="K6" s="386"/>
    </row>
    <row r="7" spans="1:15" x14ac:dyDescent="0.25">
      <c r="A7" s="396"/>
      <c r="B7" s="398"/>
      <c r="C7" s="384"/>
      <c r="D7" s="384"/>
      <c r="E7" s="398"/>
      <c r="F7" s="398"/>
      <c r="G7" s="383"/>
      <c r="H7" s="384"/>
      <c r="I7" s="384"/>
      <c r="J7" s="384"/>
      <c r="K7" s="386"/>
    </row>
    <row r="8" spans="1:15" ht="15.75" customHeight="1" x14ac:dyDescent="0.25">
      <c r="A8" s="396"/>
      <c r="B8" s="398"/>
      <c r="C8" s="384"/>
      <c r="D8" s="384"/>
      <c r="E8" s="398"/>
      <c r="F8" s="398"/>
      <c r="G8" s="383"/>
      <c r="H8" s="384"/>
      <c r="I8" s="384"/>
      <c r="J8" s="384"/>
      <c r="K8" s="386"/>
    </row>
    <row r="9" spans="1:15" ht="15.75" customHeight="1" x14ac:dyDescent="0.25">
      <c r="A9" s="396"/>
      <c r="B9" s="398"/>
      <c r="C9" s="384"/>
      <c r="D9" s="384"/>
      <c r="E9" s="398"/>
      <c r="F9" s="398"/>
      <c r="G9" s="383"/>
      <c r="H9" s="384"/>
      <c r="I9" s="384"/>
      <c r="J9" s="384"/>
      <c r="K9" s="386"/>
    </row>
    <row r="10" spans="1:15" x14ac:dyDescent="0.25">
      <c r="A10" s="396"/>
      <c r="B10" s="399"/>
      <c r="C10" s="384"/>
      <c r="D10" s="384"/>
      <c r="E10" s="399"/>
      <c r="F10" s="399"/>
      <c r="G10" s="383"/>
      <c r="H10" s="384"/>
      <c r="I10" s="384"/>
      <c r="J10" s="384"/>
      <c r="K10" s="386"/>
    </row>
    <row r="11" spans="1:15" ht="15.75" customHeight="1" x14ac:dyDescent="0.25">
      <c r="A11" s="244" t="s">
        <v>182</v>
      </c>
      <c r="B11" s="245" t="s">
        <v>183</v>
      </c>
      <c r="C11" s="245" t="s">
        <v>184</v>
      </c>
      <c r="D11" s="245" t="s">
        <v>185</v>
      </c>
      <c r="E11" s="245" t="s">
        <v>186</v>
      </c>
      <c r="F11" s="245" t="s">
        <v>187</v>
      </c>
      <c r="G11" s="245" t="s">
        <v>188</v>
      </c>
      <c r="H11" s="245" t="s">
        <v>189</v>
      </c>
      <c r="I11" s="245" t="s">
        <v>190</v>
      </c>
      <c r="J11" s="245" t="s">
        <v>191</v>
      </c>
      <c r="K11" s="386"/>
    </row>
    <row r="12" spans="1:15" s="253" customFormat="1" ht="23.1" customHeight="1" x14ac:dyDescent="0.2">
      <c r="A12" s="338" t="s">
        <v>231</v>
      </c>
      <c r="B12" s="246"/>
      <c r="C12" s="247">
        <v>2762.68</v>
      </c>
      <c r="D12" s="247">
        <v>354924.78720000002</v>
      </c>
      <c r="E12" s="248">
        <f t="shared" ref="E12:E25" si="0">(D12*12)*100/($D$42*12)</f>
        <v>15.673513581018787</v>
      </c>
      <c r="F12" s="249">
        <v>140</v>
      </c>
      <c r="G12" s="250"/>
      <c r="H12" s="248">
        <f>IF(ISERROR(D12/G12),0,D12/G12)</f>
        <v>0</v>
      </c>
      <c r="I12" s="400"/>
      <c r="J12" s="251">
        <f t="shared" ref="J12:J24" si="1">H12*$I$12</f>
        <v>0</v>
      </c>
      <c r="K12" s="386"/>
      <c r="L12" s="252"/>
    </row>
    <row r="13" spans="1:15" s="253" customFormat="1" ht="23.1" customHeight="1" x14ac:dyDescent="0.2">
      <c r="A13" s="338" t="s">
        <v>232</v>
      </c>
      <c r="B13" s="246"/>
      <c r="C13" s="247">
        <v>2601.27</v>
      </c>
      <c r="D13" s="247">
        <v>276361.755</v>
      </c>
      <c r="E13" s="248">
        <f t="shared" si="0"/>
        <v>12.204162336585002</v>
      </c>
      <c r="F13" s="249">
        <v>180</v>
      </c>
      <c r="G13" s="250"/>
      <c r="H13" s="248">
        <f t="shared" ref="H13:H39" si="2">IF(ISERROR(D13/G13),0,D13/G13)</f>
        <v>0</v>
      </c>
      <c r="I13" s="401"/>
      <c r="J13" s="251">
        <f t="shared" si="1"/>
        <v>0</v>
      </c>
      <c r="K13" s="386"/>
      <c r="L13" s="252"/>
    </row>
    <row r="14" spans="1:15" s="253" customFormat="1" ht="23.1" customHeight="1" x14ac:dyDescent="0.2">
      <c r="A14" s="338" t="s">
        <v>233</v>
      </c>
      <c r="B14" s="246"/>
      <c r="C14" s="247">
        <v>149.27000000000001</v>
      </c>
      <c r="D14" s="247">
        <v>23981.587799999998</v>
      </c>
      <c r="E14" s="248">
        <f t="shared" si="0"/>
        <v>1.059029280662465</v>
      </c>
      <c r="F14" s="249">
        <v>200</v>
      </c>
      <c r="G14" s="250"/>
      <c r="H14" s="248">
        <f t="shared" si="2"/>
        <v>0</v>
      </c>
      <c r="I14" s="401"/>
      <c r="J14" s="251">
        <f t="shared" si="1"/>
        <v>0</v>
      </c>
      <c r="K14" s="386"/>
      <c r="L14" s="252"/>
    </row>
    <row r="15" spans="1:15" s="253" customFormat="1" ht="23.1" customHeight="1" x14ac:dyDescent="0.2">
      <c r="A15" s="338" t="s">
        <v>234</v>
      </c>
      <c r="B15" s="246"/>
      <c r="C15" s="247">
        <v>326.58999999999997</v>
      </c>
      <c r="D15" s="247">
        <v>59758.462700000004</v>
      </c>
      <c r="E15" s="248">
        <f t="shared" si="0"/>
        <v>2.6389396021007312</v>
      </c>
      <c r="F15" s="249">
        <v>140</v>
      </c>
      <c r="G15" s="250"/>
      <c r="H15" s="248">
        <f t="shared" si="2"/>
        <v>0</v>
      </c>
      <c r="I15" s="401"/>
      <c r="J15" s="251">
        <f t="shared" si="1"/>
        <v>0</v>
      </c>
      <c r="K15" s="386"/>
      <c r="L15" s="252"/>
    </row>
    <row r="16" spans="1:15" s="253" customFormat="1" ht="23.1" customHeight="1" x14ac:dyDescent="0.2">
      <c r="A16" s="338" t="s">
        <v>235</v>
      </c>
      <c r="B16" s="246"/>
      <c r="C16" s="247">
        <v>906.64</v>
      </c>
      <c r="D16" s="247">
        <v>62775.042300000001</v>
      </c>
      <c r="E16" s="248">
        <f t="shared" si="0"/>
        <v>2.7721520545242968</v>
      </c>
      <c r="F16" s="249">
        <v>200</v>
      </c>
      <c r="G16" s="250"/>
      <c r="H16" s="248">
        <f t="shared" si="2"/>
        <v>0</v>
      </c>
      <c r="I16" s="401"/>
      <c r="J16" s="251">
        <f t="shared" si="1"/>
        <v>0</v>
      </c>
      <c r="K16" s="386"/>
      <c r="L16" s="252"/>
    </row>
    <row r="17" spans="1:12" s="253" customFormat="1" ht="23.1" customHeight="1" x14ac:dyDescent="0.2">
      <c r="A17" s="339" t="s">
        <v>236</v>
      </c>
      <c r="B17" s="246"/>
      <c r="C17" s="247">
        <v>5.4</v>
      </c>
      <c r="D17" s="247">
        <v>1359.288</v>
      </c>
      <c r="E17" s="248">
        <f t="shared" si="0"/>
        <v>6.0026292039475418E-2</v>
      </c>
      <c r="F17" s="249">
        <v>140</v>
      </c>
      <c r="G17" s="250"/>
      <c r="H17" s="248">
        <f t="shared" si="2"/>
        <v>0</v>
      </c>
      <c r="I17" s="401"/>
      <c r="J17" s="251">
        <f t="shared" si="1"/>
        <v>0</v>
      </c>
      <c r="K17" s="386"/>
      <c r="L17" s="252"/>
    </row>
    <row r="18" spans="1:12" s="253" customFormat="1" ht="23.1" customHeight="1" x14ac:dyDescent="0.2">
      <c r="A18" s="338" t="s">
        <v>237</v>
      </c>
      <c r="B18" s="246"/>
      <c r="C18" s="247">
        <v>1765.1599999999999</v>
      </c>
      <c r="D18" s="247">
        <v>192708.7898</v>
      </c>
      <c r="E18" s="248">
        <f t="shared" si="0"/>
        <v>8.510039149252167</v>
      </c>
      <c r="F18" s="249">
        <v>180</v>
      </c>
      <c r="G18" s="250"/>
      <c r="H18" s="248">
        <f t="shared" si="2"/>
        <v>0</v>
      </c>
      <c r="I18" s="401"/>
      <c r="J18" s="251">
        <f t="shared" si="1"/>
        <v>0</v>
      </c>
      <c r="K18" s="386"/>
      <c r="L18" s="252"/>
    </row>
    <row r="19" spans="1:12" s="253" customFormat="1" ht="25.5" customHeight="1" x14ac:dyDescent="0.2">
      <c r="A19" s="340" t="s">
        <v>238</v>
      </c>
      <c r="B19" s="246"/>
      <c r="C19" s="247">
        <v>353.12</v>
      </c>
      <c r="D19" s="247">
        <v>86117.156699999992</v>
      </c>
      <c r="E19" s="248">
        <f t="shared" si="0"/>
        <v>3.8029421268218848</v>
      </c>
      <c r="F19" s="249">
        <v>80</v>
      </c>
      <c r="G19" s="250"/>
      <c r="H19" s="248">
        <f t="shared" si="2"/>
        <v>0</v>
      </c>
      <c r="I19" s="401"/>
      <c r="J19" s="251">
        <f t="shared" si="1"/>
        <v>0</v>
      </c>
      <c r="K19" s="386"/>
      <c r="L19" s="252"/>
    </row>
    <row r="20" spans="1:12" s="253" customFormat="1" ht="27" customHeight="1" x14ac:dyDescent="0.2">
      <c r="A20" s="340" t="s">
        <v>239</v>
      </c>
      <c r="B20" s="246"/>
      <c r="C20" s="247">
        <v>2003.92</v>
      </c>
      <c r="D20" s="247">
        <v>504426.74239999999</v>
      </c>
      <c r="E20" s="248">
        <f t="shared" si="0"/>
        <v>22.275534656249178</v>
      </c>
      <c r="F20" s="249">
        <v>60</v>
      </c>
      <c r="G20" s="250"/>
      <c r="H20" s="248">
        <f t="shared" si="2"/>
        <v>0</v>
      </c>
      <c r="I20" s="401"/>
      <c r="J20" s="251">
        <f t="shared" si="1"/>
        <v>0</v>
      </c>
      <c r="K20" s="386"/>
      <c r="L20" s="252"/>
    </row>
    <row r="21" spans="1:12" s="253" customFormat="1" ht="23.25" customHeight="1" x14ac:dyDescent="0.2">
      <c r="A21" s="338" t="s">
        <v>240</v>
      </c>
      <c r="B21" s="246"/>
      <c r="C21" s="247">
        <v>423.57</v>
      </c>
      <c r="D21" s="247">
        <v>59451.391900000002</v>
      </c>
      <c r="E21" s="248">
        <f t="shared" si="0"/>
        <v>2.6253793253105324</v>
      </c>
      <c r="F21" s="249">
        <v>100</v>
      </c>
      <c r="G21" s="250"/>
      <c r="H21" s="248">
        <f t="shared" si="2"/>
        <v>0</v>
      </c>
      <c r="I21" s="401"/>
      <c r="J21" s="251">
        <f t="shared" si="1"/>
        <v>0</v>
      </c>
      <c r="K21" s="386"/>
      <c r="L21" s="252"/>
    </row>
    <row r="22" spans="1:12" s="253" customFormat="1" ht="23.25" customHeight="1" x14ac:dyDescent="0.2">
      <c r="A22" s="338" t="s">
        <v>241</v>
      </c>
      <c r="B22" s="246"/>
      <c r="C22" s="247">
        <v>62.45</v>
      </c>
      <c r="D22" s="247">
        <v>2409.6025</v>
      </c>
      <c r="E22" s="248">
        <f t="shared" si="0"/>
        <v>0.10640828386923894</v>
      </c>
      <c r="F22" s="249">
        <v>200</v>
      </c>
      <c r="G22" s="250"/>
      <c r="H22" s="248">
        <f t="shared" si="2"/>
        <v>0</v>
      </c>
      <c r="I22" s="401"/>
      <c r="J22" s="251">
        <f t="shared" si="1"/>
        <v>0</v>
      </c>
      <c r="K22" s="386"/>
      <c r="L22" s="252"/>
    </row>
    <row r="23" spans="1:12" s="253" customFormat="1" ht="23.25" customHeight="1" x14ac:dyDescent="0.2">
      <c r="A23" s="338" t="s">
        <v>242</v>
      </c>
      <c r="B23" s="246"/>
      <c r="C23" s="247">
        <v>110.01</v>
      </c>
      <c r="D23" s="247">
        <v>5737.0214999999998</v>
      </c>
      <c r="E23" s="248">
        <f t="shared" si="0"/>
        <v>0.25334743483040334</v>
      </c>
      <c r="F23" s="249">
        <v>200</v>
      </c>
      <c r="G23" s="250"/>
      <c r="H23" s="248">
        <f t="shared" si="2"/>
        <v>0</v>
      </c>
      <c r="I23" s="401"/>
      <c r="J23" s="251">
        <f t="shared" si="1"/>
        <v>0</v>
      </c>
      <c r="K23" s="386"/>
      <c r="L23" s="252"/>
    </row>
    <row r="24" spans="1:12" s="253" customFormat="1" ht="23.25" customHeight="1" x14ac:dyDescent="0.2">
      <c r="A24" s="338" t="s">
        <v>243</v>
      </c>
      <c r="B24" s="246"/>
      <c r="C24" s="247">
        <v>3281.4700000000003</v>
      </c>
      <c r="D24" s="247">
        <v>320177.83429999999</v>
      </c>
      <c r="E24" s="248">
        <f t="shared" si="0"/>
        <v>14.139084716600578</v>
      </c>
      <c r="F24" s="249">
        <v>250</v>
      </c>
      <c r="G24" s="250"/>
      <c r="H24" s="248">
        <f t="shared" si="2"/>
        <v>0</v>
      </c>
      <c r="I24" s="402"/>
      <c r="J24" s="251">
        <f t="shared" si="1"/>
        <v>0</v>
      </c>
      <c r="K24" s="386"/>
      <c r="L24" s="252"/>
    </row>
    <row r="25" spans="1:12" s="253" customFormat="1" ht="23.25" customHeight="1" x14ac:dyDescent="0.2">
      <c r="A25" s="338" t="s">
        <v>244</v>
      </c>
      <c r="B25" s="246"/>
      <c r="C25" s="247">
        <v>683.92</v>
      </c>
      <c r="D25" s="247">
        <v>106178.4688</v>
      </c>
      <c r="E25" s="248">
        <f t="shared" si="0"/>
        <v>4.6888516462244407</v>
      </c>
      <c r="F25" s="249">
        <v>140</v>
      </c>
      <c r="G25" s="250"/>
      <c r="H25" s="248">
        <f t="shared" si="2"/>
        <v>0</v>
      </c>
      <c r="I25" s="403"/>
      <c r="J25" s="251">
        <f>H25*$I$25</f>
        <v>0</v>
      </c>
      <c r="K25" s="386"/>
      <c r="L25" s="252"/>
    </row>
    <row r="26" spans="1:12" s="253" customFormat="1" ht="23.25" customHeight="1" x14ac:dyDescent="0.2">
      <c r="A26" s="338" t="s">
        <v>245</v>
      </c>
      <c r="B26" s="246"/>
      <c r="C26" s="247">
        <v>457.81</v>
      </c>
      <c r="D26" s="247">
        <v>36079.326099999998</v>
      </c>
      <c r="E26" s="248">
        <f t="shared" ref="E26:E39" si="3">IFERROR(100*D26/$D$42,"")</f>
        <v>1.5932665962371972</v>
      </c>
      <c r="F26" s="249">
        <v>180</v>
      </c>
      <c r="G26" s="250"/>
      <c r="H26" s="248">
        <f t="shared" si="2"/>
        <v>0</v>
      </c>
      <c r="I26" s="401"/>
      <c r="J26" s="251">
        <f t="shared" ref="J26:J33" si="4">H26*$I$25</f>
        <v>0</v>
      </c>
      <c r="K26" s="386"/>
      <c r="L26" s="252"/>
    </row>
    <row r="27" spans="1:12" s="253" customFormat="1" ht="23.25" customHeight="1" x14ac:dyDescent="0.2">
      <c r="A27" s="338" t="s">
        <v>246</v>
      </c>
      <c r="B27" s="246"/>
      <c r="C27" s="247">
        <v>35.11</v>
      </c>
      <c r="D27" s="247">
        <v>5047.4639000000006</v>
      </c>
      <c r="E27" s="248">
        <f t="shared" si="3"/>
        <v>0.22289650325766841</v>
      </c>
      <c r="F27" s="249">
        <v>140</v>
      </c>
      <c r="G27" s="250"/>
      <c r="H27" s="248">
        <f t="shared" si="2"/>
        <v>0</v>
      </c>
      <c r="I27" s="401"/>
      <c r="J27" s="251">
        <f t="shared" si="4"/>
        <v>0</v>
      </c>
      <c r="K27" s="386"/>
      <c r="L27" s="252"/>
    </row>
    <row r="28" spans="1:12" s="253" customFormat="1" ht="29.25" customHeight="1" x14ac:dyDescent="0.2">
      <c r="A28" s="340" t="s">
        <v>247</v>
      </c>
      <c r="B28" s="246"/>
      <c r="C28" s="247">
        <v>48.23</v>
      </c>
      <c r="D28" s="247">
        <v>5029.9066999999995</v>
      </c>
      <c r="E28" s="248">
        <f t="shared" si="3"/>
        <v>0.22212117557538505</v>
      </c>
      <c r="F28" s="249">
        <v>180</v>
      </c>
      <c r="G28" s="250"/>
      <c r="H28" s="248">
        <f t="shared" si="2"/>
        <v>0</v>
      </c>
      <c r="I28" s="401"/>
      <c r="J28" s="251">
        <f t="shared" si="4"/>
        <v>0</v>
      </c>
      <c r="K28" s="386"/>
      <c r="L28" s="252"/>
    </row>
    <row r="29" spans="1:12" s="253" customFormat="1" ht="23.25" customHeight="1" x14ac:dyDescent="0.2">
      <c r="A29" s="338" t="s">
        <v>248</v>
      </c>
      <c r="B29" s="246"/>
      <c r="C29" s="247">
        <v>15.29</v>
      </c>
      <c r="D29" s="247">
        <v>1594.5941</v>
      </c>
      <c r="E29" s="248">
        <f t="shared" si="3"/>
        <v>7.0417432605175995E-2</v>
      </c>
      <c r="F29" s="249">
        <v>80</v>
      </c>
      <c r="G29" s="250"/>
      <c r="H29" s="248">
        <f t="shared" si="2"/>
        <v>0</v>
      </c>
      <c r="I29" s="401"/>
      <c r="J29" s="251">
        <f t="shared" si="4"/>
        <v>0</v>
      </c>
      <c r="K29" s="386"/>
      <c r="L29" s="252"/>
    </row>
    <row r="30" spans="1:12" s="253" customFormat="1" ht="23.25" customHeight="1" x14ac:dyDescent="0.2">
      <c r="A30" s="338" t="s">
        <v>249</v>
      </c>
      <c r="B30" s="246"/>
      <c r="C30" s="247">
        <v>265.73</v>
      </c>
      <c r="D30" s="247">
        <v>66889.555600000007</v>
      </c>
      <c r="E30" s="248">
        <f t="shared" si="3"/>
        <v>2.9538493673425563</v>
      </c>
      <c r="F30" s="249">
        <v>60</v>
      </c>
      <c r="G30" s="250"/>
      <c r="H30" s="248">
        <f t="shared" si="2"/>
        <v>0</v>
      </c>
      <c r="I30" s="401"/>
      <c r="J30" s="251">
        <f t="shared" si="4"/>
        <v>0</v>
      </c>
      <c r="K30" s="386"/>
      <c r="L30" s="252"/>
    </row>
    <row r="31" spans="1:12" s="253" customFormat="1" ht="23.25" customHeight="1" x14ac:dyDescent="0.2">
      <c r="A31" s="338" t="s">
        <v>250</v>
      </c>
      <c r="B31" s="246"/>
      <c r="C31" s="247">
        <v>14.55</v>
      </c>
      <c r="D31" s="247">
        <v>1517.4195000000002</v>
      </c>
      <c r="E31" s="248">
        <f t="shared" si="3"/>
        <v>6.7009394663525887E-2</v>
      </c>
      <c r="F31" s="249">
        <v>100</v>
      </c>
      <c r="G31" s="250"/>
      <c r="H31" s="248">
        <f t="shared" si="2"/>
        <v>0</v>
      </c>
      <c r="I31" s="401"/>
      <c r="J31" s="251">
        <f t="shared" si="4"/>
        <v>0</v>
      </c>
      <c r="K31" s="386"/>
      <c r="L31" s="252"/>
    </row>
    <row r="32" spans="1:12" s="253" customFormat="1" ht="23.25" customHeight="1" x14ac:dyDescent="0.2">
      <c r="A32" s="338" t="s">
        <v>251</v>
      </c>
      <c r="B32" s="246"/>
      <c r="C32" s="247">
        <v>76.989999999999995</v>
      </c>
      <c r="D32" s="247">
        <v>8029.2870999999996</v>
      </c>
      <c r="E32" s="248">
        <f t="shared" si="3"/>
        <v>0.35457410963194896</v>
      </c>
      <c r="F32" s="249">
        <v>250</v>
      </c>
      <c r="G32" s="250"/>
      <c r="H32" s="248">
        <f t="shared" si="2"/>
        <v>0</v>
      </c>
      <c r="I32" s="401"/>
      <c r="J32" s="251">
        <f t="shared" si="4"/>
        <v>0</v>
      </c>
      <c r="K32" s="386"/>
      <c r="L32" s="252"/>
    </row>
    <row r="33" spans="1:15" s="253" customFormat="1" ht="23.25" customHeight="1" x14ac:dyDescent="0.2">
      <c r="A33" s="340" t="s">
        <v>252</v>
      </c>
      <c r="B33" s="254"/>
      <c r="C33" s="247">
        <v>552.12</v>
      </c>
      <c r="D33" s="247">
        <v>39509.657100000004</v>
      </c>
      <c r="E33" s="248">
        <f t="shared" si="3"/>
        <v>1.7447503512604638</v>
      </c>
      <c r="F33" s="249">
        <v>250</v>
      </c>
      <c r="G33" s="250"/>
      <c r="H33" s="248">
        <f t="shared" si="2"/>
        <v>0</v>
      </c>
      <c r="I33" s="402"/>
      <c r="J33" s="251">
        <f t="shared" si="4"/>
        <v>0</v>
      </c>
      <c r="K33" s="386"/>
      <c r="L33" s="252"/>
    </row>
    <row r="34" spans="1:15" s="253" customFormat="1" ht="23.25" customHeight="1" x14ac:dyDescent="0.2">
      <c r="A34" s="340" t="s">
        <v>253</v>
      </c>
      <c r="B34" s="254"/>
      <c r="C34" s="247">
        <v>30.66</v>
      </c>
      <c r="D34" s="247">
        <v>7717.74</v>
      </c>
      <c r="E34" s="248">
        <f t="shared" si="3"/>
        <v>0.3408161589926057</v>
      </c>
      <c r="F34" s="249">
        <v>60</v>
      </c>
      <c r="G34" s="250"/>
      <c r="H34" s="248">
        <f t="shared" si="2"/>
        <v>0</v>
      </c>
      <c r="I34" s="347"/>
      <c r="J34" s="251">
        <f>H34*$I$34</f>
        <v>0</v>
      </c>
      <c r="K34" s="386"/>
      <c r="L34" s="252"/>
    </row>
    <row r="35" spans="1:15" s="253" customFormat="1" ht="23.25" customHeight="1" x14ac:dyDescent="0.2">
      <c r="A35" s="340" t="s">
        <v>254</v>
      </c>
      <c r="B35" s="341"/>
      <c r="C35" s="247">
        <v>20.77</v>
      </c>
      <c r="D35" s="247">
        <v>5228.2244000000001</v>
      </c>
      <c r="E35" s="248">
        <f t="shared" si="3"/>
        <v>0.23087890475183415</v>
      </c>
      <c r="F35" s="249">
        <v>140</v>
      </c>
      <c r="G35" s="250"/>
      <c r="H35" s="248">
        <f t="shared" si="2"/>
        <v>0</v>
      </c>
      <c r="I35" s="403"/>
      <c r="J35" s="251">
        <f>H35*$I$35</f>
        <v>0</v>
      </c>
      <c r="K35" s="386"/>
      <c r="L35" s="252"/>
    </row>
    <row r="36" spans="1:15" s="253" customFormat="1" ht="23.25" customHeight="1" x14ac:dyDescent="0.2">
      <c r="A36" s="340" t="s">
        <v>255</v>
      </c>
      <c r="B36" s="341"/>
      <c r="C36" s="247">
        <v>138.82999999999998</v>
      </c>
      <c r="D36" s="247">
        <v>19564.915700000001</v>
      </c>
      <c r="E36" s="248">
        <f t="shared" si="3"/>
        <v>0.86398860545809097</v>
      </c>
      <c r="F36" s="249">
        <v>180</v>
      </c>
      <c r="G36" s="250"/>
      <c r="H36" s="248">
        <f t="shared" si="2"/>
        <v>0</v>
      </c>
      <c r="I36" s="401"/>
      <c r="J36" s="251">
        <f t="shared" ref="J36:J39" si="5">H36*$I$35</f>
        <v>0</v>
      </c>
      <c r="K36" s="386"/>
      <c r="L36" s="252"/>
    </row>
    <row r="37" spans="1:15" s="253" customFormat="1" ht="23.25" customHeight="1" x14ac:dyDescent="0.2">
      <c r="A37" s="340" t="s">
        <v>256</v>
      </c>
      <c r="B37" s="341"/>
      <c r="C37" s="247">
        <v>12.61</v>
      </c>
      <c r="D37" s="247">
        <v>151.32</v>
      </c>
      <c r="E37" s="248">
        <f t="shared" si="3"/>
        <v>6.6823061127689052E-3</v>
      </c>
      <c r="F37" s="249">
        <v>200</v>
      </c>
      <c r="G37" s="250"/>
      <c r="H37" s="248">
        <f t="shared" si="2"/>
        <v>0</v>
      </c>
      <c r="I37" s="401"/>
      <c r="J37" s="251">
        <f t="shared" si="5"/>
        <v>0</v>
      </c>
      <c r="K37" s="386"/>
      <c r="L37" s="252"/>
    </row>
    <row r="38" spans="1:15" s="253" customFormat="1" ht="23.25" customHeight="1" x14ac:dyDescent="0.2">
      <c r="A38" s="340" t="s">
        <v>257</v>
      </c>
      <c r="B38" s="341"/>
      <c r="C38" s="247">
        <v>4.12</v>
      </c>
      <c r="D38" s="247">
        <v>1037.0863999999999</v>
      </c>
      <c r="E38" s="248">
        <f t="shared" si="3"/>
        <v>4.5797837630118271E-2</v>
      </c>
      <c r="F38" s="249">
        <v>60</v>
      </c>
      <c r="G38" s="250"/>
      <c r="H38" s="248">
        <f t="shared" si="2"/>
        <v>0</v>
      </c>
      <c r="I38" s="401"/>
      <c r="J38" s="251">
        <f t="shared" si="5"/>
        <v>0</v>
      </c>
      <c r="K38" s="386"/>
      <c r="L38" s="252"/>
    </row>
    <row r="39" spans="1:15" s="253" customFormat="1" ht="23.25" customHeight="1" x14ac:dyDescent="0.2">
      <c r="A39" s="340" t="s">
        <v>258</v>
      </c>
      <c r="B39" s="254"/>
      <c r="C39" s="247">
        <v>42.6</v>
      </c>
      <c r="D39" s="247">
        <v>10723.272000000001</v>
      </c>
      <c r="E39" s="248">
        <f t="shared" si="3"/>
        <v>0.47354074831141724</v>
      </c>
      <c r="F39" s="249">
        <v>250</v>
      </c>
      <c r="G39" s="250"/>
      <c r="H39" s="248">
        <f t="shared" si="2"/>
        <v>0</v>
      </c>
      <c r="I39" s="402"/>
      <c r="J39" s="251">
        <f t="shared" si="5"/>
        <v>0</v>
      </c>
      <c r="K39" s="386"/>
      <c r="L39" s="252"/>
    </row>
    <row r="40" spans="1:15" s="253" customFormat="1" ht="6" customHeight="1" x14ac:dyDescent="0.2">
      <c r="A40" s="388"/>
      <c r="B40" s="389"/>
      <c r="C40" s="389"/>
      <c r="D40" s="389"/>
      <c r="E40" s="389"/>
      <c r="F40" s="389"/>
      <c r="G40" s="389"/>
      <c r="H40" s="389"/>
      <c r="I40" s="389"/>
      <c r="J40" s="390"/>
      <c r="K40" s="386"/>
      <c r="L40" s="252"/>
      <c r="O40" s="255"/>
    </row>
    <row r="41" spans="1:15" s="253" customFormat="1" ht="23.1" customHeight="1" x14ac:dyDescent="0.2">
      <c r="A41" s="254" t="s">
        <v>193</v>
      </c>
      <c r="B41" s="246"/>
      <c r="C41" s="247" t="s">
        <v>192</v>
      </c>
      <c r="D41" s="256"/>
      <c r="E41" s="391"/>
      <c r="F41" s="392"/>
      <c r="G41" s="392"/>
      <c r="H41" s="393"/>
      <c r="I41" s="394"/>
      <c r="J41" s="251" t="s">
        <v>194</v>
      </c>
      <c r="K41" s="387"/>
      <c r="L41" s="252"/>
      <c r="O41" s="255"/>
    </row>
    <row r="42" spans="1:15" s="266" customFormat="1" ht="23.1" customHeight="1" x14ac:dyDescent="0.2">
      <c r="A42" s="257" t="s">
        <v>195</v>
      </c>
      <c r="B42" s="258"/>
      <c r="C42" s="259">
        <f>SUM(C12:C41)</f>
        <v>17150.890000000003</v>
      </c>
      <c r="D42" s="259">
        <f>ROUND(SUM(D12:D39),2)</f>
        <v>2264487.7000000002</v>
      </c>
      <c r="E42" s="260">
        <f>SUM(E12:E39)</f>
        <v>99.999999977919941</v>
      </c>
      <c r="F42" s="261"/>
      <c r="G42" s="262"/>
      <c r="H42" s="263">
        <f>SUM(H12:H39)</f>
        <v>0</v>
      </c>
      <c r="I42" s="395"/>
      <c r="J42" s="264">
        <f>SUM(J12:J39)</f>
        <v>0</v>
      </c>
      <c r="K42" s="265" t="s">
        <v>223</v>
      </c>
      <c r="L42" s="252"/>
      <c r="O42" s="267"/>
    </row>
    <row r="43" spans="1:15" s="266" customFormat="1" ht="30.75" customHeight="1" x14ac:dyDescent="0.2">
      <c r="A43" s="419" t="s">
        <v>196</v>
      </c>
      <c r="B43" s="420"/>
      <c r="C43" s="420"/>
      <c r="D43" s="420"/>
      <c r="E43" s="420"/>
      <c r="F43" s="262"/>
      <c r="G43" s="262"/>
      <c r="H43" s="268" t="e">
        <f>ROUND(I12/H44,5)</f>
        <v>#DIV/0!</v>
      </c>
      <c r="I43" s="269"/>
      <c r="J43" s="270" t="s">
        <v>197</v>
      </c>
      <c r="K43" s="271">
        <f>J42*4</f>
        <v>0</v>
      </c>
      <c r="L43" s="252"/>
      <c r="O43" s="267"/>
    </row>
    <row r="44" spans="1:15" s="266" customFormat="1" ht="23.1" customHeight="1" x14ac:dyDescent="0.2">
      <c r="A44" s="421" t="s">
        <v>198</v>
      </c>
      <c r="B44" s="422"/>
      <c r="C44" s="422"/>
      <c r="D44" s="422"/>
      <c r="E44" s="422"/>
      <c r="F44" s="262"/>
      <c r="G44" s="262"/>
      <c r="H44" s="272" t="e">
        <f>ROUND(D42/H42,2)</f>
        <v>#DIV/0!</v>
      </c>
      <c r="I44" s="269"/>
      <c r="J44" s="269"/>
      <c r="K44" s="269"/>
      <c r="L44" s="252"/>
      <c r="O44" s="267"/>
    </row>
    <row r="45" spans="1:15" s="253" customFormat="1" ht="9.75" customHeight="1" x14ac:dyDescent="0.2">
      <c r="A45" s="423"/>
      <c r="B45" s="424"/>
      <c r="C45" s="424"/>
      <c r="D45" s="424"/>
      <c r="E45" s="424"/>
      <c r="F45" s="424"/>
      <c r="G45" s="424"/>
      <c r="H45" s="424"/>
      <c r="I45" s="424"/>
      <c r="J45" s="424"/>
      <c r="K45" s="424"/>
      <c r="L45" s="252"/>
      <c r="O45" s="255"/>
    </row>
    <row r="46" spans="1:15" s="253" customFormat="1" ht="37.5" hidden="1" customHeight="1" x14ac:dyDescent="0.2">
      <c r="A46" s="247"/>
      <c r="B46" s="273"/>
      <c r="C46" s="425"/>
      <c r="D46" s="425"/>
      <c r="E46" s="274"/>
      <c r="F46" s="425"/>
      <c r="G46" s="425"/>
      <c r="H46" s="425"/>
      <c r="I46" s="275"/>
      <c r="J46" s="270"/>
      <c r="K46" s="271"/>
      <c r="L46" s="252"/>
      <c r="O46" s="255"/>
    </row>
    <row r="47" spans="1:15" s="253" customFormat="1" ht="37.5" customHeight="1" x14ac:dyDescent="0.2">
      <c r="A47" s="276" t="s">
        <v>199</v>
      </c>
      <c r="B47" s="277"/>
      <c r="C47" s="426" t="s">
        <v>200</v>
      </c>
      <c r="D47" s="427"/>
      <c r="E47" s="336">
        <v>250</v>
      </c>
      <c r="F47" s="428" t="s">
        <v>278</v>
      </c>
      <c r="G47" s="429"/>
      <c r="H47" s="430"/>
      <c r="I47" s="275"/>
      <c r="J47" s="270" t="s">
        <v>201</v>
      </c>
      <c r="K47" s="271">
        <f>I47*E47</f>
        <v>0</v>
      </c>
      <c r="L47" s="252"/>
      <c r="O47" s="255"/>
    </row>
    <row r="48" spans="1:15" s="253" customFormat="1" ht="37.5" customHeight="1" x14ac:dyDescent="0.2">
      <c r="A48" s="276" t="s">
        <v>224</v>
      </c>
      <c r="B48" s="334"/>
      <c r="C48" s="428" t="s">
        <v>225</v>
      </c>
      <c r="D48" s="430"/>
      <c r="E48" s="337">
        <v>4</v>
      </c>
      <c r="F48" s="428" t="s">
        <v>279</v>
      </c>
      <c r="G48" s="429"/>
      <c r="H48" s="430"/>
      <c r="I48" s="333"/>
      <c r="J48" s="270" t="s">
        <v>201</v>
      </c>
      <c r="K48" s="335">
        <f>I48*E48</f>
        <v>0</v>
      </c>
      <c r="L48" s="252"/>
      <c r="O48" s="255"/>
    </row>
    <row r="49" spans="1:15" s="253" customFormat="1" ht="10.5" customHeight="1" x14ac:dyDescent="0.2">
      <c r="A49" s="278"/>
      <c r="B49" s="279"/>
      <c r="C49" s="278"/>
      <c r="D49" s="278"/>
      <c r="E49" s="280"/>
      <c r="F49" s="281"/>
      <c r="G49" s="282"/>
      <c r="H49" s="283"/>
      <c r="I49" s="284"/>
      <c r="J49" s="285"/>
      <c r="K49" s="286"/>
      <c r="L49" s="252"/>
      <c r="O49" s="255"/>
    </row>
    <row r="50" spans="1:15" s="266" customFormat="1" ht="31.5" customHeight="1" x14ac:dyDescent="0.2">
      <c r="A50" s="287"/>
      <c r="B50" s="288"/>
      <c r="C50" s="289"/>
      <c r="D50" s="289"/>
      <c r="E50" s="290"/>
      <c r="F50" s="404" t="s">
        <v>210</v>
      </c>
      <c r="G50" s="405"/>
      <c r="H50" s="405"/>
      <c r="I50" s="405"/>
      <c r="J50" s="406"/>
      <c r="K50" s="271">
        <f>K43+K48+K47</f>
        <v>0</v>
      </c>
      <c r="L50" s="252"/>
      <c r="O50" s="267"/>
    </row>
    <row r="51" spans="1:15" ht="6.75" customHeight="1" x14ac:dyDescent="0.25">
      <c r="L51" s="252"/>
    </row>
    <row r="52" spans="1:15" ht="32.25" customHeight="1" x14ac:dyDescent="0.25">
      <c r="A52" s="407" t="s">
        <v>202</v>
      </c>
      <c r="B52" s="408"/>
      <c r="C52" s="408"/>
      <c r="D52" s="408"/>
      <c r="E52" s="408"/>
      <c r="F52" s="408"/>
      <c r="G52" s="408"/>
      <c r="H52" s="408"/>
      <c r="I52" s="408"/>
      <c r="J52" s="408"/>
      <c r="K52" s="409"/>
      <c r="L52" s="252"/>
    </row>
    <row r="53" spans="1:15" x14ac:dyDescent="0.25">
      <c r="A53" s="410" t="s">
        <v>203</v>
      </c>
      <c r="B53" s="411"/>
      <c r="C53" s="411"/>
      <c r="D53" s="411"/>
      <c r="E53" s="411"/>
      <c r="F53" s="411"/>
      <c r="G53" s="411"/>
      <c r="H53" s="411"/>
      <c r="I53" s="411"/>
      <c r="J53" s="411"/>
      <c r="K53" s="412"/>
      <c r="L53" s="252"/>
    </row>
    <row r="54" spans="1:15" ht="21.75" customHeight="1" x14ac:dyDescent="0.25">
      <c r="A54" s="413"/>
      <c r="B54" s="414"/>
      <c r="C54" s="414"/>
      <c r="D54" s="414"/>
      <c r="E54" s="414"/>
      <c r="F54" s="414"/>
      <c r="G54" s="414"/>
      <c r="H54" s="414"/>
      <c r="I54" s="414"/>
      <c r="J54" s="414"/>
      <c r="K54" s="415"/>
      <c r="L54" s="252"/>
    </row>
    <row r="55" spans="1:15" ht="27.75" customHeight="1" x14ac:dyDescent="0.25">
      <c r="A55" s="416" t="s">
        <v>204</v>
      </c>
      <c r="B55" s="417"/>
      <c r="C55" s="417"/>
      <c r="D55" s="417"/>
      <c r="E55" s="417"/>
      <c r="F55" s="417"/>
      <c r="G55" s="417"/>
      <c r="H55" s="417"/>
      <c r="I55" s="417"/>
      <c r="J55" s="417"/>
      <c r="K55" s="418"/>
      <c r="L55" s="252"/>
    </row>
    <row r="56" spans="1:15" x14ac:dyDescent="0.25">
      <c r="C56" s="292"/>
      <c r="D56" s="292"/>
      <c r="E56" s="292"/>
      <c r="F56" s="292"/>
      <c r="G56" s="293"/>
    </row>
  </sheetData>
  <sheetProtection algorithmName="SHA-512" hashValue="KCsoLbe54TuycOqOruKyGL+GxCrGN/pQbO2flg1Mu9DkujO4zCybRKAAkxOfpeQIDGyypWwM5X4HnyKAJaJgmw==" saltValue="syDdlSgaOGiXsbSqUFdJnQ==" spinCount="100000" sheet="1" objects="1" scenarios="1"/>
  <mergeCells count="37">
    <mergeCell ref="I35:I39"/>
    <mergeCell ref="F50:J50"/>
    <mergeCell ref="A52:K52"/>
    <mergeCell ref="A53:K54"/>
    <mergeCell ref="A55:K55"/>
    <mergeCell ref="A43:E43"/>
    <mergeCell ref="A44:E44"/>
    <mergeCell ref="A45:K45"/>
    <mergeCell ref="C46:D46"/>
    <mergeCell ref="F46:H46"/>
    <mergeCell ref="C47:D47"/>
    <mergeCell ref="F47:H47"/>
    <mergeCell ref="C48:D48"/>
    <mergeCell ref="F48:H48"/>
    <mergeCell ref="G5:G10"/>
    <mergeCell ref="H5:H10"/>
    <mergeCell ref="I5:I10"/>
    <mergeCell ref="J5:J10"/>
    <mergeCell ref="K5:K41"/>
    <mergeCell ref="A40:J40"/>
    <mergeCell ref="E41:H41"/>
    <mergeCell ref="I41:I42"/>
    <mergeCell ref="A5:A10"/>
    <mergeCell ref="B5:B10"/>
    <mergeCell ref="C5:C10"/>
    <mergeCell ref="D5:D10"/>
    <mergeCell ref="E5:E10"/>
    <mergeCell ref="F5:F10"/>
    <mergeCell ref="I12:I24"/>
    <mergeCell ref="I25:I33"/>
    <mergeCell ref="A4:C4"/>
    <mergeCell ref="D4:I4"/>
    <mergeCell ref="A1:I1"/>
    <mergeCell ref="J1:K1"/>
    <mergeCell ref="A2:K2"/>
    <mergeCell ref="A3:C3"/>
    <mergeCell ref="D3:I3"/>
  </mergeCells>
  <pageMargins left="0.78740157480314965" right="0.78740157480314965" top="0.98425196850393704" bottom="0.98425196850393704" header="0.51181102362204722" footer="0.51181102362204722"/>
  <pageSetup paperSize="9" scale="47" orientation="portrait"/>
  <headerFooter alignWithMargins="0">
    <oddFooter>&amp;L&amp;F -- &amp;A&amp;R&amp;P  von &amp;N</odd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71F1-82C2-457E-A2BA-551266191C83}">
  <sheetPr>
    <pageSetUpPr fitToPage="1"/>
  </sheetPr>
  <dimension ref="A1:R95"/>
  <sheetViews>
    <sheetView showGridLines="0" zoomScale="80" zoomScaleNormal="80" workbookViewId="0">
      <selection activeCell="D67" sqref="D67"/>
    </sheetView>
  </sheetViews>
  <sheetFormatPr baseColWidth="10" defaultColWidth="0" defaultRowHeight="15" zeroHeight="1" x14ac:dyDescent="0.25"/>
  <cols>
    <col min="1" max="1" width="7.7109375" customWidth="1"/>
    <col min="2" max="2" width="44.7109375" customWidth="1"/>
    <col min="3" max="3" width="14.5703125" customWidth="1"/>
    <col min="4" max="4" width="13.85546875" customWidth="1"/>
    <col min="5" max="5" width="12.85546875" style="13" customWidth="1"/>
    <col min="6" max="6" width="15.85546875" style="22" bestFit="1" customWidth="1"/>
    <col min="7" max="7" width="13.28515625" customWidth="1"/>
    <col min="8" max="8" width="8.85546875" customWidth="1"/>
    <col min="9" max="9" width="10.28515625" customWidth="1"/>
    <col min="10" max="10" width="9.5703125" bestFit="1" customWidth="1"/>
    <col min="11" max="11" width="16.28515625" customWidth="1"/>
    <col min="12" max="12" width="10.7109375" bestFit="1" customWidth="1"/>
    <col min="13" max="13" width="8.85546875" customWidth="1"/>
    <col min="14" max="14" width="10" customWidth="1"/>
    <col min="15" max="15" width="11" customWidth="1"/>
    <col min="16" max="16" width="16.28515625" customWidth="1"/>
    <col min="17" max="18" width="0" hidden="1" customWidth="1"/>
    <col min="19" max="16384" width="8.85546875" hidden="1"/>
  </cols>
  <sheetData>
    <row r="1" spans="1:16" ht="19.5" thickBot="1" x14ac:dyDescent="0.35">
      <c r="A1" s="185" t="s">
        <v>153</v>
      </c>
      <c r="B1" s="36"/>
      <c r="C1" s="36"/>
      <c r="D1" s="36"/>
      <c r="E1" s="37"/>
      <c r="F1" s="111"/>
      <c r="G1" s="1"/>
      <c r="H1" s="1"/>
      <c r="I1" s="1"/>
    </row>
    <row r="2" spans="1:16" s="151" customFormat="1" ht="19.5" thickBot="1" x14ac:dyDescent="0.35">
      <c r="A2" s="185"/>
      <c r="B2" s="36"/>
      <c r="C2" s="36"/>
      <c r="D2" s="36"/>
      <c r="E2" s="37"/>
      <c r="F2" s="111"/>
      <c r="G2" s="431" t="s">
        <v>111</v>
      </c>
      <c r="H2" s="432"/>
      <c r="I2" s="432"/>
      <c r="J2" s="433"/>
      <c r="K2" s="112" t="s">
        <v>113</v>
      </c>
      <c r="L2" s="114" t="s">
        <v>156</v>
      </c>
      <c r="M2"/>
      <c r="N2"/>
      <c r="O2"/>
      <c r="P2"/>
    </row>
    <row r="3" spans="1:16" s="151" customFormat="1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 t="e">
        <f>$E$77</f>
        <v>#DIV/0!</v>
      </c>
      <c r="L3" s="229" t="e">
        <f>D78</f>
        <v>#DIV/0!</v>
      </c>
      <c r="M3"/>
      <c r="N3" s="442" t="s">
        <v>167</v>
      </c>
      <c r="O3" s="442"/>
      <c r="P3" s="442"/>
    </row>
    <row r="4" spans="1:16" s="151" customFormat="1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 t="e">
        <f>$J$77</f>
        <v>#DIV/0!</v>
      </c>
      <c r="L4" s="231" t="e">
        <f>I78</f>
        <v>#DIV/0!</v>
      </c>
      <c r="M4"/>
      <c r="N4" s="442"/>
      <c r="O4" s="442"/>
      <c r="P4" s="442"/>
    </row>
    <row r="5" spans="1:16" s="151" customFormat="1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 t="e">
        <f>$O$77</f>
        <v>#DIV/0!</v>
      </c>
      <c r="L5" s="233" t="e">
        <f>N78</f>
        <v>#DIV/0!</v>
      </c>
      <c r="M5"/>
      <c r="N5" s="442"/>
      <c r="O5" s="442"/>
      <c r="P5" s="442"/>
    </row>
    <row r="6" spans="1:16" s="151" customFormat="1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  <c r="L6" s="115"/>
      <c r="M6"/>
      <c r="N6"/>
      <c r="O6"/>
      <c r="P6"/>
    </row>
    <row r="7" spans="1:16" s="151" customFormat="1" ht="18.75" x14ac:dyDescent="0.3">
      <c r="A7" s="185"/>
      <c r="B7" s="36"/>
      <c r="C7" s="36"/>
      <c r="D7" s="36"/>
      <c r="E7" s="37"/>
      <c r="F7" s="111"/>
      <c r="G7" s="438" t="s">
        <v>114</v>
      </c>
      <c r="H7" s="439"/>
      <c r="I7" s="439"/>
      <c r="J7" s="439"/>
      <c r="K7" s="443" t="e">
        <f>ROUND((K3*$J$3/100)+(K4*$J$4/100)+(K5*$J$5/100),2)</f>
        <v>#DIV/0!</v>
      </c>
      <c r="L7" s="445" t="e">
        <f>ROUND((L3*$J$3/100)+(L4*$J$4/100)+(L5*$J$5/100),2)</f>
        <v>#DIV/0!</v>
      </c>
      <c r="M7"/>
      <c r="N7"/>
      <c r="O7"/>
      <c r="P7"/>
    </row>
    <row r="8" spans="1:16" s="151" customFormat="1" ht="19.5" thickBot="1" x14ac:dyDescent="0.35">
      <c r="A8" s="185"/>
      <c r="B8" s="36"/>
      <c r="C8" s="36"/>
      <c r="D8" s="36"/>
      <c r="E8" s="37"/>
      <c r="F8" s="111"/>
      <c r="G8" s="440"/>
      <c r="H8" s="441"/>
      <c r="I8" s="441"/>
      <c r="J8" s="441"/>
      <c r="K8" s="444"/>
      <c r="L8" s="446"/>
      <c r="M8"/>
      <c r="N8"/>
      <c r="O8"/>
      <c r="P8"/>
    </row>
    <row r="9" spans="1:16" ht="15.75" x14ac:dyDescent="0.25">
      <c r="A9" s="110"/>
      <c r="B9" s="36"/>
      <c r="C9" s="36"/>
      <c r="D9" s="36"/>
      <c r="E9" s="37"/>
      <c r="F9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/>
      <c r="F10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F11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F12"/>
      <c r="J12" s="202"/>
      <c r="O12" s="202"/>
    </row>
    <row r="13" spans="1:16" x14ac:dyDescent="0.25">
      <c r="A13" s="436" t="s">
        <v>228</v>
      </c>
      <c r="B13" s="436"/>
      <c r="C13" s="436"/>
      <c r="D13" s="437"/>
      <c r="E13" s="226"/>
      <c r="F13"/>
      <c r="J13" s="226"/>
      <c r="O13" s="226"/>
    </row>
    <row r="14" spans="1:16" x14ac:dyDescent="0.25">
      <c r="A14" s="436" t="s">
        <v>263</v>
      </c>
      <c r="B14" s="436"/>
      <c r="C14" s="436"/>
      <c r="D14" s="437"/>
      <c r="E14" s="227"/>
      <c r="F14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F15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F16"/>
      <c r="J16" s="202"/>
      <c r="O16" s="202"/>
    </row>
    <row r="17" spans="1:16" ht="15.75" thickBot="1" x14ac:dyDescent="0.3">
      <c r="A17" s="38"/>
      <c r="B17" s="36"/>
      <c r="C17" s="36"/>
      <c r="D17" s="36"/>
      <c r="E17" s="37"/>
      <c r="F17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0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1">ROUND($E$20*D24/100,2)</f>
        <v>0</v>
      </c>
      <c r="F24" s="127">
        <f t="shared" ref="F24:F30" si="2">ROUND(E24*$E$14,2)</f>
        <v>0</v>
      </c>
      <c r="G24" s="1"/>
      <c r="I24" s="193"/>
      <c r="J24" s="120">
        <f t="shared" ref="J24:J30" si="3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4">ROUND($O$20*N24/100,2)</f>
        <v>0</v>
      </c>
      <c r="P24" s="127">
        <f t="shared" si="0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1"/>
        <v>0</v>
      </c>
      <c r="F25" s="127">
        <f t="shared" si="2"/>
        <v>0</v>
      </c>
      <c r="G25" s="1"/>
      <c r="I25" s="208"/>
      <c r="J25" s="120">
        <f t="shared" si="3"/>
        <v>0</v>
      </c>
      <c r="K25" s="121">
        <f>ROUND(J25*$J$14,2)</f>
        <v>0</v>
      </c>
      <c r="L25" s="192"/>
      <c r="M25" s="192"/>
      <c r="N25" s="208"/>
      <c r="O25" s="126">
        <f t="shared" si="4"/>
        <v>0</v>
      </c>
      <c r="P25" s="127">
        <f t="shared" si="0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1"/>
        <v>0</v>
      </c>
      <c r="F26" s="127">
        <f t="shared" si="2"/>
        <v>0</v>
      </c>
      <c r="G26" s="1"/>
      <c r="I26" s="193"/>
      <c r="J26" s="120"/>
      <c r="K26" s="121"/>
      <c r="L26" s="192"/>
      <c r="M26" s="192"/>
      <c r="N26" s="208"/>
      <c r="O26" s="126">
        <f t="shared" si="4"/>
        <v>0</v>
      </c>
      <c r="P26" s="127">
        <f t="shared" si="0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1"/>
        <v>0</v>
      </c>
      <c r="F27" s="127">
        <f t="shared" si="2"/>
        <v>0</v>
      </c>
      <c r="G27" s="1"/>
      <c r="I27" s="193"/>
      <c r="J27" s="120"/>
      <c r="K27" s="121"/>
      <c r="L27" s="192"/>
      <c r="M27" s="192"/>
      <c r="N27" s="208"/>
      <c r="O27" s="126">
        <f t="shared" si="4"/>
        <v>0</v>
      </c>
      <c r="P27" s="127">
        <f t="shared" si="0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1"/>
        <v>0</v>
      </c>
      <c r="F28" s="127">
        <f t="shared" si="2"/>
        <v>0</v>
      </c>
      <c r="G28" s="1"/>
      <c r="I28" s="208"/>
      <c r="J28" s="120">
        <f t="shared" si="3"/>
        <v>0</v>
      </c>
      <c r="K28" s="121">
        <f>ROUND(J28*$J$14,2)</f>
        <v>0</v>
      </c>
      <c r="L28" s="192"/>
      <c r="M28" s="192"/>
      <c r="N28" s="208"/>
      <c r="O28" s="126">
        <f t="shared" si="4"/>
        <v>0</v>
      </c>
      <c r="P28" s="127">
        <f t="shared" si="0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1"/>
        <v>0</v>
      </c>
      <c r="F29" s="127">
        <f t="shared" si="2"/>
        <v>0</v>
      </c>
      <c r="G29" s="1"/>
      <c r="I29" s="208"/>
      <c r="J29" s="126">
        <f t="shared" si="3"/>
        <v>0</v>
      </c>
      <c r="K29" s="127">
        <f>ROUND(J29*$J$14,2)</f>
        <v>0</v>
      </c>
      <c r="N29" s="208"/>
      <c r="O29" s="126">
        <f t="shared" si="4"/>
        <v>0</v>
      </c>
      <c r="P29" s="127">
        <f t="shared" si="0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1"/>
        <v>0</v>
      </c>
      <c r="F30" s="129">
        <f t="shared" si="2"/>
        <v>0</v>
      </c>
      <c r="G30" s="1"/>
      <c r="I30" s="209"/>
      <c r="J30" s="128">
        <f t="shared" si="3"/>
        <v>0</v>
      </c>
      <c r="K30" s="129">
        <f>ROUND(J30*$J$14,2)</f>
        <v>0</v>
      </c>
      <c r="N30" s="209"/>
      <c r="O30" s="128">
        <f t="shared" si="4"/>
        <v>0</v>
      </c>
      <c r="P30" s="129">
        <f t="shared" si="0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144" t="e">
        <f>ROUND($E$13*100/$E$15,2)</f>
        <v>#DIV/0!</v>
      </c>
      <c r="E33" s="124" t="e">
        <f>ROUND($E$20*D33/100,2)</f>
        <v>#DIV/0!</v>
      </c>
      <c r="F33" s="130" t="e">
        <f>ROUND(E33*$E$14,2)</f>
        <v>#DIV/0!</v>
      </c>
      <c r="G33" s="1"/>
      <c r="I33" s="144" t="e">
        <f>ROUND($J$13*100/$J$15,2)</f>
        <v>#DIV/0!</v>
      </c>
      <c r="J33" s="118" t="e">
        <f>ROUND($J$20*I33/100,2)</f>
        <v>#DIV/0!</v>
      </c>
      <c r="K33" s="130" t="e">
        <f t="shared" ref="K33:K42" si="5">ROUND(J33*$J$14,2)</f>
        <v>#DIV/0!</v>
      </c>
      <c r="N33" s="144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 t="e">
        <f>ROUND($E$33*C34/100,2)</f>
        <v>#DIV/0!</v>
      </c>
      <c r="F34" s="131" t="e">
        <f t="shared" ref="F34:F42" si="7">ROUND(E34*$E$14,2)</f>
        <v>#DIV/0!</v>
      </c>
      <c r="G34" s="1"/>
      <c r="H34" s="133">
        <f>$I$31</f>
        <v>0</v>
      </c>
      <c r="I34" s="189" t="e">
        <f>ROUND(J34*100/$J$20,2)</f>
        <v>#DIV/0!</v>
      </c>
      <c r="J34" s="120" t="e">
        <f>ROUND($J$33*H34/100,2)</f>
        <v>#DIV/0!</v>
      </c>
      <c r="K34" s="131" t="e">
        <f t="shared" si="5"/>
        <v>#DIV/0!</v>
      </c>
      <c r="M34" s="41">
        <f>$N$31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143" t="e">
        <f>ROUND(E10*100/E15,2)</f>
        <v>#DIV/0!</v>
      </c>
      <c r="E35" s="126" t="e">
        <f>ROUND($E$20*D35/100,2)</f>
        <v>#DIV/0!</v>
      </c>
      <c r="F35" s="131" t="e">
        <f t="shared" si="7"/>
        <v>#DIV/0!</v>
      </c>
      <c r="G35" s="1"/>
      <c r="H35" s="27"/>
      <c r="I35" s="143" t="e">
        <f>ROUND($J$10*100/$J$15,2)</f>
        <v>#DIV/0!</v>
      </c>
      <c r="J35" s="120" t="e">
        <f>ROUND($J$20*I35/100,2)</f>
        <v>#DIV/0!</v>
      </c>
      <c r="K35" s="131" t="e">
        <f t="shared" si="5"/>
        <v>#DIV/0!</v>
      </c>
      <c r="M35" s="27"/>
      <c r="N35" s="143" t="e">
        <f>ROUND($O$10*100/$O$15,2)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 t="e">
        <f>ROUND($E$35*C36/100,2)</f>
        <v>#DIV/0!</v>
      </c>
      <c r="F36" s="131" t="e">
        <f t="shared" si="7"/>
        <v>#DIV/0!</v>
      </c>
      <c r="G36" s="1"/>
      <c r="H36" s="133">
        <f>$I$31</f>
        <v>0</v>
      </c>
      <c r="I36" s="189" t="e">
        <f>ROUND(J36*100/$J$20,2)</f>
        <v>#DIV/0!</v>
      </c>
      <c r="J36" s="120" t="e">
        <f>ROUND($J$35*H36/100,2)</f>
        <v>#DIV/0!</v>
      </c>
      <c r="K36" s="131" t="e">
        <f t="shared" si="5"/>
        <v>#DIV/0!</v>
      </c>
      <c r="M36" s="41">
        <f>$N$31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143" t="e">
        <f>ROUND(E11*100/E15,2)</f>
        <v>#DIV/0!</v>
      </c>
      <c r="E37" s="126" t="e">
        <f>ROUND($E$20*D37/100,2)</f>
        <v>#DIV/0!</v>
      </c>
      <c r="F37" s="131" t="e">
        <f t="shared" si="7"/>
        <v>#DIV/0!</v>
      </c>
      <c r="G37" s="1"/>
      <c r="H37" s="27"/>
      <c r="I37" s="143" t="e">
        <f>ROUND($J$11*100/$J$15,2)</f>
        <v>#DIV/0!</v>
      </c>
      <c r="J37" s="120" t="e">
        <f>ROUND($J$20*I37/100,2)</f>
        <v>#DIV/0!</v>
      </c>
      <c r="K37" s="131" t="e">
        <f t="shared" si="5"/>
        <v>#DIV/0!</v>
      </c>
      <c r="M37" s="27"/>
      <c r="N37" s="143" t="e">
        <f>ROUND($O$11*100/$O$15,2)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 t="e">
        <f>ROUND($E$37*C38/100,2)</f>
        <v>#DIV/0!</v>
      </c>
      <c r="F38" s="131" t="e">
        <f t="shared" si="7"/>
        <v>#DIV/0!</v>
      </c>
      <c r="G38" s="1"/>
      <c r="H38" s="133">
        <f>$I$31</f>
        <v>0</v>
      </c>
      <c r="I38" s="189" t="e">
        <f>ROUND(J38*100/$J$20,2)</f>
        <v>#DIV/0!</v>
      </c>
      <c r="J38" s="120" t="e">
        <f>ROUND($J$37*H38/100,2)</f>
        <v>#DIV/0!</v>
      </c>
      <c r="K38" s="131" t="e">
        <f t="shared" si="5"/>
        <v>#DIV/0!</v>
      </c>
      <c r="M38" s="41">
        <f>$N$31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143" t="e">
        <f>ROUND($E$12*100/$E$15,2)</f>
        <v>#DIV/0!</v>
      </c>
      <c r="E39" s="126" t="e">
        <f>ROUND($E$20*D39/100,2)</f>
        <v>#DIV/0!</v>
      </c>
      <c r="F39" s="131" t="e">
        <f t="shared" si="7"/>
        <v>#DIV/0!</v>
      </c>
      <c r="G39" s="1"/>
      <c r="H39" s="27"/>
      <c r="I39" s="143" t="e">
        <f>ROUND($J$12*100/$J$15,2)</f>
        <v>#DIV/0!</v>
      </c>
      <c r="J39" s="120" t="e">
        <f>ROUND($J$20*I39/100,2)</f>
        <v>#DIV/0!</v>
      </c>
      <c r="K39" s="131" t="e">
        <f t="shared" si="5"/>
        <v>#DIV/0!</v>
      </c>
      <c r="M39" s="27"/>
      <c r="N39" s="143" t="e">
        <f>ROUND($O$12*100/$O$15,2)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 t="e">
        <f>ROUND($E$39*C40/100,2)</f>
        <v>#DIV/0!</v>
      </c>
      <c r="F40" s="131" t="e">
        <f t="shared" si="7"/>
        <v>#DIV/0!</v>
      </c>
      <c r="G40" s="1"/>
      <c r="H40" s="133">
        <f>$I$31</f>
        <v>0</v>
      </c>
      <c r="I40" s="189" t="e">
        <f>ROUND($J$40*100/$J$20,2)</f>
        <v>#DIV/0!</v>
      </c>
      <c r="J40" s="120" t="e">
        <f>ROUND($J$39*H40/100,2)</f>
        <v>#DIV/0!</v>
      </c>
      <c r="K40" s="131" t="e">
        <f t="shared" si="5"/>
        <v>#DIV/0!</v>
      </c>
      <c r="M40" s="41">
        <f>$N$31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7"/>
        <v>0</v>
      </c>
      <c r="G41" s="1"/>
      <c r="H41" s="27"/>
      <c r="I41" s="312"/>
      <c r="J41" s="120">
        <f>ROUND($J$20*I41/100,2)</f>
        <v>0</v>
      </c>
      <c r="K41" s="131">
        <f t="shared" si="5"/>
        <v>0</v>
      </c>
      <c r="M41" s="27"/>
      <c r="N41" s="312"/>
      <c r="O41" s="120">
        <f>ROUND($O$20*N41/100,2)</f>
        <v>0</v>
      </c>
      <c r="P41" s="121">
        <f t="shared" si="6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7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5"/>
        <v>0</v>
      </c>
      <c r="M42" s="41">
        <f>$N$31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150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296">
        <f>'2.3.2 Sonstige Personalkosten'!$C$3</f>
        <v>0</v>
      </c>
      <c r="E47" s="297">
        <f>ROUND($E$20*D47/100,2)</f>
        <v>0</v>
      </c>
      <c r="F47" s="298">
        <f>ROUND(E47*$E$14,2)</f>
        <v>0</v>
      </c>
      <c r="G47" s="1"/>
      <c r="H47" s="1"/>
      <c r="I47" s="143">
        <f>'2.3.2 Sonstige Personalkosten'!$C$3</f>
        <v>0</v>
      </c>
      <c r="J47" s="128">
        <f>ROUND($J$20*I47/100,2)</f>
        <v>0</v>
      </c>
      <c r="K47" s="129">
        <f>ROUND(J47*$J$14,2)</f>
        <v>0</v>
      </c>
      <c r="M47" s="1"/>
      <c r="N47" s="143">
        <f>'2.3.2 Sonstige Personalkosten'!$C$3</f>
        <v>0</v>
      </c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99"/>
      <c r="D48" s="299" t="e">
        <f>D44+D46+D47</f>
        <v>#DIV/0!</v>
      </c>
      <c r="E48" s="32" t="e">
        <f>E47+E46+E44</f>
        <v>#DIV/0!</v>
      </c>
      <c r="F48" s="300" t="e">
        <f>F47+F46+F44</f>
        <v>#DIV/0!</v>
      </c>
      <c r="G48" s="1"/>
      <c r="H48" s="1"/>
      <c r="I48" s="299" t="e">
        <f>I44+I46+I47</f>
        <v>#DIV/0!</v>
      </c>
      <c r="J48" s="32" t="e">
        <f>J47+J46+J44</f>
        <v>#DIV/0!</v>
      </c>
      <c r="K48" s="300" t="e">
        <f>K47+K46+K44</f>
        <v>#DIV/0!</v>
      </c>
      <c r="M48" s="1"/>
      <c r="N48" s="299" t="e">
        <f>N44+N46+N47</f>
        <v>#DIV/0!</v>
      </c>
      <c r="O48" s="32" t="e">
        <f>O47+O46+O44</f>
        <v>#DIV/0!</v>
      </c>
      <c r="P48" s="300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48" t="e">
        <f>(F51/$E$14)*100/$E$20</f>
        <v>#DIV/0!</v>
      </c>
      <c r="E51" s="124" t="e">
        <f>ROUND($E$20*D51/100,2)</f>
        <v>#DIV/0!</v>
      </c>
      <c r="F51" s="125" cm="1">
        <f t="array" ref="F51">'3.11 Kosten Objektleitung'!$K$9:$K$9</f>
        <v>0</v>
      </c>
      <c r="G51" s="1"/>
      <c r="H51" s="3"/>
      <c r="I51" s="148" t="e">
        <f>(K51/$J$14)*100/$J$20</f>
        <v>#DIV/0!</v>
      </c>
      <c r="J51" s="124" t="e">
        <f>ROUND($J$20*I51/100,2)</f>
        <v>#DIV/0!</v>
      </c>
      <c r="K51" s="125">
        <f>'3.11 Kosten Objektleitung'!$K$9</f>
        <v>0</v>
      </c>
      <c r="M51" s="3"/>
      <c r="N51" s="148" t="e">
        <f>(P51/$O$14)*100/$O$20</f>
        <v>#DIV/0!</v>
      </c>
      <c r="O51" s="124" t="e">
        <f>ROUND($O$20*N51/100,2)</f>
        <v>#DIV/0!</v>
      </c>
      <c r="P51" s="125">
        <f>'3.11 Kosten Objektleitung'!$K$9</f>
        <v>0</v>
      </c>
    </row>
    <row r="52" spans="1:16" ht="15.75" thickBot="1" x14ac:dyDescent="0.3">
      <c r="A52" s="87" t="s">
        <v>95</v>
      </c>
      <c r="B52" s="464" t="s">
        <v>124</v>
      </c>
      <c r="C52" s="464"/>
      <c r="D52" s="149" t="e">
        <f>(F52/$E$14)*100/$E$20</f>
        <v>#DIV/0!</v>
      </c>
      <c r="E52" s="126" t="e">
        <f>ROUND($E$20*D52/100,2)</f>
        <v>#DIV/0!</v>
      </c>
      <c r="F52" s="127">
        <f>'3.12 Kosten Vorarbeiter unprodu'!$K$9</f>
        <v>0</v>
      </c>
      <c r="G52" s="1"/>
      <c r="H52" s="3"/>
      <c r="I52" s="149" t="e">
        <f>(K52/$J$14)*100/$J$20</f>
        <v>#DIV/0!</v>
      </c>
      <c r="J52" s="169" t="e">
        <f>ROUND($J$20*I52/100,2)</f>
        <v>#DIV/0!</v>
      </c>
      <c r="K52" s="127">
        <f>'3.12 Kosten Vorarbeiter unprodu'!$K$9</f>
        <v>0</v>
      </c>
      <c r="M52" s="3"/>
      <c r="N52" s="149" t="e">
        <f>(P52/$O$14)*100/$O$20</f>
        <v>#DIV/0!</v>
      </c>
      <c r="O52" s="126" t="e">
        <f>ROUND($O$20*N52/100,2)</f>
        <v>#DIV/0!</v>
      </c>
      <c r="P52" s="127">
        <f>'3.12 Kosten Vorarbeiter unprodu'!$K$9</f>
        <v>0</v>
      </c>
    </row>
    <row r="53" spans="1:16" ht="16.899999999999999" customHeight="1" thickBot="1" x14ac:dyDescent="0.3">
      <c r="A53" s="157" t="s">
        <v>73</v>
      </c>
      <c r="B53" s="447" t="s">
        <v>3</v>
      </c>
      <c r="C53" s="447"/>
      <c r="D53" s="199"/>
      <c r="E53" s="126">
        <f>ROUND($E$20*D53/100,2)</f>
        <v>0</v>
      </c>
      <c r="F53" s="127">
        <f t="shared" ref="F53:F57" si="8"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157" t="s">
        <v>74</v>
      </c>
      <c r="B54" s="447" t="s">
        <v>4</v>
      </c>
      <c r="C54" s="447"/>
      <c r="D54" s="309"/>
      <c r="E54" s="126"/>
      <c r="F54" s="127"/>
      <c r="G54" s="1"/>
      <c r="H54" s="1"/>
      <c r="I54" s="309"/>
      <c r="J54" s="126"/>
      <c r="K54" s="127"/>
      <c r="M54" s="1"/>
      <c r="N54" s="30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311" t="e">
        <f>(F55/$E$14)*100/$E$20</f>
        <v>#DIV/0!</v>
      </c>
      <c r="E55" s="307" t="e">
        <f>ROUND($E$20*D55/100,2)</f>
        <v>#DIV/0!</v>
      </c>
      <c r="F55" s="308">
        <f>'3.31 Reinigungsmittel+Kleinmat'!$E$5</f>
        <v>0</v>
      </c>
      <c r="G55" s="1"/>
      <c r="H55" s="1"/>
      <c r="I55" s="311" t="e">
        <f>(K55/$J$14)*100/$J$20</f>
        <v>#DIV/0!</v>
      </c>
      <c r="J55" s="307" t="e">
        <f>ROUND($J$20*I55/100,2)</f>
        <v>#DIV/0!</v>
      </c>
      <c r="K55" s="308">
        <f>'3.31 Reinigungsmittel+Kleinmat'!$E$5</f>
        <v>0</v>
      </c>
      <c r="M55" s="1"/>
      <c r="N55" s="311" t="e">
        <f>(P55/$J$14)*100/$J$20</f>
        <v>#DIV/0!</v>
      </c>
      <c r="O55" s="307" t="e">
        <f>ROUND($O$20*N55/100,2)</f>
        <v>#DIV/0!</v>
      </c>
      <c r="P55" s="308">
        <f>'3.31 Reinigungsmittel+Kleinmat'!$E$5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310" t="e">
        <f>(F56/$E$14)*100/$E$20</f>
        <v>#DIV/0!</v>
      </c>
      <c r="E56" s="307" t="e">
        <f>ROUND($E$20*D56/100,2)</f>
        <v>#DIV/0!</v>
      </c>
      <c r="F56" s="308" t="e">
        <f>'3.32 Maschinen und Geräte'!$G$5</f>
        <v>#DIV/0!</v>
      </c>
      <c r="G56" s="1"/>
      <c r="H56" s="1"/>
      <c r="I56" s="310" t="e">
        <f>(K56/$J$14)*100/$J$20</f>
        <v>#DIV/0!</v>
      </c>
      <c r="J56" s="307" t="e">
        <f>ROUND($J$20*I56/100,2)</f>
        <v>#DIV/0!</v>
      </c>
      <c r="K56" s="308" t="e">
        <f>'3.32 Maschinen und Geräte'!$G$5</f>
        <v>#DIV/0!</v>
      </c>
      <c r="M56" s="1"/>
      <c r="N56" s="310" t="e">
        <f>(P56/$J$14)*100/$J$20</f>
        <v>#DIV/0!</v>
      </c>
      <c r="O56" s="307" t="e">
        <f>ROUND($O$20*N56/100,2)</f>
        <v>#DIV/0!</v>
      </c>
      <c r="P56" s="308" t="e">
        <f>'3.32 Maschinen und Geräte'!$G$5</f>
        <v>#DIV/0!</v>
      </c>
    </row>
    <row r="57" spans="1:16" ht="18.600000000000001" customHeight="1" thickBot="1" x14ac:dyDescent="0.3">
      <c r="A57" s="157" t="s">
        <v>75</v>
      </c>
      <c r="B57" s="447" t="s">
        <v>5</v>
      </c>
      <c r="C57" s="447"/>
      <c r="D57" s="196"/>
      <c r="E57" s="128">
        <f>ROUND($E$20*D57/100,2)</f>
        <v>0</v>
      </c>
      <c r="F57" s="129">
        <f t="shared" si="8"/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295"/>
      <c r="D58" s="299" t="e">
        <f>SUM(D51:D57)</f>
        <v>#DIV/0!</v>
      </c>
      <c r="E58" s="32" t="e">
        <f>SUM(E50:E57)</f>
        <v>#DIV/0!</v>
      </c>
      <c r="F58" s="300" t="e">
        <f>SUM(F51:F57)</f>
        <v>#DIV/0!</v>
      </c>
      <c r="G58" s="1"/>
      <c r="H58" s="1"/>
      <c r="I58" s="299" t="e">
        <f>SUM(I51:I57)</f>
        <v>#DIV/0!</v>
      </c>
      <c r="J58" s="32" t="e">
        <f>SUM(J50:J57)</f>
        <v>#DIV/0!</v>
      </c>
      <c r="K58" s="300" t="e">
        <f>SUM(K51:K57)</f>
        <v>#DIV/0!</v>
      </c>
      <c r="M58" s="1"/>
      <c r="N58" s="299" t="e">
        <f>SUM(N51:N57)</f>
        <v>#DIV/0!</v>
      </c>
      <c r="O58" s="32" t="e">
        <f>SUM(O50:O57)</f>
        <v>#DIV/0!</v>
      </c>
      <c r="P58" s="300" t="e">
        <f>SUM(P51:P57)</f>
        <v>#DIV/0!</v>
      </c>
    </row>
    <row r="59" spans="1:16" ht="18" customHeight="1" thickBot="1" x14ac:dyDescent="0.3">
      <c r="A59" s="85" t="s">
        <v>6</v>
      </c>
      <c r="B59" s="145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145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30.75" customHeight="1" thickBot="1" x14ac:dyDescent="0.3">
      <c r="A62" s="87" t="s">
        <v>78</v>
      </c>
      <c r="B62" s="463" t="s">
        <v>10</v>
      </c>
      <c r="C62" s="463"/>
      <c r="D62" s="199"/>
      <c r="E62" s="126">
        <f t="shared" ref="E62:E63" si="9">ROUND($E$20*D62/100,2)</f>
        <v>0</v>
      </c>
      <c r="F62" s="127">
        <f t="shared" ref="F62:F63" si="10"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145" t="s">
        <v>11</v>
      </c>
      <c r="C63" s="146"/>
      <c r="D63" s="196"/>
      <c r="E63" s="128">
        <f t="shared" si="9"/>
        <v>0</v>
      </c>
      <c r="F63" s="129">
        <f t="shared" si="10"/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145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 t="shared" ref="E66:E67" si="11">ROUND($E$20*D66/100,2)</f>
        <v>0</v>
      </c>
      <c r="F66" s="127">
        <f t="shared" ref="F66:F67" si="12"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145" t="s">
        <v>15</v>
      </c>
      <c r="C67" s="17"/>
      <c r="D67" s="198"/>
      <c r="E67" s="140">
        <f t="shared" si="11"/>
        <v>0</v>
      </c>
      <c r="F67" s="129">
        <f t="shared" si="12"/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145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145" t="s">
        <v>17</v>
      </c>
      <c r="C70" s="146"/>
      <c r="D70" s="200"/>
      <c r="E70" s="139">
        <f t="shared" ref="E70:E72" si="13">ROUND($E$20*D70/100,2)</f>
        <v>0</v>
      </c>
      <c r="F70" s="127">
        <f t="shared" ref="F70:F72" si="14"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s="45" customFormat="1" ht="15.75" thickBot="1" x14ac:dyDescent="0.3">
      <c r="A71" s="89" t="s">
        <v>87</v>
      </c>
      <c r="B71" s="460" t="s">
        <v>18</v>
      </c>
      <c r="C71" s="461"/>
      <c r="D71" s="200"/>
      <c r="E71" s="139">
        <f t="shared" si="13"/>
        <v>0</v>
      </c>
      <c r="F71" s="131">
        <f t="shared" si="14"/>
        <v>0</v>
      </c>
      <c r="G71" s="141"/>
      <c r="H71" s="141"/>
      <c r="I71" s="199"/>
      <c r="J71" s="139">
        <f>ROUND($J$20*I71/100,2)</f>
        <v>0</v>
      </c>
      <c r="K71" s="131">
        <f>ROUND(J71*$J$14,2)</f>
        <v>0</v>
      </c>
      <c r="M71" s="141"/>
      <c r="N71" s="199"/>
      <c r="O71" s="139">
        <f>ROUND($O$20*N71/100,2)</f>
        <v>0</v>
      </c>
      <c r="P71" s="131">
        <f>ROUND(O71*$O$14,2)</f>
        <v>0</v>
      </c>
    </row>
    <row r="72" spans="1:16" s="45" customFormat="1" ht="15.75" thickBot="1" x14ac:dyDescent="0.3">
      <c r="A72" s="89" t="s">
        <v>88</v>
      </c>
      <c r="B72" s="145" t="s">
        <v>19</v>
      </c>
      <c r="C72" s="142"/>
      <c r="D72" s="198"/>
      <c r="E72" s="140">
        <f t="shared" si="13"/>
        <v>0</v>
      </c>
      <c r="F72" s="132">
        <f t="shared" si="14"/>
        <v>0</v>
      </c>
      <c r="G72" s="141"/>
      <c r="H72" s="141"/>
      <c r="I72" s="196"/>
      <c r="J72" s="140">
        <f>ROUND($J$20*I72/100,2)</f>
        <v>0</v>
      </c>
      <c r="K72" s="132">
        <f>ROUND(J72*$J$14,2)</f>
        <v>0</v>
      </c>
      <c r="M72" s="141"/>
      <c r="N72" s="196"/>
      <c r="O72" s="140">
        <f>ROUND($O$20*N72/100,2)</f>
        <v>0</v>
      </c>
      <c r="P72" s="132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299">
        <f>(SUM(D61:D63)+SUM(D65:D67)+SUM(D69:D72))</f>
        <v>0</v>
      </c>
      <c r="E73" s="32">
        <f>(SUM(E61:E63)+SUM(E65:E67)+SUM(E69:E72))</f>
        <v>0</v>
      </c>
      <c r="F73" s="300">
        <f>SUM(F61:F72)</f>
        <v>0</v>
      </c>
      <c r="G73" s="1"/>
      <c r="H73" s="1"/>
      <c r="I73" s="299">
        <f>(SUM(I61:I63)+SUM(I65:I67)+SUM(I69:I72))</f>
        <v>0</v>
      </c>
      <c r="J73" s="32">
        <f>(SUM(J61:J63)+SUM(J65:J67)+SUM(J69:J72))</f>
        <v>0</v>
      </c>
      <c r="K73" s="300">
        <f>SUM(K61:K72)</f>
        <v>0</v>
      </c>
      <c r="M73" s="1"/>
      <c r="N73" s="299">
        <f>(SUM(N61:N63)+SUM(N65:N67)+SUM(N69:N72))</f>
        <v>0</v>
      </c>
      <c r="O73" s="32">
        <f>(SUM(O61:O63)+SUM(O65:O67)+SUM(O69:O72))</f>
        <v>0</v>
      </c>
      <c r="P73" s="300">
        <f>SUM(P61:P72)</f>
        <v>0</v>
      </c>
    </row>
    <row r="74" spans="1:16" ht="18" customHeight="1" thickBot="1" x14ac:dyDescent="0.3">
      <c r="A74" s="83" t="s">
        <v>20</v>
      </c>
      <c r="B74" s="145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145" t="s">
        <v>222</v>
      </c>
      <c r="C75" s="146"/>
      <c r="D75" s="197"/>
      <c r="E75" s="329"/>
      <c r="F75" s="330"/>
      <c r="G75" s="1"/>
      <c r="H75" s="1"/>
      <c r="I75" s="197"/>
      <c r="J75" s="329"/>
      <c r="K75" s="330"/>
      <c r="M75" s="1"/>
      <c r="N75" s="197"/>
      <c r="O75" s="329"/>
      <c r="P75" s="330"/>
    </row>
    <row r="76" spans="1:16" ht="18" customHeight="1" thickBot="1" x14ac:dyDescent="0.3">
      <c r="A76" s="85" t="s">
        <v>23</v>
      </c>
      <c r="B76" s="145" t="s">
        <v>24</v>
      </c>
      <c r="C76" s="146"/>
      <c r="D76" s="196"/>
      <c r="E76" s="331"/>
      <c r="F76" s="332"/>
      <c r="G76" s="1"/>
      <c r="H76" s="1"/>
      <c r="I76" s="196"/>
      <c r="J76" s="331"/>
      <c r="K76" s="332"/>
      <c r="M76" s="1"/>
      <c r="N76" s="196"/>
      <c r="O76" s="331"/>
      <c r="P76" s="332"/>
    </row>
    <row r="77" spans="1:16" ht="25.9" customHeight="1" thickBot="1" x14ac:dyDescent="0.3">
      <c r="A77" s="82" t="s">
        <v>102</v>
      </c>
      <c r="B77" s="35"/>
      <c r="C77" s="35"/>
      <c r="D77" s="301" t="e">
        <f>SUM(D74:D76)</f>
        <v>#DIV/0!</v>
      </c>
      <c r="E77" s="302" t="e">
        <f>ROUND(SUM(E74:E76),2)</f>
        <v>#DIV/0!</v>
      </c>
      <c r="F77" s="303" t="e">
        <f>SUM(F74:F76)</f>
        <v>#DIV/0!</v>
      </c>
      <c r="G77" s="1"/>
      <c r="H77" s="1"/>
      <c r="I77" s="301" t="e">
        <f>SUM(I74:I76)</f>
        <v>#DIV/0!</v>
      </c>
      <c r="J77" s="302" t="e">
        <f>ROUND(SUM(J74:J76),2)</f>
        <v>#DIV/0!</v>
      </c>
      <c r="K77" s="303" t="e">
        <f>SUM(K74:K76)</f>
        <v>#DIV/0!</v>
      </c>
      <c r="L77" s="45"/>
      <c r="M77" s="1"/>
      <c r="N77" s="301" t="e">
        <f>SUM(N74:N76)</f>
        <v>#DIV/0!</v>
      </c>
      <c r="O77" s="302" t="e">
        <f>ROUND(SUM(O74:O76),2)</f>
        <v>#DIV/0!</v>
      </c>
      <c r="P77" s="303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304" t="e">
        <f>ROUND(E78*100/E77,2)</f>
        <v>#DIV/0!</v>
      </c>
      <c r="E78" s="305" t="e">
        <f>$E$20+$E$48+$E$51+$E$52+$E$61+$E$62+$E$65</f>
        <v>#DIV/0!</v>
      </c>
      <c r="F78" s="306" t="e">
        <f>E78*$E$14</f>
        <v>#DIV/0!</v>
      </c>
      <c r="G78" s="3"/>
      <c r="H78" s="3"/>
      <c r="I78" s="304" t="e">
        <f>ROUND(J78*100/J77,2)</f>
        <v>#DIV/0!</v>
      </c>
      <c r="J78" s="305" t="e">
        <f>$J$20+$J$48+$J$51+$J$52+$J$61+$J$62+$J$65</f>
        <v>#DIV/0!</v>
      </c>
      <c r="K78" s="306" t="e">
        <f>J78*$J$14</f>
        <v>#DIV/0!</v>
      </c>
      <c r="L78" s="47"/>
      <c r="M78" s="3"/>
      <c r="N78" s="304" t="e">
        <f>ROUND(O78*100/O77,2)</f>
        <v>#DIV/0!</v>
      </c>
      <c r="O78" s="305" t="e">
        <f>$O$20+$O$48+$O$51+$O$52+$O$61+$O$62+$O$65</f>
        <v>#DIV/0!</v>
      </c>
      <c r="P78" s="306" t="e">
        <f>O78*$O$14</f>
        <v>#DIV/0!</v>
      </c>
    </row>
    <row r="79" spans="1:16" x14ac:dyDescent="0.25">
      <c r="F79"/>
    </row>
    <row r="80" spans="1:16" x14ac:dyDescent="0.25">
      <c r="A80" s="9" t="s">
        <v>100</v>
      </c>
      <c r="F80"/>
    </row>
    <row r="81" spans="6:6" hidden="1" x14ac:dyDescent="0.25">
      <c r="F81"/>
    </row>
    <row r="82" spans="6:6" hidden="1" x14ac:dyDescent="0.25">
      <c r="F82"/>
    </row>
    <row r="83" spans="6:6" hidden="1" x14ac:dyDescent="0.25">
      <c r="F83"/>
    </row>
    <row r="84" spans="6:6" hidden="1" x14ac:dyDescent="0.25">
      <c r="F84"/>
    </row>
    <row r="85" spans="6:6" hidden="1" x14ac:dyDescent="0.25">
      <c r="F85"/>
    </row>
    <row r="86" spans="6:6" hidden="1" x14ac:dyDescent="0.25">
      <c r="F86"/>
    </row>
    <row r="87" spans="6:6" hidden="1" x14ac:dyDescent="0.25">
      <c r="F87"/>
    </row>
    <row r="88" spans="6:6" hidden="1" x14ac:dyDescent="0.25">
      <c r="F88"/>
    </row>
    <row r="89" spans="6:6" hidden="1" x14ac:dyDescent="0.25">
      <c r="F89"/>
    </row>
    <row r="90" spans="6:6" hidden="1" x14ac:dyDescent="0.25">
      <c r="F90"/>
    </row>
    <row r="91" spans="6:6" hidden="1" x14ac:dyDescent="0.25">
      <c r="F91"/>
    </row>
    <row r="92" spans="6:6" hidden="1" x14ac:dyDescent="0.25">
      <c r="F92"/>
    </row>
    <row r="93" spans="6:6" hidden="1" x14ac:dyDescent="0.25">
      <c r="F93"/>
    </row>
    <row r="94" spans="6:6" hidden="1" x14ac:dyDescent="0.25">
      <c r="F94"/>
    </row>
    <row r="95" spans="6:6" hidden="1" x14ac:dyDescent="0.25">
      <c r="F95"/>
    </row>
  </sheetData>
  <sheetProtection algorithmName="SHA-512" hashValue="DOJv7kxnbJzX1T5vogzSR2SqAuukM76nDO2/YvevcwJobLB3HfBhFRc3FVtOE6xvysauP9eck5ZD+9LbTw3EFA==" saltValue="L/xfoIxeGn+8sHwQDFvLhw==" spinCount="100000" sheet="1" objects="1" scenarios="1"/>
  <mergeCells count="36">
    <mergeCell ref="B25:C25"/>
    <mergeCell ref="B26:C26"/>
    <mergeCell ref="I18:K18"/>
    <mergeCell ref="B71:C71"/>
    <mergeCell ref="B49:D49"/>
    <mergeCell ref="B50:C50"/>
    <mergeCell ref="B51:C51"/>
    <mergeCell ref="B52:C52"/>
    <mergeCell ref="B54:C54"/>
    <mergeCell ref="B61:C61"/>
    <mergeCell ref="B57:C57"/>
    <mergeCell ref="B62:C62"/>
    <mergeCell ref="D18:F18"/>
    <mergeCell ref="N3:P5"/>
    <mergeCell ref="K7:K8"/>
    <mergeCell ref="L7:L8"/>
    <mergeCell ref="A16:D16"/>
    <mergeCell ref="B53:C53"/>
    <mergeCell ref="A10:D10"/>
    <mergeCell ref="A31:C31"/>
    <mergeCell ref="B27:C27"/>
    <mergeCell ref="B28:C28"/>
    <mergeCell ref="B29:C29"/>
    <mergeCell ref="B30:C30"/>
    <mergeCell ref="B24:C24"/>
    <mergeCell ref="A44:C44"/>
    <mergeCell ref="N18:P18"/>
    <mergeCell ref="B19:C19"/>
    <mergeCell ref="B23:C23"/>
    <mergeCell ref="G2:J2"/>
    <mergeCell ref="A11:D11"/>
    <mergeCell ref="A12:D12"/>
    <mergeCell ref="A13:D13"/>
    <mergeCell ref="A15:D15"/>
    <mergeCell ref="G7:J8"/>
    <mergeCell ref="A14:D14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55DE-48D5-4137-BFEB-567BFE06F9A0}">
  <sheetPr>
    <pageSetUpPr fitToPage="1"/>
  </sheetPr>
  <dimension ref="A1:R95"/>
  <sheetViews>
    <sheetView showGridLines="0" topLeftCell="A70" zoomScale="80" zoomScaleNormal="80" workbookViewId="0">
      <selection activeCell="J3" sqref="J3"/>
    </sheetView>
  </sheetViews>
  <sheetFormatPr baseColWidth="10" defaultColWidth="0" defaultRowHeight="15" zeroHeight="1" x14ac:dyDescent="0.25"/>
  <cols>
    <col min="1" max="1" width="7.7109375" style="343" customWidth="1"/>
    <col min="2" max="2" width="44.7109375" style="343" customWidth="1"/>
    <col min="3" max="3" width="14.5703125" style="343" customWidth="1"/>
    <col min="4" max="4" width="11.85546875" style="343" customWidth="1"/>
    <col min="5" max="5" width="12.85546875" style="13" customWidth="1"/>
    <col min="6" max="6" width="15.85546875" style="22" bestFit="1" customWidth="1"/>
    <col min="7" max="7" width="13.28515625" style="343" customWidth="1"/>
    <col min="8" max="8" width="8.85546875" style="343" customWidth="1"/>
    <col min="9" max="9" width="10.28515625" style="343" customWidth="1"/>
    <col min="10" max="10" width="9.5703125" style="343" bestFit="1" customWidth="1"/>
    <col min="11" max="11" width="16.28515625" style="343" customWidth="1"/>
    <col min="12" max="12" width="10.7109375" style="343" bestFit="1" customWidth="1"/>
    <col min="13" max="13" width="8.85546875" style="343" customWidth="1"/>
    <col min="14" max="14" width="10" style="343" customWidth="1"/>
    <col min="15" max="15" width="11" style="343" customWidth="1"/>
    <col min="16" max="16" width="16.28515625" style="343" customWidth="1"/>
    <col min="17" max="18" width="0" style="343" hidden="1" customWidth="1"/>
    <col min="19" max="16384" width="8.85546875" style="343" hidden="1"/>
  </cols>
  <sheetData>
    <row r="1" spans="1:16" ht="19.5" thickBot="1" x14ac:dyDescent="0.35">
      <c r="A1" s="185" t="s">
        <v>153</v>
      </c>
      <c r="B1" s="36"/>
      <c r="C1" s="36"/>
      <c r="D1" s="36"/>
      <c r="E1" s="37"/>
      <c r="F1" s="111"/>
      <c r="G1" s="1"/>
      <c r="H1" s="1"/>
      <c r="I1" s="1"/>
    </row>
    <row r="2" spans="1:16" ht="19.5" thickBot="1" x14ac:dyDescent="0.35">
      <c r="A2" s="185"/>
      <c r="B2" s="36"/>
      <c r="C2" s="36"/>
      <c r="D2" s="36"/>
      <c r="E2" s="37"/>
      <c r="F2" s="111"/>
      <c r="G2" s="431" t="s">
        <v>111</v>
      </c>
      <c r="H2" s="432"/>
      <c r="I2" s="432"/>
      <c r="J2" s="433"/>
      <c r="K2" s="112" t="s">
        <v>113</v>
      </c>
      <c r="L2" s="114" t="s">
        <v>156</v>
      </c>
    </row>
    <row r="3" spans="1:16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 t="e">
        <f>$E$77</f>
        <v>#DIV/0!</v>
      </c>
      <c r="L3" s="229" t="e">
        <f>D78</f>
        <v>#DIV/0!</v>
      </c>
      <c r="N3" s="442" t="s">
        <v>167</v>
      </c>
      <c r="O3" s="442"/>
      <c r="P3" s="442"/>
    </row>
    <row r="4" spans="1:16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 t="e">
        <f>$J$77</f>
        <v>#DIV/0!</v>
      </c>
      <c r="L4" s="231" t="e">
        <f>I78</f>
        <v>#DIV/0!</v>
      </c>
      <c r="N4" s="442"/>
      <c r="O4" s="442"/>
      <c r="P4" s="442"/>
    </row>
    <row r="5" spans="1:16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 t="e">
        <f>$O$77</f>
        <v>#DIV/0!</v>
      </c>
      <c r="L5" s="233" t="e">
        <f>N78</f>
        <v>#DIV/0!</v>
      </c>
      <c r="N5" s="442"/>
      <c r="O5" s="442"/>
      <c r="P5" s="442"/>
    </row>
    <row r="6" spans="1:16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  <c r="L6" s="115"/>
    </row>
    <row r="7" spans="1:16" ht="18.75" x14ac:dyDescent="0.3">
      <c r="A7" s="185"/>
      <c r="B7" s="36"/>
      <c r="C7" s="36"/>
      <c r="D7" s="36"/>
      <c r="E7" s="37"/>
      <c r="F7" s="111"/>
      <c r="G7" s="438" t="s">
        <v>114</v>
      </c>
      <c r="H7" s="439"/>
      <c r="I7" s="439"/>
      <c r="J7" s="439"/>
      <c r="K7" s="443" t="e">
        <f>ROUND((K3*$J$3/100)+(K4*$J$4/100)+(K5*$J$5/100),2)</f>
        <v>#DIV/0!</v>
      </c>
      <c r="L7" s="445" t="e">
        <f>ROUND((L3*$J$3/100)+(L4*$J$4/100)+(L5*$J$5/100),2)</f>
        <v>#DIV/0!</v>
      </c>
    </row>
    <row r="8" spans="1:16" ht="19.5" thickBot="1" x14ac:dyDescent="0.35">
      <c r="A8" s="185"/>
      <c r="B8" s="36"/>
      <c r="C8" s="36"/>
      <c r="D8" s="36"/>
      <c r="E8" s="37"/>
      <c r="F8" s="111"/>
      <c r="G8" s="440"/>
      <c r="H8" s="441"/>
      <c r="I8" s="441"/>
      <c r="J8" s="441"/>
      <c r="K8" s="444"/>
      <c r="L8" s="446"/>
    </row>
    <row r="9" spans="1:16" ht="15.75" x14ac:dyDescent="0.25">
      <c r="A9" s="110"/>
      <c r="B9" s="36"/>
      <c r="C9" s="36"/>
      <c r="D9" s="36"/>
      <c r="E9" s="37"/>
      <c r="F9" s="343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>
        <v>30</v>
      </c>
      <c r="F10" s="343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F11" s="343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F12" s="343"/>
      <c r="J12" s="202"/>
      <c r="O12" s="202"/>
    </row>
    <row r="13" spans="1:16" x14ac:dyDescent="0.25">
      <c r="A13" s="436" t="s">
        <v>228</v>
      </c>
      <c r="B13" s="436"/>
      <c r="C13" s="436"/>
      <c r="D13" s="437"/>
      <c r="E13" s="226"/>
      <c r="F13" s="343"/>
      <c r="J13" s="226"/>
      <c r="O13" s="226"/>
    </row>
    <row r="14" spans="1:16" x14ac:dyDescent="0.25">
      <c r="A14" s="436" t="s">
        <v>265</v>
      </c>
      <c r="B14" s="436"/>
      <c r="C14" s="436"/>
      <c r="D14" s="437"/>
      <c r="E14" s="227"/>
      <c r="F14" s="343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F15" s="343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F16" s="343"/>
      <c r="J16" s="202"/>
      <c r="O16" s="202"/>
    </row>
    <row r="17" spans="1:16" ht="15.75" thickBot="1" x14ac:dyDescent="0.3">
      <c r="A17" s="38"/>
      <c r="B17" s="36"/>
      <c r="C17" s="36"/>
      <c r="D17" s="36"/>
      <c r="E17" s="37"/>
      <c r="F17" s="343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0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1">ROUND($E$20*D24/100,2)</f>
        <v>0</v>
      </c>
      <c r="F24" s="127">
        <f t="shared" ref="F24:F30" si="2">ROUND(E24*$E$14,2)</f>
        <v>0</v>
      </c>
      <c r="G24" s="1"/>
      <c r="I24" s="193"/>
      <c r="J24" s="120">
        <f t="shared" ref="J24:J30" si="3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4">ROUND($O$20*N24/100,2)</f>
        <v>0</v>
      </c>
      <c r="P24" s="127">
        <f t="shared" si="0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1"/>
        <v>0</v>
      </c>
      <c r="F25" s="127">
        <f t="shared" si="2"/>
        <v>0</v>
      </c>
      <c r="G25" s="1"/>
      <c r="I25" s="208"/>
      <c r="J25" s="120">
        <f t="shared" si="3"/>
        <v>0</v>
      </c>
      <c r="K25" s="121">
        <f>ROUND(J25*$J$14,2)</f>
        <v>0</v>
      </c>
      <c r="L25" s="192"/>
      <c r="M25" s="192"/>
      <c r="N25" s="208"/>
      <c r="O25" s="126">
        <f t="shared" si="4"/>
        <v>0</v>
      </c>
      <c r="P25" s="127">
        <f t="shared" si="0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1"/>
        <v>0</v>
      </c>
      <c r="F26" s="127">
        <f t="shared" si="2"/>
        <v>0</v>
      </c>
      <c r="G26" s="1"/>
      <c r="I26" s="193"/>
      <c r="J26" s="120"/>
      <c r="K26" s="121"/>
      <c r="L26" s="192"/>
      <c r="M26" s="192"/>
      <c r="N26" s="208"/>
      <c r="O26" s="126">
        <f t="shared" si="4"/>
        <v>0</v>
      </c>
      <c r="P26" s="127">
        <f t="shared" si="0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1"/>
        <v>0</v>
      </c>
      <c r="F27" s="127">
        <f t="shared" si="2"/>
        <v>0</v>
      </c>
      <c r="G27" s="1"/>
      <c r="I27" s="193"/>
      <c r="J27" s="120"/>
      <c r="K27" s="121"/>
      <c r="L27" s="192"/>
      <c r="M27" s="192"/>
      <c r="N27" s="208"/>
      <c r="O27" s="126">
        <f t="shared" si="4"/>
        <v>0</v>
      </c>
      <c r="P27" s="127">
        <f t="shared" si="0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1"/>
        <v>0</v>
      </c>
      <c r="F28" s="127">
        <f t="shared" si="2"/>
        <v>0</v>
      </c>
      <c r="G28" s="1"/>
      <c r="I28" s="208"/>
      <c r="J28" s="120">
        <f t="shared" si="3"/>
        <v>0</v>
      </c>
      <c r="K28" s="121">
        <f>ROUND(J28*$J$14,2)</f>
        <v>0</v>
      </c>
      <c r="L28" s="192"/>
      <c r="M28" s="192"/>
      <c r="N28" s="208"/>
      <c r="O28" s="126">
        <f t="shared" si="4"/>
        <v>0</v>
      </c>
      <c r="P28" s="127">
        <f t="shared" si="0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1"/>
        <v>0</v>
      </c>
      <c r="F29" s="127">
        <f t="shared" si="2"/>
        <v>0</v>
      </c>
      <c r="G29" s="1"/>
      <c r="I29" s="208"/>
      <c r="J29" s="126">
        <f t="shared" si="3"/>
        <v>0</v>
      </c>
      <c r="K29" s="127">
        <f>ROUND(J29*$J$14,2)</f>
        <v>0</v>
      </c>
      <c r="N29" s="208"/>
      <c r="O29" s="126">
        <f t="shared" si="4"/>
        <v>0</v>
      </c>
      <c r="P29" s="127">
        <f t="shared" si="0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1"/>
        <v>0</v>
      </c>
      <c r="F30" s="129">
        <f t="shared" si="2"/>
        <v>0</v>
      </c>
      <c r="G30" s="1"/>
      <c r="I30" s="209"/>
      <c r="J30" s="128">
        <f t="shared" si="3"/>
        <v>0</v>
      </c>
      <c r="K30" s="129">
        <f>ROUND(J30*$J$14,2)</f>
        <v>0</v>
      </c>
      <c r="N30" s="209"/>
      <c r="O30" s="128">
        <f t="shared" si="4"/>
        <v>0</v>
      </c>
      <c r="P30" s="129">
        <f t="shared" si="0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144" t="e">
        <f>ROUND($E$13*100/$E$15,2)</f>
        <v>#DIV/0!</v>
      </c>
      <c r="E33" s="124" t="e">
        <f>ROUND($E$20*D33/100,2)</f>
        <v>#DIV/0!</v>
      </c>
      <c r="F33" s="130" t="e">
        <f>ROUND(E33*$E$14,2)</f>
        <v>#DIV/0!</v>
      </c>
      <c r="G33" s="1"/>
      <c r="I33" s="144" t="e">
        <f>ROUND($J$13*100/$J$15,2)</f>
        <v>#DIV/0!</v>
      </c>
      <c r="J33" s="118" t="e">
        <f>ROUND($J$20*I33/100,2)</f>
        <v>#DIV/0!</v>
      </c>
      <c r="K33" s="130" t="e">
        <f t="shared" ref="K33:K42" si="5">ROUND(J33*$J$14,2)</f>
        <v>#DIV/0!</v>
      </c>
      <c r="N33" s="144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 t="e">
        <f>ROUND($E$33*C34/100,2)</f>
        <v>#DIV/0!</v>
      </c>
      <c r="F34" s="131" t="e">
        <f t="shared" ref="F34:F42" si="7">ROUND(E34*$E$14,2)</f>
        <v>#DIV/0!</v>
      </c>
      <c r="G34" s="1"/>
      <c r="H34" s="133">
        <f>$I$31</f>
        <v>0</v>
      </c>
      <c r="I34" s="189" t="e">
        <f>ROUND(J34*100/$J$20,2)</f>
        <v>#DIV/0!</v>
      </c>
      <c r="J34" s="120" t="e">
        <f>ROUND($J$33*H34/100,2)</f>
        <v>#DIV/0!</v>
      </c>
      <c r="K34" s="131" t="e">
        <f t="shared" si="5"/>
        <v>#DIV/0!</v>
      </c>
      <c r="M34" s="41">
        <f>$N$31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143" t="e">
        <f>ROUND(E10*100/E15,2)</f>
        <v>#DIV/0!</v>
      </c>
      <c r="E35" s="126" t="e">
        <f>ROUND($E$20*D35/100,2)</f>
        <v>#DIV/0!</v>
      </c>
      <c r="F35" s="131" t="e">
        <f t="shared" si="7"/>
        <v>#DIV/0!</v>
      </c>
      <c r="G35" s="1"/>
      <c r="H35" s="27"/>
      <c r="I35" s="143" t="e">
        <f>ROUND($J$10*100/$J$15,2)</f>
        <v>#DIV/0!</v>
      </c>
      <c r="J35" s="120" t="e">
        <f>ROUND($J$20*I35/100,2)</f>
        <v>#DIV/0!</v>
      </c>
      <c r="K35" s="131" t="e">
        <f t="shared" si="5"/>
        <v>#DIV/0!</v>
      </c>
      <c r="M35" s="27"/>
      <c r="N35" s="143" t="e">
        <f>ROUND($O$10*100/$O$15,2)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 t="e">
        <f>ROUND($E$35*C36/100,2)</f>
        <v>#DIV/0!</v>
      </c>
      <c r="F36" s="131" t="e">
        <f t="shared" si="7"/>
        <v>#DIV/0!</v>
      </c>
      <c r="G36" s="1"/>
      <c r="H36" s="133">
        <f>$I$31</f>
        <v>0</v>
      </c>
      <c r="I36" s="189" t="e">
        <f>ROUND(J36*100/$J$20,2)</f>
        <v>#DIV/0!</v>
      </c>
      <c r="J36" s="120" t="e">
        <f>ROUND($J$35*H36/100,2)</f>
        <v>#DIV/0!</v>
      </c>
      <c r="K36" s="131" t="e">
        <f t="shared" si="5"/>
        <v>#DIV/0!</v>
      </c>
      <c r="M36" s="41">
        <f>$N$31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143" t="e">
        <f>ROUND(E11*100/E15,2)</f>
        <v>#DIV/0!</v>
      </c>
      <c r="E37" s="126" t="e">
        <f>ROUND($E$20*D37/100,2)</f>
        <v>#DIV/0!</v>
      </c>
      <c r="F37" s="131" t="e">
        <f t="shared" si="7"/>
        <v>#DIV/0!</v>
      </c>
      <c r="G37" s="1"/>
      <c r="H37" s="27"/>
      <c r="I37" s="143" t="e">
        <f>ROUND($J$11*100/$J$15,2)</f>
        <v>#DIV/0!</v>
      </c>
      <c r="J37" s="120" t="e">
        <f>ROUND($J$20*I37/100,2)</f>
        <v>#DIV/0!</v>
      </c>
      <c r="K37" s="131" t="e">
        <f t="shared" si="5"/>
        <v>#DIV/0!</v>
      </c>
      <c r="M37" s="27"/>
      <c r="N37" s="143" t="e">
        <f>ROUND($O$11*100/$O$15,2)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 t="e">
        <f>ROUND($E$37*C38/100,2)</f>
        <v>#DIV/0!</v>
      </c>
      <c r="F38" s="131" t="e">
        <f t="shared" si="7"/>
        <v>#DIV/0!</v>
      </c>
      <c r="G38" s="1"/>
      <c r="H38" s="133">
        <f>$I$31</f>
        <v>0</v>
      </c>
      <c r="I38" s="189" t="e">
        <f>ROUND(J38*100/$J$20,2)</f>
        <v>#DIV/0!</v>
      </c>
      <c r="J38" s="120" t="e">
        <f>ROUND($J$37*H38/100,2)</f>
        <v>#DIV/0!</v>
      </c>
      <c r="K38" s="131" t="e">
        <f t="shared" si="5"/>
        <v>#DIV/0!</v>
      </c>
      <c r="M38" s="41">
        <f>$N$31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143" t="e">
        <f>ROUND($E$12*100/$E$15,2)</f>
        <v>#DIV/0!</v>
      </c>
      <c r="E39" s="126" t="e">
        <f>ROUND($E$20*D39/100,2)</f>
        <v>#DIV/0!</v>
      </c>
      <c r="F39" s="131" t="e">
        <f t="shared" si="7"/>
        <v>#DIV/0!</v>
      </c>
      <c r="G39" s="1"/>
      <c r="H39" s="27"/>
      <c r="I39" s="143" t="e">
        <f>ROUND($J$12*100/$J$15,2)</f>
        <v>#DIV/0!</v>
      </c>
      <c r="J39" s="120" t="e">
        <f>ROUND($J$20*I39/100,2)</f>
        <v>#DIV/0!</v>
      </c>
      <c r="K39" s="131" t="e">
        <f t="shared" si="5"/>
        <v>#DIV/0!</v>
      </c>
      <c r="M39" s="27"/>
      <c r="N39" s="143" t="e">
        <f>ROUND($O$12*100/$O$15,2)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 t="e">
        <f>ROUND($E$39*C40/100,2)</f>
        <v>#DIV/0!</v>
      </c>
      <c r="F40" s="131" t="e">
        <f t="shared" si="7"/>
        <v>#DIV/0!</v>
      </c>
      <c r="G40" s="1"/>
      <c r="H40" s="133">
        <f>$I$31</f>
        <v>0</v>
      </c>
      <c r="I40" s="189" t="e">
        <f>ROUND($J$40*100/$J$20,2)</f>
        <v>#DIV/0!</v>
      </c>
      <c r="J40" s="120" t="e">
        <f>ROUND($J$39*H40/100,2)</f>
        <v>#DIV/0!</v>
      </c>
      <c r="K40" s="131" t="e">
        <f t="shared" si="5"/>
        <v>#DIV/0!</v>
      </c>
      <c r="M40" s="41">
        <f>$N$31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7"/>
        <v>0</v>
      </c>
      <c r="G41" s="1"/>
      <c r="H41" s="27"/>
      <c r="I41" s="312"/>
      <c r="J41" s="120">
        <f>ROUND($J$20*I41/100,2)</f>
        <v>0</v>
      </c>
      <c r="K41" s="131">
        <f t="shared" si="5"/>
        <v>0</v>
      </c>
      <c r="M41" s="27"/>
      <c r="N41" s="312"/>
      <c r="O41" s="120">
        <f>ROUND($O$20*N41/100,2)</f>
        <v>0</v>
      </c>
      <c r="P41" s="121">
        <f t="shared" si="6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7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5"/>
        <v>0</v>
      </c>
      <c r="M42" s="41">
        <f>$N$31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342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296">
        <f>'2.3.2 Sonstige Personalkosten'!$C$3</f>
        <v>0</v>
      </c>
      <c r="E47" s="297">
        <f>ROUND($E$20*D47/100,2)</f>
        <v>0</v>
      </c>
      <c r="F47" s="298">
        <f>ROUND(E47*$E$14,2)</f>
        <v>0</v>
      </c>
      <c r="G47" s="1"/>
      <c r="H47" s="1"/>
      <c r="I47" s="143">
        <f>'2.3.2 Sonstige Personalkosten'!$C$3</f>
        <v>0</v>
      </c>
      <c r="J47" s="128">
        <f>ROUND($J$20*I47/100,2)</f>
        <v>0</v>
      </c>
      <c r="K47" s="129">
        <f>ROUND(J47*$J$14,2)</f>
        <v>0</v>
      </c>
      <c r="M47" s="1"/>
      <c r="N47" s="143">
        <f>'2.3.2 Sonstige Personalkosten'!$C$3</f>
        <v>0</v>
      </c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99"/>
      <c r="D48" s="299" t="e">
        <f>D44+D46+D47</f>
        <v>#DIV/0!</v>
      </c>
      <c r="E48" s="32" t="e">
        <f>E47+E46+E44</f>
        <v>#DIV/0!</v>
      </c>
      <c r="F48" s="300" t="e">
        <f>F47+F46+F44</f>
        <v>#DIV/0!</v>
      </c>
      <c r="G48" s="1"/>
      <c r="H48" s="1"/>
      <c r="I48" s="299" t="e">
        <f>I44+I46+I47</f>
        <v>#DIV/0!</v>
      </c>
      <c r="J48" s="32" t="e">
        <f>J47+J46+J44</f>
        <v>#DIV/0!</v>
      </c>
      <c r="K48" s="300" t="e">
        <f>K47+K46+K44</f>
        <v>#DIV/0!</v>
      </c>
      <c r="M48" s="1"/>
      <c r="N48" s="299" t="e">
        <f>N44+N46+N47</f>
        <v>#DIV/0!</v>
      </c>
      <c r="O48" s="32" t="e">
        <f>O47+O46+O44</f>
        <v>#DIV/0!</v>
      </c>
      <c r="P48" s="300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48" t="e">
        <f>(F51/$E$14)*100/$E$20</f>
        <v>#DIV/0!</v>
      </c>
      <c r="E51" s="124" t="e">
        <f>ROUND($E$20*D51/100,2)</f>
        <v>#DIV/0!</v>
      </c>
      <c r="F51" s="125" cm="1">
        <f t="array" ref="F51">'3.11 Kosten Objektleitung'!$K$10:$K$10</f>
        <v>0</v>
      </c>
      <c r="G51" s="1"/>
      <c r="H51" s="3"/>
      <c r="I51" s="148" t="e">
        <f>(K51/$J$14)*100/$J$20</f>
        <v>#DIV/0!</v>
      </c>
      <c r="J51" s="124" t="e">
        <f>ROUND($J$20*I51/100,2)</f>
        <v>#DIV/0!</v>
      </c>
      <c r="K51" s="125">
        <f>'3.11 Kosten Objektleitung'!$K$10</f>
        <v>0</v>
      </c>
      <c r="M51" s="3"/>
      <c r="N51" s="148" t="e">
        <f>(P51/$O$14)*100/$O$20</f>
        <v>#DIV/0!</v>
      </c>
      <c r="O51" s="124" t="e">
        <f>ROUND($O$20*N51/100,2)</f>
        <v>#DIV/0!</v>
      </c>
      <c r="P51" s="125">
        <f>'3.11 Kosten Objektleitung'!$K$10</f>
        <v>0</v>
      </c>
    </row>
    <row r="52" spans="1:16" ht="15.75" thickBot="1" x14ac:dyDescent="0.3">
      <c r="A52" s="87" t="s">
        <v>95</v>
      </c>
      <c r="B52" s="464" t="s">
        <v>124</v>
      </c>
      <c r="C52" s="464"/>
      <c r="D52" s="149" t="e">
        <f>(F52/$E$14)*100/$E$20</f>
        <v>#DIV/0!</v>
      </c>
      <c r="E52" s="126" t="e">
        <f>ROUND($E$20*D52/100,2)</f>
        <v>#DIV/0!</v>
      </c>
      <c r="F52" s="127">
        <f>'3.12 Kosten Vorarbeiter unprodu'!$K$10</f>
        <v>0</v>
      </c>
      <c r="G52" s="1"/>
      <c r="H52" s="3"/>
      <c r="I52" s="149" t="e">
        <f>(K52/$J$14)*100/$J$20</f>
        <v>#DIV/0!</v>
      </c>
      <c r="J52" s="169" t="e">
        <f>ROUND($J$20*I52/100,2)</f>
        <v>#DIV/0!</v>
      </c>
      <c r="K52" s="127">
        <f>'3.12 Kosten Vorarbeiter unprodu'!$K$10</f>
        <v>0</v>
      </c>
      <c r="M52" s="3"/>
      <c r="N52" s="149" t="e">
        <f>(P52/$O$14)*100/$O$20</f>
        <v>#DIV/0!</v>
      </c>
      <c r="O52" s="126" t="e">
        <f>ROUND($O$20*N52/100,2)</f>
        <v>#DIV/0!</v>
      </c>
      <c r="P52" s="127">
        <f>'3.12 Kosten Vorarbeiter unprodu'!$K$10</f>
        <v>0</v>
      </c>
    </row>
    <row r="53" spans="1:16" ht="16.899999999999999" customHeight="1" thickBot="1" x14ac:dyDescent="0.3">
      <c r="A53" s="157" t="s">
        <v>73</v>
      </c>
      <c r="B53" s="447" t="s">
        <v>3</v>
      </c>
      <c r="C53" s="447"/>
      <c r="D53" s="199"/>
      <c r="E53" s="126">
        <f>ROUND($E$20*D53/100,2)</f>
        <v>0</v>
      </c>
      <c r="F53" s="127">
        <f t="shared" ref="F53:F57" si="8"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157" t="s">
        <v>74</v>
      </c>
      <c r="B54" s="447" t="s">
        <v>4</v>
      </c>
      <c r="C54" s="447"/>
      <c r="D54" s="309"/>
      <c r="E54" s="126"/>
      <c r="F54" s="127"/>
      <c r="G54" s="1"/>
      <c r="H54" s="1"/>
      <c r="I54" s="309"/>
      <c r="J54" s="126"/>
      <c r="K54" s="127"/>
      <c r="M54" s="1"/>
      <c r="N54" s="30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311" t="e">
        <f>(F55/$E$14)*100/$E$20</f>
        <v>#DIV/0!</v>
      </c>
      <c r="E55" s="307" t="e">
        <f>ROUND($E$20*D55/100,2)</f>
        <v>#DIV/0!</v>
      </c>
      <c r="F55" s="308">
        <f>'3.31 Reinigungsmittel+Kleinmat'!$K$5</f>
        <v>0</v>
      </c>
      <c r="G55" s="1"/>
      <c r="H55" s="1"/>
      <c r="I55" s="311" t="e">
        <f>(K55/$J$14)*100/$J$20</f>
        <v>#DIV/0!</v>
      </c>
      <c r="J55" s="307" t="e">
        <f>ROUND($J$20*I55/100,2)</f>
        <v>#DIV/0!</v>
      </c>
      <c r="K55" s="308">
        <f>'3.31 Reinigungsmittel+Kleinmat'!$K$5</f>
        <v>0</v>
      </c>
      <c r="M55" s="1"/>
      <c r="N55" s="311" t="e">
        <f>(P55/$J$14)*100/$J$20</f>
        <v>#DIV/0!</v>
      </c>
      <c r="O55" s="307" t="e">
        <f>ROUND($O$20*N55/100,2)</f>
        <v>#DIV/0!</v>
      </c>
      <c r="P55" s="308">
        <f>'3.31 Reinigungsmittel+Kleinmat'!$K$5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310" t="e">
        <f>(F56/$E$14)*100/$E$20</f>
        <v>#DIV/0!</v>
      </c>
      <c r="E56" s="307" t="e">
        <f>ROUND($E$20*D56/100,2)</f>
        <v>#DIV/0!</v>
      </c>
      <c r="F56" s="308" t="e">
        <f>'3.32 Maschinen und Geräte'!$O$5</f>
        <v>#DIV/0!</v>
      </c>
      <c r="G56" s="1"/>
      <c r="H56" s="1"/>
      <c r="I56" s="310" t="e">
        <f>(K56/$J$14)*100/$J$20</f>
        <v>#DIV/0!</v>
      </c>
      <c r="J56" s="307" t="e">
        <f>ROUND($J$20*I56/100,2)</f>
        <v>#DIV/0!</v>
      </c>
      <c r="K56" s="308" t="e">
        <f>'3.32 Maschinen und Geräte'!$O$5</f>
        <v>#DIV/0!</v>
      </c>
      <c r="M56" s="1"/>
      <c r="N56" s="310" t="e">
        <f>(P56/$J$14)*100/$J$20</f>
        <v>#DIV/0!</v>
      </c>
      <c r="O56" s="307" t="e">
        <f>ROUND($O$20*N56/100,2)</f>
        <v>#DIV/0!</v>
      </c>
      <c r="P56" s="308" t="e">
        <f>'3.32 Maschinen und Geräte'!$O$5</f>
        <v>#DIV/0!</v>
      </c>
    </row>
    <row r="57" spans="1:16" ht="18.600000000000001" customHeight="1" thickBot="1" x14ac:dyDescent="0.3">
      <c r="A57" s="157" t="s">
        <v>75</v>
      </c>
      <c r="B57" s="447" t="s">
        <v>5</v>
      </c>
      <c r="C57" s="447"/>
      <c r="D57" s="196"/>
      <c r="E57" s="128">
        <f>ROUND($E$20*D57/100,2)</f>
        <v>0</v>
      </c>
      <c r="F57" s="129">
        <f t="shared" si="8"/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295"/>
      <c r="D58" s="299" t="e">
        <f>SUM(D51:D57)</f>
        <v>#DIV/0!</v>
      </c>
      <c r="E58" s="32" t="e">
        <f>SUM(E50:E57)</f>
        <v>#DIV/0!</v>
      </c>
      <c r="F58" s="300" t="e">
        <f>SUM(F51:F57)</f>
        <v>#DIV/0!</v>
      </c>
      <c r="G58" s="1"/>
      <c r="H58" s="1"/>
      <c r="I58" s="299" t="e">
        <f>SUM(I51:I57)</f>
        <v>#DIV/0!</v>
      </c>
      <c r="J58" s="32" t="e">
        <f>SUM(J50:J57)</f>
        <v>#DIV/0!</v>
      </c>
      <c r="K58" s="300" t="e">
        <f>SUM(K51:K57)</f>
        <v>#DIV/0!</v>
      </c>
      <c r="M58" s="1"/>
      <c r="N58" s="299" t="e">
        <f>SUM(N51:N57)</f>
        <v>#DIV/0!</v>
      </c>
      <c r="O58" s="32" t="e">
        <f>SUM(O50:O57)</f>
        <v>#DIV/0!</v>
      </c>
      <c r="P58" s="300" t="e">
        <f>SUM(P51:P57)</f>
        <v>#DIV/0!</v>
      </c>
    </row>
    <row r="59" spans="1:16" ht="18" customHeight="1" thickBot="1" x14ac:dyDescent="0.3">
      <c r="A59" s="85" t="s">
        <v>6</v>
      </c>
      <c r="B59" s="342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342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30.75" customHeight="1" thickBot="1" x14ac:dyDescent="0.3">
      <c r="A62" s="87" t="s">
        <v>78</v>
      </c>
      <c r="B62" s="463" t="s">
        <v>10</v>
      </c>
      <c r="C62" s="463"/>
      <c r="D62" s="199"/>
      <c r="E62" s="126">
        <f t="shared" ref="E62:E63" si="9">ROUND($E$20*D62/100,2)</f>
        <v>0</v>
      </c>
      <c r="F62" s="127">
        <f t="shared" ref="F62:F63" si="10"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342" t="s">
        <v>11</v>
      </c>
      <c r="C63" s="146"/>
      <c r="D63" s="196"/>
      <c r="E63" s="128">
        <f t="shared" si="9"/>
        <v>0</v>
      </c>
      <c r="F63" s="129">
        <f t="shared" si="10"/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342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 t="shared" ref="E66:E67" si="11">ROUND($E$20*D66/100,2)</f>
        <v>0</v>
      </c>
      <c r="F66" s="127">
        <f t="shared" ref="F66:F67" si="12"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342" t="s">
        <v>15</v>
      </c>
      <c r="C67" s="17"/>
      <c r="D67" s="198"/>
      <c r="E67" s="140">
        <f t="shared" si="11"/>
        <v>0</v>
      </c>
      <c r="F67" s="129">
        <f t="shared" si="12"/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342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342" t="s">
        <v>17</v>
      </c>
      <c r="C70" s="146"/>
      <c r="D70" s="200"/>
      <c r="E70" s="139">
        <f t="shared" ref="E70:E72" si="13">ROUND($E$20*D70/100,2)</f>
        <v>0</v>
      </c>
      <c r="F70" s="127">
        <f t="shared" ref="F70:F72" si="14"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s="45" customFormat="1" ht="15.75" thickBot="1" x14ac:dyDescent="0.3">
      <c r="A71" s="89" t="s">
        <v>87</v>
      </c>
      <c r="B71" s="460" t="s">
        <v>18</v>
      </c>
      <c r="C71" s="461"/>
      <c r="D71" s="200"/>
      <c r="E71" s="139">
        <f t="shared" si="13"/>
        <v>0</v>
      </c>
      <c r="F71" s="131">
        <f t="shared" si="14"/>
        <v>0</v>
      </c>
      <c r="G71" s="141"/>
      <c r="H71" s="141"/>
      <c r="I71" s="199"/>
      <c r="J71" s="139">
        <f>ROUND($J$20*I71/100,2)</f>
        <v>0</v>
      </c>
      <c r="K71" s="131">
        <f>ROUND(J71*$J$14,2)</f>
        <v>0</v>
      </c>
      <c r="M71" s="141"/>
      <c r="N71" s="199"/>
      <c r="O71" s="139">
        <f>ROUND($O$20*N71/100,2)</f>
        <v>0</v>
      </c>
      <c r="P71" s="131">
        <f>ROUND(O71*$O$14,2)</f>
        <v>0</v>
      </c>
    </row>
    <row r="72" spans="1:16" s="45" customFormat="1" ht="15.75" thickBot="1" x14ac:dyDescent="0.3">
      <c r="A72" s="89" t="s">
        <v>88</v>
      </c>
      <c r="B72" s="342" t="s">
        <v>19</v>
      </c>
      <c r="C72" s="142"/>
      <c r="D72" s="198"/>
      <c r="E72" s="140">
        <f t="shared" si="13"/>
        <v>0</v>
      </c>
      <c r="F72" s="132">
        <f t="shared" si="14"/>
        <v>0</v>
      </c>
      <c r="G72" s="141"/>
      <c r="H72" s="141"/>
      <c r="I72" s="196"/>
      <c r="J72" s="140">
        <f>ROUND($J$20*I72/100,2)</f>
        <v>0</v>
      </c>
      <c r="K72" s="132">
        <f>ROUND(J72*$J$14,2)</f>
        <v>0</v>
      </c>
      <c r="M72" s="141"/>
      <c r="N72" s="196"/>
      <c r="O72" s="140">
        <f>ROUND($O$20*N72/100,2)</f>
        <v>0</v>
      </c>
      <c r="P72" s="132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299">
        <f>(SUM(D61:D63)+SUM(D65:D67)+SUM(D69:D72))</f>
        <v>0</v>
      </c>
      <c r="E73" s="32">
        <f>(SUM(E61:E63)+SUM(E65:E67)+SUM(E69:E72))</f>
        <v>0</v>
      </c>
      <c r="F73" s="300">
        <f>SUM(F61:F72)</f>
        <v>0</v>
      </c>
      <c r="G73" s="1"/>
      <c r="H73" s="1"/>
      <c r="I73" s="299">
        <f>(SUM(I61:I63)+SUM(I65:I67)+SUM(I69:I72))</f>
        <v>0</v>
      </c>
      <c r="J73" s="32">
        <f>(SUM(J61:J63)+SUM(J65:J67)+SUM(J69:J72))</f>
        <v>0</v>
      </c>
      <c r="K73" s="300">
        <f>SUM(K61:K72)</f>
        <v>0</v>
      </c>
      <c r="M73" s="1"/>
      <c r="N73" s="299">
        <f>(SUM(N61:N63)+SUM(N65:N67)+SUM(N69:N72))</f>
        <v>0</v>
      </c>
      <c r="O73" s="32">
        <f>(SUM(O61:O63)+SUM(O65:O67)+SUM(O69:O72))</f>
        <v>0</v>
      </c>
      <c r="P73" s="300">
        <f>SUM(P61:P72)</f>
        <v>0</v>
      </c>
    </row>
    <row r="74" spans="1:16" ht="18" customHeight="1" thickBot="1" x14ac:dyDescent="0.3">
      <c r="A74" s="83" t="s">
        <v>20</v>
      </c>
      <c r="B74" s="342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342" t="s">
        <v>222</v>
      </c>
      <c r="C75" s="146"/>
      <c r="D75" s="197"/>
      <c r="E75" s="329"/>
      <c r="F75" s="330"/>
      <c r="G75" s="1"/>
      <c r="H75" s="1"/>
      <c r="I75" s="197"/>
      <c r="J75" s="329"/>
      <c r="K75" s="330"/>
      <c r="M75" s="1"/>
      <c r="N75" s="197"/>
      <c r="O75" s="329"/>
      <c r="P75" s="330"/>
    </row>
    <row r="76" spans="1:16" ht="18" customHeight="1" thickBot="1" x14ac:dyDescent="0.3">
      <c r="A76" s="85" t="s">
        <v>23</v>
      </c>
      <c r="B76" s="342" t="s">
        <v>24</v>
      </c>
      <c r="C76" s="146"/>
      <c r="D76" s="196"/>
      <c r="E76" s="331"/>
      <c r="F76" s="332"/>
      <c r="G76" s="1"/>
      <c r="H76" s="1"/>
      <c r="I76" s="196"/>
      <c r="J76" s="331"/>
      <c r="K76" s="332"/>
      <c r="M76" s="1"/>
      <c r="N76" s="196"/>
      <c r="O76" s="331"/>
      <c r="P76" s="332"/>
    </row>
    <row r="77" spans="1:16" ht="25.9" customHeight="1" thickBot="1" x14ac:dyDescent="0.3">
      <c r="A77" s="82" t="s">
        <v>102</v>
      </c>
      <c r="B77" s="35"/>
      <c r="C77" s="35"/>
      <c r="D77" s="301" t="e">
        <f>SUM(D74:D76)</f>
        <v>#DIV/0!</v>
      </c>
      <c r="E77" s="302" t="e">
        <f>ROUND(SUM(E74:E76),2)</f>
        <v>#DIV/0!</v>
      </c>
      <c r="F77" s="303" t="e">
        <f>SUM(F74:F76)</f>
        <v>#DIV/0!</v>
      </c>
      <c r="G77" s="1"/>
      <c r="H77" s="1"/>
      <c r="I77" s="301" t="e">
        <f>SUM(I74:I76)</f>
        <v>#DIV/0!</v>
      </c>
      <c r="J77" s="302" t="e">
        <f>ROUND(SUM(J74:J76),2)</f>
        <v>#DIV/0!</v>
      </c>
      <c r="K77" s="303" t="e">
        <f>SUM(K74:K76)</f>
        <v>#DIV/0!</v>
      </c>
      <c r="L77" s="45"/>
      <c r="M77" s="1"/>
      <c r="N77" s="301" t="e">
        <f>SUM(N74:N76)</f>
        <v>#DIV/0!</v>
      </c>
      <c r="O77" s="302" t="e">
        <f>ROUND(SUM(O74:O76),2)</f>
        <v>#DIV/0!</v>
      </c>
      <c r="P77" s="303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304" t="e">
        <f>ROUND(E78*100/E77,2)</f>
        <v>#DIV/0!</v>
      </c>
      <c r="E78" s="305" t="e">
        <f>$E$20+$E$48+$E$51+$E$52+$E$61+$E$62+$E$65</f>
        <v>#DIV/0!</v>
      </c>
      <c r="F78" s="306" t="e">
        <f>E78*$E$14</f>
        <v>#DIV/0!</v>
      </c>
      <c r="G78" s="3"/>
      <c r="H78" s="3"/>
      <c r="I78" s="304" t="e">
        <f>ROUND(J78*100/J77,2)</f>
        <v>#DIV/0!</v>
      </c>
      <c r="J78" s="305" t="e">
        <f>$J$20+$J$48+$J$51+$J$52+$J$61+$J$62+$J$65</f>
        <v>#DIV/0!</v>
      </c>
      <c r="K78" s="306" t="e">
        <f>J78*$J$14</f>
        <v>#DIV/0!</v>
      </c>
      <c r="L78" s="47"/>
      <c r="M78" s="3"/>
      <c r="N78" s="304" t="e">
        <f>ROUND(O78*100/O77,2)</f>
        <v>#DIV/0!</v>
      </c>
      <c r="O78" s="305" t="e">
        <f>$O$20+$O$48+$O$51+$O$52+$O$61+$O$62+$O$65</f>
        <v>#DIV/0!</v>
      </c>
      <c r="P78" s="306" t="e">
        <f>O78*$O$14</f>
        <v>#DIV/0!</v>
      </c>
    </row>
    <row r="79" spans="1:16" x14ac:dyDescent="0.25">
      <c r="F79" s="343"/>
    </row>
    <row r="80" spans="1:16" x14ac:dyDescent="0.25">
      <c r="A80" s="9" t="s">
        <v>100</v>
      </c>
      <c r="F80" s="343"/>
    </row>
    <row r="81" spans="6:6" hidden="1" x14ac:dyDescent="0.25">
      <c r="F81" s="343"/>
    </row>
    <row r="82" spans="6:6" hidden="1" x14ac:dyDescent="0.25">
      <c r="F82" s="343"/>
    </row>
    <row r="83" spans="6:6" hidden="1" x14ac:dyDescent="0.25">
      <c r="F83" s="343"/>
    </row>
    <row r="84" spans="6:6" hidden="1" x14ac:dyDescent="0.25">
      <c r="F84" s="343"/>
    </row>
    <row r="85" spans="6:6" hidden="1" x14ac:dyDescent="0.25">
      <c r="F85" s="343"/>
    </row>
    <row r="86" spans="6:6" hidden="1" x14ac:dyDescent="0.25">
      <c r="F86" s="343"/>
    </row>
    <row r="87" spans="6:6" hidden="1" x14ac:dyDescent="0.25">
      <c r="F87" s="343"/>
    </row>
    <row r="88" spans="6:6" hidden="1" x14ac:dyDescent="0.25">
      <c r="F88" s="343"/>
    </row>
    <row r="89" spans="6:6" hidden="1" x14ac:dyDescent="0.25">
      <c r="F89" s="343"/>
    </row>
    <row r="90" spans="6:6" hidden="1" x14ac:dyDescent="0.25">
      <c r="F90" s="343"/>
    </row>
    <row r="91" spans="6:6" hidden="1" x14ac:dyDescent="0.25">
      <c r="F91" s="343"/>
    </row>
    <row r="92" spans="6:6" hidden="1" x14ac:dyDescent="0.25">
      <c r="F92" s="343"/>
    </row>
    <row r="93" spans="6:6" hidden="1" x14ac:dyDescent="0.25">
      <c r="F93" s="343"/>
    </row>
    <row r="94" spans="6:6" hidden="1" x14ac:dyDescent="0.25">
      <c r="F94" s="343"/>
    </row>
    <row r="95" spans="6:6" hidden="1" x14ac:dyDescent="0.25">
      <c r="F95" s="343"/>
    </row>
  </sheetData>
  <sheetProtection algorithmName="SHA-512" hashValue="vKg6Oi0cC0n7m7e3IVjdmoHp/tisZ8SHS4vWDWJ+/alybAP71Kd96H62oOdIrIIQbsPJGZWeRXBFt6Dwe8A8pw==" saltValue="Jjq+z42oVlYZMx5WVPS2oA==" spinCount="100000" sheet="1" objects="1" scenarios="1"/>
  <mergeCells count="36">
    <mergeCell ref="B71:C71"/>
    <mergeCell ref="A31:C31"/>
    <mergeCell ref="A44:C44"/>
    <mergeCell ref="B49:D49"/>
    <mergeCell ref="B50:C50"/>
    <mergeCell ref="B51:C51"/>
    <mergeCell ref="B52:C52"/>
    <mergeCell ref="B53:C53"/>
    <mergeCell ref="B54:C54"/>
    <mergeCell ref="B57:C57"/>
    <mergeCell ref="B61:C61"/>
    <mergeCell ref="B62:C62"/>
    <mergeCell ref="B30:C30"/>
    <mergeCell ref="D18:F18"/>
    <mergeCell ref="I18:K18"/>
    <mergeCell ref="N18:P18"/>
    <mergeCell ref="B19:C19"/>
    <mergeCell ref="B23:C23"/>
    <mergeCell ref="B24:C24"/>
    <mergeCell ref="B25:C25"/>
    <mergeCell ref="B26:C26"/>
    <mergeCell ref="B27:C27"/>
    <mergeCell ref="B28:C28"/>
    <mergeCell ref="B29:C29"/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9651-1CD3-4E8A-9E58-4464953A65C8}">
  <sheetPr>
    <pageSetUpPr fitToPage="1"/>
  </sheetPr>
  <dimension ref="A1:R95"/>
  <sheetViews>
    <sheetView showGridLines="0" topLeftCell="A21" zoomScale="80" zoomScaleNormal="80" workbookViewId="0">
      <selection activeCell="P52" sqref="P52"/>
    </sheetView>
  </sheetViews>
  <sheetFormatPr baseColWidth="10" defaultColWidth="0" defaultRowHeight="15" zeroHeight="1" x14ac:dyDescent="0.25"/>
  <cols>
    <col min="1" max="1" width="7.7109375" style="343" customWidth="1"/>
    <col min="2" max="2" width="44.7109375" style="343" customWidth="1"/>
    <col min="3" max="3" width="14.5703125" style="343" customWidth="1"/>
    <col min="4" max="4" width="11.85546875" style="343" customWidth="1"/>
    <col min="5" max="5" width="12.85546875" style="13" customWidth="1"/>
    <col min="6" max="6" width="15.85546875" style="22" bestFit="1" customWidth="1"/>
    <col min="7" max="7" width="13.28515625" style="343" customWidth="1"/>
    <col min="8" max="8" width="8.85546875" style="343" customWidth="1"/>
    <col min="9" max="9" width="10.28515625" style="343" customWidth="1"/>
    <col min="10" max="10" width="9.5703125" style="343" bestFit="1" customWidth="1"/>
    <col min="11" max="11" width="16.28515625" style="343" customWidth="1"/>
    <col min="12" max="12" width="10.7109375" style="343" bestFit="1" customWidth="1"/>
    <col min="13" max="13" width="8.85546875" style="343" customWidth="1"/>
    <col min="14" max="14" width="10" style="343" customWidth="1"/>
    <col min="15" max="15" width="11" style="343" customWidth="1"/>
    <col min="16" max="16" width="16.28515625" style="343" customWidth="1"/>
    <col min="17" max="18" width="0" style="343" hidden="1" customWidth="1"/>
    <col min="19" max="16384" width="8.85546875" style="343" hidden="1"/>
  </cols>
  <sheetData>
    <row r="1" spans="1:16" ht="19.5" thickBot="1" x14ac:dyDescent="0.35">
      <c r="A1" s="185" t="s">
        <v>153</v>
      </c>
      <c r="B1" s="36"/>
      <c r="C1" s="36"/>
      <c r="D1" s="36"/>
      <c r="E1" s="37"/>
      <c r="F1" s="111"/>
      <c r="G1" s="1"/>
      <c r="H1" s="1"/>
      <c r="I1" s="1"/>
    </row>
    <row r="2" spans="1:16" ht="19.5" thickBot="1" x14ac:dyDescent="0.35">
      <c r="A2" s="185"/>
      <c r="B2" s="36"/>
      <c r="C2" s="36"/>
      <c r="D2" s="36"/>
      <c r="E2" s="37"/>
      <c r="F2" s="111"/>
      <c r="G2" s="431" t="s">
        <v>111</v>
      </c>
      <c r="H2" s="432"/>
      <c r="I2" s="432"/>
      <c r="J2" s="433"/>
      <c r="K2" s="112" t="s">
        <v>113</v>
      </c>
      <c r="L2" s="114" t="s">
        <v>156</v>
      </c>
    </row>
    <row r="3" spans="1:16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 t="e">
        <f>$E$77</f>
        <v>#DIV/0!</v>
      </c>
      <c r="L3" s="229" t="e">
        <f>D78</f>
        <v>#DIV/0!</v>
      </c>
      <c r="N3" s="442" t="s">
        <v>167</v>
      </c>
      <c r="O3" s="442"/>
      <c r="P3" s="442"/>
    </row>
    <row r="4" spans="1:16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 t="e">
        <f>$J$77</f>
        <v>#DIV/0!</v>
      </c>
      <c r="L4" s="231" t="e">
        <f>I78</f>
        <v>#DIV/0!</v>
      </c>
      <c r="N4" s="442"/>
      <c r="O4" s="442"/>
      <c r="P4" s="442"/>
    </row>
    <row r="5" spans="1:16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 t="e">
        <f>$O$77</f>
        <v>#DIV/0!</v>
      </c>
      <c r="L5" s="233" t="e">
        <f>N78</f>
        <v>#DIV/0!</v>
      </c>
      <c r="N5" s="442"/>
      <c r="O5" s="442"/>
      <c r="P5" s="442"/>
    </row>
    <row r="6" spans="1:16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  <c r="L6" s="115"/>
    </row>
    <row r="7" spans="1:16" ht="18.75" x14ac:dyDescent="0.3">
      <c r="A7" s="185"/>
      <c r="B7" s="36"/>
      <c r="C7" s="36"/>
      <c r="D7" s="36"/>
      <c r="E7" s="37"/>
      <c r="F7" s="111"/>
      <c r="G7" s="438" t="s">
        <v>114</v>
      </c>
      <c r="H7" s="439"/>
      <c r="I7" s="439"/>
      <c r="J7" s="439"/>
      <c r="K7" s="443" t="e">
        <f>ROUND((K3*$J$3/100)+(K4*$J$4/100)+(K5*$J$5/100),2)</f>
        <v>#DIV/0!</v>
      </c>
      <c r="L7" s="445" t="e">
        <f>ROUND((L3*$J$3/100)+(L4*$J$4/100)+(L5*$J$5/100),2)</f>
        <v>#DIV/0!</v>
      </c>
    </row>
    <row r="8" spans="1:16" ht="19.5" thickBot="1" x14ac:dyDescent="0.35">
      <c r="A8" s="185"/>
      <c r="B8" s="36"/>
      <c r="C8" s="36"/>
      <c r="D8" s="36"/>
      <c r="E8" s="37"/>
      <c r="F8" s="111"/>
      <c r="G8" s="440"/>
      <c r="H8" s="441"/>
      <c r="I8" s="441"/>
      <c r="J8" s="441"/>
      <c r="K8" s="444"/>
      <c r="L8" s="446"/>
    </row>
    <row r="9" spans="1:16" ht="15.75" x14ac:dyDescent="0.25">
      <c r="A9" s="110"/>
      <c r="B9" s="36"/>
      <c r="C9" s="36"/>
      <c r="D9" s="36"/>
      <c r="E9" s="37"/>
      <c r="F9" s="343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/>
      <c r="F10" s="343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F11" s="343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F12" s="343"/>
      <c r="J12" s="202"/>
      <c r="O12" s="202"/>
    </row>
    <row r="13" spans="1:16" x14ac:dyDescent="0.25">
      <c r="A13" s="436" t="s">
        <v>228</v>
      </c>
      <c r="B13" s="436"/>
      <c r="C13" s="436"/>
      <c r="D13" s="437"/>
      <c r="E13" s="226"/>
      <c r="F13" s="343"/>
      <c r="J13" s="226"/>
      <c r="O13" s="226"/>
    </row>
    <row r="14" spans="1:16" x14ac:dyDescent="0.25">
      <c r="A14" s="436" t="s">
        <v>264</v>
      </c>
      <c r="B14" s="436"/>
      <c r="C14" s="436"/>
      <c r="D14" s="437"/>
      <c r="E14" s="227"/>
      <c r="F14" s="343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F15" s="343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F16" s="343"/>
      <c r="J16" s="202"/>
      <c r="O16" s="202"/>
    </row>
    <row r="17" spans="1:16" ht="15.75" thickBot="1" x14ac:dyDescent="0.3">
      <c r="A17" s="38"/>
      <c r="B17" s="36"/>
      <c r="C17" s="36"/>
      <c r="D17" s="36"/>
      <c r="E17" s="37"/>
      <c r="F17" s="343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0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1">ROUND($E$20*D24/100,2)</f>
        <v>0</v>
      </c>
      <c r="F24" s="127">
        <f t="shared" ref="F24:F30" si="2">ROUND(E24*$E$14,2)</f>
        <v>0</v>
      </c>
      <c r="G24" s="1"/>
      <c r="I24" s="193"/>
      <c r="J24" s="120">
        <f t="shared" ref="J24:J30" si="3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4">ROUND($O$20*N24/100,2)</f>
        <v>0</v>
      </c>
      <c r="P24" s="127">
        <f t="shared" si="0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1"/>
        <v>0</v>
      </c>
      <c r="F25" s="127">
        <f t="shared" si="2"/>
        <v>0</v>
      </c>
      <c r="G25" s="1"/>
      <c r="I25" s="208"/>
      <c r="J25" s="120">
        <f t="shared" si="3"/>
        <v>0</v>
      </c>
      <c r="K25" s="121">
        <f>ROUND(J25*$J$14,2)</f>
        <v>0</v>
      </c>
      <c r="L25" s="192"/>
      <c r="M25" s="192"/>
      <c r="N25" s="208"/>
      <c r="O25" s="126">
        <f t="shared" si="4"/>
        <v>0</v>
      </c>
      <c r="P25" s="127">
        <f t="shared" si="0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1"/>
        <v>0</v>
      </c>
      <c r="F26" s="127">
        <f t="shared" si="2"/>
        <v>0</v>
      </c>
      <c r="G26" s="1"/>
      <c r="I26" s="193"/>
      <c r="J26" s="120"/>
      <c r="K26" s="121"/>
      <c r="L26" s="192"/>
      <c r="M26" s="192"/>
      <c r="N26" s="208"/>
      <c r="O26" s="126">
        <f t="shared" si="4"/>
        <v>0</v>
      </c>
      <c r="P26" s="127">
        <f t="shared" si="0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1"/>
        <v>0</v>
      </c>
      <c r="F27" s="127">
        <f t="shared" si="2"/>
        <v>0</v>
      </c>
      <c r="G27" s="1"/>
      <c r="I27" s="193"/>
      <c r="J27" s="120"/>
      <c r="K27" s="121"/>
      <c r="L27" s="192"/>
      <c r="M27" s="192"/>
      <c r="N27" s="208"/>
      <c r="O27" s="126">
        <f t="shared" si="4"/>
        <v>0</v>
      </c>
      <c r="P27" s="127">
        <f t="shared" si="0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1"/>
        <v>0</v>
      </c>
      <c r="F28" s="127">
        <f t="shared" si="2"/>
        <v>0</v>
      </c>
      <c r="G28" s="1"/>
      <c r="I28" s="208"/>
      <c r="J28" s="120">
        <f t="shared" si="3"/>
        <v>0</v>
      </c>
      <c r="K28" s="121">
        <f>ROUND(J28*$J$14,2)</f>
        <v>0</v>
      </c>
      <c r="L28" s="192"/>
      <c r="M28" s="192"/>
      <c r="N28" s="208"/>
      <c r="O28" s="126">
        <f t="shared" si="4"/>
        <v>0</v>
      </c>
      <c r="P28" s="127">
        <f t="shared" si="0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1"/>
        <v>0</v>
      </c>
      <c r="F29" s="127">
        <f t="shared" si="2"/>
        <v>0</v>
      </c>
      <c r="G29" s="1"/>
      <c r="I29" s="208"/>
      <c r="J29" s="126">
        <f t="shared" si="3"/>
        <v>0</v>
      </c>
      <c r="K29" s="127">
        <f>ROUND(J29*$J$14,2)</f>
        <v>0</v>
      </c>
      <c r="N29" s="208"/>
      <c r="O29" s="126">
        <f t="shared" si="4"/>
        <v>0</v>
      </c>
      <c r="P29" s="127">
        <f t="shared" si="0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1"/>
        <v>0</v>
      </c>
      <c r="F30" s="129">
        <f t="shared" si="2"/>
        <v>0</v>
      </c>
      <c r="G30" s="1"/>
      <c r="I30" s="209"/>
      <c r="J30" s="128">
        <f t="shared" si="3"/>
        <v>0</v>
      </c>
      <c r="K30" s="129">
        <f>ROUND(J30*$J$14,2)</f>
        <v>0</v>
      </c>
      <c r="N30" s="209"/>
      <c r="O30" s="128">
        <f t="shared" si="4"/>
        <v>0</v>
      </c>
      <c r="P30" s="129">
        <f t="shared" si="0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144" t="e">
        <f>ROUND($E$13*100/$E$15,2)</f>
        <v>#DIV/0!</v>
      </c>
      <c r="E33" s="124" t="e">
        <f>ROUND($E$20*D33/100,2)</f>
        <v>#DIV/0!</v>
      </c>
      <c r="F33" s="130" t="e">
        <f>ROUND(E33*$E$14,2)</f>
        <v>#DIV/0!</v>
      </c>
      <c r="G33" s="1"/>
      <c r="I33" s="144" t="e">
        <f>ROUND($J$13*100/$J$15,2)</f>
        <v>#DIV/0!</v>
      </c>
      <c r="J33" s="118" t="e">
        <f>ROUND($J$20*I33/100,2)</f>
        <v>#DIV/0!</v>
      </c>
      <c r="K33" s="130" t="e">
        <f t="shared" ref="K33:K42" si="5">ROUND(J33*$J$14,2)</f>
        <v>#DIV/0!</v>
      </c>
      <c r="N33" s="144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 t="e">
        <f>ROUND($E$33*C34/100,2)</f>
        <v>#DIV/0!</v>
      </c>
      <c r="F34" s="131" t="e">
        <f t="shared" ref="F34:F42" si="7">ROUND(E34*$E$14,2)</f>
        <v>#DIV/0!</v>
      </c>
      <c r="G34" s="1"/>
      <c r="H34" s="133">
        <f>$I$31</f>
        <v>0</v>
      </c>
      <c r="I34" s="189" t="e">
        <f>ROUND(J34*100/$J$20,2)</f>
        <v>#DIV/0!</v>
      </c>
      <c r="J34" s="120" t="e">
        <f>ROUND($J$33*H34/100,2)</f>
        <v>#DIV/0!</v>
      </c>
      <c r="K34" s="131" t="e">
        <f t="shared" si="5"/>
        <v>#DIV/0!</v>
      </c>
      <c r="M34" s="41">
        <f>$N$31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143" t="e">
        <f>ROUND(E10*100/E15,2)</f>
        <v>#DIV/0!</v>
      </c>
      <c r="E35" s="126" t="e">
        <f>ROUND($E$20*D35/100,2)</f>
        <v>#DIV/0!</v>
      </c>
      <c r="F35" s="131" t="e">
        <f t="shared" si="7"/>
        <v>#DIV/0!</v>
      </c>
      <c r="G35" s="1"/>
      <c r="H35" s="27"/>
      <c r="I35" s="143" t="e">
        <f>ROUND($J$10*100/$J$15,2)</f>
        <v>#DIV/0!</v>
      </c>
      <c r="J35" s="120" t="e">
        <f>ROUND($J$20*I35/100,2)</f>
        <v>#DIV/0!</v>
      </c>
      <c r="K35" s="131" t="e">
        <f t="shared" si="5"/>
        <v>#DIV/0!</v>
      </c>
      <c r="M35" s="27"/>
      <c r="N35" s="143" t="e">
        <f>ROUND($O$10*100/$O$15,2)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 t="e">
        <f>ROUND($E$35*C36/100,2)</f>
        <v>#DIV/0!</v>
      </c>
      <c r="F36" s="131" t="e">
        <f t="shared" si="7"/>
        <v>#DIV/0!</v>
      </c>
      <c r="G36" s="1"/>
      <c r="H36" s="133">
        <f>$I$31</f>
        <v>0</v>
      </c>
      <c r="I36" s="189" t="e">
        <f>ROUND(J36*100/$J$20,2)</f>
        <v>#DIV/0!</v>
      </c>
      <c r="J36" s="120" t="e">
        <f>ROUND($J$35*H36/100,2)</f>
        <v>#DIV/0!</v>
      </c>
      <c r="K36" s="131" t="e">
        <f t="shared" si="5"/>
        <v>#DIV/0!</v>
      </c>
      <c r="M36" s="41">
        <f>$N$31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143" t="e">
        <f>ROUND(E11*100/E15,2)</f>
        <v>#DIV/0!</v>
      </c>
      <c r="E37" s="126" t="e">
        <f>ROUND($E$20*D37/100,2)</f>
        <v>#DIV/0!</v>
      </c>
      <c r="F37" s="131" t="e">
        <f t="shared" si="7"/>
        <v>#DIV/0!</v>
      </c>
      <c r="G37" s="1"/>
      <c r="H37" s="27"/>
      <c r="I37" s="143" t="e">
        <f>ROUND($J$11*100/$J$15,2)</f>
        <v>#DIV/0!</v>
      </c>
      <c r="J37" s="120" t="e">
        <f>ROUND($J$20*I37/100,2)</f>
        <v>#DIV/0!</v>
      </c>
      <c r="K37" s="131" t="e">
        <f t="shared" si="5"/>
        <v>#DIV/0!</v>
      </c>
      <c r="M37" s="27"/>
      <c r="N37" s="143" t="e">
        <f>ROUND($O$11*100/$O$15,2)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 t="e">
        <f>ROUND($E$37*C38/100,2)</f>
        <v>#DIV/0!</v>
      </c>
      <c r="F38" s="131" t="e">
        <f t="shared" si="7"/>
        <v>#DIV/0!</v>
      </c>
      <c r="G38" s="1"/>
      <c r="H38" s="133">
        <f>$I$31</f>
        <v>0</v>
      </c>
      <c r="I38" s="189" t="e">
        <f>ROUND(J38*100/$J$20,2)</f>
        <v>#DIV/0!</v>
      </c>
      <c r="J38" s="120" t="e">
        <f>ROUND($J$37*H38/100,2)</f>
        <v>#DIV/0!</v>
      </c>
      <c r="K38" s="131" t="e">
        <f t="shared" si="5"/>
        <v>#DIV/0!</v>
      </c>
      <c r="M38" s="41">
        <f>$N$31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143" t="e">
        <f>ROUND($E$12*100/$E$15,2)</f>
        <v>#DIV/0!</v>
      </c>
      <c r="E39" s="126" t="e">
        <f>ROUND($E$20*D39/100,2)</f>
        <v>#DIV/0!</v>
      </c>
      <c r="F39" s="131" t="e">
        <f t="shared" si="7"/>
        <v>#DIV/0!</v>
      </c>
      <c r="G39" s="1"/>
      <c r="H39" s="27"/>
      <c r="I39" s="143" t="e">
        <f>ROUND($J$12*100/$J$15,2)</f>
        <v>#DIV/0!</v>
      </c>
      <c r="J39" s="120" t="e">
        <f>ROUND($J$20*I39/100,2)</f>
        <v>#DIV/0!</v>
      </c>
      <c r="K39" s="131" t="e">
        <f t="shared" si="5"/>
        <v>#DIV/0!</v>
      </c>
      <c r="M39" s="27"/>
      <c r="N39" s="143" t="e">
        <f>ROUND($O$12*100/$O$15,2)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 t="e">
        <f>ROUND($E$39*C40/100,2)</f>
        <v>#DIV/0!</v>
      </c>
      <c r="F40" s="131" t="e">
        <f t="shared" si="7"/>
        <v>#DIV/0!</v>
      </c>
      <c r="G40" s="1"/>
      <c r="H40" s="133">
        <f>$I$31</f>
        <v>0</v>
      </c>
      <c r="I40" s="189" t="e">
        <f>ROUND($J$40*100/$J$20,2)</f>
        <v>#DIV/0!</v>
      </c>
      <c r="J40" s="120" t="e">
        <f>ROUND($J$39*H40/100,2)</f>
        <v>#DIV/0!</v>
      </c>
      <c r="K40" s="131" t="e">
        <f t="shared" si="5"/>
        <v>#DIV/0!</v>
      </c>
      <c r="M40" s="41">
        <f>$N$31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7"/>
        <v>0</v>
      </c>
      <c r="G41" s="1"/>
      <c r="H41" s="27"/>
      <c r="I41" s="312"/>
      <c r="J41" s="120">
        <f>ROUND($J$20*I41/100,2)</f>
        <v>0</v>
      </c>
      <c r="K41" s="131">
        <f t="shared" si="5"/>
        <v>0</v>
      </c>
      <c r="M41" s="27"/>
      <c r="N41" s="312"/>
      <c r="O41" s="120">
        <f>ROUND($O$20*N41/100,2)</f>
        <v>0</v>
      </c>
      <c r="P41" s="121">
        <f t="shared" si="6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7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5"/>
        <v>0</v>
      </c>
      <c r="M42" s="41">
        <f>$N$31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342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296">
        <f>'2.3.2 Sonstige Personalkosten'!$C$3</f>
        <v>0</v>
      </c>
      <c r="E47" s="297">
        <f>ROUND($E$20*D47/100,2)</f>
        <v>0</v>
      </c>
      <c r="F47" s="298">
        <f>ROUND(E47*$E$14,2)</f>
        <v>0</v>
      </c>
      <c r="G47" s="1"/>
      <c r="H47" s="1"/>
      <c r="I47" s="143">
        <f>'2.3.2 Sonstige Personalkosten'!$C$3</f>
        <v>0</v>
      </c>
      <c r="J47" s="128">
        <f>ROUND($J$20*I47/100,2)</f>
        <v>0</v>
      </c>
      <c r="K47" s="129">
        <f>ROUND(J47*$J$14,2)</f>
        <v>0</v>
      </c>
      <c r="M47" s="1"/>
      <c r="N47" s="143">
        <f>'2.3.2 Sonstige Personalkosten'!$C$3</f>
        <v>0</v>
      </c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99"/>
      <c r="D48" s="299" t="e">
        <f>D44+D46+D47</f>
        <v>#DIV/0!</v>
      </c>
      <c r="E48" s="32" t="e">
        <f>E47+E46+E44</f>
        <v>#DIV/0!</v>
      </c>
      <c r="F48" s="300" t="e">
        <f>F47+F46+F44</f>
        <v>#DIV/0!</v>
      </c>
      <c r="G48" s="1"/>
      <c r="H48" s="1"/>
      <c r="I48" s="299" t="e">
        <f>I44+I46+I47</f>
        <v>#DIV/0!</v>
      </c>
      <c r="J48" s="32" t="e">
        <f>J47+J46+J44</f>
        <v>#DIV/0!</v>
      </c>
      <c r="K48" s="300" t="e">
        <f>K47+K46+K44</f>
        <v>#DIV/0!</v>
      </c>
      <c r="M48" s="1"/>
      <c r="N48" s="299" t="e">
        <f>N44+N46+N47</f>
        <v>#DIV/0!</v>
      </c>
      <c r="O48" s="32" t="e">
        <f>O47+O46+O44</f>
        <v>#DIV/0!</v>
      </c>
      <c r="P48" s="300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48" t="e">
        <f>(F51/$E$14)*100/$E$20</f>
        <v>#DIV/0!</v>
      </c>
      <c r="E51" s="124" t="e">
        <f>ROUND($E$20*D51/100,2)</f>
        <v>#DIV/0!</v>
      </c>
      <c r="F51" s="125" cm="1">
        <f t="array" ref="F51">'3.11 Kosten Objektleitung'!$K$11:$K$11</f>
        <v>0</v>
      </c>
      <c r="G51" s="1"/>
      <c r="H51" s="3"/>
      <c r="I51" s="148" t="e">
        <f>(K51/$J$14)*100/$J$20</f>
        <v>#DIV/0!</v>
      </c>
      <c r="J51" s="124" t="e">
        <f>ROUND($J$20*I51/100,2)</f>
        <v>#DIV/0!</v>
      </c>
      <c r="K51" s="125">
        <f>'3.11 Kosten Objektleitung'!$K$11</f>
        <v>0</v>
      </c>
      <c r="M51" s="3"/>
      <c r="N51" s="148" t="e">
        <f>(P51/$O$14)*100/$O$20</f>
        <v>#DIV/0!</v>
      </c>
      <c r="O51" s="124" t="e">
        <f>ROUND($O$20*N51/100,2)</f>
        <v>#DIV/0!</v>
      </c>
      <c r="P51" s="125">
        <f>'3.11 Kosten Objektleitung'!$K$11</f>
        <v>0</v>
      </c>
    </row>
    <row r="52" spans="1:16" ht="15.75" thickBot="1" x14ac:dyDescent="0.3">
      <c r="A52" s="87" t="s">
        <v>95</v>
      </c>
      <c r="B52" s="464" t="s">
        <v>124</v>
      </c>
      <c r="C52" s="464"/>
      <c r="D52" s="149" t="e">
        <f>(F52/$E$14)*100/$E$20</f>
        <v>#DIV/0!</v>
      </c>
      <c r="E52" s="126" t="e">
        <f>ROUND($E$20*D52/100,2)</f>
        <v>#DIV/0!</v>
      </c>
      <c r="F52" s="127">
        <f>'3.12 Kosten Vorarbeiter unprodu'!$K$11</f>
        <v>0</v>
      </c>
      <c r="G52" s="1"/>
      <c r="H52" s="3"/>
      <c r="I52" s="149" t="e">
        <f>(K52/$J$14)*100/$J$20</f>
        <v>#DIV/0!</v>
      </c>
      <c r="J52" s="169" t="e">
        <f>ROUND($J$20*I52/100,2)</f>
        <v>#DIV/0!</v>
      </c>
      <c r="K52" s="127">
        <f>'3.12 Kosten Vorarbeiter unprodu'!$K$11</f>
        <v>0</v>
      </c>
      <c r="M52" s="3"/>
      <c r="N52" s="149" t="e">
        <f>(P52/$O$14)*100/$O$20</f>
        <v>#DIV/0!</v>
      </c>
      <c r="O52" s="126" t="e">
        <f>ROUND($O$20*N52/100,2)</f>
        <v>#DIV/0!</v>
      </c>
      <c r="P52" s="127">
        <f>'3.12 Kosten Vorarbeiter unprodu'!$K$11</f>
        <v>0</v>
      </c>
    </row>
    <row r="53" spans="1:16" ht="16.899999999999999" customHeight="1" thickBot="1" x14ac:dyDescent="0.3">
      <c r="A53" s="157" t="s">
        <v>73</v>
      </c>
      <c r="B53" s="447" t="s">
        <v>3</v>
      </c>
      <c r="C53" s="447"/>
      <c r="D53" s="199"/>
      <c r="E53" s="126">
        <f>ROUND($E$20*D53/100,2)</f>
        <v>0</v>
      </c>
      <c r="F53" s="127">
        <f t="shared" ref="F53:F57" si="8"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157" t="s">
        <v>74</v>
      </c>
      <c r="B54" s="447" t="s">
        <v>4</v>
      </c>
      <c r="C54" s="447"/>
      <c r="D54" s="309"/>
      <c r="E54" s="126"/>
      <c r="F54" s="127"/>
      <c r="G54" s="1"/>
      <c r="H54" s="1"/>
      <c r="I54" s="309"/>
      <c r="J54" s="126"/>
      <c r="K54" s="127"/>
      <c r="M54" s="1"/>
      <c r="N54" s="30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311" t="e">
        <f>(F55/$E$14)*100/$E$20</f>
        <v>#DIV/0!</v>
      </c>
      <c r="E55" s="307" t="e">
        <f>ROUND($E$20*D55/100,2)</f>
        <v>#DIV/0!</v>
      </c>
      <c r="F55" s="308">
        <f>'3.31 Reinigungsmittel+Kleinmat'!$Q$5</f>
        <v>0</v>
      </c>
      <c r="G55" s="1"/>
      <c r="H55" s="1"/>
      <c r="I55" s="311" t="e">
        <f>(K55/$J$14)*100/$J$20</f>
        <v>#DIV/0!</v>
      </c>
      <c r="J55" s="307" t="e">
        <f>ROUND($J$20*I55/100,2)</f>
        <v>#DIV/0!</v>
      </c>
      <c r="K55" s="308">
        <f>'3.31 Reinigungsmittel+Kleinmat'!$Q$5</f>
        <v>0</v>
      </c>
      <c r="M55" s="1"/>
      <c r="N55" s="311" t="e">
        <f>(P55/$J$14)*100/$J$20</f>
        <v>#DIV/0!</v>
      </c>
      <c r="O55" s="307" t="e">
        <f>ROUND($O$20*N55/100,2)</f>
        <v>#DIV/0!</v>
      </c>
      <c r="P55" s="308">
        <f>'3.31 Reinigungsmittel+Kleinmat'!$Q$5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310" t="e">
        <f>(F56/$E$14)*100/$E$20</f>
        <v>#DIV/0!</v>
      </c>
      <c r="E56" s="307" t="e">
        <f>ROUND($E$20*D56/100,2)</f>
        <v>#DIV/0!</v>
      </c>
      <c r="F56" s="308" t="e">
        <f>'3.32 Maschinen und Geräte'!$W$5</f>
        <v>#DIV/0!</v>
      </c>
      <c r="G56" s="1"/>
      <c r="H56" s="1"/>
      <c r="I56" s="310" t="e">
        <f>(K56/$J$14)*100/$J$20</f>
        <v>#DIV/0!</v>
      </c>
      <c r="J56" s="307" t="e">
        <f>ROUND($J$20*I56/100,2)</f>
        <v>#DIV/0!</v>
      </c>
      <c r="K56" s="308" t="e">
        <f>'3.32 Maschinen und Geräte'!$W$5</f>
        <v>#DIV/0!</v>
      </c>
      <c r="M56" s="1"/>
      <c r="N56" s="310" t="e">
        <f>(P56/$J$14)*100/$J$20</f>
        <v>#DIV/0!</v>
      </c>
      <c r="O56" s="307" t="e">
        <f>ROUND($O$20*N56/100,2)</f>
        <v>#DIV/0!</v>
      </c>
      <c r="P56" s="308" t="e">
        <f>'3.32 Maschinen und Geräte'!$W$5</f>
        <v>#DIV/0!</v>
      </c>
    </row>
    <row r="57" spans="1:16" ht="18.600000000000001" customHeight="1" thickBot="1" x14ac:dyDescent="0.3">
      <c r="A57" s="157" t="s">
        <v>75</v>
      </c>
      <c r="B57" s="447" t="s">
        <v>5</v>
      </c>
      <c r="C57" s="447"/>
      <c r="D57" s="196"/>
      <c r="E57" s="128">
        <f>ROUND($E$20*D57/100,2)</f>
        <v>0</v>
      </c>
      <c r="F57" s="129">
        <f t="shared" si="8"/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295"/>
      <c r="D58" s="299" t="e">
        <f>SUM(D51:D57)</f>
        <v>#DIV/0!</v>
      </c>
      <c r="E58" s="32" t="e">
        <f>SUM(E50:E57)</f>
        <v>#DIV/0!</v>
      </c>
      <c r="F58" s="300" t="e">
        <f>SUM(F51:F57)</f>
        <v>#DIV/0!</v>
      </c>
      <c r="G58" s="1"/>
      <c r="H58" s="1"/>
      <c r="I58" s="299" t="e">
        <f>SUM(I51:I57)</f>
        <v>#DIV/0!</v>
      </c>
      <c r="J58" s="32" t="e">
        <f>SUM(J50:J57)</f>
        <v>#DIV/0!</v>
      </c>
      <c r="K58" s="300" t="e">
        <f>SUM(K51:K57)</f>
        <v>#DIV/0!</v>
      </c>
      <c r="M58" s="1"/>
      <c r="N58" s="299" t="e">
        <f>SUM(N51:N57)</f>
        <v>#DIV/0!</v>
      </c>
      <c r="O58" s="32" t="e">
        <f>SUM(O50:O57)</f>
        <v>#DIV/0!</v>
      </c>
      <c r="P58" s="300" t="e">
        <f>SUM(P51:P57)</f>
        <v>#DIV/0!</v>
      </c>
    </row>
    <row r="59" spans="1:16" ht="18" customHeight="1" thickBot="1" x14ac:dyDescent="0.3">
      <c r="A59" s="85" t="s">
        <v>6</v>
      </c>
      <c r="B59" s="342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342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30.75" customHeight="1" thickBot="1" x14ac:dyDescent="0.3">
      <c r="A62" s="87" t="s">
        <v>78</v>
      </c>
      <c r="B62" s="463" t="s">
        <v>10</v>
      </c>
      <c r="C62" s="463"/>
      <c r="D62" s="199"/>
      <c r="E62" s="126">
        <f t="shared" ref="E62:E63" si="9">ROUND($E$20*D62/100,2)</f>
        <v>0</v>
      </c>
      <c r="F62" s="127">
        <f t="shared" ref="F62:F63" si="10"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342" t="s">
        <v>11</v>
      </c>
      <c r="C63" s="146"/>
      <c r="D63" s="196"/>
      <c r="E63" s="128">
        <f t="shared" si="9"/>
        <v>0</v>
      </c>
      <c r="F63" s="129">
        <f t="shared" si="10"/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342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 t="shared" ref="E66:E67" si="11">ROUND($E$20*D66/100,2)</f>
        <v>0</v>
      </c>
      <c r="F66" s="127">
        <f t="shared" ref="F66:F67" si="12"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342" t="s">
        <v>15</v>
      </c>
      <c r="C67" s="17"/>
      <c r="D67" s="198"/>
      <c r="E67" s="140">
        <f t="shared" si="11"/>
        <v>0</v>
      </c>
      <c r="F67" s="129">
        <f t="shared" si="12"/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342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342" t="s">
        <v>17</v>
      </c>
      <c r="C70" s="146"/>
      <c r="D70" s="200"/>
      <c r="E70" s="139">
        <f t="shared" ref="E70:E72" si="13">ROUND($E$20*D70/100,2)</f>
        <v>0</v>
      </c>
      <c r="F70" s="127">
        <f t="shared" ref="F70:F72" si="14"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s="45" customFormat="1" ht="15.75" thickBot="1" x14ac:dyDescent="0.3">
      <c r="A71" s="89" t="s">
        <v>87</v>
      </c>
      <c r="B71" s="460" t="s">
        <v>18</v>
      </c>
      <c r="C71" s="461"/>
      <c r="D71" s="200"/>
      <c r="E71" s="139">
        <f t="shared" si="13"/>
        <v>0</v>
      </c>
      <c r="F71" s="131">
        <f t="shared" si="14"/>
        <v>0</v>
      </c>
      <c r="G71" s="141"/>
      <c r="H71" s="141"/>
      <c r="I71" s="199"/>
      <c r="J71" s="139">
        <f>ROUND($J$20*I71/100,2)</f>
        <v>0</v>
      </c>
      <c r="K71" s="131">
        <f>ROUND(J71*$J$14,2)</f>
        <v>0</v>
      </c>
      <c r="M71" s="141"/>
      <c r="N71" s="199"/>
      <c r="O71" s="139">
        <f>ROUND($O$20*N71/100,2)</f>
        <v>0</v>
      </c>
      <c r="P71" s="131">
        <f>ROUND(O71*$O$14,2)</f>
        <v>0</v>
      </c>
    </row>
    <row r="72" spans="1:16" s="45" customFormat="1" ht="15.75" thickBot="1" x14ac:dyDescent="0.3">
      <c r="A72" s="89" t="s">
        <v>88</v>
      </c>
      <c r="B72" s="342" t="s">
        <v>19</v>
      </c>
      <c r="C72" s="142"/>
      <c r="D72" s="198"/>
      <c r="E72" s="140">
        <f t="shared" si="13"/>
        <v>0</v>
      </c>
      <c r="F72" s="132">
        <f t="shared" si="14"/>
        <v>0</v>
      </c>
      <c r="G72" s="141"/>
      <c r="H72" s="141"/>
      <c r="I72" s="196"/>
      <c r="J72" s="140">
        <f>ROUND($J$20*I72/100,2)</f>
        <v>0</v>
      </c>
      <c r="K72" s="132">
        <f>ROUND(J72*$J$14,2)</f>
        <v>0</v>
      </c>
      <c r="M72" s="141"/>
      <c r="N72" s="196"/>
      <c r="O72" s="140">
        <f>ROUND($O$20*N72/100,2)</f>
        <v>0</v>
      </c>
      <c r="P72" s="132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299">
        <f>(SUM(D61:D63)+SUM(D65:D67)+SUM(D69:D72))</f>
        <v>0</v>
      </c>
      <c r="E73" s="32">
        <f>(SUM(E61:E63)+SUM(E65:E67)+SUM(E69:E72))</f>
        <v>0</v>
      </c>
      <c r="F73" s="300">
        <f>SUM(F61:F72)</f>
        <v>0</v>
      </c>
      <c r="G73" s="1"/>
      <c r="H73" s="1"/>
      <c r="I73" s="299">
        <f>(SUM(I61:I63)+SUM(I65:I67)+SUM(I69:I72))</f>
        <v>0</v>
      </c>
      <c r="J73" s="32">
        <f>(SUM(J61:J63)+SUM(J65:J67)+SUM(J69:J72))</f>
        <v>0</v>
      </c>
      <c r="K73" s="300">
        <f>SUM(K61:K72)</f>
        <v>0</v>
      </c>
      <c r="M73" s="1"/>
      <c r="N73" s="299">
        <f>(SUM(N61:N63)+SUM(N65:N67)+SUM(N69:N72))</f>
        <v>0</v>
      </c>
      <c r="O73" s="32">
        <f>(SUM(O61:O63)+SUM(O65:O67)+SUM(O69:O72))</f>
        <v>0</v>
      </c>
      <c r="P73" s="300">
        <f>SUM(P61:P72)</f>
        <v>0</v>
      </c>
    </row>
    <row r="74" spans="1:16" ht="18" customHeight="1" thickBot="1" x14ac:dyDescent="0.3">
      <c r="A74" s="83" t="s">
        <v>20</v>
      </c>
      <c r="B74" s="342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342" t="s">
        <v>222</v>
      </c>
      <c r="C75" s="146"/>
      <c r="D75" s="197"/>
      <c r="E75" s="329"/>
      <c r="F75" s="330"/>
      <c r="G75" s="1"/>
      <c r="H75" s="1"/>
      <c r="I75" s="197"/>
      <c r="J75" s="329"/>
      <c r="K75" s="330"/>
      <c r="M75" s="1"/>
      <c r="N75" s="197"/>
      <c r="O75" s="329"/>
      <c r="P75" s="330"/>
    </row>
    <row r="76" spans="1:16" ht="18" customHeight="1" thickBot="1" x14ac:dyDescent="0.3">
      <c r="A76" s="85" t="s">
        <v>23</v>
      </c>
      <c r="B76" s="342" t="s">
        <v>24</v>
      </c>
      <c r="C76" s="146"/>
      <c r="D76" s="196"/>
      <c r="E76" s="331"/>
      <c r="F76" s="332"/>
      <c r="G76" s="1"/>
      <c r="H76" s="1"/>
      <c r="I76" s="196"/>
      <c r="J76" s="331"/>
      <c r="K76" s="332"/>
      <c r="M76" s="1"/>
      <c r="N76" s="196"/>
      <c r="O76" s="331"/>
      <c r="P76" s="332"/>
    </row>
    <row r="77" spans="1:16" ht="25.9" customHeight="1" thickBot="1" x14ac:dyDescent="0.3">
      <c r="A77" s="82" t="s">
        <v>102</v>
      </c>
      <c r="B77" s="35"/>
      <c r="C77" s="35"/>
      <c r="D77" s="301" t="e">
        <f>SUM(D74:D76)</f>
        <v>#DIV/0!</v>
      </c>
      <c r="E77" s="302" t="e">
        <f>ROUND(SUM(E74:E76),2)</f>
        <v>#DIV/0!</v>
      </c>
      <c r="F77" s="303" t="e">
        <f>SUM(F74:F76)</f>
        <v>#DIV/0!</v>
      </c>
      <c r="G77" s="1"/>
      <c r="H77" s="1"/>
      <c r="I77" s="301" t="e">
        <f>SUM(I74:I76)</f>
        <v>#DIV/0!</v>
      </c>
      <c r="J77" s="302" t="e">
        <f>ROUND(SUM(J74:J76),2)</f>
        <v>#DIV/0!</v>
      </c>
      <c r="K77" s="303" t="e">
        <f>SUM(K74:K76)</f>
        <v>#DIV/0!</v>
      </c>
      <c r="L77" s="45"/>
      <c r="M77" s="1"/>
      <c r="N77" s="301" t="e">
        <f>SUM(N74:N76)</f>
        <v>#DIV/0!</v>
      </c>
      <c r="O77" s="302" t="e">
        <f>ROUND(SUM(O74:O76),2)</f>
        <v>#DIV/0!</v>
      </c>
      <c r="P77" s="303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304" t="e">
        <f>ROUND(E78*100/E77,2)</f>
        <v>#DIV/0!</v>
      </c>
      <c r="E78" s="305" t="e">
        <f>$E$20+$E$48+$E$51+$E$52+$E$61+$E$62+$E$65</f>
        <v>#DIV/0!</v>
      </c>
      <c r="F78" s="306" t="e">
        <f>E78*$E$14</f>
        <v>#DIV/0!</v>
      </c>
      <c r="G78" s="3"/>
      <c r="H78" s="3"/>
      <c r="I78" s="304" t="e">
        <f>ROUND(J78*100/J77,2)</f>
        <v>#DIV/0!</v>
      </c>
      <c r="J78" s="305" t="e">
        <f>$J$20+$J$48+$J$51+$J$52+$J$61+$J$62+$J$65</f>
        <v>#DIV/0!</v>
      </c>
      <c r="K78" s="306" t="e">
        <f>J78*$J$14</f>
        <v>#DIV/0!</v>
      </c>
      <c r="L78" s="47"/>
      <c r="M78" s="3"/>
      <c r="N78" s="304" t="e">
        <f>ROUND(O78*100/O77,2)</f>
        <v>#DIV/0!</v>
      </c>
      <c r="O78" s="305" t="e">
        <f>$O$20+$O$48+$O$51+$O$52+$O$61+$O$62+$O$65</f>
        <v>#DIV/0!</v>
      </c>
      <c r="P78" s="306" t="e">
        <f>O78*$O$14</f>
        <v>#DIV/0!</v>
      </c>
    </row>
    <row r="79" spans="1:16" x14ac:dyDescent="0.25">
      <c r="F79" s="343"/>
    </row>
    <row r="80" spans="1:16" x14ac:dyDescent="0.25">
      <c r="A80" s="9" t="s">
        <v>100</v>
      </c>
      <c r="F80" s="343"/>
    </row>
    <row r="81" spans="6:6" hidden="1" x14ac:dyDescent="0.25">
      <c r="F81" s="343"/>
    </row>
    <row r="82" spans="6:6" hidden="1" x14ac:dyDescent="0.25">
      <c r="F82" s="343"/>
    </row>
    <row r="83" spans="6:6" hidden="1" x14ac:dyDescent="0.25">
      <c r="F83" s="343"/>
    </row>
    <row r="84" spans="6:6" hidden="1" x14ac:dyDescent="0.25">
      <c r="F84" s="343"/>
    </row>
    <row r="85" spans="6:6" hidden="1" x14ac:dyDescent="0.25">
      <c r="F85" s="343"/>
    </row>
    <row r="86" spans="6:6" hidden="1" x14ac:dyDescent="0.25">
      <c r="F86" s="343"/>
    </row>
    <row r="87" spans="6:6" hidden="1" x14ac:dyDescent="0.25">
      <c r="F87" s="343"/>
    </row>
    <row r="88" spans="6:6" hidden="1" x14ac:dyDescent="0.25">
      <c r="F88" s="343"/>
    </row>
    <row r="89" spans="6:6" hidden="1" x14ac:dyDescent="0.25">
      <c r="F89" s="343"/>
    </row>
    <row r="90" spans="6:6" hidden="1" x14ac:dyDescent="0.25">
      <c r="F90" s="343"/>
    </row>
    <row r="91" spans="6:6" hidden="1" x14ac:dyDescent="0.25">
      <c r="F91" s="343"/>
    </row>
    <row r="92" spans="6:6" hidden="1" x14ac:dyDescent="0.25">
      <c r="F92" s="343"/>
    </row>
    <row r="93" spans="6:6" hidden="1" x14ac:dyDescent="0.25">
      <c r="F93" s="343"/>
    </row>
    <row r="94" spans="6:6" hidden="1" x14ac:dyDescent="0.25">
      <c r="F94" s="343"/>
    </row>
    <row r="95" spans="6:6" hidden="1" x14ac:dyDescent="0.25">
      <c r="F95" s="343"/>
    </row>
  </sheetData>
  <sheetProtection algorithmName="SHA-512" hashValue="IOo/TGdBz8gHcci6isu6tuY7xhTyI8PvNThwaMRnEmpLiqj47i3Lgw29YFQ0vT/QRSlaL+V/MplX6rxKMIS5fQ==" saltValue="BPjNJYgH9r+fnHU4LIGLGw==" spinCount="100000" sheet="1" objects="1" scenarios="1"/>
  <mergeCells count="36">
    <mergeCell ref="B71:C71"/>
    <mergeCell ref="A31:C31"/>
    <mergeCell ref="A44:C44"/>
    <mergeCell ref="B49:D49"/>
    <mergeCell ref="B50:C50"/>
    <mergeCell ref="B51:C51"/>
    <mergeCell ref="B52:C52"/>
    <mergeCell ref="B53:C53"/>
    <mergeCell ref="B54:C54"/>
    <mergeCell ref="B57:C57"/>
    <mergeCell ref="B61:C61"/>
    <mergeCell ref="B62:C62"/>
    <mergeCell ref="B30:C30"/>
    <mergeCell ref="D18:F18"/>
    <mergeCell ref="I18:K18"/>
    <mergeCell ref="N18:P18"/>
    <mergeCell ref="B19:C19"/>
    <mergeCell ref="B23:C23"/>
    <mergeCell ref="B24:C24"/>
    <mergeCell ref="B25:C25"/>
    <mergeCell ref="B26:C26"/>
    <mergeCell ref="B27:C27"/>
    <mergeCell ref="B28:C28"/>
    <mergeCell ref="B29:C29"/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7B0B-AD2A-42D1-9546-5965001387B1}">
  <sheetPr>
    <pageSetUpPr fitToPage="1"/>
  </sheetPr>
  <dimension ref="A1:R95"/>
  <sheetViews>
    <sheetView showGridLines="0" topLeftCell="A18" zoomScale="80" zoomScaleNormal="80" workbookViewId="0">
      <selection activeCell="F51" sqref="F51"/>
    </sheetView>
  </sheetViews>
  <sheetFormatPr baseColWidth="10" defaultColWidth="0" defaultRowHeight="15" zeroHeight="1" x14ac:dyDescent="0.25"/>
  <cols>
    <col min="1" max="1" width="7.7109375" style="343" customWidth="1"/>
    <col min="2" max="2" width="44.7109375" style="343" customWidth="1"/>
    <col min="3" max="3" width="14.5703125" style="343" customWidth="1"/>
    <col min="4" max="4" width="11.85546875" style="343" customWidth="1"/>
    <col min="5" max="5" width="12.85546875" style="13" customWidth="1"/>
    <col min="6" max="6" width="15.85546875" style="22" bestFit="1" customWidth="1"/>
    <col min="7" max="7" width="13.28515625" style="343" customWidth="1"/>
    <col min="8" max="8" width="8.85546875" style="343" customWidth="1"/>
    <col min="9" max="9" width="10.28515625" style="343" customWidth="1"/>
    <col min="10" max="10" width="9.5703125" style="343" bestFit="1" customWidth="1"/>
    <col min="11" max="11" width="16.28515625" style="343" customWidth="1"/>
    <col min="12" max="12" width="10.7109375" style="343" bestFit="1" customWidth="1"/>
    <col min="13" max="13" width="8.85546875" style="343" customWidth="1"/>
    <col min="14" max="14" width="10" style="343" customWidth="1"/>
    <col min="15" max="15" width="11" style="343" customWidth="1"/>
    <col min="16" max="16" width="16.28515625" style="343" customWidth="1"/>
    <col min="17" max="18" width="0" style="343" hidden="1" customWidth="1"/>
    <col min="19" max="16384" width="8.85546875" style="343" hidden="1"/>
  </cols>
  <sheetData>
    <row r="1" spans="1:16" ht="19.5" thickBot="1" x14ac:dyDescent="0.35">
      <c r="A1" s="185" t="s">
        <v>153</v>
      </c>
      <c r="B1" s="36"/>
      <c r="C1" s="36"/>
      <c r="D1" s="36"/>
      <c r="E1" s="37"/>
      <c r="F1" s="111"/>
      <c r="G1" s="1"/>
      <c r="H1" s="1"/>
      <c r="I1" s="1"/>
    </row>
    <row r="2" spans="1:16" ht="19.5" thickBot="1" x14ac:dyDescent="0.35">
      <c r="A2" s="185"/>
      <c r="B2" s="36"/>
      <c r="C2" s="36"/>
      <c r="D2" s="36"/>
      <c r="E2" s="37"/>
      <c r="F2" s="111"/>
      <c r="G2" s="431" t="s">
        <v>111</v>
      </c>
      <c r="H2" s="432"/>
      <c r="I2" s="432"/>
      <c r="J2" s="433"/>
      <c r="K2" s="112" t="s">
        <v>113</v>
      </c>
      <c r="L2" s="114" t="s">
        <v>156</v>
      </c>
    </row>
    <row r="3" spans="1:16" ht="18.75" x14ac:dyDescent="0.3">
      <c r="A3" s="185"/>
      <c r="B3" s="36"/>
      <c r="C3" s="36"/>
      <c r="D3" s="36"/>
      <c r="E3" s="37"/>
      <c r="F3" s="111"/>
      <c r="G3" s="38" t="str">
        <f>D18</f>
        <v>Voll Sozial­verspflicht. Personal</v>
      </c>
      <c r="H3" s="111"/>
      <c r="I3" s="36"/>
      <c r="J3" s="205"/>
      <c r="K3" s="228" t="e">
        <f>$E$77</f>
        <v>#DIV/0!</v>
      </c>
      <c r="L3" s="229" t="e">
        <f>D78</f>
        <v>#DIV/0!</v>
      </c>
      <c r="N3" s="442" t="s">
        <v>167</v>
      </c>
      <c r="O3" s="442"/>
      <c r="P3" s="442"/>
    </row>
    <row r="4" spans="1:16" ht="18.75" customHeight="1" x14ac:dyDescent="0.3">
      <c r="A4" s="185"/>
      <c r="B4" s="36"/>
      <c r="C4" s="36"/>
      <c r="D4" s="36"/>
      <c r="E4" s="37"/>
      <c r="F4" s="111"/>
      <c r="G4" s="38" t="str">
        <f>I18</f>
        <v>Minijob</v>
      </c>
      <c r="H4" s="111"/>
      <c r="I4" s="36"/>
      <c r="J4" s="204"/>
      <c r="K4" s="230" t="e">
        <f>$J$77</f>
        <v>#DIV/0!</v>
      </c>
      <c r="L4" s="231" t="e">
        <f>I78</f>
        <v>#DIV/0!</v>
      </c>
      <c r="N4" s="442"/>
      <c r="O4" s="442"/>
      <c r="P4" s="442"/>
    </row>
    <row r="5" spans="1:16" ht="19.5" thickBot="1" x14ac:dyDescent="0.35">
      <c r="A5" s="185"/>
      <c r="B5" s="36"/>
      <c r="C5" s="36"/>
      <c r="D5" s="36"/>
      <c r="E5" s="37"/>
      <c r="F5" s="111"/>
      <c r="G5" s="38" t="str">
        <f>N18</f>
        <v>Midijob</v>
      </c>
      <c r="H5" s="111"/>
      <c r="I5" s="36"/>
      <c r="J5" s="203"/>
      <c r="K5" s="232" t="e">
        <f>$O$77</f>
        <v>#DIV/0!</v>
      </c>
      <c r="L5" s="233" t="e">
        <f>N78</f>
        <v>#DIV/0!</v>
      </c>
      <c r="N5" s="442"/>
      <c r="O5" s="442"/>
      <c r="P5" s="442"/>
    </row>
    <row r="6" spans="1:16" ht="19.5" thickBot="1" x14ac:dyDescent="0.35">
      <c r="A6" s="185"/>
      <c r="B6" s="36"/>
      <c r="C6" s="36"/>
      <c r="D6" s="36"/>
      <c r="E6" s="37"/>
      <c r="F6" s="111"/>
      <c r="G6" s="38" t="s">
        <v>112</v>
      </c>
      <c r="H6" s="36"/>
      <c r="I6" s="36"/>
      <c r="J6" s="116">
        <f>SUM(J3:J5)</f>
        <v>0</v>
      </c>
      <c r="K6" s="113"/>
      <c r="L6" s="115"/>
    </row>
    <row r="7" spans="1:16" ht="18.75" x14ac:dyDescent="0.3">
      <c r="A7" s="185"/>
      <c r="B7" s="36"/>
      <c r="C7" s="36"/>
      <c r="D7" s="36"/>
      <c r="E7" s="37"/>
      <c r="F7" s="111"/>
      <c r="G7" s="438" t="s">
        <v>114</v>
      </c>
      <c r="H7" s="439"/>
      <c r="I7" s="439"/>
      <c r="J7" s="439"/>
      <c r="K7" s="443" t="e">
        <f>ROUND((K3*$J$3/100)+(K4*$J$4/100)+(K5*$J$5/100),2)</f>
        <v>#DIV/0!</v>
      </c>
      <c r="L7" s="445" t="e">
        <f>ROUND((L3*$J$3/100)+(L4*$J$4/100)+(L5*$J$5/100),2)</f>
        <v>#DIV/0!</v>
      </c>
    </row>
    <row r="8" spans="1:16" ht="19.5" thickBot="1" x14ac:dyDescent="0.35">
      <c r="A8" s="185"/>
      <c r="B8" s="36"/>
      <c r="C8" s="36"/>
      <c r="D8" s="36"/>
      <c r="E8" s="37"/>
      <c r="F8" s="111"/>
      <c r="G8" s="440"/>
      <c r="H8" s="441"/>
      <c r="I8" s="441"/>
      <c r="J8" s="441"/>
      <c r="K8" s="444"/>
      <c r="L8" s="446"/>
    </row>
    <row r="9" spans="1:16" ht="15.75" x14ac:dyDescent="0.25">
      <c r="A9" s="110"/>
      <c r="B9" s="36"/>
      <c r="C9" s="36"/>
      <c r="D9" s="36"/>
      <c r="E9" s="37"/>
      <c r="F9" s="343"/>
      <c r="G9" s="1"/>
      <c r="H9" s="1"/>
      <c r="I9" s="1"/>
    </row>
    <row r="10" spans="1:16" x14ac:dyDescent="0.25">
      <c r="A10" s="434" t="s">
        <v>108</v>
      </c>
      <c r="B10" s="434"/>
      <c r="C10" s="434"/>
      <c r="D10" s="435"/>
      <c r="E10" s="202"/>
      <c r="F10" s="343"/>
      <c r="J10" s="202"/>
      <c r="O10" s="202"/>
    </row>
    <row r="11" spans="1:16" x14ac:dyDescent="0.25">
      <c r="A11" s="434" t="s">
        <v>109</v>
      </c>
      <c r="B11" s="434"/>
      <c r="C11" s="434"/>
      <c r="D11" s="435"/>
      <c r="E11" s="202"/>
      <c r="F11" s="343"/>
      <c r="J11" s="202"/>
      <c r="O11" s="202"/>
    </row>
    <row r="12" spans="1:16" x14ac:dyDescent="0.25">
      <c r="A12" s="434" t="s">
        <v>110</v>
      </c>
      <c r="B12" s="434"/>
      <c r="C12" s="434"/>
      <c r="D12" s="435"/>
      <c r="E12" s="202"/>
      <c r="F12" s="343"/>
      <c r="J12" s="202"/>
      <c r="O12" s="202"/>
    </row>
    <row r="13" spans="1:16" x14ac:dyDescent="0.25">
      <c r="A13" s="436" t="s">
        <v>228</v>
      </c>
      <c r="B13" s="436"/>
      <c r="C13" s="436"/>
      <c r="D13" s="437"/>
      <c r="E13" s="226"/>
      <c r="F13" s="343"/>
      <c r="J13" s="226"/>
      <c r="O13" s="226"/>
    </row>
    <row r="14" spans="1:16" x14ac:dyDescent="0.25">
      <c r="A14" s="436" t="s">
        <v>266</v>
      </c>
      <c r="B14" s="436"/>
      <c r="C14" s="436"/>
      <c r="D14" s="437"/>
      <c r="E14" s="227"/>
      <c r="F14" s="343"/>
      <c r="J14" s="227"/>
      <c r="O14" s="227"/>
    </row>
    <row r="15" spans="1:16" x14ac:dyDescent="0.25">
      <c r="A15" s="434" t="s">
        <v>207</v>
      </c>
      <c r="B15" s="434"/>
      <c r="C15" s="434"/>
      <c r="D15" s="435"/>
      <c r="E15" s="202"/>
      <c r="F15" s="343"/>
      <c r="J15" s="202"/>
      <c r="O15" s="202"/>
    </row>
    <row r="16" spans="1:16" x14ac:dyDescent="0.25">
      <c r="A16" s="434" t="s">
        <v>115</v>
      </c>
      <c r="B16" s="434"/>
      <c r="C16" s="434"/>
      <c r="D16" s="435"/>
      <c r="E16" s="202"/>
      <c r="F16" s="343"/>
      <c r="J16" s="202"/>
      <c r="O16" s="202"/>
    </row>
    <row r="17" spans="1:16" ht="15.75" thickBot="1" x14ac:dyDescent="0.3">
      <c r="A17" s="38"/>
      <c r="B17" s="36"/>
      <c r="C17" s="36"/>
      <c r="D17" s="36"/>
      <c r="E17" s="37"/>
      <c r="F17" s="343"/>
      <c r="G17" s="1"/>
      <c r="H17" s="1"/>
    </row>
    <row r="18" spans="1:16" ht="24" customHeight="1" thickBot="1" x14ac:dyDescent="0.3">
      <c r="A18" s="39"/>
      <c r="B18" s="16"/>
      <c r="C18" s="16"/>
      <c r="D18" s="465" t="s">
        <v>25</v>
      </c>
      <c r="E18" s="466"/>
      <c r="F18" s="467"/>
      <c r="G18" s="1"/>
      <c r="H18" s="16"/>
      <c r="I18" s="455" t="s">
        <v>205</v>
      </c>
      <c r="J18" s="456"/>
      <c r="K18" s="457"/>
      <c r="M18" s="16"/>
      <c r="N18" s="455" t="s">
        <v>206</v>
      </c>
      <c r="O18" s="456"/>
      <c r="P18" s="457"/>
    </row>
    <row r="19" spans="1:16" ht="15.75" thickBot="1" x14ac:dyDescent="0.3">
      <c r="A19" s="8"/>
      <c r="B19" s="458"/>
      <c r="C19" s="459"/>
      <c r="D19" s="14" t="s">
        <v>0</v>
      </c>
      <c r="E19" s="19" t="s">
        <v>92</v>
      </c>
      <c r="F19" s="33" t="s">
        <v>93</v>
      </c>
      <c r="G19" s="1"/>
      <c r="I19" s="14" t="s">
        <v>0</v>
      </c>
      <c r="J19" s="19" t="s">
        <v>92</v>
      </c>
      <c r="K19" s="33" t="s">
        <v>93</v>
      </c>
      <c r="N19" s="14" t="s">
        <v>0</v>
      </c>
      <c r="O19" s="19" t="s">
        <v>92</v>
      </c>
      <c r="P19" s="33" t="s">
        <v>93</v>
      </c>
    </row>
    <row r="20" spans="1:16" ht="18" customHeight="1" thickBot="1" x14ac:dyDescent="0.3">
      <c r="A20" s="85" t="s">
        <v>26</v>
      </c>
      <c r="B20" s="94" t="s">
        <v>27</v>
      </c>
      <c r="C20" s="94"/>
      <c r="D20" s="25">
        <v>100</v>
      </c>
      <c r="E20" s="206"/>
      <c r="F20" s="34">
        <f>E20*$E$14</f>
        <v>0</v>
      </c>
      <c r="G20" s="1"/>
      <c r="I20" s="25">
        <v>100</v>
      </c>
      <c r="J20" s="206"/>
      <c r="K20" s="34">
        <f>J20*$J$14</f>
        <v>0</v>
      </c>
      <c r="N20" s="25">
        <v>100</v>
      </c>
      <c r="O20" s="206"/>
      <c r="P20" s="34">
        <f>O20*$O$14</f>
        <v>0</v>
      </c>
    </row>
    <row r="21" spans="1:16" ht="18" customHeight="1" thickBot="1" x14ac:dyDescent="0.3">
      <c r="A21" s="85" t="s">
        <v>28</v>
      </c>
      <c r="B21" s="94" t="s">
        <v>29</v>
      </c>
      <c r="C21" s="94"/>
      <c r="D21" s="10"/>
      <c r="E21" s="20"/>
      <c r="F21" s="11"/>
      <c r="G21" s="1"/>
      <c r="I21" s="43"/>
      <c r="J21" s="20"/>
      <c r="K21" s="11"/>
      <c r="N21" s="43"/>
      <c r="O21" s="20"/>
      <c r="P21" s="11"/>
    </row>
    <row r="22" spans="1:16" ht="18" customHeight="1" thickBot="1" x14ac:dyDescent="0.3">
      <c r="A22" s="90" t="s">
        <v>55</v>
      </c>
      <c r="B22" s="94" t="s">
        <v>30</v>
      </c>
      <c r="C22" s="94"/>
      <c r="D22" s="49"/>
      <c r="E22" s="50"/>
      <c r="F22" s="51"/>
      <c r="G22" s="1"/>
      <c r="I22" s="117"/>
      <c r="J22" s="50"/>
      <c r="K22" s="51"/>
      <c r="N22" s="117"/>
      <c r="O22" s="50"/>
      <c r="P22" s="51"/>
    </row>
    <row r="23" spans="1:16" ht="16.899999999999999" customHeight="1" thickBot="1" x14ac:dyDescent="0.3">
      <c r="A23" s="109" t="s">
        <v>56</v>
      </c>
      <c r="B23" s="451" t="s">
        <v>31</v>
      </c>
      <c r="C23" s="451"/>
      <c r="D23" s="207"/>
      <c r="E23" s="124">
        <f>ROUND($E$20*D23/100,2)</f>
        <v>0</v>
      </c>
      <c r="F23" s="125">
        <f>ROUND(E23*$E$14,2)</f>
        <v>0</v>
      </c>
      <c r="G23" s="1"/>
      <c r="I23" s="207"/>
      <c r="J23" s="118">
        <f>ROUND($J$20*I23/100,2)</f>
        <v>0</v>
      </c>
      <c r="K23" s="119">
        <f>ROUND(J23*$J$14,2)</f>
        <v>0</v>
      </c>
      <c r="L23" s="192"/>
      <c r="M23" s="192"/>
      <c r="N23" s="207"/>
      <c r="O23" s="124">
        <f>ROUND($O$20*N23/100,2)</f>
        <v>0</v>
      </c>
      <c r="P23" s="125">
        <f t="shared" ref="P23:P30" si="0">ROUND(O23*$O$14,2)</f>
        <v>0</v>
      </c>
    </row>
    <row r="24" spans="1:16" ht="16.899999999999999" customHeight="1" thickBot="1" x14ac:dyDescent="0.3">
      <c r="A24" s="109" t="s">
        <v>90</v>
      </c>
      <c r="B24" s="451" t="s">
        <v>91</v>
      </c>
      <c r="C24" s="451"/>
      <c r="D24" s="208"/>
      <c r="E24" s="126">
        <f t="shared" ref="E24:E30" si="1">ROUND($E$20*D24/100,2)</f>
        <v>0</v>
      </c>
      <c r="F24" s="127">
        <f t="shared" ref="F24:F30" si="2">ROUND(E24*$E$14,2)</f>
        <v>0</v>
      </c>
      <c r="G24" s="1"/>
      <c r="I24" s="193"/>
      <c r="J24" s="120">
        <f t="shared" ref="J24:J30" si="3">ROUND($J$20*I24/100,2)</f>
        <v>0</v>
      </c>
      <c r="K24" s="121">
        <f>ROUND(J24*$J$14,2)</f>
        <v>0</v>
      </c>
      <c r="L24" s="192"/>
      <c r="M24" s="192"/>
      <c r="N24" s="208"/>
      <c r="O24" s="126">
        <f t="shared" ref="O24:O30" si="4">ROUND($O$20*N24/100,2)</f>
        <v>0</v>
      </c>
      <c r="P24" s="127">
        <f t="shared" si="0"/>
        <v>0</v>
      </c>
    </row>
    <row r="25" spans="1:16" ht="16.899999999999999" customHeight="1" thickBot="1" x14ac:dyDescent="0.3">
      <c r="A25" s="109" t="s">
        <v>57</v>
      </c>
      <c r="B25" s="451" t="s">
        <v>32</v>
      </c>
      <c r="C25" s="451"/>
      <c r="D25" s="208"/>
      <c r="E25" s="126">
        <f t="shared" si="1"/>
        <v>0</v>
      </c>
      <c r="F25" s="127">
        <f t="shared" si="2"/>
        <v>0</v>
      </c>
      <c r="G25" s="1"/>
      <c r="I25" s="208"/>
      <c r="J25" s="120">
        <f t="shared" si="3"/>
        <v>0</v>
      </c>
      <c r="K25" s="121">
        <f>ROUND(J25*$J$14,2)</f>
        <v>0</v>
      </c>
      <c r="L25" s="192"/>
      <c r="M25" s="192"/>
      <c r="N25" s="208"/>
      <c r="O25" s="126">
        <f t="shared" si="4"/>
        <v>0</v>
      </c>
      <c r="P25" s="127">
        <f t="shared" si="0"/>
        <v>0</v>
      </c>
    </row>
    <row r="26" spans="1:16" ht="16.899999999999999" customHeight="1" thickBot="1" x14ac:dyDescent="0.3">
      <c r="A26" s="109" t="s">
        <v>58</v>
      </c>
      <c r="B26" s="451" t="s">
        <v>33</v>
      </c>
      <c r="C26" s="451"/>
      <c r="D26" s="208"/>
      <c r="E26" s="126">
        <f t="shared" si="1"/>
        <v>0</v>
      </c>
      <c r="F26" s="127">
        <f t="shared" si="2"/>
        <v>0</v>
      </c>
      <c r="G26" s="1"/>
      <c r="I26" s="193"/>
      <c r="J26" s="120"/>
      <c r="K26" s="121"/>
      <c r="L26" s="192"/>
      <c r="M26" s="192"/>
      <c r="N26" s="208"/>
      <c r="O26" s="126">
        <f t="shared" si="4"/>
        <v>0</v>
      </c>
      <c r="P26" s="127">
        <f t="shared" si="0"/>
        <v>0</v>
      </c>
    </row>
    <row r="27" spans="1:16" ht="16.899999999999999" customHeight="1" thickBot="1" x14ac:dyDescent="0.3">
      <c r="A27" s="109" t="s">
        <v>59</v>
      </c>
      <c r="B27" s="451" t="s">
        <v>34</v>
      </c>
      <c r="C27" s="451"/>
      <c r="D27" s="208"/>
      <c r="E27" s="126">
        <f t="shared" si="1"/>
        <v>0</v>
      </c>
      <c r="F27" s="127">
        <f t="shared" si="2"/>
        <v>0</v>
      </c>
      <c r="G27" s="1"/>
      <c r="I27" s="193"/>
      <c r="J27" s="120"/>
      <c r="K27" s="121"/>
      <c r="L27" s="192"/>
      <c r="M27" s="192"/>
      <c r="N27" s="208"/>
      <c r="O27" s="126">
        <f t="shared" si="4"/>
        <v>0</v>
      </c>
      <c r="P27" s="127">
        <f t="shared" si="0"/>
        <v>0</v>
      </c>
    </row>
    <row r="28" spans="1:16" ht="16.899999999999999" customHeight="1" thickBot="1" x14ac:dyDescent="0.3">
      <c r="A28" s="109" t="s">
        <v>60</v>
      </c>
      <c r="B28" s="451" t="s">
        <v>35</v>
      </c>
      <c r="C28" s="451"/>
      <c r="D28" s="208"/>
      <c r="E28" s="126">
        <f t="shared" si="1"/>
        <v>0</v>
      </c>
      <c r="F28" s="127">
        <f t="shared" si="2"/>
        <v>0</v>
      </c>
      <c r="G28" s="1"/>
      <c r="I28" s="208"/>
      <c r="J28" s="120">
        <f t="shared" si="3"/>
        <v>0</v>
      </c>
      <c r="K28" s="121">
        <f>ROUND(J28*$J$14,2)</f>
        <v>0</v>
      </c>
      <c r="L28" s="192"/>
      <c r="M28" s="192"/>
      <c r="N28" s="208"/>
      <c r="O28" s="126">
        <f t="shared" si="4"/>
        <v>0</v>
      </c>
      <c r="P28" s="127">
        <f t="shared" si="0"/>
        <v>0</v>
      </c>
    </row>
    <row r="29" spans="1:16" ht="16.899999999999999" customHeight="1" thickBot="1" x14ac:dyDescent="0.3">
      <c r="A29" s="109" t="s">
        <v>61</v>
      </c>
      <c r="B29" s="451" t="s">
        <v>36</v>
      </c>
      <c r="C29" s="451"/>
      <c r="D29" s="208"/>
      <c r="E29" s="126">
        <f t="shared" si="1"/>
        <v>0</v>
      </c>
      <c r="F29" s="127">
        <f t="shared" si="2"/>
        <v>0</v>
      </c>
      <c r="G29" s="1"/>
      <c r="I29" s="208"/>
      <c r="J29" s="126">
        <f t="shared" si="3"/>
        <v>0</v>
      </c>
      <c r="K29" s="127">
        <f>ROUND(J29*$J$14,2)</f>
        <v>0</v>
      </c>
      <c r="N29" s="208"/>
      <c r="O29" s="126">
        <f t="shared" si="4"/>
        <v>0</v>
      </c>
      <c r="P29" s="127">
        <f t="shared" si="0"/>
        <v>0</v>
      </c>
    </row>
    <row r="30" spans="1:16" ht="16.899999999999999" customHeight="1" thickBot="1" x14ac:dyDescent="0.3">
      <c r="A30" s="109" t="s">
        <v>62</v>
      </c>
      <c r="B30" s="451" t="s">
        <v>37</v>
      </c>
      <c r="C30" s="451"/>
      <c r="D30" s="209"/>
      <c r="E30" s="128">
        <f t="shared" si="1"/>
        <v>0</v>
      </c>
      <c r="F30" s="129">
        <f t="shared" si="2"/>
        <v>0</v>
      </c>
      <c r="G30" s="1"/>
      <c r="I30" s="209"/>
      <c r="J30" s="128">
        <f t="shared" si="3"/>
        <v>0</v>
      </c>
      <c r="K30" s="129">
        <f>ROUND(J30*$J$14,2)</f>
        <v>0</v>
      </c>
      <c r="N30" s="209"/>
      <c r="O30" s="128">
        <f t="shared" si="4"/>
        <v>0</v>
      </c>
      <c r="P30" s="129">
        <f t="shared" si="0"/>
        <v>0</v>
      </c>
    </row>
    <row r="31" spans="1:16" ht="25.9" customHeight="1" thickBot="1" x14ac:dyDescent="0.3">
      <c r="A31" s="448" t="s">
        <v>38</v>
      </c>
      <c r="B31" s="449"/>
      <c r="C31" s="450"/>
      <c r="D31" s="52">
        <f>SUM(D23:D30)</f>
        <v>0</v>
      </c>
      <c r="E31" s="53">
        <f>SUM(E23:E30)</f>
        <v>0</v>
      </c>
      <c r="F31" s="54">
        <f>SUM(F23:F30)</f>
        <v>0</v>
      </c>
      <c r="G31" s="18"/>
      <c r="I31" s="52">
        <f>SUM(I23:I30)</f>
        <v>0</v>
      </c>
      <c r="J31" s="53">
        <f>SUM(J23:J30)</f>
        <v>0</v>
      </c>
      <c r="K31" s="54">
        <f>SUM(K23:K30)</f>
        <v>0</v>
      </c>
      <c r="N31" s="52">
        <f>SUM(N23:N30)</f>
        <v>0</v>
      </c>
      <c r="O31" s="53">
        <f>SUM(O23:O30)</f>
        <v>0</v>
      </c>
      <c r="P31" s="54">
        <f>SUM(P23:P30)</f>
        <v>0</v>
      </c>
    </row>
    <row r="32" spans="1:16" ht="18" customHeight="1" thickBot="1" x14ac:dyDescent="0.3">
      <c r="A32" s="90" t="s">
        <v>68</v>
      </c>
      <c r="B32" s="94" t="s">
        <v>39</v>
      </c>
      <c r="C32" s="5"/>
      <c r="D32" s="59"/>
      <c r="E32" s="60"/>
      <c r="F32" s="61"/>
      <c r="G32" s="1"/>
      <c r="I32" s="59"/>
      <c r="J32" s="60"/>
      <c r="K32" s="61"/>
      <c r="N32" s="59"/>
      <c r="O32" s="60"/>
      <c r="P32" s="61"/>
    </row>
    <row r="33" spans="1:16" ht="16.899999999999999" customHeight="1" thickBot="1" x14ac:dyDescent="0.3">
      <c r="A33" s="103" t="s">
        <v>63</v>
      </c>
      <c r="B33" s="26" t="s">
        <v>40</v>
      </c>
      <c r="C33" s="26"/>
      <c r="D33" s="144" t="e">
        <f>ROUND($E$13*100/$E$15,2)</f>
        <v>#DIV/0!</v>
      </c>
      <c r="E33" s="124" t="e">
        <f>ROUND($E$20*D33/100,2)</f>
        <v>#DIV/0!</v>
      </c>
      <c r="F33" s="130" t="e">
        <f>ROUND(E33*$E$14,2)</f>
        <v>#DIV/0!</v>
      </c>
      <c r="G33" s="1"/>
      <c r="I33" s="144" t="e">
        <f>ROUND($J$13*100/$J$15,2)</f>
        <v>#DIV/0!</v>
      </c>
      <c r="J33" s="118" t="e">
        <f>ROUND($J$20*I33/100,2)</f>
        <v>#DIV/0!</v>
      </c>
      <c r="K33" s="130" t="e">
        <f t="shared" ref="K33:K42" si="5">ROUND(J33*$J$14,2)</f>
        <v>#DIV/0!</v>
      </c>
      <c r="N33" s="144" t="e">
        <f>ROUND($O$13*100/$O$15,2)</f>
        <v>#DIV/0!</v>
      </c>
      <c r="O33" s="118" t="e">
        <f>ROUND($O$20*N33/100,2)</f>
        <v>#DIV/0!</v>
      </c>
      <c r="P33" s="119" t="e">
        <f t="shared" ref="P33:P42" si="6">ROUND(O33*$O$14,2)</f>
        <v>#DIV/0!</v>
      </c>
    </row>
    <row r="34" spans="1:16" ht="16.899999999999999" customHeight="1" thickBot="1" x14ac:dyDescent="0.3">
      <c r="A34" s="104"/>
      <c r="B34" s="105" t="s">
        <v>41</v>
      </c>
      <c r="C34" s="134">
        <f>$D$31</f>
        <v>0</v>
      </c>
      <c r="D34" s="62" t="e">
        <f>ROUND(E34*100/$E$20,2)</f>
        <v>#DIV/0!</v>
      </c>
      <c r="E34" s="126" t="e">
        <f>ROUND($E$33*C34/100,2)</f>
        <v>#DIV/0!</v>
      </c>
      <c r="F34" s="131" t="e">
        <f t="shared" ref="F34:F42" si="7">ROUND(E34*$E$14,2)</f>
        <v>#DIV/0!</v>
      </c>
      <c r="G34" s="1"/>
      <c r="H34" s="133">
        <f>$I$31</f>
        <v>0</v>
      </c>
      <c r="I34" s="189" t="e">
        <f>ROUND(J34*100/$J$20,2)</f>
        <v>#DIV/0!</v>
      </c>
      <c r="J34" s="120" t="e">
        <f>ROUND($J$33*H34/100,2)</f>
        <v>#DIV/0!</v>
      </c>
      <c r="K34" s="131" t="e">
        <f t="shared" si="5"/>
        <v>#DIV/0!</v>
      </c>
      <c r="M34" s="41">
        <f>$N$31</f>
        <v>0</v>
      </c>
      <c r="N34" s="189" t="e">
        <f>ROUND(O34*100/$O$20,2)</f>
        <v>#DIV/0!</v>
      </c>
      <c r="O34" s="120" t="e">
        <f>ROUND($O$33*M34/100,2)</f>
        <v>#DIV/0!</v>
      </c>
      <c r="P34" s="121" t="e">
        <f t="shared" si="6"/>
        <v>#DIV/0!</v>
      </c>
    </row>
    <row r="35" spans="1:16" ht="16.899999999999999" customHeight="1" thickBot="1" x14ac:dyDescent="0.3">
      <c r="A35" s="103" t="s">
        <v>64</v>
      </c>
      <c r="B35" s="26" t="s">
        <v>42</v>
      </c>
      <c r="C35" s="27"/>
      <c r="D35" s="143" t="e">
        <f>ROUND(E10*100/E15,2)</f>
        <v>#DIV/0!</v>
      </c>
      <c r="E35" s="126" t="e">
        <f>ROUND($E$20*D35/100,2)</f>
        <v>#DIV/0!</v>
      </c>
      <c r="F35" s="131" t="e">
        <f t="shared" si="7"/>
        <v>#DIV/0!</v>
      </c>
      <c r="G35" s="1"/>
      <c r="H35" s="27"/>
      <c r="I35" s="143" t="e">
        <f>ROUND($J$10*100/$J$15,2)</f>
        <v>#DIV/0!</v>
      </c>
      <c r="J35" s="120" t="e">
        <f>ROUND($J$20*I35/100,2)</f>
        <v>#DIV/0!</v>
      </c>
      <c r="K35" s="131" t="e">
        <f t="shared" si="5"/>
        <v>#DIV/0!</v>
      </c>
      <c r="M35" s="27"/>
      <c r="N35" s="143" t="e">
        <f>ROUND($O$10*100/$O$15,2)</f>
        <v>#DIV/0!</v>
      </c>
      <c r="O35" s="120" t="e">
        <f>ROUND($O$20*N35/100,2)</f>
        <v>#DIV/0!</v>
      </c>
      <c r="P35" s="121" t="e">
        <f t="shared" si="6"/>
        <v>#DIV/0!</v>
      </c>
    </row>
    <row r="36" spans="1:16" ht="16.899999999999999" customHeight="1" thickBot="1" x14ac:dyDescent="0.3">
      <c r="A36" s="104"/>
      <c r="B36" s="105" t="s">
        <v>43</v>
      </c>
      <c r="C36" s="134">
        <f>$D$31</f>
        <v>0</v>
      </c>
      <c r="D36" s="62" t="e">
        <f>ROUND(E36*100/$E$20,2)</f>
        <v>#DIV/0!</v>
      </c>
      <c r="E36" s="126" t="e">
        <f>ROUND($E$35*C36/100,2)</f>
        <v>#DIV/0!</v>
      </c>
      <c r="F36" s="131" t="e">
        <f t="shared" si="7"/>
        <v>#DIV/0!</v>
      </c>
      <c r="G36" s="1"/>
      <c r="H36" s="133">
        <f>$I$31</f>
        <v>0</v>
      </c>
      <c r="I36" s="189" t="e">
        <f>ROUND(J36*100/$J$20,2)</f>
        <v>#DIV/0!</v>
      </c>
      <c r="J36" s="120" t="e">
        <f>ROUND($J$35*H36/100,2)</f>
        <v>#DIV/0!</v>
      </c>
      <c r="K36" s="131" t="e">
        <f t="shared" si="5"/>
        <v>#DIV/0!</v>
      </c>
      <c r="M36" s="41">
        <f>$N$31</f>
        <v>0</v>
      </c>
      <c r="N36" s="189" t="e">
        <f>ROUND(O36*100/$O$20,2)</f>
        <v>#DIV/0!</v>
      </c>
      <c r="O36" s="120" t="e">
        <f>ROUND($O$35*M36/100,2)</f>
        <v>#DIV/0!</v>
      </c>
      <c r="P36" s="121" t="e">
        <f t="shared" si="6"/>
        <v>#DIV/0!</v>
      </c>
    </row>
    <row r="37" spans="1:16" ht="16.899999999999999" customHeight="1" thickBot="1" x14ac:dyDescent="0.3">
      <c r="A37" s="103" t="s">
        <v>65</v>
      </c>
      <c r="B37" s="26" t="s">
        <v>44</v>
      </c>
      <c r="C37" s="27"/>
      <c r="D37" s="143" t="e">
        <f>ROUND(E11*100/E15,2)</f>
        <v>#DIV/0!</v>
      </c>
      <c r="E37" s="126" t="e">
        <f>ROUND($E$20*D37/100,2)</f>
        <v>#DIV/0!</v>
      </c>
      <c r="F37" s="131" t="e">
        <f t="shared" si="7"/>
        <v>#DIV/0!</v>
      </c>
      <c r="G37" s="1"/>
      <c r="H37" s="27"/>
      <c r="I37" s="143" t="e">
        <f>ROUND($J$11*100/$J$15,2)</f>
        <v>#DIV/0!</v>
      </c>
      <c r="J37" s="120" t="e">
        <f>ROUND($J$20*I37/100,2)</f>
        <v>#DIV/0!</v>
      </c>
      <c r="K37" s="131" t="e">
        <f t="shared" si="5"/>
        <v>#DIV/0!</v>
      </c>
      <c r="M37" s="27"/>
      <c r="N37" s="143" t="e">
        <f>ROUND($O$11*100/$O$15,2)</f>
        <v>#DIV/0!</v>
      </c>
      <c r="O37" s="120" t="e">
        <f>ROUND($O$20*N37/100,2)</f>
        <v>#DIV/0!</v>
      </c>
      <c r="P37" s="121" t="e">
        <f t="shared" si="6"/>
        <v>#DIV/0!</v>
      </c>
    </row>
    <row r="38" spans="1:16" ht="16.899999999999999" customHeight="1" thickBot="1" x14ac:dyDescent="0.3">
      <c r="A38" s="104"/>
      <c r="B38" s="105" t="s">
        <v>45</v>
      </c>
      <c r="C38" s="135">
        <f>$D$31</f>
        <v>0</v>
      </c>
      <c r="D38" s="62" t="e">
        <f>ROUND(E38*100/$E$20,2)</f>
        <v>#DIV/0!</v>
      </c>
      <c r="E38" s="126" t="e">
        <f>ROUND($E$37*C38/100,2)</f>
        <v>#DIV/0!</v>
      </c>
      <c r="F38" s="131" t="e">
        <f t="shared" si="7"/>
        <v>#DIV/0!</v>
      </c>
      <c r="G38" s="1"/>
      <c r="H38" s="133">
        <f>$I$31</f>
        <v>0</v>
      </c>
      <c r="I38" s="189" t="e">
        <f>ROUND(J38*100/$J$20,2)</f>
        <v>#DIV/0!</v>
      </c>
      <c r="J38" s="120" t="e">
        <f>ROUND($J$37*H38/100,2)</f>
        <v>#DIV/0!</v>
      </c>
      <c r="K38" s="131" t="e">
        <f t="shared" si="5"/>
        <v>#DIV/0!</v>
      </c>
      <c r="M38" s="41">
        <f>$N$31</f>
        <v>0</v>
      </c>
      <c r="N38" s="189" t="e">
        <f>ROUND(O38*100/$O$20,2)</f>
        <v>#DIV/0!</v>
      </c>
      <c r="O38" s="120" t="e">
        <f>ROUND($O$37*M38/100,2)</f>
        <v>#DIV/0!</v>
      </c>
      <c r="P38" s="121" t="e">
        <f t="shared" si="6"/>
        <v>#DIV/0!</v>
      </c>
    </row>
    <row r="39" spans="1:16" ht="16.899999999999999" customHeight="1" thickBot="1" x14ac:dyDescent="0.3">
      <c r="A39" s="103" t="s">
        <v>66</v>
      </c>
      <c r="B39" s="26" t="s">
        <v>46</v>
      </c>
      <c r="C39" s="27"/>
      <c r="D39" s="143" t="e">
        <f>ROUND($E$12*100/$E$15,2)</f>
        <v>#DIV/0!</v>
      </c>
      <c r="E39" s="126" t="e">
        <f>ROUND($E$20*D39/100,2)</f>
        <v>#DIV/0!</v>
      </c>
      <c r="F39" s="131" t="e">
        <f t="shared" si="7"/>
        <v>#DIV/0!</v>
      </c>
      <c r="G39" s="1"/>
      <c r="H39" s="27"/>
      <c r="I39" s="143" t="e">
        <f>ROUND($J$12*100/$J$15,2)</f>
        <v>#DIV/0!</v>
      </c>
      <c r="J39" s="120" t="e">
        <f>ROUND($J$20*I39/100,2)</f>
        <v>#DIV/0!</v>
      </c>
      <c r="K39" s="131" t="e">
        <f t="shared" si="5"/>
        <v>#DIV/0!</v>
      </c>
      <c r="M39" s="27"/>
      <c r="N39" s="143" t="e">
        <f>ROUND($O$12*100/$O$15,2)</f>
        <v>#DIV/0!</v>
      </c>
      <c r="O39" s="120" t="e">
        <f>ROUND($O$20*N39/100,2)</f>
        <v>#DIV/0!</v>
      </c>
      <c r="P39" s="121" t="e">
        <f t="shared" si="6"/>
        <v>#DIV/0!</v>
      </c>
    </row>
    <row r="40" spans="1:16" ht="16.899999999999999" customHeight="1" thickBot="1" x14ac:dyDescent="0.3">
      <c r="A40" s="106"/>
      <c r="B40" s="105" t="s">
        <v>47</v>
      </c>
      <c r="C40" s="134">
        <f>$D$31</f>
        <v>0</v>
      </c>
      <c r="D40" s="62" t="e">
        <f>ROUND(E40*100/$E$20,2)</f>
        <v>#DIV/0!</v>
      </c>
      <c r="E40" s="126" t="e">
        <f>ROUND($E$39*C40/100,2)</f>
        <v>#DIV/0!</v>
      </c>
      <c r="F40" s="131" t="e">
        <f t="shared" si="7"/>
        <v>#DIV/0!</v>
      </c>
      <c r="G40" s="1"/>
      <c r="H40" s="133">
        <f>$I$31</f>
        <v>0</v>
      </c>
      <c r="I40" s="189" t="e">
        <f>ROUND($J$40*100/$J$20,2)</f>
        <v>#DIV/0!</v>
      </c>
      <c r="J40" s="120" t="e">
        <f>ROUND($J$39*H40/100,2)</f>
        <v>#DIV/0!</v>
      </c>
      <c r="K40" s="131" t="e">
        <f t="shared" si="5"/>
        <v>#DIV/0!</v>
      </c>
      <c r="M40" s="41">
        <f>$N$31</f>
        <v>0</v>
      </c>
      <c r="N40" s="189" t="e">
        <f>ROUND(O40*100/$O$20,2)</f>
        <v>#DIV/0!</v>
      </c>
      <c r="O40" s="120" t="e">
        <f>ROUND($O$39*M40/100,2)</f>
        <v>#DIV/0!</v>
      </c>
      <c r="P40" s="121" t="e">
        <f t="shared" si="6"/>
        <v>#DIV/0!</v>
      </c>
    </row>
    <row r="41" spans="1:16" ht="16.899999999999999" customHeight="1" thickBot="1" x14ac:dyDescent="0.3">
      <c r="A41" s="191" t="s">
        <v>67</v>
      </c>
      <c r="B41" s="26" t="s">
        <v>48</v>
      </c>
      <c r="C41" s="27"/>
      <c r="D41" s="312"/>
      <c r="E41" s="126">
        <f>ROUND($E$20*D41/100,2)</f>
        <v>0</v>
      </c>
      <c r="F41" s="131">
        <f t="shared" si="7"/>
        <v>0</v>
      </c>
      <c r="G41" s="1"/>
      <c r="H41" s="27"/>
      <c r="I41" s="312"/>
      <c r="J41" s="120">
        <f>ROUND($J$20*I41/100,2)</f>
        <v>0</v>
      </c>
      <c r="K41" s="131">
        <f t="shared" si="5"/>
        <v>0</v>
      </c>
      <c r="M41" s="27"/>
      <c r="N41" s="312"/>
      <c r="O41" s="120">
        <f>ROUND($O$20*N41/100,2)</f>
        <v>0</v>
      </c>
      <c r="P41" s="121">
        <f t="shared" si="6"/>
        <v>0</v>
      </c>
    </row>
    <row r="42" spans="1:16" ht="16.899999999999999" customHeight="1" thickBot="1" x14ac:dyDescent="0.3">
      <c r="A42" s="104"/>
      <c r="B42" s="105" t="s">
        <v>49</v>
      </c>
      <c r="C42" s="134">
        <f>$D$31</f>
        <v>0</v>
      </c>
      <c r="D42" s="63" t="e">
        <f>ROUND(E42*100/$E$20,2)</f>
        <v>#DIV/0!</v>
      </c>
      <c r="E42" s="128">
        <f>ROUND($E$41*C42/100,2)</f>
        <v>0</v>
      </c>
      <c r="F42" s="132">
        <f t="shared" si="7"/>
        <v>0</v>
      </c>
      <c r="G42" s="1"/>
      <c r="H42" s="133">
        <f>$I$31</f>
        <v>0</v>
      </c>
      <c r="I42" s="190" t="e">
        <f>ROUND(J42*100/$J$20,2)</f>
        <v>#DIV/0!</v>
      </c>
      <c r="J42" s="122">
        <f>ROUND($J$41*H42/100,2)</f>
        <v>0</v>
      </c>
      <c r="K42" s="132">
        <f t="shared" si="5"/>
        <v>0</v>
      </c>
      <c r="M42" s="41">
        <f>$N$31</f>
        <v>0</v>
      </c>
      <c r="N42" s="190" t="e">
        <f>ROUND(O42*100/$O$20,2)</f>
        <v>#DIV/0!</v>
      </c>
      <c r="O42" s="122">
        <f>ROUND($O$41*M42/100,2)</f>
        <v>0</v>
      </c>
      <c r="P42" s="123">
        <f t="shared" si="6"/>
        <v>0</v>
      </c>
    </row>
    <row r="43" spans="1:16" ht="25.9" customHeight="1" thickBot="1" x14ac:dyDescent="0.3">
      <c r="A43" s="108" t="s">
        <v>50</v>
      </c>
      <c r="B43" s="107"/>
      <c r="C43" s="4"/>
      <c r="D43" s="52" t="e">
        <f>SUM(D33:D42)</f>
        <v>#DIV/0!</v>
      </c>
      <c r="E43" s="53" t="e">
        <f>SUM(E33:E42)</f>
        <v>#DIV/0!</v>
      </c>
      <c r="F43" s="54" t="e">
        <f>SUM(F33:F42)</f>
        <v>#DIV/0!</v>
      </c>
      <c r="G43" s="1"/>
      <c r="I43" s="52" t="e">
        <f>SUM(I33:I42)</f>
        <v>#DIV/0!</v>
      </c>
      <c r="J43" s="32" t="e">
        <f>SUM(J33:J42)</f>
        <v>#DIV/0!</v>
      </c>
      <c r="K43" s="54" t="e">
        <f>SUM(K33:K42)</f>
        <v>#DIV/0!</v>
      </c>
      <c r="N43" s="52" t="e">
        <f>SUM(N33:N42)</f>
        <v>#DIV/0!</v>
      </c>
      <c r="O43" s="32" t="e">
        <f>SUM(O33:O42)</f>
        <v>#DIV/0!</v>
      </c>
      <c r="P43" s="54" t="e">
        <f>SUM(P33:P42)</f>
        <v>#DIV/0!</v>
      </c>
    </row>
    <row r="44" spans="1:16" ht="25.9" customHeight="1" thickBot="1" x14ac:dyDescent="0.3">
      <c r="A44" s="452" t="s">
        <v>51</v>
      </c>
      <c r="B44" s="453"/>
      <c r="C44" s="454"/>
      <c r="D44" s="24" t="e">
        <f>D31+D43</f>
        <v>#DIV/0!</v>
      </c>
      <c r="E44" s="40" t="e">
        <f>E43+E31</f>
        <v>#DIV/0!</v>
      </c>
      <c r="F44" s="40" t="e">
        <f>F43+F31</f>
        <v>#DIV/0!</v>
      </c>
      <c r="G44" s="1"/>
      <c r="H44" s="1"/>
      <c r="I44" s="24" t="e">
        <f>I31+I43</f>
        <v>#DIV/0!</v>
      </c>
      <c r="J44" s="65" t="e">
        <f>J43+J31</f>
        <v>#DIV/0!</v>
      </c>
      <c r="K44" s="40" t="e">
        <f>K43+K31</f>
        <v>#DIV/0!</v>
      </c>
      <c r="M44" s="1"/>
      <c r="N44" s="24" t="e">
        <f>N31+N43</f>
        <v>#DIV/0!</v>
      </c>
      <c r="O44" s="65" t="e">
        <f>O43+O31</f>
        <v>#DIV/0!</v>
      </c>
      <c r="P44" s="40" t="e">
        <f>P43+P31</f>
        <v>#DIV/0!</v>
      </c>
    </row>
    <row r="45" spans="1:16" ht="18" customHeight="1" thickBot="1" x14ac:dyDescent="0.3">
      <c r="A45" s="90" t="s">
        <v>69</v>
      </c>
      <c r="B45" s="94" t="s">
        <v>52</v>
      </c>
      <c r="C45" s="94"/>
      <c r="D45" s="342"/>
      <c r="E45" s="21"/>
      <c r="F45" s="12"/>
      <c r="G45" s="1"/>
      <c r="H45" s="1"/>
      <c r="I45" s="67"/>
      <c r="J45" s="50"/>
      <c r="K45" s="66"/>
      <c r="M45" s="1"/>
      <c r="N45" s="67"/>
      <c r="O45" s="50"/>
      <c r="P45" s="66"/>
    </row>
    <row r="46" spans="1:16" ht="16.899999999999999" customHeight="1" thickBot="1" x14ac:dyDescent="0.3">
      <c r="A46" s="87" t="s">
        <v>70</v>
      </c>
      <c r="B46" s="96" t="s">
        <v>53</v>
      </c>
      <c r="C46" s="96"/>
      <c r="D46" s="197"/>
      <c r="E46" s="124">
        <f>ROUND($E$20*D46/100,2)</f>
        <v>0</v>
      </c>
      <c r="F46" s="125">
        <f>ROUND(E46*$E$14,2)</f>
        <v>0</v>
      </c>
      <c r="G46" s="1"/>
      <c r="H46" s="1"/>
      <c r="I46" s="197"/>
      <c r="J46" s="124">
        <f>ROUND($J$20*I46/100,2)</f>
        <v>0</v>
      </c>
      <c r="K46" s="125">
        <f>ROUND(J46*$J$14,2)</f>
        <v>0</v>
      </c>
      <c r="M46" s="1"/>
      <c r="N46" s="197"/>
      <c r="O46" s="124">
        <f>ROUND($O$20*N46/100,2)</f>
        <v>0</v>
      </c>
      <c r="P46" s="125">
        <f>ROUND(O46*$O$14,2)</f>
        <v>0</v>
      </c>
    </row>
    <row r="47" spans="1:16" ht="16.899999999999999" customHeight="1" thickBot="1" x14ac:dyDescent="0.3">
      <c r="A47" s="87" t="s">
        <v>71</v>
      </c>
      <c r="B47" s="96" t="s">
        <v>54</v>
      </c>
      <c r="C47" s="96"/>
      <c r="D47" s="296">
        <f>'2.3.2 Sonstige Personalkosten'!$C$3</f>
        <v>0</v>
      </c>
      <c r="E47" s="297">
        <f>ROUND($E$20*D47/100,2)</f>
        <v>0</v>
      </c>
      <c r="F47" s="298">
        <f>ROUND(E47*$E$14,2)</f>
        <v>0</v>
      </c>
      <c r="G47" s="1"/>
      <c r="H47" s="1"/>
      <c r="I47" s="143">
        <f>'2.3.2 Sonstige Personalkosten'!$C$3</f>
        <v>0</v>
      </c>
      <c r="J47" s="128">
        <f>ROUND($J$20*I47/100,2)</f>
        <v>0</v>
      </c>
      <c r="K47" s="129">
        <f>ROUND(J47*$J$14,2)</f>
        <v>0</v>
      </c>
      <c r="M47" s="1"/>
      <c r="N47" s="143">
        <f>'2.3.2 Sonstige Personalkosten'!$C$3</f>
        <v>0</v>
      </c>
      <c r="O47" s="128">
        <f>ROUND($O$20*N47/100,2)</f>
        <v>0</v>
      </c>
      <c r="P47" s="129">
        <f>ROUND(O47*$O$14,2)</f>
        <v>0</v>
      </c>
    </row>
    <row r="48" spans="1:16" ht="20.45" customHeight="1" thickBot="1" x14ac:dyDescent="0.3">
      <c r="A48" s="97" t="s">
        <v>107</v>
      </c>
      <c r="B48" s="98"/>
      <c r="C48" s="99"/>
      <c r="D48" s="299" t="e">
        <f>D44+D46+D47</f>
        <v>#DIV/0!</v>
      </c>
      <c r="E48" s="32" t="e">
        <f>E47+E46+E44</f>
        <v>#DIV/0!</v>
      </c>
      <c r="F48" s="300" t="e">
        <f>F47+F46+F44</f>
        <v>#DIV/0!</v>
      </c>
      <c r="G48" s="1"/>
      <c r="H48" s="1"/>
      <c r="I48" s="299" t="e">
        <f>I44+I46+I47</f>
        <v>#DIV/0!</v>
      </c>
      <c r="J48" s="32" t="e">
        <f>J47+J46+J44</f>
        <v>#DIV/0!</v>
      </c>
      <c r="K48" s="300" t="e">
        <f>K47+K46+K44</f>
        <v>#DIV/0!</v>
      </c>
      <c r="M48" s="1"/>
      <c r="N48" s="299" t="e">
        <f>N44+N46+N47</f>
        <v>#DIV/0!</v>
      </c>
      <c r="O48" s="32" t="e">
        <f>O47+O46+O44</f>
        <v>#DIV/0!</v>
      </c>
      <c r="P48" s="300" t="e">
        <f>P47+P46+P44</f>
        <v>#DIV/0!</v>
      </c>
    </row>
    <row r="49" spans="1:16" ht="18" customHeight="1" thickBot="1" x14ac:dyDescent="0.3">
      <c r="A49" s="101" t="s">
        <v>1</v>
      </c>
      <c r="B49" s="462" t="s">
        <v>2</v>
      </c>
      <c r="C49" s="462"/>
      <c r="D49" s="462"/>
      <c r="E49" s="20"/>
      <c r="F49" s="11"/>
      <c r="G49" s="1"/>
      <c r="H49" s="1"/>
      <c r="I49" s="6"/>
      <c r="J49" s="21"/>
      <c r="K49" s="12"/>
      <c r="M49" s="1"/>
      <c r="N49" s="6"/>
      <c r="O49" s="21"/>
      <c r="P49" s="12"/>
    </row>
    <row r="50" spans="1:16" ht="15.75" thickBot="1" x14ac:dyDescent="0.3">
      <c r="A50" s="89" t="s">
        <v>72</v>
      </c>
      <c r="B50" s="460" t="s">
        <v>106</v>
      </c>
      <c r="C50" s="460"/>
      <c r="D50" s="102"/>
      <c r="E50" s="23"/>
      <c r="F50" s="51"/>
      <c r="G50" s="1"/>
      <c r="H50" s="3"/>
      <c r="I50" s="67"/>
      <c r="J50" s="50"/>
      <c r="K50" s="66"/>
      <c r="M50" s="3"/>
      <c r="N50" s="67"/>
      <c r="O50" s="50"/>
      <c r="P50" s="66"/>
    </row>
    <row r="51" spans="1:16" ht="15.75" thickBot="1" x14ac:dyDescent="0.3">
      <c r="A51" s="87" t="s">
        <v>94</v>
      </c>
      <c r="B51" s="463" t="s">
        <v>123</v>
      </c>
      <c r="C51" s="463"/>
      <c r="D51" s="148" t="e">
        <f>(F51/$E$14)*100/$E$20</f>
        <v>#DIV/0!</v>
      </c>
      <c r="E51" s="124" t="e">
        <f>ROUND($E$20*D51/100,2)</f>
        <v>#DIV/0!</v>
      </c>
      <c r="F51" s="125" cm="1">
        <f t="array" ref="F51">'3.11 Kosten Objektleitung'!$K$12:$K$12</f>
        <v>0</v>
      </c>
      <c r="G51" s="1"/>
      <c r="H51" s="3"/>
      <c r="I51" s="148" t="e">
        <f>(K51/$J$14)*100/$J$20</f>
        <v>#DIV/0!</v>
      </c>
      <c r="J51" s="124" t="e">
        <f>ROUND($J$20*I51/100,2)</f>
        <v>#DIV/0!</v>
      </c>
      <c r="K51" s="125">
        <f>'3.11 Kosten Objektleitung'!$K$12</f>
        <v>0</v>
      </c>
      <c r="M51" s="3"/>
      <c r="N51" s="148" t="e">
        <f>(P51/$O$14)*100/$O$20</f>
        <v>#DIV/0!</v>
      </c>
      <c r="O51" s="124" t="e">
        <f>ROUND($O$20*N51/100,2)</f>
        <v>#DIV/0!</v>
      </c>
      <c r="P51" s="125">
        <f>'3.11 Kosten Objektleitung'!$K$12</f>
        <v>0</v>
      </c>
    </row>
    <row r="52" spans="1:16" ht="15.75" thickBot="1" x14ac:dyDescent="0.3">
      <c r="A52" s="87" t="s">
        <v>95</v>
      </c>
      <c r="B52" s="464" t="s">
        <v>124</v>
      </c>
      <c r="C52" s="464"/>
      <c r="D52" s="149" t="e">
        <f>(F52/$E$14)*100/$E$20</f>
        <v>#DIV/0!</v>
      </c>
      <c r="E52" s="126" t="e">
        <f>ROUND($E$20*D52/100,2)</f>
        <v>#DIV/0!</v>
      </c>
      <c r="F52" s="127">
        <f>'3.12 Kosten Vorarbeiter unprodu'!$K$12</f>
        <v>0</v>
      </c>
      <c r="G52" s="1"/>
      <c r="H52" s="3"/>
      <c r="I52" s="149" t="e">
        <f>(K52/$J$14)*100/$J$20</f>
        <v>#DIV/0!</v>
      </c>
      <c r="J52" s="169" t="e">
        <f>ROUND($J$20*I52/100,2)</f>
        <v>#DIV/0!</v>
      </c>
      <c r="K52" s="127">
        <f>'3.12 Kosten Vorarbeiter unprodu'!$K$12</f>
        <v>0</v>
      </c>
      <c r="M52" s="3"/>
      <c r="N52" s="149" t="e">
        <f>(P52/$O$14)*100/$O$20</f>
        <v>#DIV/0!</v>
      </c>
      <c r="O52" s="126" t="e">
        <f>ROUND($O$20*N52/100,2)</f>
        <v>#DIV/0!</v>
      </c>
      <c r="P52" s="127">
        <f>'3.12 Kosten Vorarbeiter unprodu'!$K$12</f>
        <v>0</v>
      </c>
    </row>
    <row r="53" spans="1:16" ht="16.899999999999999" customHeight="1" thickBot="1" x14ac:dyDescent="0.3">
      <c r="A53" s="157" t="s">
        <v>73</v>
      </c>
      <c r="B53" s="447" t="s">
        <v>3</v>
      </c>
      <c r="C53" s="447"/>
      <c r="D53" s="199"/>
      <c r="E53" s="126">
        <f>ROUND($E$20*D53/100,2)</f>
        <v>0</v>
      </c>
      <c r="F53" s="127">
        <f t="shared" ref="F53:F57" si="8">ROUND(E53*$E$14,2)</f>
        <v>0</v>
      </c>
      <c r="G53" s="1"/>
      <c r="H53" s="1"/>
      <c r="I53" s="199"/>
      <c r="J53" s="126">
        <f>ROUND($J$20*I53/100,2)</f>
        <v>0</v>
      </c>
      <c r="K53" s="127">
        <f>ROUND(J53*$J$14,2)</f>
        <v>0</v>
      </c>
      <c r="M53" s="1"/>
      <c r="N53" s="199"/>
      <c r="O53" s="126">
        <f>ROUND($O$20*N53/100,2)</f>
        <v>0</v>
      </c>
      <c r="P53" s="127">
        <f>ROUND(O53*$O$14,2)</f>
        <v>0</v>
      </c>
    </row>
    <row r="54" spans="1:16" ht="18.600000000000001" customHeight="1" thickBot="1" x14ac:dyDescent="0.3">
      <c r="A54" s="157" t="s">
        <v>74</v>
      </c>
      <c r="B54" s="447" t="s">
        <v>4</v>
      </c>
      <c r="C54" s="447"/>
      <c r="D54" s="309"/>
      <c r="E54" s="126"/>
      <c r="F54" s="127"/>
      <c r="G54" s="1"/>
      <c r="H54" s="1"/>
      <c r="I54" s="309"/>
      <c r="J54" s="126"/>
      <c r="K54" s="127"/>
      <c r="M54" s="1"/>
      <c r="N54" s="309"/>
      <c r="O54" s="126"/>
      <c r="P54" s="127"/>
    </row>
    <row r="55" spans="1:16" ht="18.600000000000001" customHeight="1" thickBot="1" x14ac:dyDescent="0.3">
      <c r="A55" s="87" t="s">
        <v>96</v>
      </c>
      <c r="B55" s="88" t="s">
        <v>97</v>
      </c>
      <c r="C55" s="15"/>
      <c r="D55" s="311" t="e">
        <f>(F55/$E$14)*100/$E$20</f>
        <v>#DIV/0!</v>
      </c>
      <c r="E55" s="307" t="e">
        <f>ROUND($E$20*D55/100,2)</f>
        <v>#DIV/0!</v>
      </c>
      <c r="F55" s="308">
        <f>'3.31 Reinigungsmittel+Kleinmat'!$W$5</f>
        <v>0</v>
      </c>
      <c r="G55" s="1"/>
      <c r="H55" s="1"/>
      <c r="I55" s="311" t="e">
        <f>(K55/$J$14)*100/$J$20</f>
        <v>#DIV/0!</v>
      </c>
      <c r="J55" s="307" t="e">
        <f>ROUND($J$20*I55/100,2)</f>
        <v>#DIV/0!</v>
      </c>
      <c r="K55" s="308">
        <f>'3.31 Reinigungsmittel+Kleinmat'!$W$5</f>
        <v>0</v>
      </c>
      <c r="M55" s="1"/>
      <c r="N55" s="311" t="e">
        <f>(P55/$J$14)*100/$J$20</f>
        <v>#DIV/0!</v>
      </c>
      <c r="O55" s="307" t="e">
        <f>ROUND($O$20*N55/100,2)</f>
        <v>#DIV/0!</v>
      </c>
      <c r="P55" s="308">
        <f>'3.31 Reinigungsmittel+Kleinmat'!$W$5</f>
        <v>0</v>
      </c>
    </row>
    <row r="56" spans="1:16" ht="18.600000000000001" customHeight="1" thickBot="1" x14ac:dyDescent="0.3">
      <c r="A56" s="87" t="s">
        <v>98</v>
      </c>
      <c r="B56" s="88" t="s">
        <v>99</v>
      </c>
      <c r="C56" s="15"/>
      <c r="D56" s="310" t="e">
        <f>(F56/$E$14)*100/$E$20</f>
        <v>#DIV/0!</v>
      </c>
      <c r="E56" s="307" t="e">
        <f>ROUND($E$20*D56/100,2)</f>
        <v>#DIV/0!</v>
      </c>
      <c r="F56" s="308" t="e">
        <f>'3.32 Maschinen und Geräte'!$AE$5</f>
        <v>#DIV/0!</v>
      </c>
      <c r="G56" s="1"/>
      <c r="H56" s="1"/>
      <c r="I56" s="310" t="e">
        <f>(K56/$J$14)*100/$J$20</f>
        <v>#DIV/0!</v>
      </c>
      <c r="J56" s="307" t="e">
        <f>ROUND($J$20*I56/100,2)</f>
        <v>#DIV/0!</v>
      </c>
      <c r="K56" s="308" t="e">
        <f>'3.32 Maschinen und Geräte'!$AE$5</f>
        <v>#DIV/0!</v>
      </c>
      <c r="M56" s="1"/>
      <c r="N56" s="310" t="e">
        <f>(P56/$J$14)*100/$J$20</f>
        <v>#DIV/0!</v>
      </c>
      <c r="O56" s="307" t="e">
        <f>ROUND($O$20*N56/100,2)</f>
        <v>#DIV/0!</v>
      </c>
      <c r="P56" s="308" t="e">
        <f>'3.32 Maschinen und Geräte'!$AE$5</f>
        <v>#DIV/0!</v>
      </c>
    </row>
    <row r="57" spans="1:16" ht="18.600000000000001" customHeight="1" thickBot="1" x14ac:dyDescent="0.3">
      <c r="A57" s="157" t="s">
        <v>75</v>
      </c>
      <c r="B57" s="447" t="s">
        <v>5</v>
      </c>
      <c r="C57" s="447"/>
      <c r="D57" s="196"/>
      <c r="E57" s="128">
        <f>ROUND($E$20*D57/100,2)</f>
        <v>0</v>
      </c>
      <c r="F57" s="129">
        <f t="shared" si="8"/>
        <v>0</v>
      </c>
      <c r="G57" s="1"/>
      <c r="H57" s="1"/>
      <c r="I57" s="196"/>
      <c r="J57" s="128">
        <f>ROUND($J$20*I57/100,2)</f>
        <v>0</v>
      </c>
      <c r="K57" s="129">
        <f>ROUND(J57*$J$14,2)</f>
        <v>0</v>
      </c>
      <c r="M57" s="1"/>
      <c r="N57" s="196"/>
      <c r="O57" s="128">
        <f>ROUND($O$20*N57/100,2)</f>
        <v>0</v>
      </c>
      <c r="P57" s="129">
        <f>ROUND(O57*$O$14,2)</f>
        <v>0</v>
      </c>
    </row>
    <row r="58" spans="1:16" ht="25.9" customHeight="1" thickBot="1" x14ac:dyDescent="0.3">
      <c r="A58" s="86" t="s">
        <v>105</v>
      </c>
      <c r="B58" s="93"/>
      <c r="C58" s="295"/>
      <c r="D58" s="299" t="e">
        <f>SUM(D51:D57)</f>
        <v>#DIV/0!</v>
      </c>
      <c r="E58" s="32" t="e">
        <f>SUM(E50:E57)</f>
        <v>#DIV/0!</v>
      </c>
      <c r="F58" s="300" t="e">
        <f>SUM(F51:F57)</f>
        <v>#DIV/0!</v>
      </c>
      <c r="G58" s="1"/>
      <c r="H58" s="1"/>
      <c r="I58" s="299" t="e">
        <f>SUM(I51:I57)</f>
        <v>#DIV/0!</v>
      </c>
      <c r="J58" s="32" t="e">
        <f>SUM(J50:J57)</f>
        <v>#DIV/0!</v>
      </c>
      <c r="K58" s="300" t="e">
        <f>SUM(K51:K57)</f>
        <v>#DIV/0!</v>
      </c>
      <c r="M58" s="1"/>
      <c r="N58" s="299" t="e">
        <f>SUM(N51:N57)</f>
        <v>#DIV/0!</v>
      </c>
      <c r="O58" s="32" t="e">
        <f>SUM(O50:O57)</f>
        <v>#DIV/0!</v>
      </c>
      <c r="P58" s="300" t="e">
        <f>SUM(P51:P57)</f>
        <v>#DIV/0!</v>
      </c>
    </row>
    <row r="59" spans="1:16" ht="18" customHeight="1" thickBot="1" x14ac:dyDescent="0.3">
      <c r="A59" s="85" t="s">
        <v>6</v>
      </c>
      <c r="B59" s="342" t="s">
        <v>7</v>
      </c>
      <c r="C59" s="146"/>
      <c r="D59" s="2"/>
      <c r="E59" s="20"/>
      <c r="F59" s="11"/>
      <c r="G59" s="1"/>
      <c r="H59" s="1"/>
      <c r="I59" s="42"/>
      <c r="J59" s="20"/>
      <c r="K59" s="11"/>
      <c r="M59" s="1"/>
      <c r="N59" s="42"/>
      <c r="O59" s="20"/>
      <c r="P59" s="11"/>
    </row>
    <row r="60" spans="1:16" ht="18" customHeight="1" thickBot="1" x14ac:dyDescent="0.3">
      <c r="A60" s="89" t="s">
        <v>76</v>
      </c>
      <c r="B60" s="342" t="s">
        <v>8</v>
      </c>
      <c r="C60" s="146"/>
      <c r="D60" s="70"/>
      <c r="E60" s="23"/>
      <c r="F60" s="51"/>
      <c r="G60" s="1"/>
      <c r="H60" s="1"/>
      <c r="I60" s="71"/>
      <c r="J60" s="23"/>
      <c r="K60" s="51"/>
      <c r="M60" s="1"/>
      <c r="N60" s="71"/>
      <c r="O60" s="23"/>
      <c r="P60" s="51"/>
    </row>
    <row r="61" spans="1:16" ht="16.899999999999999" customHeight="1" thickBot="1" x14ac:dyDescent="0.3">
      <c r="A61" s="87" t="s">
        <v>77</v>
      </c>
      <c r="B61" s="463" t="s">
        <v>9</v>
      </c>
      <c r="C61" s="463"/>
      <c r="D61" s="197"/>
      <c r="E61" s="124">
        <f>ROUND($E$20*D61/100,2)</f>
        <v>0</v>
      </c>
      <c r="F61" s="125">
        <f>ROUND(E61*$E$14,2)</f>
        <v>0</v>
      </c>
      <c r="G61" s="1"/>
      <c r="H61" s="1"/>
      <c r="I61" s="197"/>
      <c r="J61" s="124">
        <f>ROUND($J$20*I61/100,2)</f>
        <v>0</v>
      </c>
      <c r="K61" s="125">
        <f>ROUND(J61*$J$14,2)</f>
        <v>0</v>
      </c>
      <c r="M61" s="1"/>
      <c r="N61" s="197"/>
      <c r="O61" s="124">
        <f>ROUND($O$20*N61/100,2)</f>
        <v>0</v>
      </c>
      <c r="P61" s="125">
        <f>ROUND(O61*$O$14,2)</f>
        <v>0</v>
      </c>
    </row>
    <row r="62" spans="1:16" ht="30.75" customHeight="1" thickBot="1" x14ac:dyDescent="0.3">
      <c r="A62" s="87" t="s">
        <v>78</v>
      </c>
      <c r="B62" s="463" t="s">
        <v>10</v>
      </c>
      <c r="C62" s="463"/>
      <c r="D62" s="199"/>
      <c r="E62" s="126">
        <f t="shared" ref="E62:E63" si="9">ROUND($E$20*D62/100,2)</f>
        <v>0</v>
      </c>
      <c r="F62" s="127">
        <f t="shared" ref="F62:F63" si="10">ROUND(E62*$E$14,2)</f>
        <v>0</v>
      </c>
      <c r="G62" s="1"/>
      <c r="H62" s="1"/>
      <c r="I62" s="199"/>
      <c r="J62" s="126">
        <f>ROUND($J$20*I62/100,2)</f>
        <v>0</v>
      </c>
      <c r="K62" s="127">
        <f>ROUND(J62*$J$14,2)</f>
        <v>0</v>
      </c>
      <c r="M62" s="1"/>
      <c r="N62" s="199"/>
      <c r="O62" s="126">
        <f>ROUND($O$20*N62/100,2)</f>
        <v>0</v>
      </c>
      <c r="P62" s="127">
        <f>ROUND(O62*$O$14,2)</f>
        <v>0</v>
      </c>
    </row>
    <row r="63" spans="1:16" ht="18" customHeight="1" thickBot="1" x14ac:dyDescent="0.3">
      <c r="A63" s="89" t="s">
        <v>79</v>
      </c>
      <c r="B63" s="342" t="s">
        <v>11</v>
      </c>
      <c r="C63" s="146"/>
      <c r="D63" s="196"/>
      <c r="E63" s="128">
        <f t="shared" si="9"/>
        <v>0</v>
      </c>
      <c r="F63" s="129">
        <f t="shared" si="10"/>
        <v>0</v>
      </c>
      <c r="G63" s="1"/>
      <c r="H63" s="1"/>
      <c r="I63" s="196"/>
      <c r="J63" s="128">
        <f>ROUND($J$20*I63/100,2)</f>
        <v>0</v>
      </c>
      <c r="K63" s="129">
        <f>ROUND(J63*$J$14,2)</f>
        <v>0</v>
      </c>
      <c r="M63" s="1"/>
      <c r="N63" s="196"/>
      <c r="O63" s="128">
        <f>ROUND($O$20*N63/100,2)</f>
        <v>0</v>
      </c>
      <c r="P63" s="129">
        <f>ROUND(O63*$O$14,2)</f>
        <v>0</v>
      </c>
    </row>
    <row r="64" spans="1:16" ht="18" customHeight="1" thickBot="1" x14ac:dyDescent="0.3">
      <c r="A64" s="90" t="s">
        <v>80</v>
      </c>
      <c r="B64" s="342" t="s">
        <v>12</v>
      </c>
      <c r="C64" s="146"/>
      <c r="D64" s="73"/>
      <c r="E64" s="74"/>
      <c r="F64" s="75"/>
      <c r="G64" s="1"/>
      <c r="H64" s="1"/>
      <c r="I64" s="73"/>
      <c r="J64" s="74"/>
      <c r="K64" s="75"/>
      <c r="M64" s="1"/>
      <c r="N64" s="73"/>
      <c r="O64" s="74"/>
      <c r="P64" s="75"/>
    </row>
    <row r="65" spans="1:16" ht="16.899999999999999" customHeight="1" thickBot="1" x14ac:dyDescent="0.3">
      <c r="A65" s="87" t="s">
        <v>81</v>
      </c>
      <c r="B65" s="88" t="s">
        <v>13</v>
      </c>
      <c r="C65" s="15"/>
      <c r="D65" s="201"/>
      <c r="E65" s="138">
        <f>ROUND($E$20*D65/100,2)</f>
        <v>0</v>
      </c>
      <c r="F65" s="125">
        <f>ROUND(E65*$E$14,2)</f>
        <v>0</v>
      </c>
      <c r="G65" s="1"/>
      <c r="H65" s="1"/>
      <c r="I65" s="197"/>
      <c r="J65" s="138">
        <f>ROUND($J$20*I65/100,2)</f>
        <v>0</v>
      </c>
      <c r="K65" s="125">
        <f>ROUND(J65*$J$14,2)</f>
        <v>0</v>
      </c>
      <c r="M65" s="1"/>
      <c r="N65" s="197"/>
      <c r="O65" s="138">
        <f>ROUND($O$20*N65/100,2)</f>
        <v>0</v>
      </c>
      <c r="P65" s="125">
        <f>ROUND(O65*$O$14,2)</f>
        <v>0</v>
      </c>
    </row>
    <row r="66" spans="1:16" ht="16.899999999999999" customHeight="1" thickBot="1" x14ac:dyDescent="0.3">
      <c r="A66" s="87" t="s">
        <v>82</v>
      </c>
      <c r="B66" s="88" t="s">
        <v>14</v>
      </c>
      <c r="C66" s="15"/>
      <c r="D66" s="200"/>
      <c r="E66" s="139">
        <f t="shared" ref="E66:E67" si="11">ROUND($E$20*D66/100,2)</f>
        <v>0</v>
      </c>
      <c r="F66" s="127">
        <f t="shared" ref="F66:F67" si="12">ROUND(E66*$E$14,2)</f>
        <v>0</v>
      </c>
      <c r="G66" s="1"/>
      <c r="H66" s="1"/>
      <c r="I66" s="199"/>
      <c r="J66" s="139">
        <f>ROUND($J$20*I66/100,2)</f>
        <v>0</v>
      </c>
      <c r="K66" s="127">
        <f>ROUND(J66*$J$14,2)</f>
        <v>0</v>
      </c>
      <c r="M66" s="1"/>
      <c r="N66" s="199"/>
      <c r="O66" s="139">
        <f>ROUND($O$20*N66/100,2)</f>
        <v>0</v>
      </c>
      <c r="P66" s="127">
        <f>ROUND(O66*$O$14,2)</f>
        <v>0</v>
      </c>
    </row>
    <row r="67" spans="1:16" ht="18" customHeight="1" thickBot="1" x14ac:dyDescent="0.3">
      <c r="A67" s="89" t="s">
        <v>83</v>
      </c>
      <c r="B67" s="342" t="s">
        <v>15</v>
      </c>
      <c r="C67" s="17"/>
      <c r="D67" s="198"/>
      <c r="E67" s="140">
        <f t="shared" si="11"/>
        <v>0</v>
      </c>
      <c r="F67" s="129">
        <f t="shared" si="12"/>
        <v>0</v>
      </c>
      <c r="G67" s="1"/>
      <c r="H67" s="1"/>
      <c r="I67" s="196"/>
      <c r="J67" s="140">
        <f>ROUND($J$20*I67/100,2)</f>
        <v>0</v>
      </c>
      <c r="K67" s="129">
        <f>ROUND(J67*$J$14,2)</f>
        <v>0</v>
      </c>
      <c r="M67" s="1"/>
      <c r="N67" s="196"/>
      <c r="O67" s="140">
        <f>ROUND($O$20*N67/100,2)</f>
        <v>0</v>
      </c>
      <c r="P67" s="129">
        <f>ROUND(O67*$O$14,2)</f>
        <v>0</v>
      </c>
    </row>
    <row r="68" spans="1:16" ht="18" customHeight="1" thickBot="1" x14ac:dyDescent="0.3">
      <c r="A68" s="89" t="s">
        <v>84</v>
      </c>
      <c r="B68" s="342" t="s">
        <v>16</v>
      </c>
      <c r="C68" s="146"/>
      <c r="D68" s="76"/>
      <c r="E68" s="74"/>
      <c r="F68" s="75"/>
      <c r="G68" s="1"/>
      <c r="H68" s="1"/>
      <c r="I68" s="76"/>
      <c r="J68" s="74"/>
      <c r="K68" s="75"/>
      <c r="M68" s="1"/>
      <c r="N68" s="76"/>
      <c r="O68" s="74"/>
      <c r="P68" s="75"/>
    </row>
    <row r="69" spans="1:16" ht="16.899999999999999" customHeight="1" thickBot="1" x14ac:dyDescent="0.3">
      <c r="A69" s="87" t="s">
        <v>85</v>
      </c>
      <c r="B69" s="88" t="s">
        <v>89</v>
      </c>
      <c r="C69" s="15"/>
      <c r="D69" s="201"/>
      <c r="E69" s="138">
        <f>ROUND($E$20*D69/100,2)</f>
        <v>0</v>
      </c>
      <c r="F69" s="125">
        <f>ROUND(E69*$E$14,2)</f>
        <v>0</v>
      </c>
      <c r="G69" s="1"/>
      <c r="H69" s="1"/>
      <c r="I69" s="197"/>
      <c r="J69" s="138">
        <f>ROUND($J$20*I69/100,2)</f>
        <v>0</v>
      </c>
      <c r="K69" s="125">
        <f>ROUND(J69*$J$14,2)</f>
        <v>0</v>
      </c>
      <c r="M69" s="1"/>
      <c r="N69" s="197"/>
      <c r="O69" s="138">
        <f>ROUND($O$20*N69/100,2)</f>
        <v>0</v>
      </c>
      <c r="P69" s="125">
        <f>ROUND(O69*$O$14,2)</f>
        <v>0</v>
      </c>
    </row>
    <row r="70" spans="1:16" ht="18" customHeight="1" thickBot="1" x14ac:dyDescent="0.3">
      <c r="A70" s="89" t="s">
        <v>86</v>
      </c>
      <c r="B70" s="342" t="s">
        <v>17</v>
      </c>
      <c r="C70" s="146"/>
      <c r="D70" s="200"/>
      <c r="E70" s="139">
        <f t="shared" ref="E70:E72" si="13">ROUND($E$20*D70/100,2)</f>
        <v>0</v>
      </c>
      <c r="F70" s="127">
        <f t="shared" ref="F70:F72" si="14">ROUND(E70*$E$14,2)</f>
        <v>0</v>
      </c>
      <c r="G70" s="1"/>
      <c r="H70" s="1"/>
      <c r="I70" s="199"/>
      <c r="J70" s="139">
        <f>ROUND($J$20*I70/100,2)</f>
        <v>0</v>
      </c>
      <c r="K70" s="127">
        <f>ROUND(J70*$J$14,2)</f>
        <v>0</v>
      </c>
      <c r="M70" s="1"/>
      <c r="N70" s="199"/>
      <c r="O70" s="139">
        <f>ROUND($O$20*N70/100,2)</f>
        <v>0</v>
      </c>
      <c r="P70" s="127">
        <f>ROUND(O70*$O$14,2)</f>
        <v>0</v>
      </c>
    </row>
    <row r="71" spans="1:16" s="45" customFormat="1" ht="15.75" thickBot="1" x14ac:dyDescent="0.3">
      <c r="A71" s="89" t="s">
        <v>87</v>
      </c>
      <c r="B71" s="460" t="s">
        <v>18</v>
      </c>
      <c r="C71" s="461"/>
      <c r="D71" s="200"/>
      <c r="E71" s="139">
        <f t="shared" si="13"/>
        <v>0</v>
      </c>
      <c r="F71" s="131">
        <f t="shared" si="14"/>
        <v>0</v>
      </c>
      <c r="G71" s="141"/>
      <c r="H71" s="141"/>
      <c r="I71" s="199"/>
      <c r="J71" s="139">
        <f>ROUND($J$20*I71/100,2)</f>
        <v>0</v>
      </c>
      <c r="K71" s="131">
        <f>ROUND(J71*$J$14,2)</f>
        <v>0</v>
      </c>
      <c r="M71" s="141"/>
      <c r="N71" s="199"/>
      <c r="O71" s="139">
        <f>ROUND($O$20*N71/100,2)</f>
        <v>0</v>
      </c>
      <c r="P71" s="131">
        <f>ROUND(O71*$O$14,2)</f>
        <v>0</v>
      </c>
    </row>
    <row r="72" spans="1:16" s="45" customFormat="1" ht="15.75" thickBot="1" x14ac:dyDescent="0.3">
      <c r="A72" s="89" t="s">
        <v>88</v>
      </c>
      <c r="B72" s="342" t="s">
        <v>19</v>
      </c>
      <c r="C72" s="142"/>
      <c r="D72" s="198"/>
      <c r="E72" s="140">
        <f t="shared" si="13"/>
        <v>0</v>
      </c>
      <c r="F72" s="132">
        <f t="shared" si="14"/>
        <v>0</v>
      </c>
      <c r="G72" s="141"/>
      <c r="H72" s="141"/>
      <c r="I72" s="196"/>
      <c r="J72" s="140">
        <f>ROUND($J$20*I72/100,2)</f>
        <v>0</v>
      </c>
      <c r="K72" s="132">
        <f>ROUND(J72*$J$14,2)</f>
        <v>0</v>
      </c>
      <c r="M72" s="141"/>
      <c r="N72" s="196"/>
      <c r="O72" s="140">
        <f>ROUND($O$20*N72/100,2)</f>
        <v>0</v>
      </c>
      <c r="P72" s="132">
        <f>ROUND(O72*$O$14,2)</f>
        <v>0</v>
      </c>
    </row>
    <row r="73" spans="1:16" ht="25.9" customHeight="1" thickBot="1" x14ac:dyDescent="0.3">
      <c r="A73" s="91" t="s">
        <v>104</v>
      </c>
      <c r="B73" s="92"/>
      <c r="C73" s="7"/>
      <c r="D73" s="299">
        <f>(SUM(D61:D63)+SUM(D65:D67)+SUM(D69:D72))</f>
        <v>0</v>
      </c>
      <c r="E73" s="32">
        <f>(SUM(E61:E63)+SUM(E65:E67)+SUM(E69:E72))</f>
        <v>0</v>
      </c>
      <c r="F73" s="300">
        <f>SUM(F61:F72)</f>
        <v>0</v>
      </c>
      <c r="G73" s="1"/>
      <c r="H73" s="1"/>
      <c r="I73" s="299">
        <f>(SUM(I61:I63)+SUM(I65:I67)+SUM(I69:I72))</f>
        <v>0</v>
      </c>
      <c r="J73" s="32">
        <f>(SUM(J61:J63)+SUM(J65:J67)+SUM(J69:J72))</f>
        <v>0</v>
      </c>
      <c r="K73" s="300">
        <f>SUM(K61:K72)</f>
        <v>0</v>
      </c>
      <c r="M73" s="1"/>
      <c r="N73" s="299">
        <f>(SUM(N61:N63)+SUM(N65:N67)+SUM(N69:N72))</f>
        <v>0</v>
      </c>
      <c r="O73" s="32">
        <f>(SUM(O61:O63)+SUM(O65:O67)+SUM(O69:O72))</f>
        <v>0</v>
      </c>
      <c r="P73" s="300">
        <f>SUM(P61:P72)</f>
        <v>0</v>
      </c>
    </row>
    <row r="74" spans="1:16" ht="18" customHeight="1" thickBot="1" x14ac:dyDescent="0.3">
      <c r="A74" s="83" t="s">
        <v>20</v>
      </c>
      <c r="B74" s="342" t="s">
        <v>103</v>
      </c>
      <c r="C74" s="146"/>
      <c r="D74" s="77" t="e">
        <f>ROUND(D73+D58+D48+D20,2)</f>
        <v>#DIV/0!</v>
      </c>
      <c r="E74" s="72" t="e">
        <f>E73+E58+E48+E20</f>
        <v>#DIV/0!</v>
      </c>
      <c r="F74" s="78" t="e">
        <f>$F$73+$F$58+$F$48+$F$20</f>
        <v>#DIV/0!</v>
      </c>
      <c r="G74" s="1"/>
      <c r="H74" s="1"/>
      <c r="I74" s="77" t="e">
        <f>ROUND(I73+I58+I48+I20,2)</f>
        <v>#DIV/0!</v>
      </c>
      <c r="J74" s="72" t="e">
        <f>J73+J58+J48+J20</f>
        <v>#DIV/0!</v>
      </c>
      <c r="K74" s="78" t="e">
        <f>$K$73+$K$58+$K$48+$K$20</f>
        <v>#DIV/0!</v>
      </c>
      <c r="M74" s="1"/>
      <c r="N74" s="77" t="e">
        <f>ROUND(N73+N58+N48+N20,2)</f>
        <v>#DIV/0!</v>
      </c>
      <c r="O74" s="72" t="e">
        <f>O73+O58+O48+O20</f>
        <v>#DIV/0!</v>
      </c>
      <c r="P74" s="78" t="e">
        <f>$P$73+$P$58+$P$48+$P$20</f>
        <v>#DIV/0!</v>
      </c>
    </row>
    <row r="75" spans="1:16" ht="18" customHeight="1" thickBot="1" x14ac:dyDescent="0.3">
      <c r="A75" s="84" t="s">
        <v>21</v>
      </c>
      <c r="B75" s="342" t="s">
        <v>222</v>
      </c>
      <c r="C75" s="146"/>
      <c r="D75" s="197"/>
      <c r="E75" s="329"/>
      <c r="F75" s="330"/>
      <c r="G75" s="1"/>
      <c r="H75" s="1"/>
      <c r="I75" s="197"/>
      <c r="J75" s="329"/>
      <c r="K75" s="330"/>
      <c r="M75" s="1"/>
      <c r="N75" s="197"/>
      <c r="O75" s="329"/>
      <c r="P75" s="330"/>
    </row>
    <row r="76" spans="1:16" ht="18" customHeight="1" thickBot="1" x14ac:dyDescent="0.3">
      <c r="A76" s="85" t="s">
        <v>23</v>
      </c>
      <c r="B76" s="342" t="s">
        <v>24</v>
      </c>
      <c r="C76" s="146"/>
      <c r="D76" s="196"/>
      <c r="E76" s="331"/>
      <c r="F76" s="332"/>
      <c r="G76" s="1"/>
      <c r="H76" s="1"/>
      <c r="I76" s="196"/>
      <c r="J76" s="331"/>
      <c r="K76" s="332"/>
      <c r="M76" s="1"/>
      <c r="N76" s="196"/>
      <c r="O76" s="331"/>
      <c r="P76" s="332"/>
    </row>
    <row r="77" spans="1:16" ht="25.9" customHeight="1" thickBot="1" x14ac:dyDescent="0.3">
      <c r="A77" s="82" t="s">
        <v>102</v>
      </c>
      <c r="B77" s="35"/>
      <c r="C77" s="35"/>
      <c r="D77" s="301" t="e">
        <f>SUM(D74:D76)</f>
        <v>#DIV/0!</v>
      </c>
      <c r="E77" s="302" t="e">
        <f>ROUND(SUM(E74:E76),2)</f>
        <v>#DIV/0!</v>
      </c>
      <c r="F77" s="303" t="e">
        <f>SUM(F74:F76)</f>
        <v>#DIV/0!</v>
      </c>
      <c r="G77" s="1"/>
      <c r="H77" s="1"/>
      <c r="I77" s="301" t="e">
        <f>SUM(I74:I76)</f>
        <v>#DIV/0!</v>
      </c>
      <c r="J77" s="302" t="e">
        <f>ROUND(SUM(J74:J76),2)</f>
        <v>#DIV/0!</v>
      </c>
      <c r="K77" s="303" t="e">
        <f>SUM(K74:K76)</f>
        <v>#DIV/0!</v>
      </c>
      <c r="L77" s="45"/>
      <c r="M77" s="1"/>
      <c r="N77" s="301" t="e">
        <f>SUM(N74:N76)</f>
        <v>#DIV/0!</v>
      </c>
      <c r="O77" s="302" t="e">
        <f>ROUND(SUM(O74:O76),2)</f>
        <v>#DIV/0!</v>
      </c>
      <c r="P77" s="303" t="e">
        <f>SUM(P74:P76)</f>
        <v>#DIV/0!</v>
      </c>
    </row>
    <row r="78" spans="1:16" ht="25.9" customHeight="1" thickBot="1" x14ac:dyDescent="0.3">
      <c r="A78" s="29" t="s">
        <v>101</v>
      </c>
      <c r="B78" s="30"/>
      <c r="C78" s="31"/>
      <c r="D78" s="304" t="e">
        <f>ROUND(E78*100/E77,2)</f>
        <v>#DIV/0!</v>
      </c>
      <c r="E78" s="305" t="e">
        <f>$E$20+$E$48+$E$51+$E$52+$E$61+$E$62+$E$65</f>
        <v>#DIV/0!</v>
      </c>
      <c r="F78" s="306" t="e">
        <f>E78*$E$14</f>
        <v>#DIV/0!</v>
      </c>
      <c r="G78" s="3"/>
      <c r="H78" s="3"/>
      <c r="I78" s="304" t="e">
        <f>ROUND(J78*100/J77,2)</f>
        <v>#DIV/0!</v>
      </c>
      <c r="J78" s="305" t="e">
        <f>$J$20+$J$48+$J$51+$J$52+$J$61+$J$62+$J$65</f>
        <v>#DIV/0!</v>
      </c>
      <c r="K78" s="306" t="e">
        <f>J78*$J$14</f>
        <v>#DIV/0!</v>
      </c>
      <c r="L78" s="47"/>
      <c r="M78" s="3"/>
      <c r="N78" s="304" t="e">
        <f>ROUND(O78*100/O77,2)</f>
        <v>#DIV/0!</v>
      </c>
      <c r="O78" s="305" t="e">
        <f>$O$20+$O$48+$O$51+$O$52+$O$61+$O$62+$O$65</f>
        <v>#DIV/0!</v>
      </c>
      <c r="P78" s="306" t="e">
        <f>O78*$O$14</f>
        <v>#DIV/0!</v>
      </c>
    </row>
    <row r="79" spans="1:16" x14ac:dyDescent="0.25">
      <c r="F79" s="343"/>
    </row>
    <row r="80" spans="1:16" x14ac:dyDescent="0.25">
      <c r="A80" s="9" t="s">
        <v>100</v>
      </c>
      <c r="F80" s="343"/>
    </row>
    <row r="81" spans="6:6" hidden="1" x14ac:dyDescent="0.25">
      <c r="F81" s="343"/>
    </row>
    <row r="82" spans="6:6" hidden="1" x14ac:dyDescent="0.25">
      <c r="F82" s="343"/>
    </row>
    <row r="83" spans="6:6" hidden="1" x14ac:dyDescent="0.25">
      <c r="F83" s="343"/>
    </row>
    <row r="84" spans="6:6" hidden="1" x14ac:dyDescent="0.25">
      <c r="F84" s="343"/>
    </row>
    <row r="85" spans="6:6" hidden="1" x14ac:dyDescent="0.25">
      <c r="F85" s="343"/>
    </row>
    <row r="86" spans="6:6" hidden="1" x14ac:dyDescent="0.25">
      <c r="F86" s="343"/>
    </row>
    <row r="87" spans="6:6" hidden="1" x14ac:dyDescent="0.25">
      <c r="F87" s="343"/>
    </row>
    <row r="88" spans="6:6" hidden="1" x14ac:dyDescent="0.25">
      <c r="F88" s="343"/>
    </row>
    <row r="89" spans="6:6" hidden="1" x14ac:dyDescent="0.25">
      <c r="F89" s="343"/>
    </row>
    <row r="90" spans="6:6" hidden="1" x14ac:dyDescent="0.25">
      <c r="F90" s="343"/>
    </row>
    <row r="91" spans="6:6" hidden="1" x14ac:dyDescent="0.25">
      <c r="F91" s="343"/>
    </row>
    <row r="92" spans="6:6" hidden="1" x14ac:dyDescent="0.25">
      <c r="F92" s="343"/>
    </row>
    <row r="93" spans="6:6" hidden="1" x14ac:dyDescent="0.25">
      <c r="F93" s="343"/>
    </row>
    <row r="94" spans="6:6" hidden="1" x14ac:dyDescent="0.25">
      <c r="F94" s="343"/>
    </row>
    <row r="95" spans="6:6" hidden="1" x14ac:dyDescent="0.25">
      <c r="F95" s="343"/>
    </row>
  </sheetData>
  <sheetProtection algorithmName="SHA-512" hashValue="F7DwI4Xmo4xmjYjv/fZprUU9qpP0tbfhl+FJHRVGa2eFam1lzcsmegXzvcSnub53Lq3VcSzPx8rzOzczFHfLNA==" saltValue="j8JWORzfasNLILyGnRilNg==" spinCount="100000" sheet="1" objects="1" scenarios="1"/>
  <mergeCells count="36">
    <mergeCell ref="B71:C71"/>
    <mergeCell ref="A31:C31"/>
    <mergeCell ref="A44:C44"/>
    <mergeCell ref="B49:D49"/>
    <mergeCell ref="B50:C50"/>
    <mergeCell ref="B51:C51"/>
    <mergeCell ref="B52:C52"/>
    <mergeCell ref="B53:C53"/>
    <mergeCell ref="B54:C54"/>
    <mergeCell ref="B57:C57"/>
    <mergeCell ref="B61:C61"/>
    <mergeCell ref="B62:C62"/>
    <mergeCell ref="B30:C30"/>
    <mergeCell ref="D18:F18"/>
    <mergeCell ref="I18:K18"/>
    <mergeCell ref="N18:P18"/>
    <mergeCell ref="B19:C19"/>
    <mergeCell ref="B23:C23"/>
    <mergeCell ref="B24:C24"/>
    <mergeCell ref="B25:C25"/>
    <mergeCell ref="B26:C26"/>
    <mergeCell ref="B27:C27"/>
    <mergeCell ref="B28:C28"/>
    <mergeCell ref="B29:C29"/>
    <mergeCell ref="A16:D16"/>
    <mergeCell ref="G2:J2"/>
    <mergeCell ref="N3:P5"/>
    <mergeCell ref="G7:J8"/>
    <mergeCell ref="K7:K8"/>
    <mergeCell ref="L7:L8"/>
    <mergeCell ref="A10:D10"/>
    <mergeCell ref="A11:D11"/>
    <mergeCell ref="A12:D12"/>
    <mergeCell ref="A13:D13"/>
    <mergeCell ref="A14:D14"/>
    <mergeCell ref="A15:D1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/>
  <headerFooter>
    <oddFooter>&amp;L&amp;F&amp;A&amp;R&amp;P von &amp;N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11</vt:i4>
      </vt:variant>
    </vt:vector>
  </HeadingPairs>
  <TitlesOfParts>
    <vt:vector size="29" baseType="lpstr">
      <vt:lpstr>Flächen WE 4018</vt:lpstr>
      <vt:lpstr>Flächen WE 4021</vt:lpstr>
      <vt:lpstr>Flächen WE 3887</vt:lpstr>
      <vt:lpstr>Flächen WE 5172</vt:lpstr>
      <vt:lpstr>Preisblatt UR werktags</vt:lpstr>
      <vt:lpstr> SVS werktags WE 4018</vt:lpstr>
      <vt:lpstr>SVS werktags WE 4021</vt:lpstr>
      <vt:lpstr>SVS werktags WE 3887</vt:lpstr>
      <vt:lpstr>SVS werktags WE 5172</vt:lpstr>
      <vt:lpstr>3.31 Reinigungsmittel+Kleinmat</vt:lpstr>
      <vt:lpstr>3.32 Maschinen und Geräte</vt:lpstr>
      <vt:lpstr>SVS Sonderreinigung</vt:lpstr>
      <vt:lpstr>3.11 Kosten Objektleitung</vt:lpstr>
      <vt:lpstr>3.12 Kosten Vorarbeiter unprodu</vt:lpstr>
      <vt:lpstr>2.3.2 Sonstige Personalkosten</vt:lpstr>
      <vt:lpstr>Preisblatt Glasreinigung</vt:lpstr>
      <vt:lpstr>SVS Glasreinigung</vt:lpstr>
      <vt:lpstr>SVS Sonderreinigung Glas</vt:lpstr>
      <vt:lpstr>'Preisblatt Glasreinigung'!Druckbereich</vt:lpstr>
      <vt:lpstr>'Preisblatt UR werktags'!Druckbereich</vt:lpstr>
      <vt:lpstr>' SVS werktags WE 4018'!Drucktitel</vt:lpstr>
      <vt:lpstr>'3.11 Kosten Objektleitung'!Drucktitel</vt:lpstr>
      <vt:lpstr>'3.12 Kosten Vorarbeiter unprodu'!Drucktitel</vt:lpstr>
      <vt:lpstr>'SVS Glasreinigung'!Drucktitel</vt:lpstr>
      <vt:lpstr>'SVS Sonderreinigung'!Drucktitel</vt:lpstr>
      <vt:lpstr>'SVS Sonderreinigung Glas'!Drucktitel</vt:lpstr>
      <vt:lpstr>'SVS werktags WE 3887'!Drucktitel</vt:lpstr>
      <vt:lpstr>'SVS werktags WE 4021'!Drucktitel</vt:lpstr>
      <vt:lpstr>'SVS werktags WE 5172'!Drucktitel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Carolin</dc:creator>
  <cp:lastModifiedBy>BwDLZ Weißenfels FM 9.007</cp:lastModifiedBy>
  <cp:lastPrinted>2026-07-09T12:35:27Z</cp:lastPrinted>
  <dcterms:created xsi:type="dcterms:W3CDTF">2015-06-05T18:19:34Z</dcterms:created>
  <dcterms:modified xsi:type="dcterms:W3CDTF">2026-08-26T11:22:51Z</dcterms:modified>
</cp:coreProperties>
</file>