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Ref-105\39 Zentrale Vergabe\100 Zentrale Vergabe\120 ausschreibungen\002 bafza\2026_005_sicherheit_ith_neu\004_angebot\001_vorbereitung\"/>
    </mc:Choice>
  </mc:AlternateContent>
  <xr:revisionPtr revIDLastSave="0" documentId="13_ncr:1_{18B13957-5689-4CCB-86D4-6C26F44289F0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Preisblatt" sheetId="2" r:id="rId1"/>
  </sheets>
  <definedNames>
    <definedName name="_xlnm.Print_Area" localSheetId="0">Preisblatt!$A$2:$O$30</definedName>
    <definedName name="Z_7E332CA6_EE14_4706_956E_30ACB90DC952_.wvu.PrintArea" localSheetId="0" hidden="1">Preisblatt!$A$2:$O$30</definedName>
    <definedName name="Z_7E332CA6_EE14_4706_956E_30ACB90DC952_.wvu.Rows" localSheetId="0" hidden="1">Preisblatt!#REF!</definedName>
  </definedNames>
  <calcPr calcId="191029"/>
  <customWorkbookViews>
    <customWorkbookView name="Räßler, Mario - Persönliche Ansicht" guid="{7E332CA6-EE14-4706-956E-30ACB90DC952}" mergeInterval="0" personalView="1" maximized="1" windowWidth="1920" windowHeight="92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9" i="2" l="1"/>
  <c r="L39" i="2" s="1"/>
  <c r="M39" i="2" s="1"/>
  <c r="I36" i="2"/>
  <c r="L36" i="2" s="1"/>
  <c r="M36" i="2" s="1"/>
  <c r="I37" i="2"/>
  <c r="L37" i="2" s="1"/>
  <c r="M37" i="2" s="1"/>
  <c r="I38" i="2"/>
  <c r="I40" i="2"/>
  <c r="I35" i="2"/>
  <c r="L35" i="2" l="1"/>
  <c r="L40" i="2"/>
  <c r="L38" i="2"/>
  <c r="M35" i="2" l="1"/>
  <c r="L41" i="2"/>
  <c r="M38" i="2"/>
  <c r="M40" i="2"/>
  <c r="L29" i="2"/>
  <c r="M41" i="2" l="1"/>
  <c r="M26" i="2"/>
  <c r="M28" i="2" l="1"/>
  <c r="M29" i="2" s="1"/>
  <c r="G22" i="2" l="1"/>
  <c r="H22" i="2" s="1"/>
  <c r="I22" i="2" s="1"/>
  <c r="J22" i="2" s="1"/>
  <c r="G21" i="2"/>
  <c r="H21" i="2" s="1"/>
  <c r="I21" i="2" s="1"/>
  <c r="J21" i="2" s="1"/>
  <c r="G19" i="2"/>
  <c r="H19" i="2" s="1"/>
  <c r="I19" i="2" s="1"/>
  <c r="J19" i="2" s="1"/>
  <c r="G18" i="2"/>
  <c r="H18" i="2" s="1"/>
  <c r="I18" i="2" s="1"/>
  <c r="J18" i="2" s="1"/>
  <c r="G17" i="2"/>
  <c r="H17" i="2" s="1"/>
  <c r="I17" i="2" s="1"/>
  <c r="J17" i="2" s="1"/>
  <c r="G16" i="2"/>
  <c r="H16" i="2" s="1"/>
  <c r="I16" i="2" s="1"/>
  <c r="J16" i="2" s="1"/>
  <c r="G15" i="2"/>
  <c r="H15" i="2" s="1"/>
  <c r="I15" i="2" s="1"/>
  <c r="J15" i="2" s="1"/>
  <c r="G13" i="2"/>
  <c r="H13" i="2" s="1"/>
  <c r="I13" i="2" s="1"/>
  <c r="J13" i="2" s="1"/>
  <c r="G12" i="2"/>
  <c r="H12" i="2" s="1"/>
  <c r="I12" i="2" s="1"/>
  <c r="J12" i="2" s="1"/>
  <c r="L22" i="2" l="1"/>
  <c r="L21" i="2"/>
  <c r="M21" i="2" s="1"/>
  <c r="L19" i="2"/>
  <c r="M19" i="2" s="1"/>
  <c r="L12" i="2"/>
  <c r="M12" i="2" s="1"/>
  <c r="L16" i="2"/>
  <c r="M16" i="2" s="1"/>
  <c r="L17" i="2"/>
  <c r="M17" i="2" s="1"/>
  <c r="L15" i="2"/>
  <c r="M15" i="2" s="1"/>
  <c r="L13" i="2"/>
  <c r="M13" i="2" s="1"/>
  <c r="L18" i="2"/>
  <c r="M18" i="2" l="1"/>
  <c r="M22" i="2"/>
  <c r="G11" i="2" l="1"/>
  <c r="H11" i="2" s="1"/>
  <c r="I11" i="2" s="1"/>
  <c r="L11" i="2" l="1"/>
  <c r="L23" i="2" s="1"/>
  <c r="J11" i="2"/>
  <c r="M11" i="2" l="1"/>
  <c r="M23" i="2" s="1"/>
</calcChain>
</file>

<file path=xl/sharedStrings.xml><?xml version="1.0" encoding="utf-8"?>
<sst xmlns="http://schemas.openxmlformats.org/spreadsheetml/2006/main" count="56" uniqueCount="44">
  <si>
    <t xml:space="preserve">Pos. </t>
  </si>
  <si>
    <t>Besetzung 
einfach, doppelt, dreifach usw.</t>
  </si>
  <si>
    <t>Tage 
pro Jahr</t>
  </si>
  <si>
    <t>Beginn
Uhrzeit
Eintrag [hh:mm]</t>
  </si>
  <si>
    <t>Ende
Uhrzeit
Eintrag [hh:mm]</t>
  </si>
  <si>
    <t>Uhrzeit
Std./Tag
mit Formel</t>
  </si>
  <si>
    <r>
      <t xml:space="preserve">Std/Tag 
</t>
    </r>
    <r>
      <rPr>
        <sz val="9"/>
        <color rgb="FF000000"/>
        <rFont val="Arial"/>
        <family val="2"/>
      </rPr>
      <t xml:space="preserve">numerisch </t>
    </r>
  </si>
  <si>
    <t>geplante Stunden
jährlich</t>
  </si>
  <si>
    <t>geplante Stunden
monatlich</t>
  </si>
  <si>
    <t>Montag bis Samstag / zuschlagsfrei</t>
  </si>
  <si>
    <t>Montag bis Samstag / Nachtzuschlag</t>
  </si>
  <si>
    <t>Nettopreis in €
jährlich</t>
  </si>
  <si>
    <t>Nettopreis in €
monatlich</t>
  </si>
  <si>
    <t>Feiertage</t>
  </si>
  <si>
    <t>Zuordnung in Zeitfenster gemäß Tarifvertrag</t>
  </si>
  <si>
    <t>Pauschalpreis für die Bereitstellung eines elektronischen Wachbuches mit eingebundenem Wächterkontrollsystem (20 Kontrollpunkte) einschließlich Installation/ Montage, Kosten des Betriebs (u.a. Mobilfunk), Instandhaltung, Instandsetzung, Ersatz bei Beschädigung oder Verlust sowie Demontage bei Beendigung des Dienstleistungsvertrages.</t>
  </si>
  <si>
    <t>pauschal für 24/7-Telefon-Bereitschaft</t>
  </si>
  <si>
    <t>Stundenverrechnungs-
satz [€/h]
 - netto -</t>
  </si>
  <si>
    <t>Pauschale für elektronisches Wachbuch mit eingebundenem Wächterkontrollsystem</t>
  </si>
  <si>
    <t>Objektverantwortlicher/Objektleiter
Die Leistungen des Objektleiters sind grundsätzlich in die Stundenverrechnungssätze des Alarm-/Empfangs-/Kontrolldienstes (stationäre Sicherungsdienstleistungen) einzukalkulieren.
Dort sind auch die Kosten für Arbeitskleidung und Arbeitsmaterial zu berücksichtigen.
Hier ist eine Pauschale für die durchgehende telefonische Erreichbarkeit  (24/7) des Objektleiters bzw. seines Vertreters zu kalkulieren (Pos. 2.2.4 der Leistungsbeschreibung).</t>
  </si>
  <si>
    <r>
      <t xml:space="preserve">Abreisetag
</t>
    </r>
    <r>
      <rPr>
        <sz val="11"/>
        <color rgb="FFFF0000"/>
        <rFont val="Arial"/>
        <family val="2"/>
      </rPr>
      <t>(regelmäßig Freitag)</t>
    </r>
  </si>
  <si>
    <r>
      <t xml:space="preserve">2.-4. Seminartag
</t>
    </r>
    <r>
      <rPr>
        <sz val="11"/>
        <color rgb="FFFF0000"/>
        <rFont val="Arial"/>
        <family val="2"/>
      </rPr>
      <t>(regelmäßig Dienstag bis Donnerstag)</t>
    </r>
  </si>
  <si>
    <r>
      <t xml:space="preserve">Anreisetag 
</t>
    </r>
    <r>
      <rPr>
        <sz val="11"/>
        <color rgb="FFFF0000"/>
        <rFont val="Arial"/>
        <family val="2"/>
      </rPr>
      <t>(regelmäßig Montag )</t>
    </r>
  </si>
  <si>
    <t>Kontrollfahrten (Pos. 2.3.4 der Leistungsbeschreibung)</t>
  </si>
  <si>
    <t>Pauschale für elektronisches Wachbuch mit Wächterkontrollsystem; Pos. 3 der Leistungsbeschreibung</t>
  </si>
  <si>
    <t>Alarm-/Empfangs-/Kontrolldienst (Pos. 2.3.4 der Leistungsbeschreibung)</t>
  </si>
  <si>
    <t>Anzahl der Kontrollfahrten</t>
  </si>
  <si>
    <t>Abreisetag</t>
  </si>
  <si>
    <t>Samstags</t>
  </si>
  <si>
    <t>Sonntags</t>
  </si>
  <si>
    <t>geplante Fahrten jährlich</t>
  </si>
  <si>
    <t>Verrechnungs-
satz [€/Fahrt]
 - netto -</t>
  </si>
  <si>
    <t>Verrechnungs-
satz [€/Fahrt] jährlich
 - netto -</t>
  </si>
  <si>
    <t>Seminarfreie Zeiten mit Anwesenheit der MA des Nutzers</t>
  </si>
  <si>
    <t>Seminarfreie Zeiten ohne Anwesenheit der MA des Nutzers</t>
  </si>
  <si>
    <t>Gesamtsumme 1 bis 10</t>
  </si>
  <si>
    <t>Gesamtsumme 11 bis 12</t>
  </si>
  <si>
    <t>Gesamtsumme 13 bis 18</t>
  </si>
  <si>
    <t>Zeiten mit Seminarbelegung (44 Seminarwochen/ Kalenderjahr)</t>
  </si>
  <si>
    <t xml:space="preserve">Hinweis: </t>
  </si>
  <si>
    <t>Es sind alle grünen Felder auszufüllen!</t>
  </si>
  <si>
    <t xml:space="preserve">Preisblatt </t>
  </si>
  <si>
    <t>Datum, Name der bevollmächtigten Person</t>
  </si>
  <si>
    <t>Gesamtsumme Angebot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</si>
</sst>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1]_-;\-* #,##0.00\ [$€-1]_-;_-* &quot;-&quot;??\ [$€-1]_-"/>
    <numFmt numFmtId="166" formatCode="_-* #,##0.00\ [$€]_-;\-* #,##0.00\ [$€]_-;_-* &quot;-&quot;??\ [$€]_-;_-@_-"/>
    <numFmt numFmtId="167" formatCode="_-* #,##0.00\ &quot;DM&quot;_-;\-* #,##0.00\ &quot;DM&quot;_-;_-* &quot;-&quot;??\ &quot;DM&quot;_-;_-@_-"/>
    <numFmt numFmtId="168" formatCode="[h]:mm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b/>
      <sz val="10"/>
      <color rgb="FF00B0F0"/>
      <name val="Arial"/>
      <family val="2"/>
    </font>
    <font>
      <b/>
      <sz val="10"/>
      <color rgb="FF000000"/>
      <name val="Arial"/>
      <family val="2"/>
      <charset val="1"/>
    </font>
    <font>
      <b/>
      <sz val="11"/>
      <name val="Arial"/>
      <family val="2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sz val="11"/>
      <color rgb="FF000000"/>
      <name val="Arial"/>
      <family val="2"/>
      <charset val="1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  <font>
      <sz val="11"/>
      <color rgb="FFFF0000"/>
      <name val="Arial"/>
      <family val="2"/>
    </font>
    <font>
      <sz val="12"/>
      <color rgb="FF000000"/>
      <name val="BundesSans Office"/>
      <family val="2"/>
    </font>
    <font>
      <sz val="12"/>
      <name val="BundesSans Office"/>
      <family val="2"/>
    </font>
    <font>
      <b/>
      <sz val="12"/>
      <color rgb="FF000000"/>
      <name val="BundesSans Office"/>
      <family val="2"/>
    </font>
    <font>
      <b/>
      <sz val="14"/>
      <color rgb="FF000000"/>
      <name val="BundesSans Office"/>
      <family val="2"/>
    </font>
    <font>
      <b/>
      <sz val="14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9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21" borderId="0" applyNumberFormat="0" applyBorder="0" applyAlignment="0" applyProtection="0"/>
    <xf numFmtId="0" fontId="10" fillId="22" borderId="4" applyNumberFormat="0" applyFont="0" applyAlignment="0" applyProtection="0"/>
    <xf numFmtId="0" fontId="10" fillId="22" borderId="4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16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3" borderId="9" applyNumberFormat="0" applyAlignment="0" applyProtection="0"/>
    <xf numFmtId="0" fontId="2" fillId="0" borderId="0"/>
    <xf numFmtId="0" fontId="5" fillId="20" borderId="14" applyNumberFormat="0" applyAlignment="0" applyProtection="0"/>
    <xf numFmtId="0" fontId="6" fillId="20" borderId="15" applyNumberFormat="0" applyAlignment="0" applyProtection="0"/>
    <xf numFmtId="0" fontId="7" fillId="7" borderId="15" applyNumberFormat="0" applyAlignment="0" applyProtection="0"/>
    <xf numFmtId="0" fontId="8" fillId="0" borderId="16" applyNumberFormat="0" applyFill="0" applyAlignment="0" applyProtection="0"/>
    <xf numFmtId="0" fontId="10" fillId="22" borderId="17" applyNumberFormat="0" applyFont="0" applyAlignment="0" applyProtection="0"/>
    <xf numFmtId="0" fontId="1" fillId="0" borderId="0"/>
  </cellStyleXfs>
  <cellXfs count="108">
    <xf numFmtId="0" fontId="0" fillId="0" borderId="0" xfId="0"/>
    <xf numFmtId="0" fontId="2" fillId="0" borderId="0" xfId="1"/>
    <xf numFmtId="0" fontId="22" fillId="0" borderId="0" xfId="1" applyFont="1"/>
    <xf numFmtId="0" fontId="24" fillId="0" borderId="0" xfId="1" applyFont="1" applyAlignment="1">
      <alignment vertical="top"/>
    </xf>
    <xf numFmtId="0" fontId="28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center" vertical="top" wrapText="1"/>
    </xf>
    <xf numFmtId="0" fontId="24" fillId="0" borderId="0" xfId="1" applyFont="1" applyAlignment="1">
      <alignment vertical="center"/>
    </xf>
    <xf numFmtId="0" fontId="30" fillId="25" borderId="0" xfId="1" applyFont="1" applyFill="1"/>
    <xf numFmtId="0" fontId="26" fillId="27" borderId="0" xfId="1" applyFont="1" applyFill="1" applyAlignment="1">
      <alignment horizontal="center"/>
    </xf>
    <xf numFmtId="0" fontId="31" fillId="0" borderId="0" xfId="1" applyFont="1" applyAlignment="1">
      <alignment vertic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1" fontId="22" fillId="0" borderId="0" xfId="1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0" fontId="2" fillId="0" borderId="0" xfId="1" applyFont="1"/>
    <xf numFmtId="0" fontId="24" fillId="0" borderId="10" xfId="1" applyFont="1" applyBorder="1" applyAlignment="1">
      <alignment horizontal="center" vertical="center"/>
    </xf>
    <xf numFmtId="0" fontId="24" fillId="24" borderId="10" xfId="1" applyFont="1" applyFill="1" applyBorder="1" applyAlignment="1">
      <alignment horizontal="center" vertical="center"/>
    </xf>
    <xf numFmtId="20" fontId="24" fillId="24" borderId="10" xfId="1" applyNumberFormat="1" applyFont="1" applyFill="1" applyBorder="1" applyAlignment="1">
      <alignment horizontal="center" vertical="center"/>
    </xf>
    <xf numFmtId="4" fontId="24" fillId="0" borderId="10" xfId="1" applyNumberFormat="1" applyFont="1" applyBorder="1" applyAlignment="1">
      <alignment horizontal="right" vertical="center"/>
    </xf>
    <xf numFmtId="4" fontId="24" fillId="0" borderId="10" xfId="1" applyNumberFormat="1" applyFont="1" applyBorder="1" applyAlignment="1">
      <alignment horizontal="center" vertical="center"/>
    </xf>
    <xf numFmtId="0" fontId="26" fillId="27" borderId="10" xfId="1" applyFont="1" applyFill="1" applyBorder="1"/>
    <xf numFmtId="0" fontId="26" fillId="27" borderId="10" xfId="1" applyFont="1" applyFill="1" applyBorder="1" applyAlignment="1">
      <alignment horizontal="center" vertical="center"/>
    </xf>
    <xf numFmtId="1" fontId="26" fillId="27" borderId="10" xfId="1" applyNumberFormat="1" applyFont="1" applyFill="1" applyBorder="1" applyAlignment="1">
      <alignment horizontal="center" vertical="center"/>
    </xf>
    <xf numFmtId="4" fontId="26" fillId="27" borderId="10" xfId="1" applyNumberFormat="1" applyFont="1" applyFill="1" applyBorder="1" applyAlignment="1">
      <alignment horizontal="center" vertical="center"/>
    </xf>
    <xf numFmtId="168" fontId="24" fillId="0" borderId="10" xfId="1" applyNumberFormat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/>
    </xf>
    <xf numFmtId="0" fontId="24" fillId="0" borderId="10" xfId="1" applyFont="1" applyBorder="1" applyAlignment="1">
      <alignment vertical="center"/>
    </xf>
    <xf numFmtId="0" fontId="24" fillId="0" borderId="10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24" fillId="24" borderId="10" xfId="1" applyFont="1" applyFill="1" applyBorder="1" applyAlignment="1">
      <alignment horizontal="center" vertical="center"/>
    </xf>
    <xf numFmtId="168" fontId="24" fillId="0" borderId="10" xfId="1" applyNumberFormat="1" applyFont="1" applyBorder="1" applyAlignment="1">
      <alignment horizontal="center" vertical="center"/>
    </xf>
    <xf numFmtId="4" fontId="33" fillId="26" borderId="10" xfId="82" applyNumberFormat="1" applyFont="1" applyFill="1" applyBorder="1" applyAlignment="1">
      <alignment horizontal="center" vertical="center"/>
    </xf>
    <xf numFmtId="0" fontId="29" fillId="0" borderId="0" xfId="1" applyFont="1" applyAlignment="1">
      <alignment vertical="center"/>
    </xf>
    <xf numFmtId="4" fontId="24" fillId="0" borderId="10" xfId="1" applyNumberFormat="1" applyFont="1" applyBorder="1" applyAlignment="1">
      <alignment horizontal="center" vertical="center"/>
    </xf>
    <xf numFmtId="0" fontId="2" fillId="0" borderId="0" xfId="1" applyAlignment="1">
      <alignment wrapText="1"/>
    </xf>
    <xf numFmtId="0" fontId="29" fillId="0" borderId="11" xfId="1" applyFont="1" applyBorder="1" applyAlignment="1">
      <alignment vertical="center"/>
    </xf>
    <xf numFmtId="0" fontId="29" fillId="0" borderId="11" xfId="1" applyFont="1" applyBorder="1" applyAlignment="1">
      <alignment horizontal="center" vertical="center"/>
    </xf>
    <xf numFmtId="1" fontId="29" fillId="0" borderId="11" xfId="1" applyNumberFormat="1" applyFont="1" applyBorder="1" applyAlignment="1">
      <alignment horizontal="center" vertical="center"/>
    </xf>
    <xf numFmtId="4" fontId="29" fillId="0" borderId="11" xfId="1" applyNumberFormat="1" applyFont="1" applyBorder="1" applyAlignment="1">
      <alignment horizontal="center" vertical="center"/>
    </xf>
    <xf numFmtId="4" fontId="29" fillId="0" borderId="12" xfId="1" applyNumberFormat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 wrapText="1"/>
    </xf>
    <xf numFmtId="0" fontId="24" fillId="0" borderId="0" xfId="1" applyFont="1" applyBorder="1" applyAlignment="1">
      <alignment vertical="top" wrapText="1"/>
    </xf>
    <xf numFmtId="4" fontId="24" fillId="0" borderId="0" xfId="1" applyNumberFormat="1" applyFont="1" applyBorder="1" applyAlignment="1">
      <alignment horizontal="center" vertical="top" wrapText="1"/>
    </xf>
    <xf numFmtId="4" fontId="29" fillId="0" borderId="10" xfId="1" applyNumberFormat="1" applyFont="1" applyBorder="1" applyAlignment="1">
      <alignment horizontal="right" vertical="center"/>
    </xf>
    <xf numFmtId="0" fontId="26" fillId="27" borderId="10" xfId="1" applyFont="1" applyFill="1" applyBorder="1" applyAlignment="1">
      <alignment wrapText="1"/>
    </xf>
    <xf numFmtId="0" fontId="24" fillId="24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0" fillId="25" borderId="10" xfId="1" applyFont="1" applyFill="1" applyBorder="1"/>
    <xf numFmtId="0" fontId="34" fillId="0" borderId="11" xfId="1" applyFont="1" applyBorder="1" applyAlignment="1">
      <alignment vertical="center"/>
    </xf>
    <xf numFmtId="4" fontId="24" fillId="26" borderId="10" xfId="0" applyNumberFormat="1" applyFont="1" applyFill="1" applyBorder="1" applyAlignment="1">
      <alignment horizontal="right" vertical="center"/>
    </xf>
    <xf numFmtId="4" fontId="10" fillId="26" borderId="10" xfId="0" applyNumberFormat="1" applyFont="1" applyFill="1" applyBorder="1" applyAlignment="1" applyProtection="1">
      <alignment horizontal="right" vertical="center"/>
      <protection locked="0"/>
    </xf>
    <xf numFmtId="4" fontId="32" fillId="0" borderId="10" xfId="0" applyNumberFormat="1" applyFont="1" applyFill="1" applyBorder="1" applyAlignment="1" applyProtection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0" fontId="29" fillId="0" borderId="0" xfId="1" applyFont="1" applyBorder="1" applyAlignment="1">
      <alignment horizontal="center" vertical="center"/>
    </xf>
    <xf numFmtId="0" fontId="22" fillId="0" borderId="11" xfId="1" applyFont="1" applyBorder="1"/>
    <xf numFmtId="0" fontId="25" fillId="0" borderId="18" xfId="1" applyFont="1" applyBorder="1" applyAlignment="1">
      <alignment horizontal="left"/>
    </xf>
    <xf numFmtId="0" fontId="22" fillId="0" borderId="18" xfId="1" applyFont="1" applyBorder="1"/>
    <xf numFmtId="0" fontId="22" fillId="0" borderId="20" xfId="1" applyFont="1" applyBorder="1"/>
    <xf numFmtId="0" fontId="37" fillId="0" borderId="13" xfId="88" applyFont="1" applyFill="1" applyBorder="1" applyAlignment="1" applyProtection="1">
      <alignment horizontal="right" vertical="center"/>
    </xf>
    <xf numFmtId="0" fontId="37" fillId="0" borderId="21" xfId="88" applyFont="1" applyFill="1" applyBorder="1" applyAlignment="1" applyProtection="1">
      <alignment horizontal="right" vertical="center"/>
    </xf>
    <xf numFmtId="4" fontId="29" fillId="0" borderId="0" xfId="1" applyNumberFormat="1" applyFont="1" applyBorder="1" applyAlignment="1">
      <alignment horizontal="right" vertical="center"/>
    </xf>
    <xf numFmtId="0" fontId="38" fillId="0" borderId="0" xfId="1" applyFont="1" applyAlignment="1">
      <alignment horizontal="left"/>
    </xf>
    <xf numFmtId="4" fontId="23" fillId="0" borderId="0" xfId="1" applyNumberFormat="1" applyFont="1" applyAlignment="1">
      <alignment horizontal="left"/>
    </xf>
    <xf numFmtId="4" fontId="23" fillId="0" borderId="0" xfId="1" applyNumberFormat="1" applyFont="1" applyAlignment="1">
      <alignment horizontal="center"/>
    </xf>
    <xf numFmtId="0" fontId="24" fillId="24" borderId="25" xfId="82" applyFont="1" applyFill="1" applyBorder="1" applyAlignment="1" applyProtection="1">
      <alignment horizontal="center" vertical="center"/>
    </xf>
    <xf numFmtId="4" fontId="29" fillId="0" borderId="20" xfId="1" applyNumberFormat="1" applyFont="1" applyBorder="1" applyAlignment="1">
      <alignment horizontal="right" vertical="center"/>
    </xf>
    <xf numFmtId="0" fontId="10" fillId="0" borderId="25" xfId="0" applyFont="1" applyBorder="1" applyAlignment="1" applyProtection="1">
      <alignment horizontal="center" vertical="center"/>
    </xf>
    <xf numFmtId="0" fontId="29" fillId="0" borderId="0" xfId="1" applyFont="1" applyBorder="1" applyAlignment="1">
      <alignment horizontal="left" vertical="center"/>
    </xf>
    <xf numFmtId="0" fontId="32" fillId="0" borderId="25" xfId="0" applyFont="1" applyBorder="1" applyAlignment="1" applyProtection="1">
      <alignment horizontal="center" vertical="center" wrapText="1"/>
    </xf>
    <xf numFmtId="0" fontId="39" fillId="0" borderId="0" xfId="1" applyFont="1"/>
    <xf numFmtId="0" fontId="36" fillId="0" borderId="0" xfId="1" applyFont="1" applyAlignment="1">
      <alignment horizontal="left"/>
    </xf>
    <xf numFmtId="0" fontId="40" fillId="0" borderId="10" xfId="1" applyFont="1" applyBorder="1" applyAlignment="1">
      <alignment horizontal="center" vertical="center"/>
    </xf>
    <xf numFmtId="0" fontId="40" fillId="24" borderId="10" xfId="1" applyFont="1" applyFill="1" applyBorder="1" applyAlignment="1">
      <alignment horizontal="center" vertical="center"/>
    </xf>
    <xf numFmtId="0" fontId="40" fillId="0" borderId="10" xfId="1" applyFont="1" applyBorder="1" applyAlignment="1">
      <alignment vertical="center"/>
    </xf>
    <xf numFmtId="0" fontId="41" fillId="0" borderId="10" xfId="1" applyFont="1" applyBorder="1" applyAlignment="1">
      <alignment horizontal="center" vertical="center"/>
    </xf>
    <xf numFmtId="20" fontId="40" fillId="24" borderId="10" xfId="1" applyNumberFormat="1" applyFont="1" applyFill="1" applyBorder="1" applyAlignment="1">
      <alignment horizontal="center" vertical="center"/>
    </xf>
    <xf numFmtId="168" fontId="40" fillId="0" borderId="10" xfId="1" applyNumberFormat="1" applyFont="1" applyBorder="1" applyAlignment="1">
      <alignment horizontal="center" vertical="center"/>
    </xf>
    <xf numFmtId="4" fontId="40" fillId="0" borderId="10" xfId="1" applyNumberFormat="1" applyFont="1" applyBorder="1" applyAlignment="1">
      <alignment horizontal="center" vertical="center"/>
    </xf>
    <xf numFmtId="4" fontId="41" fillId="26" borderId="10" xfId="82" applyNumberFormat="1" applyFont="1" applyFill="1" applyBorder="1" applyAlignment="1">
      <alignment horizontal="center" vertical="center"/>
    </xf>
    <xf numFmtId="0" fontId="40" fillId="0" borderId="0" xfId="1" applyFont="1" applyAlignment="1">
      <alignment horizontal="left"/>
    </xf>
    <xf numFmtId="0" fontId="40" fillId="0" borderId="0" xfId="1" applyFont="1"/>
    <xf numFmtId="0" fontId="40" fillId="0" borderId="0" xfId="1" applyFont="1" applyAlignment="1">
      <alignment horizontal="center"/>
    </xf>
    <xf numFmtId="1" fontId="40" fillId="0" borderId="0" xfId="1" applyNumberFormat="1" applyFont="1" applyAlignment="1">
      <alignment horizontal="center"/>
    </xf>
    <xf numFmtId="0" fontId="40" fillId="0" borderId="26" xfId="1" applyFont="1" applyBorder="1"/>
    <xf numFmtId="0" fontId="43" fillId="0" borderId="0" xfId="1" applyFont="1" applyAlignment="1">
      <alignment horizontal="left"/>
    </xf>
    <xf numFmtId="4" fontId="44" fillId="29" borderId="0" xfId="1" applyNumberFormat="1" applyFont="1" applyFill="1" applyAlignment="1">
      <alignment horizontal="center"/>
    </xf>
    <xf numFmtId="0" fontId="29" fillId="0" borderId="18" xfId="1" applyFont="1" applyBorder="1" applyAlignment="1">
      <alignment horizontal="left" vertical="center"/>
    </xf>
    <xf numFmtId="0" fontId="29" fillId="0" borderId="11" xfId="1" applyFont="1" applyBorder="1" applyAlignment="1">
      <alignment horizontal="left" vertical="center"/>
    </xf>
    <xf numFmtId="0" fontId="29" fillId="0" borderId="11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36" fillId="25" borderId="19" xfId="1" applyFont="1" applyFill="1" applyBorder="1" applyAlignment="1">
      <alignment horizontal="left"/>
    </xf>
    <xf numFmtId="0" fontId="36" fillId="25" borderId="20" xfId="1" applyFont="1" applyFill="1" applyBorder="1" applyAlignment="1">
      <alignment horizontal="left"/>
    </xf>
    <xf numFmtId="0" fontId="40" fillId="0" borderId="0" xfId="1" applyFont="1" applyBorder="1" applyAlignment="1">
      <alignment horizontal="center"/>
    </xf>
    <xf numFmtId="0" fontId="42" fillId="0" borderId="18" xfId="1" applyFont="1" applyBorder="1" applyAlignment="1">
      <alignment horizontal="left" vertical="center"/>
    </xf>
    <xf numFmtId="0" fontId="42" fillId="0" borderId="11" xfId="1" applyFont="1" applyBorder="1" applyAlignment="1">
      <alignment horizontal="left" vertical="center"/>
    </xf>
    <xf numFmtId="0" fontId="42" fillId="0" borderId="11" xfId="1" applyFont="1" applyBorder="1" applyAlignment="1">
      <alignment horizontal="center" vertical="center"/>
    </xf>
    <xf numFmtId="0" fontId="42" fillId="0" borderId="20" xfId="1" applyFont="1" applyBorder="1" applyAlignment="1">
      <alignment horizontal="center" vertical="center"/>
    </xf>
    <xf numFmtId="0" fontId="36" fillId="25" borderId="19" xfId="1" applyFont="1" applyFill="1" applyBorder="1" applyAlignment="1">
      <alignment horizontal="left" vertical="center" wrapText="1"/>
    </xf>
    <xf numFmtId="0" fontId="36" fillId="25" borderId="20" xfId="1" applyFont="1" applyFill="1" applyBorder="1" applyAlignment="1">
      <alignment horizontal="left" vertical="center" wrapText="1"/>
    </xf>
    <xf numFmtId="0" fontId="36" fillId="25" borderId="18" xfId="0" applyFont="1" applyFill="1" applyBorder="1" applyAlignment="1" applyProtection="1">
      <alignment horizontal="left" vertical="center" wrapText="1"/>
    </xf>
    <xf numFmtId="0" fontId="36" fillId="25" borderId="19" xfId="0" applyFont="1" applyFill="1" applyBorder="1" applyAlignment="1" applyProtection="1">
      <alignment horizontal="left" vertical="center" wrapText="1"/>
    </xf>
    <xf numFmtId="0" fontId="36" fillId="25" borderId="20" xfId="0" applyFont="1" applyFill="1" applyBorder="1" applyAlignment="1" applyProtection="1">
      <alignment horizontal="left" vertical="center" wrapText="1"/>
    </xf>
    <xf numFmtId="0" fontId="10" fillId="28" borderId="24" xfId="0" applyFont="1" applyFill="1" applyBorder="1" applyAlignment="1" applyProtection="1">
      <alignment vertical="center" wrapText="1"/>
    </xf>
    <xf numFmtId="0" fontId="10" fillId="28" borderId="22" xfId="0" applyFont="1" applyFill="1" applyBorder="1" applyAlignment="1" applyProtection="1">
      <alignment vertical="center" wrapText="1"/>
    </xf>
    <xf numFmtId="0" fontId="10" fillId="28" borderId="23" xfId="0" applyFont="1" applyFill="1" applyBorder="1" applyAlignment="1" applyProtection="1">
      <alignment vertical="center" wrapText="1"/>
    </xf>
    <xf numFmtId="0" fontId="35" fillId="0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89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Akzent1 2" xfId="20" xr:uid="{00000000-0005-0000-0000-000012000000}"/>
    <cellStyle name="Akzent2 2" xfId="21" xr:uid="{00000000-0005-0000-0000-000013000000}"/>
    <cellStyle name="Akzent3 2" xfId="22" xr:uid="{00000000-0005-0000-0000-000014000000}"/>
    <cellStyle name="Akzent4 2" xfId="23" xr:uid="{00000000-0005-0000-0000-000015000000}"/>
    <cellStyle name="Akzent5 2" xfId="24" xr:uid="{00000000-0005-0000-0000-000016000000}"/>
    <cellStyle name="Akzent6 2" xfId="25" xr:uid="{00000000-0005-0000-0000-000017000000}"/>
    <cellStyle name="Ausgabe 2" xfId="26" xr:uid="{00000000-0005-0000-0000-000018000000}"/>
    <cellStyle name="Ausgabe 2 2" xfId="27" xr:uid="{00000000-0005-0000-0000-000019000000}"/>
    <cellStyle name="Ausgabe 2 3" xfId="83" xr:uid="{00000000-0005-0000-0000-00001A000000}"/>
    <cellStyle name="Berechnung 2" xfId="28" xr:uid="{00000000-0005-0000-0000-00001B000000}"/>
    <cellStyle name="Berechnung 2 2" xfId="29" xr:uid="{00000000-0005-0000-0000-00001C000000}"/>
    <cellStyle name="Berechnung 2 3" xfId="84" xr:uid="{00000000-0005-0000-0000-00001D000000}"/>
    <cellStyle name="Eingabe 2" xfId="30" xr:uid="{00000000-0005-0000-0000-00001E000000}"/>
    <cellStyle name="Eingabe 2 2" xfId="31" xr:uid="{00000000-0005-0000-0000-00001F000000}"/>
    <cellStyle name="Eingabe 2 3" xfId="85" xr:uid="{00000000-0005-0000-0000-000020000000}"/>
    <cellStyle name="Ergebnis 2" xfId="32" xr:uid="{00000000-0005-0000-0000-000021000000}"/>
    <cellStyle name="Ergebnis 2 2" xfId="33" xr:uid="{00000000-0005-0000-0000-000022000000}"/>
    <cellStyle name="Ergebnis 2 3" xfId="86" xr:uid="{00000000-0005-0000-0000-000023000000}"/>
    <cellStyle name="Erklärender Text 2" xfId="34" xr:uid="{00000000-0005-0000-0000-000024000000}"/>
    <cellStyle name="Euro" xfId="35" xr:uid="{00000000-0005-0000-0000-000025000000}"/>
    <cellStyle name="Euro 2" xfId="36" xr:uid="{00000000-0005-0000-0000-000026000000}"/>
    <cellStyle name="Euro 3" xfId="37" xr:uid="{00000000-0005-0000-0000-000027000000}"/>
    <cellStyle name="Euro 4" xfId="38" xr:uid="{00000000-0005-0000-0000-000028000000}"/>
    <cellStyle name="Euro_Preis_u Leistungsermittlung_JobaTest" xfId="39" xr:uid="{00000000-0005-0000-0000-000029000000}"/>
    <cellStyle name="Gut 2" xfId="40" xr:uid="{00000000-0005-0000-0000-00002A000000}"/>
    <cellStyle name="Hyperlink 2" xfId="41" xr:uid="{00000000-0005-0000-0000-00002B000000}"/>
    <cellStyle name="Komma 2" xfId="42" xr:uid="{00000000-0005-0000-0000-00002C000000}"/>
    <cellStyle name="Komma 2 2" xfId="43" xr:uid="{00000000-0005-0000-0000-00002D000000}"/>
    <cellStyle name="Neutral 2" xfId="44" xr:uid="{00000000-0005-0000-0000-00002E000000}"/>
    <cellStyle name="Notiz 2" xfId="45" xr:uid="{00000000-0005-0000-0000-00002F000000}"/>
    <cellStyle name="Notiz 2 2" xfId="46" xr:uid="{00000000-0005-0000-0000-000030000000}"/>
    <cellStyle name="Notiz 2 3" xfId="87" xr:uid="{00000000-0005-0000-0000-000031000000}"/>
    <cellStyle name="Prozent 2" xfId="47" xr:uid="{00000000-0005-0000-0000-000032000000}"/>
    <cellStyle name="Prozent 3" xfId="48" xr:uid="{00000000-0005-0000-0000-000033000000}"/>
    <cellStyle name="Schlecht 2" xfId="49" xr:uid="{00000000-0005-0000-0000-000034000000}"/>
    <cellStyle name="Standard" xfId="0" builtinId="0"/>
    <cellStyle name="Standard 2" xfId="1" xr:uid="{00000000-0005-0000-0000-000036000000}"/>
    <cellStyle name="Standard 2 2" xfId="50" xr:uid="{00000000-0005-0000-0000-000037000000}"/>
    <cellStyle name="Standard 2 3" xfId="82" xr:uid="{00000000-0005-0000-0000-000038000000}"/>
    <cellStyle name="Standard 3" xfId="51" xr:uid="{00000000-0005-0000-0000-000039000000}"/>
    <cellStyle name="Standard 4" xfId="52" xr:uid="{00000000-0005-0000-0000-00003A000000}"/>
    <cellStyle name="Standard 5" xfId="53" xr:uid="{00000000-0005-0000-0000-00003B000000}"/>
    <cellStyle name="Standard 5 2" xfId="54" xr:uid="{00000000-0005-0000-0000-00003C000000}"/>
    <cellStyle name="Standard 5 2 2" xfId="55" xr:uid="{00000000-0005-0000-0000-00003D000000}"/>
    <cellStyle name="Standard 5 3" xfId="56" xr:uid="{00000000-0005-0000-0000-00003E000000}"/>
    <cellStyle name="Standard 5 3 2" xfId="57" xr:uid="{00000000-0005-0000-0000-00003F000000}"/>
    <cellStyle name="Standard 5 3 2 2" xfId="58" xr:uid="{00000000-0005-0000-0000-000040000000}"/>
    <cellStyle name="Standard 5 3 3" xfId="59" xr:uid="{00000000-0005-0000-0000-000041000000}"/>
    <cellStyle name="Standard 5 3 4 2" xfId="88" xr:uid="{00000000-0005-0000-0000-000042000000}"/>
    <cellStyle name="Standard 5 4" xfId="60" xr:uid="{00000000-0005-0000-0000-000043000000}"/>
    <cellStyle name="Standard 5 4 2" xfId="61" xr:uid="{00000000-0005-0000-0000-000044000000}"/>
    <cellStyle name="Standard 5 5" xfId="62" xr:uid="{00000000-0005-0000-0000-000045000000}"/>
    <cellStyle name="Standard 5 6" xfId="63" xr:uid="{00000000-0005-0000-0000-000046000000}"/>
    <cellStyle name="Standard 5_Preisblatt" xfId="64" xr:uid="{00000000-0005-0000-0000-000047000000}"/>
    <cellStyle name="Standard 6" xfId="65" xr:uid="{00000000-0005-0000-0000-000048000000}"/>
    <cellStyle name="Standard 7" xfId="66" xr:uid="{00000000-0005-0000-0000-000049000000}"/>
    <cellStyle name="Standard 7 2" xfId="67" xr:uid="{00000000-0005-0000-0000-00004A000000}"/>
    <cellStyle name="Standard 7 2 2" xfId="68" xr:uid="{00000000-0005-0000-0000-00004B000000}"/>
    <cellStyle name="Standard 7 3" xfId="69" xr:uid="{00000000-0005-0000-0000-00004C000000}"/>
    <cellStyle name="Standard 7_Preisblatt" xfId="70" xr:uid="{00000000-0005-0000-0000-00004D000000}"/>
    <cellStyle name="Standard 8" xfId="71" xr:uid="{00000000-0005-0000-0000-00004E000000}"/>
    <cellStyle name="Überschrift 1 2" xfId="72" xr:uid="{00000000-0005-0000-0000-00004F000000}"/>
    <cellStyle name="Überschrift 2 2" xfId="73" xr:uid="{00000000-0005-0000-0000-000050000000}"/>
    <cellStyle name="Überschrift 3 2" xfId="74" xr:uid="{00000000-0005-0000-0000-000051000000}"/>
    <cellStyle name="Überschrift 4 2" xfId="75" xr:uid="{00000000-0005-0000-0000-000052000000}"/>
    <cellStyle name="Überschrift 5" xfId="76" xr:uid="{00000000-0005-0000-0000-000053000000}"/>
    <cellStyle name="Verknüpfte Zelle 2" xfId="77" xr:uid="{00000000-0005-0000-0000-000054000000}"/>
    <cellStyle name="Währung 2" xfId="78" xr:uid="{00000000-0005-0000-0000-000055000000}"/>
    <cellStyle name="Währung 2 2" xfId="79" xr:uid="{00000000-0005-0000-0000-000056000000}"/>
    <cellStyle name="Warnender Text 2" xfId="80" xr:uid="{00000000-0005-0000-0000-000057000000}"/>
    <cellStyle name="Zelle überprüfen 2" xfId="81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2:AML44"/>
  <sheetViews>
    <sheetView tabSelected="1" view="pageLayout" zoomScale="90" zoomScaleNormal="100" zoomScaleSheetLayoutView="100" zoomScalePageLayoutView="90" workbookViewId="0">
      <selection activeCell="B4" sqref="B4"/>
    </sheetView>
  </sheetViews>
  <sheetFormatPr baseColWidth="10" defaultColWidth="9.140625" defaultRowHeight="14.25" x14ac:dyDescent="0.2"/>
  <cols>
    <col min="1" max="1" width="9.5703125" style="10" customWidth="1"/>
    <col min="2" max="2" width="15.7109375" style="2" customWidth="1"/>
    <col min="3" max="3" width="47.5703125" style="2" customWidth="1"/>
    <col min="4" max="4" width="7.85546875" style="2" bestFit="1" customWidth="1"/>
    <col min="5" max="5" width="15.7109375" style="11" customWidth="1"/>
    <col min="6" max="6" width="14.42578125" style="11" customWidth="1"/>
    <col min="7" max="7" width="9.140625" style="12"/>
    <col min="8" max="8" width="12" style="11" customWidth="1"/>
    <col min="9" max="9" width="13.42578125" style="11" customWidth="1"/>
    <col min="10" max="10" width="18.5703125" style="11" customWidth="1"/>
    <col min="11" max="11" width="20.140625" style="11" customWidth="1"/>
    <col min="12" max="12" width="16.5703125" style="13" customWidth="1"/>
    <col min="13" max="13" width="19.28515625" style="13" customWidth="1"/>
    <col min="14" max="14" width="5.85546875" style="2" customWidth="1"/>
    <col min="15" max="15" width="27.5703125" style="2" customWidth="1"/>
    <col min="16" max="16384" width="9.140625" style="2"/>
  </cols>
  <sheetData>
    <row r="2" spans="1:14 1026:1026" ht="30.75" customHeight="1" x14ac:dyDescent="0.3">
      <c r="A2" s="61" t="s">
        <v>41</v>
      </c>
      <c r="L2" s="62"/>
      <c r="M2" s="63"/>
    </row>
    <row r="3" spans="1:14 1026:1026" ht="15" x14ac:dyDescent="0.25">
      <c r="A3" s="70" t="s">
        <v>39</v>
      </c>
      <c r="B3" s="69" t="s">
        <v>40</v>
      </c>
      <c r="C3" s="69"/>
    </row>
    <row r="4" spans="1:14 1026:1026" x14ac:dyDescent="0.2">
      <c r="B4" s="69"/>
    </row>
    <row r="5" spans="1:14 1026:1026" ht="18" x14ac:dyDescent="0.2">
      <c r="A5" s="55"/>
      <c r="B5" s="54"/>
      <c r="C5" s="56"/>
      <c r="D5" s="57"/>
      <c r="E5" s="57"/>
      <c r="F5" s="57"/>
      <c r="G5" s="57"/>
      <c r="H5" s="57"/>
      <c r="I5" s="57"/>
      <c r="J5" s="57"/>
      <c r="K5" s="57"/>
      <c r="L5" s="58"/>
      <c r="M5" s="59"/>
    </row>
    <row r="6" spans="1:14 1026:1026" s="3" customFormat="1" ht="12.75" customHeight="1" x14ac:dyDescent="0.25">
      <c r="A6" s="4"/>
      <c r="B6" s="41"/>
      <c r="C6" s="41"/>
      <c r="D6" s="5"/>
      <c r="E6" s="41"/>
      <c r="F6" s="41"/>
      <c r="G6" s="5"/>
      <c r="H6" s="5"/>
      <c r="I6" s="5"/>
      <c r="J6" s="5"/>
      <c r="K6" s="5"/>
      <c r="L6" s="42"/>
      <c r="M6" s="42"/>
    </row>
    <row r="7" spans="1:14 1026:1026" s="32" customFormat="1" ht="17.25" customHeight="1" x14ac:dyDescent="0.25">
      <c r="A7" s="48" t="s">
        <v>38</v>
      </c>
      <c r="B7" s="35"/>
      <c r="C7" s="35"/>
      <c r="D7" s="36"/>
      <c r="E7" s="36"/>
      <c r="F7" s="36"/>
      <c r="G7" s="37"/>
      <c r="H7" s="36"/>
      <c r="I7" s="36"/>
      <c r="J7" s="36"/>
      <c r="K7" s="36"/>
      <c r="L7" s="38"/>
      <c r="M7" s="39"/>
      <c r="N7" s="28"/>
    </row>
    <row r="8" spans="1:14 1026:1026" s="3" customFormat="1" ht="51" x14ac:dyDescent="0.25">
      <c r="A8" s="40" t="s">
        <v>0</v>
      </c>
      <c r="B8" s="40" t="s">
        <v>1</v>
      </c>
      <c r="C8" s="40" t="s">
        <v>14</v>
      </c>
      <c r="D8" s="40" t="s">
        <v>2</v>
      </c>
      <c r="E8" s="40" t="s">
        <v>3</v>
      </c>
      <c r="F8" s="40" t="s">
        <v>4</v>
      </c>
      <c r="G8" s="40" t="s">
        <v>5</v>
      </c>
      <c r="H8" s="40" t="s">
        <v>6</v>
      </c>
      <c r="I8" s="40" t="s">
        <v>7</v>
      </c>
      <c r="J8" s="40" t="s">
        <v>8</v>
      </c>
      <c r="K8" s="40" t="s">
        <v>17</v>
      </c>
      <c r="L8" s="40" t="s">
        <v>11</v>
      </c>
      <c r="M8" s="40" t="s">
        <v>12</v>
      </c>
    </row>
    <row r="9" spans="1:14 1026:1026" s="1" customFormat="1" ht="15" x14ac:dyDescent="0.25">
      <c r="A9" s="90" t="s">
        <v>25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1"/>
      <c r="N9" s="6"/>
      <c r="AML9" s="14"/>
    </row>
    <row r="10" spans="1:14 1026:1026" s="1" customFormat="1" ht="29.25" x14ac:dyDescent="0.25">
      <c r="A10" s="47"/>
      <c r="B10" s="20"/>
      <c r="C10" s="44" t="s">
        <v>22</v>
      </c>
      <c r="D10" s="8"/>
      <c r="E10" s="21"/>
      <c r="F10" s="21"/>
      <c r="G10" s="22"/>
      <c r="H10" s="21"/>
      <c r="I10" s="21"/>
      <c r="J10" s="21"/>
      <c r="K10" s="21"/>
      <c r="L10" s="23"/>
      <c r="M10" s="23"/>
      <c r="N10" s="28"/>
      <c r="AML10" s="14"/>
    </row>
    <row r="11" spans="1:14 1026:1026" s="6" customFormat="1" ht="19.5" customHeight="1" x14ac:dyDescent="0.25">
      <c r="A11" s="15">
        <v>1</v>
      </c>
      <c r="B11" s="16">
        <v>1</v>
      </c>
      <c r="C11" s="26" t="s">
        <v>9</v>
      </c>
      <c r="D11" s="25">
        <v>44</v>
      </c>
      <c r="E11" s="17">
        <v>0.64583333333333337</v>
      </c>
      <c r="F11" s="17">
        <v>0.8125</v>
      </c>
      <c r="G11" s="24">
        <f>IF(E11&lt;=F11,F11-E11,"24:00"+(F11-E11))</f>
        <v>0.16666666666666663</v>
      </c>
      <c r="H11" s="19">
        <f>G11*24</f>
        <v>3.9999999999999991</v>
      </c>
      <c r="I11" s="19">
        <f>B11*D11*H11</f>
        <v>175.99999999999997</v>
      </c>
      <c r="J11" s="19">
        <f t="shared" ref="J11" si="0">I11/12</f>
        <v>14.666666666666664</v>
      </c>
      <c r="K11" s="31"/>
      <c r="L11" s="18" t="str">
        <f>IF(K11=0,"",I11*K11)</f>
        <v/>
      </c>
      <c r="M11" s="18" t="str">
        <f>IF(K11=0,"",L11/12)</f>
        <v/>
      </c>
      <c r="N11" s="9"/>
    </row>
    <row r="12" spans="1:14 1026:1026" s="28" customFormat="1" ht="19.5" customHeight="1" x14ac:dyDescent="0.25">
      <c r="A12" s="27">
        <v>2</v>
      </c>
      <c r="B12" s="29">
        <v>2</v>
      </c>
      <c r="C12" s="26" t="s">
        <v>9</v>
      </c>
      <c r="D12" s="25">
        <v>44</v>
      </c>
      <c r="E12" s="17">
        <v>0.8125</v>
      </c>
      <c r="F12" s="17">
        <v>0.95833333333333337</v>
      </c>
      <c r="G12" s="30">
        <f t="shared" ref="G12:G13" si="1">IF(E12&lt;=F12,F12-E12,"24:00"+(F12-E12))</f>
        <v>0.14583333333333337</v>
      </c>
      <c r="H12" s="33">
        <f t="shared" ref="H12:H13" si="2">G12*24</f>
        <v>3.5000000000000009</v>
      </c>
      <c r="I12" s="33">
        <f>B12*D12*H12</f>
        <v>308.00000000000006</v>
      </c>
      <c r="J12" s="33">
        <f t="shared" ref="J12:J13" si="3">I12/12</f>
        <v>25.666666666666671</v>
      </c>
      <c r="K12" s="31"/>
      <c r="L12" s="18" t="str">
        <f t="shared" ref="L12:L13" si="4">IF(K12=0,"",I12*K12)</f>
        <v/>
      </c>
      <c r="M12" s="18" t="str">
        <f t="shared" ref="M12:M13" si="5">IF(K12=0,"",L12/12)</f>
        <v/>
      </c>
      <c r="N12" s="9"/>
    </row>
    <row r="13" spans="1:14 1026:1026" s="28" customFormat="1" ht="19.5" customHeight="1" x14ac:dyDescent="0.25">
      <c r="A13" s="27">
        <v>3</v>
      </c>
      <c r="B13" s="29">
        <v>2</v>
      </c>
      <c r="C13" s="26" t="s">
        <v>10</v>
      </c>
      <c r="D13" s="25">
        <v>44</v>
      </c>
      <c r="E13" s="17">
        <v>0.95833333333333337</v>
      </c>
      <c r="F13" s="17">
        <v>1</v>
      </c>
      <c r="G13" s="30">
        <f t="shared" si="1"/>
        <v>4.166666666666663E-2</v>
      </c>
      <c r="H13" s="33">
        <f t="shared" si="2"/>
        <v>0.99999999999999911</v>
      </c>
      <c r="I13" s="33">
        <f t="shared" ref="I13" si="6">B13*D13*H13</f>
        <v>87.999999999999915</v>
      </c>
      <c r="J13" s="33">
        <f t="shared" si="3"/>
        <v>7.3333333333333259</v>
      </c>
      <c r="K13" s="31"/>
      <c r="L13" s="18" t="str">
        <f t="shared" si="4"/>
        <v/>
      </c>
      <c r="M13" s="18" t="str">
        <f t="shared" si="5"/>
        <v/>
      </c>
      <c r="N13" s="9"/>
    </row>
    <row r="14" spans="1:14 1026:1026" s="1" customFormat="1" ht="29.25" x14ac:dyDescent="0.25">
      <c r="A14" s="7"/>
      <c r="B14" s="20"/>
      <c r="C14" s="44" t="s">
        <v>21</v>
      </c>
      <c r="D14" s="8"/>
      <c r="E14" s="21"/>
      <c r="F14" s="21"/>
      <c r="G14" s="22"/>
      <c r="H14" s="21"/>
      <c r="I14" s="21"/>
      <c r="J14" s="21"/>
      <c r="K14" s="21"/>
      <c r="L14" s="23"/>
      <c r="M14" s="23"/>
      <c r="N14" s="28"/>
      <c r="AML14" s="14"/>
    </row>
    <row r="15" spans="1:14 1026:1026" s="28" customFormat="1" ht="19.5" customHeight="1" x14ac:dyDescent="0.25">
      <c r="A15" s="27">
        <v>4</v>
      </c>
      <c r="B15" s="29">
        <v>2</v>
      </c>
      <c r="C15" s="26" t="s">
        <v>10</v>
      </c>
      <c r="D15" s="25">
        <v>132</v>
      </c>
      <c r="E15" s="17">
        <v>0</v>
      </c>
      <c r="F15" s="17">
        <v>0.25</v>
      </c>
      <c r="G15" s="30">
        <f>IF(E15&lt;=F15,F15-E15,"24:00"+(F15-E15))</f>
        <v>0.25</v>
      </c>
      <c r="H15" s="33">
        <f>G15*24</f>
        <v>6</v>
      </c>
      <c r="I15" s="33">
        <f>B15*D15*H15</f>
        <v>1584</v>
      </c>
      <c r="J15" s="33">
        <f t="shared" ref="J15:J19" si="7">I15/12</f>
        <v>132</v>
      </c>
      <c r="K15" s="31"/>
      <c r="L15" s="18" t="str">
        <f>IF(K15=0,"",I15*K15)</f>
        <v/>
      </c>
      <c r="M15" s="18" t="str">
        <f>IF(K15=0,"",L15/12)</f>
        <v/>
      </c>
      <c r="N15" s="9"/>
    </row>
    <row r="16" spans="1:14 1026:1026" s="28" customFormat="1" ht="19.5" customHeight="1" x14ac:dyDescent="0.25">
      <c r="A16" s="27">
        <v>5</v>
      </c>
      <c r="B16" s="29">
        <v>1</v>
      </c>
      <c r="C16" s="26" t="s">
        <v>9</v>
      </c>
      <c r="D16" s="25">
        <v>132</v>
      </c>
      <c r="E16" s="17">
        <v>0.25</v>
      </c>
      <c r="F16" s="17">
        <v>0.3125</v>
      </c>
      <c r="G16" s="30">
        <f>IF(E16&lt;=F16,F16-E16,"24:00"+(F16-E16))</f>
        <v>6.25E-2</v>
      </c>
      <c r="H16" s="33">
        <f>G16*24</f>
        <v>1.5</v>
      </c>
      <c r="I16" s="33">
        <f>B16*D16*H16</f>
        <v>198</v>
      </c>
      <c r="J16" s="33">
        <f t="shared" si="7"/>
        <v>16.5</v>
      </c>
      <c r="K16" s="31"/>
      <c r="L16" s="18" t="str">
        <f>IF(K16=0,"",I16*K16)</f>
        <v/>
      </c>
      <c r="M16" s="18" t="str">
        <f>IF(K16=0,"",L16/12)</f>
        <v/>
      </c>
      <c r="N16" s="9"/>
    </row>
    <row r="17" spans="1:15 1026:1026" s="28" customFormat="1" ht="19.5" customHeight="1" x14ac:dyDescent="0.25">
      <c r="A17" s="27">
        <v>6</v>
      </c>
      <c r="B17" s="29">
        <v>1</v>
      </c>
      <c r="C17" s="26" t="s">
        <v>9</v>
      </c>
      <c r="D17" s="25">
        <v>132</v>
      </c>
      <c r="E17" s="17">
        <v>0.64583333333333337</v>
      </c>
      <c r="F17" s="17">
        <v>0.8125</v>
      </c>
      <c r="G17" s="30">
        <f>IF(E17&lt;=F17,F17-E17,"24:00"+(F17-E17))</f>
        <v>0.16666666666666663</v>
      </c>
      <c r="H17" s="33">
        <f>G17*24</f>
        <v>3.9999999999999991</v>
      </c>
      <c r="I17" s="33">
        <f>B17*D17*H17</f>
        <v>527.99999999999989</v>
      </c>
      <c r="J17" s="33">
        <f t="shared" si="7"/>
        <v>43.999999999999993</v>
      </c>
      <c r="K17" s="31"/>
      <c r="L17" s="18" t="str">
        <f>IF(K17=0,"",I17*K17)</f>
        <v/>
      </c>
      <c r="M17" s="18" t="str">
        <f>IF(K17=0,"",L17/12)</f>
        <v/>
      </c>
      <c r="N17" s="9"/>
    </row>
    <row r="18" spans="1:15 1026:1026" s="28" customFormat="1" ht="19.5" customHeight="1" x14ac:dyDescent="0.25">
      <c r="A18" s="27">
        <v>7</v>
      </c>
      <c r="B18" s="29">
        <v>2</v>
      </c>
      <c r="C18" s="26" t="s">
        <v>9</v>
      </c>
      <c r="D18" s="25">
        <v>132</v>
      </c>
      <c r="E18" s="17">
        <v>0.8125</v>
      </c>
      <c r="F18" s="17">
        <v>0.95833333333333337</v>
      </c>
      <c r="G18" s="30">
        <f t="shared" ref="G18:G19" si="8">IF(E18&lt;=F18,F18-E18,"24:00"+(F18-E18))</f>
        <v>0.14583333333333337</v>
      </c>
      <c r="H18" s="33">
        <f t="shared" ref="H18:H19" si="9">G18*24</f>
        <v>3.5000000000000009</v>
      </c>
      <c r="I18" s="33">
        <f>B18*D18*H18</f>
        <v>924.00000000000023</v>
      </c>
      <c r="J18" s="33">
        <f t="shared" si="7"/>
        <v>77.000000000000014</v>
      </c>
      <c r="K18" s="31"/>
      <c r="L18" s="18" t="str">
        <f t="shared" ref="L18:L19" si="10">IF(K18=0,"",I18*K18)</f>
        <v/>
      </c>
      <c r="M18" s="18" t="str">
        <f t="shared" ref="M18:M19" si="11">IF(K18=0,"",L18/12)</f>
        <v/>
      </c>
      <c r="N18" s="9"/>
    </row>
    <row r="19" spans="1:15 1026:1026" s="28" customFormat="1" ht="19.5" customHeight="1" x14ac:dyDescent="0.25">
      <c r="A19" s="27">
        <v>8</v>
      </c>
      <c r="B19" s="29">
        <v>2</v>
      </c>
      <c r="C19" s="26" t="s">
        <v>10</v>
      </c>
      <c r="D19" s="25">
        <v>132</v>
      </c>
      <c r="E19" s="17">
        <v>0.95833333333333337</v>
      </c>
      <c r="F19" s="17">
        <v>1</v>
      </c>
      <c r="G19" s="30">
        <f t="shared" si="8"/>
        <v>4.166666666666663E-2</v>
      </c>
      <c r="H19" s="33">
        <f t="shared" si="9"/>
        <v>0.99999999999999911</v>
      </c>
      <c r="I19" s="33">
        <f t="shared" ref="I19" si="12">B19*D19*H19</f>
        <v>263.99999999999977</v>
      </c>
      <c r="J19" s="33">
        <f t="shared" si="7"/>
        <v>21.999999999999982</v>
      </c>
      <c r="K19" s="31"/>
      <c r="L19" s="18" t="str">
        <f t="shared" si="10"/>
        <v/>
      </c>
      <c r="M19" s="18" t="str">
        <f t="shared" si="11"/>
        <v/>
      </c>
      <c r="N19" s="9"/>
    </row>
    <row r="20" spans="1:15 1026:1026" s="1" customFormat="1" ht="29.25" x14ac:dyDescent="0.25">
      <c r="A20" s="7"/>
      <c r="B20" s="20"/>
      <c r="C20" s="44" t="s">
        <v>20</v>
      </c>
      <c r="D20" s="8"/>
      <c r="E20" s="21"/>
      <c r="F20" s="21"/>
      <c r="G20" s="22"/>
      <c r="H20" s="21"/>
      <c r="I20" s="21"/>
      <c r="J20" s="21"/>
      <c r="K20" s="21"/>
      <c r="L20" s="23"/>
      <c r="M20" s="23"/>
      <c r="N20" s="28"/>
      <c r="AML20" s="14"/>
    </row>
    <row r="21" spans="1:15 1026:1026" s="28" customFormat="1" ht="19.5" customHeight="1" x14ac:dyDescent="0.25">
      <c r="A21" s="27">
        <v>9</v>
      </c>
      <c r="B21" s="29">
        <v>2</v>
      </c>
      <c r="C21" s="26" t="s">
        <v>10</v>
      </c>
      <c r="D21" s="25">
        <v>44</v>
      </c>
      <c r="E21" s="17">
        <v>0</v>
      </c>
      <c r="F21" s="17">
        <v>0.25</v>
      </c>
      <c r="G21" s="30">
        <f>IF(E21&lt;=F21,F21-E21,"24:00"+(F21-E21))</f>
        <v>0.25</v>
      </c>
      <c r="H21" s="33">
        <f>G21*24</f>
        <v>6</v>
      </c>
      <c r="I21" s="33">
        <f>B21*D21*H21</f>
        <v>528</v>
      </c>
      <c r="J21" s="33">
        <f t="shared" ref="J21:J22" si="13">I21/12</f>
        <v>44</v>
      </c>
      <c r="K21" s="31"/>
      <c r="L21" s="18" t="str">
        <f>IF(K21=0,"",I21*K21)</f>
        <v/>
      </c>
      <c r="M21" s="18" t="str">
        <f>IF(K21=0,"",L21/12)</f>
        <v/>
      </c>
      <c r="N21" s="9"/>
    </row>
    <row r="22" spans="1:15 1026:1026" s="28" customFormat="1" ht="19.5" customHeight="1" x14ac:dyDescent="0.25">
      <c r="A22" s="27">
        <v>10</v>
      </c>
      <c r="B22" s="29">
        <v>2</v>
      </c>
      <c r="C22" s="26" t="s">
        <v>9</v>
      </c>
      <c r="D22" s="25">
        <v>44</v>
      </c>
      <c r="E22" s="17">
        <v>0.25</v>
      </c>
      <c r="F22" s="17">
        <v>0.3125</v>
      </c>
      <c r="G22" s="30">
        <f>IF(E22&lt;=F22,F22-E22,"24:00"+(F22-E22))</f>
        <v>6.25E-2</v>
      </c>
      <c r="H22" s="33">
        <f>G22*24</f>
        <v>1.5</v>
      </c>
      <c r="I22" s="33">
        <f>B22*D22*H22</f>
        <v>132</v>
      </c>
      <c r="J22" s="33">
        <f t="shared" si="13"/>
        <v>11</v>
      </c>
      <c r="K22" s="31"/>
      <c r="L22" s="18" t="str">
        <f>IF(K22=0,"",I22*K22)</f>
        <v/>
      </c>
      <c r="M22" s="18" t="str">
        <f>IF(K22=0,"",L22/12)</f>
        <v/>
      </c>
      <c r="N22" s="9"/>
    </row>
    <row r="23" spans="1:15 1026:1026" ht="17.25" customHeight="1" x14ac:dyDescent="0.2">
      <c r="A23" s="86" t="s">
        <v>35</v>
      </c>
      <c r="B23" s="87"/>
      <c r="C23" s="87"/>
      <c r="D23" s="88"/>
      <c r="E23" s="88"/>
      <c r="F23" s="88"/>
      <c r="G23" s="88"/>
      <c r="H23" s="88"/>
      <c r="I23" s="88"/>
      <c r="J23" s="88"/>
      <c r="K23" s="89"/>
      <c r="L23" s="65">
        <f>SUM(L11:L22)</f>
        <v>0</v>
      </c>
      <c r="M23" s="65">
        <f>SUM(M11:M22)</f>
        <v>0</v>
      </c>
    </row>
    <row r="24" spans="1:15 1026:1026" ht="17.25" customHeight="1" x14ac:dyDescent="0.2">
      <c r="A24" s="86"/>
      <c r="B24" s="87"/>
      <c r="C24" s="87"/>
      <c r="D24" s="88"/>
      <c r="E24" s="88"/>
      <c r="F24" s="88"/>
      <c r="G24" s="88"/>
      <c r="H24" s="88"/>
      <c r="I24" s="88"/>
      <c r="J24" s="88"/>
      <c r="K24" s="89"/>
      <c r="L24" s="65"/>
      <c r="M24" s="43"/>
    </row>
    <row r="25" spans="1:15 1026:1026" s="1" customFormat="1" ht="69.75" customHeight="1" x14ac:dyDescent="0.25">
      <c r="A25" s="97" t="s">
        <v>19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8"/>
      <c r="N25" s="28"/>
      <c r="O25" s="34"/>
      <c r="AML25" s="14"/>
    </row>
    <row r="26" spans="1:15 1026:1026" customFormat="1" ht="15" x14ac:dyDescent="0.25">
      <c r="A26" s="46">
        <v>11</v>
      </c>
      <c r="B26" s="45">
        <v>1</v>
      </c>
      <c r="C26" s="40" t="s">
        <v>16</v>
      </c>
      <c r="D26" s="105"/>
      <c r="E26" s="106"/>
      <c r="F26" s="106"/>
      <c r="G26" s="106"/>
      <c r="H26" s="106"/>
      <c r="I26" s="106"/>
      <c r="J26" s="106"/>
      <c r="K26" s="107"/>
      <c r="L26" s="49"/>
      <c r="M26" s="52" t="str">
        <f>IF(L26=0,"",L26/12)</f>
        <v/>
      </c>
    </row>
    <row r="27" spans="1:15 1026:1026" s="32" customFormat="1" ht="22.5" customHeight="1" x14ac:dyDescent="0.25">
      <c r="A27" s="99" t="s">
        <v>24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1"/>
      <c r="O27"/>
    </row>
    <row r="28" spans="1:15 1026:1026" s="32" customFormat="1" ht="67.5" customHeight="1" x14ac:dyDescent="0.25">
      <c r="A28" s="66">
        <v>12</v>
      </c>
      <c r="B28" s="64">
        <v>1</v>
      </c>
      <c r="C28" s="68" t="s">
        <v>18</v>
      </c>
      <c r="D28" s="102" t="s">
        <v>15</v>
      </c>
      <c r="E28" s="103"/>
      <c r="F28" s="103"/>
      <c r="G28" s="103"/>
      <c r="H28" s="103"/>
      <c r="I28" s="103"/>
      <c r="J28" s="103"/>
      <c r="K28" s="104"/>
      <c r="L28" s="50"/>
      <c r="M28" s="51" t="str">
        <f>IF(L28=0,"",L28/12)</f>
        <v/>
      </c>
    </row>
    <row r="29" spans="1:15 1026:1026" ht="17.25" customHeight="1" x14ac:dyDescent="0.2">
      <c r="A29" s="86" t="s">
        <v>36</v>
      </c>
      <c r="B29" s="87"/>
      <c r="C29" s="87"/>
      <c r="D29" s="88"/>
      <c r="E29" s="88"/>
      <c r="F29" s="88"/>
      <c r="G29" s="88"/>
      <c r="H29" s="88"/>
      <c r="I29" s="88"/>
      <c r="J29" s="88"/>
      <c r="K29" s="89"/>
      <c r="L29" s="65">
        <f>SUM(L26,L28)</f>
        <v>0</v>
      </c>
      <c r="M29" s="43">
        <f>SUM(M26,M28)</f>
        <v>0</v>
      </c>
    </row>
    <row r="30" spans="1:15 1026:1026" ht="17.25" customHeight="1" x14ac:dyDescent="0.2">
      <c r="A30" s="67"/>
      <c r="B30" s="67"/>
      <c r="C30" s="67"/>
      <c r="D30" s="53"/>
      <c r="E30" s="53"/>
      <c r="F30" s="53"/>
      <c r="G30" s="53"/>
      <c r="H30" s="53"/>
      <c r="I30" s="53"/>
      <c r="J30" s="53"/>
      <c r="K30" s="53"/>
      <c r="L30" s="60"/>
      <c r="M30" s="60"/>
    </row>
    <row r="32" spans="1:15 1026:1026" s="3" customFormat="1" ht="66" customHeight="1" x14ac:dyDescent="0.25">
      <c r="A32" s="40" t="s">
        <v>0</v>
      </c>
      <c r="B32" s="40" t="s">
        <v>26</v>
      </c>
      <c r="C32" s="40" t="s">
        <v>14</v>
      </c>
      <c r="D32" s="40" t="s">
        <v>2</v>
      </c>
      <c r="E32" s="40"/>
      <c r="F32" s="40"/>
      <c r="G32" s="40"/>
      <c r="H32" s="40"/>
      <c r="I32" s="40" t="s">
        <v>30</v>
      </c>
      <c r="J32" s="40"/>
      <c r="K32" s="40" t="s">
        <v>31</v>
      </c>
      <c r="L32" s="40" t="s">
        <v>32</v>
      </c>
      <c r="M32" s="40" t="s">
        <v>12</v>
      </c>
    </row>
    <row r="33" spans="1:14 1026:1026" s="1" customFormat="1" ht="15" x14ac:dyDescent="0.25">
      <c r="A33" s="90" t="s">
        <v>23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1"/>
      <c r="N33" s="28"/>
      <c r="AML33" s="14"/>
    </row>
    <row r="34" spans="1:14 1026:1026" s="1" customFormat="1" ht="15" x14ac:dyDescent="0.25">
      <c r="A34" s="47"/>
      <c r="B34" s="20"/>
      <c r="C34" s="44"/>
      <c r="D34" s="8"/>
      <c r="E34" s="21"/>
      <c r="F34" s="21"/>
      <c r="G34" s="22"/>
      <c r="H34" s="21"/>
      <c r="I34" s="21"/>
      <c r="J34" s="21"/>
      <c r="K34" s="21"/>
      <c r="L34" s="23"/>
      <c r="M34" s="23"/>
      <c r="N34" s="28"/>
      <c r="AML34" s="14"/>
    </row>
    <row r="35" spans="1:14 1026:1026" s="28" customFormat="1" ht="19.5" customHeight="1" x14ac:dyDescent="0.25">
      <c r="A35" s="71">
        <v>13</v>
      </c>
      <c r="B35" s="72">
        <v>1</v>
      </c>
      <c r="C35" s="73" t="s">
        <v>27</v>
      </c>
      <c r="D35" s="74">
        <v>44</v>
      </c>
      <c r="E35" s="75"/>
      <c r="F35" s="75"/>
      <c r="G35" s="76"/>
      <c r="H35" s="77"/>
      <c r="I35" s="77">
        <f>SUM(B35*D35)</f>
        <v>44</v>
      </c>
      <c r="J35" s="77"/>
      <c r="K35" s="78"/>
      <c r="L35" s="18">
        <f>SUM(I35*K35)</f>
        <v>0</v>
      </c>
      <c r="M35" s="18">
        <f>SUM(L35/12)</f>
        <v>0</v>
      </c>
      <c r="N35" s="9"/>
    </row>
    <row r="36" spans="1:14 1026:1026" s="28" customFormat="1" ht="19.5" customHeight="1" x14ac:dyDescent="0.25">
      <c r="A36" s="71">
        <v>14</v>
      </c>
      <c r="B36" s="72">
        <v>4</v>
      </c>
      <c r="C36" s="73" t="s">
        <v>28</v>
      </c>
      <c r="D36" s="74">
        <v>52</v>
      </c>
      <c r="E36" s="75"/>
      <c r="F36" s="75"/>
      <c r="G36" s="76"/>
      <c r="H36" s="77"/>
      <c r="I36" s="77">
        <f t="shared" ref="I36:I40" si="14">SUM(B36*D36)</f>
        <v>208</v>
      </c>
      <c r="J36" s="77"/>
      <c r="K36" s="78"/>
      <c r="L36" s="18">
        <f t="shared" ref="L36:L40" si="15">SUM(I36*K36)</f>
        <v>0</v>
      </c>
      <c r="M36" s="18">
        <f t="shared" ref="M36:M40" si="16">SUM(L36/12)</f>
        <v>0</v>
      </c>
      <c r="N36" s="9"/>
    </row>
    <row r="37" spans="1:14 1026:1026" s="28" customFormat="1" ht="19.5" customHeight="1" x14ac:dyDescent="0.25">
      <c r="A37" s="71">
        <v>15</v>
      </c>
      <c r="B37" s="72">
        <v>4</v>
      </c>
      <c r="C37" s="73" t="s">
        <v>29</v>
      </c>
      <c r="D37" s="74">
        <v>52</v>
      </c>
      <c r="E37" s="75"/>
      <c r="F37" s="75"/>
      <c r="G37" s="76"/>
      <c r="H37" s="77"/>
      <c r="I37" s="77">
        <f t="shared" si="14"/>
        <v>208</v>
      </c>
      <c r="J37" s="77"/>
      <c r="K37" s="78"/>
      <c r="L37" s="18">
        <f t="shared" si="15"/>
        <v>0</v>
      </c>
      <c r="M37" s="18">
        <f t="shared" si="16"/>
        <v>0</v>
      </c>
      <c r="N37" s="9"/>
    </row>
    <row r="38" spans="1:14 1026:1026" s="28" customFormat="1" ht="19.5" customHeight="1" x14ac:dyDescent="0.25">
      <c r="A38" s="71">
        <v>16</v>
      </c>
      <c r="B38" s="72">
        <v>2</v>
      </c>
      <c r="C38" s="73" t="s">
        <v>33</v>
      </c>
      <c r="D38" s="74">
        <v>35</v>
      </c>
      <c r="E38" s="75"/>
      <c r="F38" s="75"/>
      <c r="G38" s="76"/>
      <c r="H38" s="77"/>
      <c r="I38" s="77">
        <f t="shared" si="14"/>
        <v>70</v>
      </c>
      <c r="J38" s="77"/>
      <c r="K38" s="78"/>
      <c r="L38" s="18">
        <f t="shared" si="15"/>
        <v>0</v>
      </c>
      <c r="M38" s="18">
        <f t="shared" si="16"/>
        <v>0</v>
      </c>
      <c r="N38" s="9"/>
    </row>
    <row r="39" spans="1:14 1026:1026" s="28" customFormat="1" ht="19.5" customHeight="1" x14ac:dyDescent="0.25">
      <c r="A39" s="71">
        <v>17</v>
      </c>
      <c r="B39" s="72">
        <v>4</v>
      </c>
      <c r="C39" s="73" t="s">
        <v>34</v>
      </c>
      <c r="D39" s="74">
        <v>7</v>
      </c>
      <c r="E39" s="75"/>
      <c r="F39" s="75"/>
      <c r="G39" s="76"/>
      <c r="H39" s="77"/>
      <c r="I39" s="77">
        <f t="shared" ref="I39" si="17">SUM(B39*D39)</f>
        <v>28</v>
      </c>
      <c r="J39" s="77"/>
      <c r="K39" s="78"/>
      <c r="L39" s="18">
        <f t="shared" ref="L39" si="18">SUM(I39*K39)</f>
        <v>0</v>
      </c>
      <c r="M39" s="18">
        <f t="shared" si="16"/>
        <v>0</v>
      </c>
      <c r="N39" s="9"/>
    </row>
    <row r="40" spans="1:14 1026:1026" s="28" customFormat="1" ht="19.5" customHeight="1" x14ac:dyDescent="0.25">
      <c r="A40" s="71">
        <v>18</v>
      </c>
      <c r="B40" s="72">
        <v>4</v>
      </c>
      <c r="C40" s="73" t="s">
        <v>13</v>
      </c>
      <c r="D40" s="74">
        <v>10</v>
      </c>
      <c r="E40" s="75"/>
      <c r="F40" s="75"/>
      <c r="G40" s="76"/>
      <c r="H40" s="77"/>
      <c r="I40" s="77">
        <f t="shared" si="14"/>
        <v>40</v>
      </c>
      <c r="J40" s="77"/>
      <c r="K40" s="78"/>
      <c r="L40" s="18">
        <f t="shared" si="15"/>
        <v>0</v>
      </c>
      <c r="M40" s="18">
        <f t="shared" si="16"/>
        <v>0</v>
      </c>
      <c r="N40" s="9"/>
    </row>
    <row r="41" spans="1:14 1026:1026" ht="17.25" customHeight="1" x14ac:dyDescent="0.2">
      <c r="A41" s="93" t="s">
        <v>37</v>
      </c>
      <c r="B41" s="94"/>
      <c r="C41" s="94"/>
      <c r="D41" s="95"/>
      <c r="E41" s="95"/>
      <c r="F41" s="95"/>
      <c r="G41" s="95"/>
      <c r="H41" s="95"/>
      <c r="I41" s="95"/>
      <c r="J41" s="95"/>
      <c r="K41" s="96"/>
      <c r="L41" s="65">
        <f>SUM(L35:L40)</f>
        <v>0</v>
      </c>
      <c r="M41" s="65">
        <f>SUM(M35:M40)</f>
        <v>0</v>
      </c>
    </row>
    <row r="42" spans="1:14 1026:1026" ht="19.5" thickBot="1" x14ac:dyDescent="0.35">
      <c r="A42" s="84" t="s">
        <v>43</v>
      </c>
      <c r="B42" s="80"/>
      <c r="C42" s="80"/>
      <c r="D42" s="80"/>
      <c r="E42" s="81"/>
      <c r="F42" s="81"/>
      <c r="G42" s="82"/>
      <c r="H42" s="81"/>
      <c r="I42" s="81"/>
      <c r="J42" s="81"/>
      <c r="K42" s="81"/>
      <c r="M42" s="85">
        <v>0</v>
      </c>
    </row>
    <row r="43" spans="1:14 1026:1026" ht="75.599999999999994" customHeight="1" thickBot="1" x14ac:dyDescent="0.35">
      <c r="A43" s="79"/>
      <c r="B43" s="80"/>
      <c r="C43" s="83"/>
      <c r="D43" s="80"/>
      <c r="E43" s="92"/>
      <c r="F43" s="92"/>
      <c r="G43" s="92"/>
      <c r="H43" s="81"/>
      <c r="I43" s="81"/>
      <c r="J43" s="81"/>
      <c r="K43" s="81"/>
    </row>
    <row r="44" spans="1:14 1026:1026" ht="17.25" x14ac:dyDescent="0.3">
      <c r="A44" s="79"/>
      <c r="B44" s="80"/>
      <c r="C44" s="80" t="s">
        <v>42</v>
      </c>
      <c r="D44" s="80"/>
      <c r="E44" s="81"/>
      <c r="F44" s="81"/>
      <c r="G44" s="82"/>
      <c r="H44" s="81"/>
      <c r="I44" s="81"/>
      <c r="J44" s="81"/>
      <c r="K44" s="81"/>
    </row>
  </sheetData>
  <customSheetViews>
    <customSheetView guid="{7E332CA6-EE14-4706-956E-30ACB90DC952}" showPageBreaks="1" printArea="1" hiddenRows="1" view="pageBreakPreview" topLeftCell="A4">
      <selection activeCell="G11" sqref="G11"/>
      <pageMargins left="0.51181102362204722" right="0.51181102362204722" top="0.78740157480314965" bottom="0.59055118110236227" header="0.51181102362204722" footer="0.11811023622047245"/>
      <pageSetup paperSize="9" scale="50" firstPageNumber="0" orientation="landscape" r:id="rId1"/>
      <headerFooter>
        <oddHeader>&amp;C&amp;"Arial,Standard"&amp;14&amp;A</oddHeader>
      </headerFooter>
    </customSheetView>
  </customSheetViews>
  <mergeCells count="15">
    <mergeCell ref="E43:G43"/>
    <mergeCell ref="A41:C41"/>
    <mergeCell ref="D41:K41"/>
    <mergeCell ref="A25:M25"/>
    <mergeCell ref="A27:M27"/>
    <mergeCell ref="D28:K28"/>
    <mergeCell ref="D26:K26"/>
    <mergeCell ref="D29:K29"/>
    <mergeCell ref="A29:C29"/>
    <mergeCell ref="A33:M33"/>
    <mergeCell ref="A24:C24"/>
    <mergeCell ref="D24:K24"/>
    <mergeCell ref="A9:M9"/>
    <mergeCell ref="A23:C23"/>
    <mergeCell ref="D23:K23"/>
  </mergeCells>
  <pageMargins left="0.51181102362204722" right="0.51181102362204722" top="0.78740157480314965" bottom="0.59055118110236227" header="0.51181102362204722" footer="0.11811023622047245"/>
  <pageSetup paperSize="9" scale="47" firstPageNumber="0" orientation="landscape" r:id="rId2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Räßler, Mario</dc:creator>
  <cp:lastModifiedBy>Hüter, Ann-Kathrin</cp:lastModifiedBy>
  <cp:lastPrinted>2025-05-19T09:45:36Z</cp:lastPrinted>
  <dcterms:created xsi:type="dcterms:W3CDTF">2019-08-15T12:55:12Z</dcterms:created>
  <dcterms:modified xsi:type="dcterms:W3CDTF">2026-07-07T07:45:38Z</dcterms:modified>
</cp:coreProperties>
</file>