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56A5D6B4-FD7C-462D-A809-BD400719A4B9}" xr6:coauthVersionLast="47" xr6:coauthVersionMax="47" xr10:uidLastSave="{00000000-0000-0000-0000-000000000000}"/>
  <workbookProtection workbookAlgorithmName="SHA-512" workbookHashValue="sEX5RgXhq0X34QRPqLFubTRM9J8NdnDBslGnccGICzb/jXp2XlzirlweCWBD9fWhUjkGQslGvshk+FPFXOBoBg==" workbookSaltValue="RZkSFRAH8CzlaGJ1aoHg8A=="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GlasRG" sheetId="30" r:id="rId3"/>
    <sheet name="Kal Glas Gesamt" sheetId="22" r:id="rId4"/>
    <sheet name="Räume Glas Albertinsee" sheetId="62" r:id="rId5"/>
    <sheet name="Räume Glas ehem Rath Förd " sheetId="63" r:id="rId6"/>
    <sheet name="Räume Glas ehem Tath Neun" sheetId="64" r:id="rId7"/>
    <sheet name="Räume Glas GS Förderst SG" sheetId="65" r:id="rId8"/>
    <sheet name="Räume Glas GS Förderst TH" sheetId="66" r:id="rId9"/>
    <sheet name="Räume Glas GS Goethe TH " sheetId="67" r:id="rId10"/>
    <sheet name="Räume Glas GS Goethe" sheetId="68" r:id="rId11"/>
    <sheet name="Räume Glas GS Nord" sheetId="69" r:id="rId12"/>
    <sheet name="Räume Glas GS Uhland" sheetId="70" r:id="rId13"/>
    <sheet name="Räume Glas Haus am See " sheetId="71" r:id="rId14"/>
    <sheet name="Räume Glas JC Leo Treff " sheetId="72" r:id="rId15"/>
    <sheet name="Räume Glas JK Förderstedt" sheetId="73" r:id="rId16"/>
    <sheet name="Räume Glas Jugendklub " sheetId="74" r:id="rId17"/>
    <sheet name="Räume Glas Kita Abenteuer" sheetId="75" r:id="rId18"/>
    <sheet name="Räume Glas Kita Leopoldsh" sheetId="76" r:id="rId19"/>
    <sheet name="Räume Glas Kita Pustebl" sheetId="77" r:id="rId20"/>
    <sheet name="Räume Glas Kita Regenb" sheetId="78" r:id="rId21"/>
    <sheet name="Räume Glas Kita Spatzen" sheetId="79" r:id="rId22"/>
    <sheet name="Räume Glas Kita Tausendf" sheetId="80" r:id="rId23"/>
    <sheet name="Räume Glas Kita Teichspa" sheetId="81" r:id="rId24"/>
    <sheet name="Räume Glas Kita Winnie P" sheetId="82" r:id="rId25"/>
    <sheet name="Räume Glas Luther SH " sheetId="83" r:id="rId26"/>
    <sheet name="Räume Glas Neundorf SH" sheetId="84" r:id="rId27"/>
    <sheet name="Räume Glas Rathaus " sheetId="85" r:id="rId28"/>
    <sheet name="Räume Glas Salzland SH" sheetId="86" r:id="rId29"/>
    <sheet name="Räume Glas Sport Förderst" sheetId="87" r:id="rId30"/>
    <sheet name="Räume Glas Stadion d Einh" sheetId="88" r:id="rId31"/>
    <sheet name="Räume Glas Strandsolbad" sheetId="89" r:id="rId32"/>
    <sheet name="Räume Glas Verwaltung 1 " sheetId="90" r:id="rId33"/>
    <sheet name="Räume Glas Verwaltung 2" sheetId="91"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4" hidden="1">'Räume Glas Albertinsee'!$A$7:$K$7</definedName>
    <definedName name="_xlnm._FilterDatabase" localSheetId="5" hidden="1">'Räume Glas ehem Rath Förd '!$A$7:$K$7</definedName>
    <definedName name="_xlnm._FilterDatabase" localSheetId="6" hidden="1">'Räume Glas ehem Tath Neun'!$A$7:$K$7</definedName>
    <definedName name="_xlnm._FilterDatabase" localSheetId="7" hidden="1">'Räume Glas GS Förderst SG'!$A$7:$K$7</definedName>
    <definedName name="_xlnm._FilterDatabase" localSheetId="8" hidden="1">'Räume Glas GS Förderst TH'!$A$7:$K$7</definedName>
    <definedName name="_xlnm._FilterDatabase" localSheetId="10" hidden="1">'Räume Glas GS Goethe'!$A$7:$K$7</definedName>
    <definedName name="_xlnm._FilterDatabase" localSheetId="9" hidden="1">'Räume Glas GS Goethe TH '!$A$7:$K$7</definedName>
    <definedName name="_xlnm._FilterDatabase" localSheetId="11" hidden="1">'Räume Glas GS Nord'!$A$7:$K$7</definedName>
    <definedName name="_xlnm._FilterDatabase" localSheetId="12" hidden="1">'Räume Glas GS Uhland'!$A$7:$K$7</definedName>
    <definedName name="_xlnm._FilterDatabase" localSheetId="13" hidden="1">'Räume Glas Haus am See '!$A$7:$K$7</definedName>
    <definedName name="_xlnm._FilterDatabase" localSheetId="14" hidden="1">'Räume Glas JC Leo Treff '!$A$7:$K$7</definedName>
    <definedName name="_xlnm._FilterDatabase" localSheetId="15" hidden="1">'Räume Glas JK Förderstedt'!$A$7:$K$7</definedName>
    <definedName name="_xlnm._FilterDatabase" localSheetId="16" hidden="1">'Räume Glas Jugendklub '!$A$7:$K$7</definedName>
    <definedName name="_xlnm._FilterDatabase" localSheetId="17" hidden="1">'Räume Glas Kita Abenteuer'!$A$7:$K$7</definedName>
    <definedName name="_xlnm._FilterDatabase" localSheetId="18" hidden="1">'Räume Glas Kita Leopoldsh'!$A$7:$K$7</definedName>
    <definedName name="_xlnm._FilterDatabase" localSheetId="19" hidden="1">'Räume Glas Kita Pustebl'!$A$7:$K$7</definedName>
    <definedName name="_xlnm._FilterDatabase" localSheetId="20" hidden="1">'Räume Glas Kita Regenb'!$A$7:$K$7</definedName>
    <definedName name="_xlnm._FilterDatabase" localSheetId="21" hidden="1">'Räume Glas Kita Spatzen'!$A$7:$K$7</definedName>
    <definedName name="_xlnm._FilterDatabase" localSheetId="22" hidden="1">'Räume Glas Kita Tausendf'!$A$7:$K$7</definedName>
    <definedName name="_xlnm._FilterDatabase" localSheetId="23" hidden="1">'Räume Glas Kita Teichspa'!$A$7:$K$7</definedName>
    <definedName name="_xlnm._FilterDatabase" localSheetId="24" hidden="1">'Räume Glas Kita Winnie P'!$A$7:$K$7</definedName>
    <definedName name="_xlnm._FilterDatabase" localSheetId="25" hidden="1">'Räume Glas Luther SH '!$A$7:$K$7</definedName>
    <definedName name="_xlnm._FilterDatabase" localSheetId="26" hidden="1">'Räume Glas Neundorf SH'!$A$7:$K$7</definedName>
    <definedName name="_xlnm._FilterDatabase" localSheetId="27" hidden="1">'Räume Glas Rathaus '!$A$7:$K$7</definedName>
    <definedName name="_xlnm._FilterDatabase" localSheetId="28" hidden="1">'Räume Glas Salzland SH'!$A$7:$K$7</definedName>
    <definedName name="_xlnm._FilterDatabase" localSheetId="29" hidden="1">'Räume Glas Sport Förderst'!$A$7:$K$7</definedName>
    <definedName name="_xlnm._FilterDatabase" localSheetId="30" hidden="1">'Räume Glas Stadion d Einh'!$A$7:$K$7</definedName>
    <definedName name="_xlnm._FilterDatabase" localSheetId="31" hidden="1">'Räume Glas Strandsolbad'!$A$7:$K$7</definedName>
    <definedName name="_xlnm._FilterDatabase" localSheetId="32" hidden="1">'Räume Glas Verwaltung 1 '!$A$7:$K$7</definedName>
    <definedName name="_xlnm._FilterDatabase" localSheetId="33" hidden="1">'Räume Glas Verwaltung 2'!$A$7:$K$7</definedName>
    <definedName name="berAuftragskosten" localSheetId="4">SVS #REF!</definedName>
    <definedName name="berAuftragskosten" localSheetId="5">SVS #REF!</definedName>
    <definedName name="berAuftragskosten" localSheetId="6">SVS #REF!</definedName>
    <definedName name="berAuftragskosten" localSheetId="7">SVS #REF!</definedName>
    <definedName name="berAuftragskosten" localSheetId="8">SVS #REF!</definedName>
    <definedName name="berAuftragskosten" localSheetId="10">SVS #REF!</definedName>
    <definedName name="berAuftragskosten" localSheetId="9">SVS #REF!</definedName>
    <definedName name="berAuftragskosten" localSheetId="11">SVS #REF!</definedName>
    <definedName name="berAuftragskosten" localSheetId="12">SVS #REF!</definedName>
    <definedName name="berAuftragskosten" localSheetId="13">SVS #REF!</definedName>
    <definedName name="berAuftragskosten" localSheetId="14">SVS #REF!</definedName>
    <definedName name="berAuftragskosten" localSheetId="15">SVS #REF!</definedName>
    <definedName name="berAuftragskosten" localSheetId="16">SVS #REF!</definedName>
    <definedName name="berAuftragskosten" localSheetId="17">SVS #REF!</definedName>
    <definedName name="berAuftragskosten" localSheetId="18">SVS #REF!</definedName>
    <definedName name="berAuftragskosten" localSheetId="19">SVS #REF!</definedName>
    <definedName name="berAuftragskosten" localSheetId="20">SVS #REF!</definedName>
    <definedName name="berAuftragskosten" localSheetId="21">SVS #REF!</definedName>
    <definedName name="berAuftragskosten" localSheetId="22">SVS #REF!</definedName>
    <definedName name="berAuftragskosten" localSheetId="23">SVS #REF!</definedName>
    <definedName name="berAuftragskosten" localSheetId="24">SVS #REF!</definedName>
    <definedName name="berAuftragskosten" localSheetId="25">SVS #REF!</definedName>
    <definedName name="berAuftragskosten" localSheetId="26">SVS #REF!</definedName>
    <definedName name="berAuftragskosten" localSheetId="27">SVS #REF!</definedName>
    <definedName name="berAuftragskosten" localSheetId="28">SVS #REF!</definedName>
    <definedName name="berAuftragskosten" localSheetId="29">SVS #REF!</definedName>
    <definedName name="berAuftragskosten" localSheetId="30">SVS #REF!</definedName>
    <definedName name="berAuftragskosten" localSheetId="31">SVS #REF!</definedName>
    <definedName name="berAuftragskosten" localSheetId="32">SVS #REF!</definedName>
    <definedName name="berAuftragskosten" localSheetId="33">SVS #REF!</definedName>
    <definedName name="berAuftragskosten">SVS #REF!</definedName>
    <definedName name="BereichSVSGrundWC">#REF!</definedName>
    <definedName name="berRGTageObjekt">#REF!</definedName>
    <definedName name="_xlnm.Print_Area" localSheetId="0">Inhaltsverzeichnis!$A$1:$I$47</definedName>
    <definedName name="_xlnm.Print_Area" localSheetId="3">'Kal Glas Gesamt'!$A$1:$L$52</definedName>
    <definedName name="_xlnm.Print_Area" localSheetId="1">Preisübersicht!$A$1:$F$35</definedName>
    <definedName name="_xlnm.Print_Area" localSheetId="4">'Räume Glas Albertinsee'!$A$1:$K$12</definedName>
    <definedName name="_xlnm.Print_Area" localSheetId="5">'Räume Glas ehem Rath Förd '!$A$1:$K$14</definedName>
    <definedName name="_xlnm.Print_Area" localSheetId="6">'Räume Glas ehem Tath Neun'!$A$1:$K$13</definedName>
    <definedName name="_xlnm.Print_Area" localSheetId="7">'Räume Glas GS Förderst SG'!$A$1:$K$57</definedName>
    <definedName name="_xlnm.Print_Area" localSheetId="8">'Räume Glas GS Förderst TH'!$A$1:$K$23</definedName>
    <definedName name="_xlnm.Print_Area" localSheetId="10">'Räume Glas GS Goethe'!$A$1:$K$59</definedName>
    <definedName name="_xlnm.Print_Area" localSheetId="9">'Räume Glas GS Goethe TH '!$A$1:$K$15</definedName>
    <definedName name="_xlnm.Print_Area" localSheetId="11">'Räume Glas GS Nord'!$A$1:$K$26</definedName>
    <definedName name="_xlnm.Print_Area" localSheetId="12">'Räume Glas GS Uhland'!$A$1:$K$68</definedName>
    <definedName name="_xlnm.Print_Area" localSheetId="13">'Räume Glas Haus am See '!$A$1:$K$25</definedName>
    <definedName name="_xlnm.Print_Area" localSheetId="14">'Räume Glas JC Leo Treff '!$A$1:$K$17</definedName>
    <definedName name="_xlnm.Print_Area" localSheetId="15">'Räume Glas JK Förderstedt'!$A$1:$K$9</definedName>
    <definedName name="_xlnm.Print_Area" localSheetId="16">'Räume Glas Jugendklub '!$A$1:$K$12</definedName>
    <definedName name="_xlnm.Print_Area" localSheetId="17">'Räume Glas Kita Abenteuer'!$A$1:$K$29</definedName>
    <definedName name="_xlnm.Print_Area" localSheetId="18">'Räume Glas Kita Leopoldsh'!$A$1:$K$59</definedName>
    <definedName name="_xlnm.Print_Area" localSheetId="19">'Räume Glas Kita Pustebl'!$A$1:$K$28</definedName>
    <definedName name="_xlnm.Print_Area" localSheetId="20">'Räume Glas Kita Regenb'!$A$1:$K$20</definedName>
    <definedName name="_xlnm.Print_Area" localSheetId="21">'Räume Glas Kita Spatzen'!$A$1:$K$25</definedName>
    <definedName name="_xlnm.Print_Area" localSheetId="22">'Räume Glas Kita Tausendf'!$A$1:$K$64</definedName>
    <definedName name="_xlnm.Print_Area" localSheetId="23">'Räume Glas Kita Teichspa'!$A$1:$K$25</definedName>
    <definedName name="_xlnm.Print_Area" localSheetId="24">'Räume Glas Kita Winnie P'!$A$1:$K$22</definedName>
    <definedName name="_xlnm.Print_Area" localSheetId="25">'Räume Glas Luther SH '!$A$1:$K$12</definedName>
    <definedName name="_xlnm.Print_Area" localSheetId="26">'Räume Glas Neundorf SH'!$A$1:$K$19</definedName>
    <definedName name="_xlnm.Print_Area" localSheetId="27">'Räume Glas Rathaus '!$A$1:$K$43</definedName>
    <definedName name="_xlnm.Print_Area" localSheetId="28">'Räume Glas Salzland SH'!$A$1:$K$35</definedName>
    <definedName name="_xlnm.Print_Area" localSheetId="29">'Räume Glas Sport Förderst'!$A$1:$K$13</definedName>
    <definedName name="_xlnm.Print_Area" localSheetId="30">'Räume Glas Stadion d Einh'!$A$1:$K$19</definedName>
    <definedName name="_xlnm.Print_Area" localSheetId="31">'Räume Glas Strandsolbad'!$A$1:$K$12</definedName>
    <definedName name="_xlnm.Print_Area" localSheetId="32">'Räume Glas Verwaltung 1 '!$A$1:$K$43</definedName>
    <definedName name="_xlnm.Print_Area" localSheetId="33">'Räume Glas Verwaltung 2'!$A$1:$K$54</definedName>
    <definedName name="_xlnm.Print_Area" localSheetId="2">'SVS GlasRG'!$A$1:$I$79</definedName>
    <definedName name="_xlnm.Print_Titles" localSheetId="0">Inhaltsverzeichnis!$17:$17</definedName>
    <definedName name="_xlnm.Print_Titles" localSheetId="1">Preisübersicht!$1:$5</definedName>
    <definedName name="_xlnm.Print_Titles" localSheetId="4">'Räume Glas Albertinsee'!$7:$7</definedName>
    <definedName name="_xlnm.Print_Titles" localSheetId="5">'Räume Glas ehem Rath Förd '!$7:$7</definedName>
    <definedName name="_xlnm.Print_Titles" localSheetId="6">'Räume Glas ehem Tath Neun'!$7:$7</definedName>
    <definedName name="_xlnm.Print_Titles" localSheetId="7">'Räume Glas GS Förderst SG'!$7:$7</definedName>
    <definedName name="_xlnm.Print_Titles" localSheetId="8">'Räume Glas GS Förderst TH'!$7:$7</definedName>
    <definedName name="_xlnm.Print_Titles" localSheetId="10">'Räume Glas GS Goethe'!$7:$7</definedName>
    <definedName name="_xlnm.Print_Titles" localSheetId="9">'Räume Glas GS Goethe TH '!$7:$7</definedName>
    <definedName name="_xlnm.Print_Titles" localSheetId="11">'Räume Glas GS Nord'!$7:$7</definedName>
    <definedName name="_xlnm.Print_Titles" localSheetId="12">'Räume Glas GS Uhland'!$7:$7</definedName>
    <definedName name="_xlnm.Print_Titles" localSheetId="13">'Räume Glas Haus am See '!$7:$7</definedName>
    <definedName name="_xlnm.Print_Titles" localSheetId="14">'Räume Glas JC Leo Treff '!$7:$7</definedName>
    <definedName name="_xlnm.Print_Titles" localSheetId="15">'Räume Glas JK Förderstedt'!$7:$7</definedName>
    <definedName name="_xlnm.Print_Titles" localSheetId="16">'Räume Glas Jugendklub '!$7:$7</definedName>
    <definedName name="_xlnm.Print_Titles" localSheetId="17">'Räume Glas Kita Abenteuer'!$7:$7</definedName>
    <definedName name="_xlnm.Print_Titles" localSheetId="18">'Räume Glas Kita Leopoldsh'!$7:$7</definedName>
    <definedName name="_xlnm.Print_Titles" localSheetId="19">'Räume Glas Kita Pustebl'!$7:$7</definedName>
    <definedName name="_xlnm.Print_Titles" localSheetId="20">'Räume Glas Kita Regenb'!$7:$7</definedName>
    <definedName name="_xlnm.Print_Titles" localSheetId="21">'Räume Glas Kita Spatzen'!$7:$7</definedName>
    <definedName name="_xlnm.Print_Titles" localSheetId="22">'Räume Glas Kita Tausendf'!$7:$7</definedName>
    <definedName name="_xlnm.Print_Titles" localSheetId="23">'Räume Glas Kita Teichspa'!$7:$7</definedName>
    <definedName name="_xlnm.Print_Titles" localSheetId="24">'Räume Glas Kita Winnie P'!$7:$7</definedName>
    <definedName name="_xlnm.Print_Titles" localSheetId="25">'Räume Glas Luther SH '!$7:$7</definedName>
    <definedName name="_xlnm.Print_Titles" localSheetId="26">'Räume Glas Neundorf SH'!$7:$7</definedName>
    <definedName name="_xlnm.Print_Titles" localSheetId="27">'Räume Glas Rathaus '!$7:$7</definedName>
    <definedName name="_xlnm.Print_Titles" localSheetId="28">'Räume Glas Salzland SH'!$7:$7</definedName>
    <definedName name="_xlnm.Print_Titles" localSheetId="29">'Räume Glas Sport Förderst'!$7:$7</definedName>
    <definedName name="_xlnm.Print_Titles" localSheetId="30">'Räume Glas Stadion d Einh'!$7:$7</definedName>
    <definedName name="_xlnm.Print_Titles" localSheetId="31">'Räume Glas Strandsolbad'!$7:$7</definedName>
    <definedName name="_xlnm.Print_Titles" localSheetId="32">'Räume Glas Verwaltung 1 '!$7:$7</definedName>
    <definedName name="_xlnm.Print_Titles" localSheetId="33">'Räume Glas Verwaltung 2'!$7:$7</definedName>
    <definedName name="Ferien">#REF!</definedName>
    <definedName name="sAuftragskosten" localSheetId="4">SVS #REF!</definedName>
    <definedName name="sAuftragskosten" localSheetId="5">SVS #REF!</definedName>
    <definedName name="sAuftragskosten" localSheetId="6">SVS #REF!</definedName>
    <definedName name="sAuftragskosten" localSheetId="7">SVS #REF!</definedName>
    <definedName name="sAuftragskosten" localSheetId="8">SVS #REF!</definedName>
    <definedName name="sAuftragskosten" localSheetId="10">SVS #REF!</definedName>
    <definedName name="sAuftragskosten" localSheetId="9">SVS #REF!</definedName>
    <definedName name="sAuftragskosten" localSheetId="11">SVS #REF!</definedName>
    <definedName name="sAuftragskosten" localSheetId="12">SVS #REF!</definedName>
    <definedName name="sAuftragskosten" localSheetId="13">SVS #REF!</definedName>
    <definedName name="sAuftragskosten" localSheetId="14">SVS #REF!</definedName>
    <definedName name="sAuftragskosten" localSheetId="15">SVS #REF!</definedName>
    <definedName name="sAuftragskosten" localSheetId="16">SVS #REF!</definedName>
    <definedName name="sAuftragskosten" localSheetId="17">SVS #REF!</definedName>
    <definedName name="sAuftragskosten" localSheetId="18">SVS #REF!</definedName>
    <definedName name="sAuftragskosten" localSheetId="19">SVS #REF!</definedName>
    <definedName name="sAuftragskosten" localSheetId="20">SVS #REF!</definedName>
    <definedName name="sAuftragskosten" localSheetId="21">SVS #REF!</definedName>
    <definedName name="sAuftragskosten" localSheetId="22">SVS #REF!</definedName>
    <definedName name="sAuftragskosten" localSheetId="23">SVS #REF!</definedName>
    <definedName name="sAuftragskosten" localSheetId="24">SVS #REF!</definedName>
    <definedName name="sAuftragskosten" localSheetId="25">SVS #REF!</definedName>
    <definedName name="sAuftragskosten" localSheetId="26">SVS #REF!</definedName>
    <definedName name="sAuftragskosten" localSheetId="27">SVS #REF!</definedName>
    <definedName name="sAuftragskosten" localSheetId="28">SVS #REF!</definedName>
    <definedName name="sAuftragskosten" localSheetId="29">SVS #REF!</definedName>
    <definedName name="sAuftragskosten" localSheetId="30">SVS #REF!</definedName>
    <definedName name="sAuftragskosten" localSheetId="31">SVS #REF!</definedName>
    <definedName name="sAuftragskosten" localSheetId="32">SVS #REF!</definedName>
    <definedName name="sAuftragskosten" localSheetId="33">SVS #REF!</definedName>
    <definedName name="sAuftragskosten">SVS #REF!</definedName>
    <definedName name="SVListe" localSheetId="4">[1]Tabelle1!$A$1:$B$555</definedName>
    <definedName name="SVListe" localSheetId="5">[2]Tabelle1!$A$1:$B$555</definedName>
    <definedName name="SVListe" localSheetId="6">[3]Tabelle1!$A$1:$B$555</definedName>
    <definedName name="SVListe" localSheetId="7">[4]Tabelle1!$A$1:$B$556</definedName>
    <definedName name="SVListe" localSheetId="8">[5]Tabelle1!$A$1:$B$555</definedName>
    <definedName name="SVListe" localSheetId="10">[6]Tabelle1!$A$1:$B$555</definedName>
    <definedName name="SVListe" localSheetId="9">[7]Tabelle1!$A$1:$B$555</definedName>
    <definedName name="SVListe" localSheetId="11">[8]Tabelle1!$A$1:$B$555</definedName>
    <definedName name="SVListe" localSheetId="12">[9]Tabelle1!$A$1:$B$555</definedName>
    <definedName name="SVListe" localSheetId="13">[10]Tabelle1!$A$1:$B$555</definedName>
    <definedName name="SVListe" localSheetId="14">[11]Tabelle1!$A$1:$B$555</definedName>
    <definedName name="SVListe" localSheetId="15">[12]Tabelle1!$A$1:$B$555</definedName>
    <definedName name="SVListe" localSheetId="16">[13]Tabelle1!$A$1:$B$555</definedName>
    <definedName name="SVListe" localSheetId="17">[14]Tabelle1!$A$1:$B$555</definedName>
    <definedName name="SVListe" localSheetId="18">[15]Tabelle1!$A$1:$B$555</definedName>
    <definedName name="SVListe" localSheetId="19">[16]Tabelle1!$A$1:$B$555</definedName>
    <definedName name="SVListe" localSheetId="20">[17]Tabelle1!$A$1:$B$555</definedName>
    <definedName name="SVListe" localSheetId="21">[18]Tabelle1!$A$1:$B$555</definedName>
    <definedName name="SVListe" localSheetId="22">[19]Tabelle1!$A$1:$B$555</definedName>
    <definedName name="SVListe" localSheetId="23">[20]Tabelle1!$A$1:$B$555</definedName>
    <definedName name="SVListe" localSheetId="24">[21]Tabelle1!$A$1:$B$555</definedName>
    <definedName name="SVListe" localSheetId="25">[22]Tabelle1!$A$1:$B$555</definedName>
    <definedName name="SVListe" localSheetId="26">[23]Tabelle1!$A$1:$B$555</definedName>
    <definedName name="SVListe" localSheetId="27">[24]Tabelle1!$A$1:$B$555</definedName>
    <definedName name="SVListe" localSheetId="28">[25]Tabelle1!$A$1:$B$555</definedName>
    <definedName name="SVListe" localSheetId="29">[26]Tabelle1!$A$1:$B$555</definedName>
    <definedName name="SVListe" localSheetId="30">[27]Tabelle1!$A$1:$B$555</definedName>
    <definedName name="SVListe" localSheetId="31">[28]Tabelle1!$A$1:$B$555</definedName>
    <definedName name="SVListe" localSheetId="32">[29]Tabelle1!$A$1:$B$555</definedName>
    <definedName name="SVListe" localSheetId="33">[30]Tabelle1!$A$1:$B$555</definedName>
    <definedName name="SVListe">#REF!</definedName>
    <definedName name="TTListe" localSheetId="4">[1]Tabelle1!$H$1:$I$82</definedName>
    <definedName name="TTListe" localSheetId="5">[2]Tabelle1!$H$1:$I$82</definedName>
    <definedName name="TTListe" localSheetId="6">[3]Tabelle1!$H$1:$I$82</definedName>
    <definedName name="TTListe" localSheetId="7">[4]Tabelle1!$H$1:$I$82</definedName>
    <definedName name="TTListe" localSheetId="8">[5]Tabelle1!$H$1:$I$82</definedName>
    <definedName name="TTListe" localSheetId="10">[6]Tabelle1!$H$1:$I$82</definedName>
    <definedName name="TTListe" localSheetId="9">[7]Tabelle1!$H$1:$I$82</definedName>
    <definedName name="TTListe" localSheetId="11">[8]Tabelle1!$H$1:$I$82</definedName>
    <definedName name="TTListe" localSheetId="12">[9]Tabelle1!$H$1:$I$82</definedName>
    <definedName name="TTListe" localSheetId="13">[10]Tabelle1!$H$1:$I$82</definedName>
    <definedName name="TTListe" localSheetId="14">[11]Tabelle1!$H$1:$I$82</definedName>
    <definedName name="TTListe" localSheetId="15">[12]Tabelle1!$H$1:$I$82</definedName>
    <definedName name="TTListe" localSheetId="16">[13]Tabelle1!$H$1:$I$82</definedName>
    <definedName name="TTListe" localSheetId="17">[14]Tabelle1!$H$1:$I$82</definedName>
    <definedName name="TTListe" localSheetId="18">[15]Tabelle1!$H$1:$I$82</definedName>
    <definedName name="TTListe" localSheetId="19">[16]Tabelle1!$H$1:$I$82</definedName>
    <definedName name="TTListe" localSheetId="20">[17]Tabelle1!$H$1:$I$82</definedName>
    <definedName name="TTListe" localSheetId="21">[18]Tabelle1!$H$1:$I$82</definedName>
    <definedName name="TTListe" localSheetId="22">[19]Tabelle1!$H$1:$I$82</definedName>
    <definedName name="TTListe" localSheetId="23">[20]Tabelle1!$H$1:$I$82</definedName>
    <definedName name="TTListe" localSheetId="24">[21]Tabelle1!$H$1:$I$82</definedName>
    <definedName name="TTListe" localSheetId="25">[22]Tabelle1!$H$1:$I$82</definedName>
    <definedName name="TTListe" localSheetId="26">[23]Tabelle1!$H$1:$I$82</definedName>
    <definedName name="TTListe" localSheetId="27">[24]Tabelle1!$H$1:$I$82</definedName>
    <definedName name="TTListe" localSheetId="28">[25]Tabelle1!$H$1:$I$82</definedName>
    <definedName name="TTListe" localSheetId="29">[26]Tabelle1!$H$1:$I$82</definedName>
    <definedName name="TTListe" localSheetId="30">[27]Tabelle1!$H$1:$I$82</definedName>
    <definedName name="TTListe" localSheetId="31">[28]Tabelle1!$H$1:$I$82</definedName>
    <definedName name="TTListe" localSheetId="32">[29]Tabelle1!$H$1:$I$82</definedName>
    <definedName name="TTListe" localSheetId="33">[30]Tabelle1!$H$1:$I$82</definedName>
    <definedName name="TTListe">#REF!</definedName>
    <definedName name="Turnus" localSheetId="4">[1]Tabelle1!$C$2:$D$13</definedName>
    <definedName name="Turnus" localSheetId="5">[2]Tabelle1!$C$2:$D$13</definedName>
    <definedName name="Turnus" localSheetId="6">[3]Tabelle1!$C$2:$D$13</definedName>
    <definedName name="Turnus" localSheetId="7">[4]Tabelle1!$C$2:$D$13</definedName>
    <definedName name="Turnus" localSheetId="8">[5]Tabelle1!$C$2:$D$13</definedName>
    <definedName name="Turnus" localSheetId="10">[6]Tabelle1!$C$2:$D$13</definedName>
    <definedName name="Turnus" localSheetId="9">[7]Tabelle1!$C$2:$D$13</definedName>
    <definedName name="Turnus" localSheetId="11">[8]Tabelle1!$C$2:$D$13</definedName>
    <definedName name="Turnus" localSheetId="12">[9]Tabelle1!$C$2:$D$13</definedName>
    <definedName name="Turnus" localSheetId="13">[10]Tabelle1!$C$2:$D$13</definedName>
    <definedName name="Turnus" localSheetId="14">[11]Tabelle1!$C$2:$D$13</definedName>
    <definedName name="Turnus" localSheetId="15">[12]Tabelle1!$C$2:$D$13</definedName>
    <definedName name="Turnus" localSheetId="16">[13]Tabelle1!$C$2:$D$13</definedName>
    <definedName name="Turnus" localSheetId="17">[14]Tabelle1!$C$2:$D$13</definedName>
    <definedName name="Turnus" localSheetId="18">[15]Tabelle1!$C$2:$D$13</definedName>
    <definedName name="Turnus" localSheetId="19">[16]Tabelle1!$C$2:$D$13</definedName>
    <definedName name="Turnus" localSheetId="20">[17]Tabelle1!$C$2:$D$13</definedName>
    <definedName name="Turnus" localSheetId="21">[18]Tabelle1!$C$2:$D$13</definedName>
    <definedName name="Turnus" localSheetId="22">[19]Tabelle1!$C$2:$D$13</definedName>
    <definedName name="Turnus" localSheetId="23">[20]Tabelle1!$C$2:$D$13</definedName>
    <definedName name="Turnus" localSheetId="24">[21]Tabelle1!$C$2:$D$13</definedName>
    <definedName name="Turnus" localSheetId="25">[22]Tabelle1!$C$2:$D$13</definedName>
    <definedName name="Turnus" localSheetId="26">[23]Tabelle1!$C$2:$D$13</definedName>
    <definedName name="Turnus" localSheetId="27">[24]Tabelle1!$C$2:$D$13</definedName>
    <definedName name="Turnus" localSheetId="28">[25]Tabelle1!$C$2:$D$13</definedName>
    <definedName name="Turnus" localSheetId="29">[26]Tabelle1!$C$2:$D$13</definedName>
    <definedName name="Turnus" localSheetId="30">[27]Tabelle1!$C$2:$D$13</definedName>
    <definedName name="Turnus" localSheetId="31">[28]Tabelle1!$C$2:$D$13</definedName>
    <definedName name="Turnus" localSheetId="32">[29]Tabelle1!$C$2:$D$13</definedName>
    <definedName name="Turnus" localSheetId="33">[30]Tabelle1!$C$2:$D$13</definedName>
    <definedName name="Turnus">#REF!</definedName>
    <definedName name="TurnusKita" localSheetId="4">[1]Tabelle1!$E$14:$F$25</definedName>
    <definedName name="TurnusKita" localSheetId="5">[2]Tabelle1!$E$14:$F$25</definedName>
    <definedName name="TurnusKita" localSheetId="6">[3]Tabelle1!$E$14:$F$25</definedName>
    <definedName name="TurnusKita" localSheetId="7">[4]Tabelle1!$E$14:$F$25</definedName>
    <definedName name="TurnusKita" localSheetId="8">[5]Tabelle1!$E$14:$F$25</definedName>
    <definedName name="TurnusKita" localSheetId="10">[6]Tabelle1!$E$14:$F$25</definedName>
    <definedName name="TurnusKita" localSheetId="9">[7]Tabelle1!$E$14:$F$25</definedName>
    <definedName name="TurnusKita" localSheetId="11">[8]Tabelle1!$E$14:$F$25</definedName>
    <definedName name="TurnusKita" localSheetId="12">[9]Tabelle1!$E$14:$F$25</definedName>
    <definedName name="TurnusKita" localSheetId="13">[10]Tabelle1!$E$14:$F$25</definedName>
    <definedName name="TurnusKita" localSheetId="14">[11]Tabelle1!$E$14:$F$25</definedName>
    <definedName name="TurnusKita" localSheetId="15">[12]Tabelle1!$E$14:$F$25</definedName>
    <definedName name="TurnusKita" localSheetId="16">[13]Tabelle1!$E$14:$F$25</definedName>
    <definedName name="TurnusKita" localSheetId="17">[14]Tabelle1!$E$14:$F$25</definedName>
    <definedName name="TurnusKita" localSheetId="18">[15]Tabelle1!$E$14:$F$25</definedName>
    <definedName name="TurnusKita" localSheetId="19">[16]Tabelle1!$E$14:$F$25</definedName>
    <definedName name="TurnusKita" localSheetId="20">[17]Tabelle1!$E$14:$F$25</definedName>
    <definedName name="TurnusKita" localSheetId="21">[18]Tabelle1!$E$14:$F$25</definedName>
    <definedName name="TurnusKita" localSheetId="22">[19]Tabelle1!$E$14:$F$25</definedName>
    <definedName name="TurnusKita" localSheetId="23">[20]Tabelle1!$E$14:$F$25</definedName>
    <definedName name="TurnusKita" localSheetId="24">[21]Tabelle1!$E$14:$F$25</definedName>
    <definedName name="TurnusKita" localSheetId="25">[22]Tabelle1!$E$14:$F$25</definedName>
    <definedName name="TurnusKita" localSheetId="26">[23]Tabelle1!$E$14:$F$25</definedName>
    <definedName name="TurnusKita" localSheetId="27">[24]Tabelle1!$E$14:$F$25</definedName>
    <definedName name="TurnusKita" localSheetId="28">[25]Tabelle1!$E$14:$F$25</definedName>
    <definedName name="TurnusKita" localSheetId="29">[26]Tabelle1!$E$14:$F$25</definedName>
    <definedName name="TurnusKita" localSheetId="30">[27]Tabelle1!$E$14:$F$25</definedName>
    <definedName name="TurnusKita" localSheetId="31">[28]Tabelle1!$E$14:$F$25</definedName>
    <definedName name="TurnusKita" localSheetId="32">[29]Tabelle1!$E$14:$F$25</definedName>
    <definedName name="TurnusKita" localSheetId="33">[30]Tabelle1!$E$14:$F$25</definedName>
    <definedName name="TurnusKita">#REF!</definedName>
    <definedName name="TurnusSchule" localSheetId="4">[1]Tabelle1!$E$2:$F$13</definedName>
    <definedName name="TurnusSchule" localSheetId="5">[2]Tabelle1!$E$2:$F$13</definedName>
    <definedName name="TurnusSchule" localSheetId="6">[3]Tabelle1!$E$2:$F$13</definedName>
    <definedName name="TurnusSchule" localSheetId="7">[4]Tabelle1!$E$2:$F$13</definedName>
    <definedName name="TurnusSchule" localSheetId="8">[5]Tabelle1!$E$2:$F$13</definedName>
    <definedName name="TurnusSchule" localSheetId="10">[6]Tabelle1!$E$2:$F$13</definedName>
    <definedName name="TurnusSchule" localSheetId="9">[7]Tabelle1!$E$2:$F$13</definedName>
    <definedName name="TurnusSchule" localSheetId="11">[8]Tabelle1!$E$2:$F$13</definedName>
    <definedName name="TurnusSchule" localSheetId="12">[9]Tabelle1!$E$2:$F$13</definedName>
    <definedName name="TurnusSchule" localSheetId="13">[10]Tabelle1!$E$2:$F$13</definedName>
    <definedName name="TurnusSchule" localSheetId="14">[11]Tabelle1!$E$2:$F$13</definedName>
    <definedName name="TurnusSchule" localSheetId="15">[12]Tabelle1!$E$2:$F$13</definedName>
    <definedName name="TurnusSchule" localSheetId="16">[13]Tabelle1!$E$2:$F$13</definedName>
    <definedName name="TurnusSchule" localSheetId="17">[14]Tabelle1!$E$2:$F$13</definedName>
    <definedName name="TurnusSchule" localSheetId="18">[15]Tabelle1!$E$2:$F$13</definedName>
    <definedName name="TurnusSchule" localSheetId="19">[16]Tabelle1!$E$2:$F$13</definedName>
    <definedName name="TurnusSchule" localSheetId="20">[17]Tabelle1!$E$2:$F$13</definedName>
    <definedName name="TurnusSchule" localSheetId="21">[18]Tabelle1!$E$2:$F$13</definedName>
    <definedName name="TurnusSchule" localSheetId="22">[19]Tabelle1!$E$2:$F$13</definedName>
    <definedName name="TurnusSchule" localSheetId="23">[20]Tabelle1!$E$2:$F$13</definedName>
    <definedName name="TurnusSchule" localSheetId="24">[21]Tabelle1!$E$2:$F$13</definedName>
    <definedName name="TurnusSchule" localSheetId="25">[22]Tabelle1!$E$2:$F$13</definedName>
    <definedName name="TurnusSchule" localSheetId="26">[23]Tabelle1!$E$2:$F$13</definedName>
    <definedName name="TurnusSchule" localSheetId="27">[24]Tabelle1!$E$2:$F$13</definedName>
    <definedName name="TurnusSchule" localSheetId="28">[25]Tabelle1!$E$2:$F$13</definedName>
    <definedName name="TurnusSchule" localSheetId="29">[26]Tabelle1!$E$2:$F$13</definedName>
    <definedName name="TurnusSchule" localSheetId="30">[27]Tabelle1!$E$2:$F$13</definedName>
    <definedName name="TurnusSchule" localSheetId="31">[28]Tabelle1!$E$2:$F$13</definedName>
    <definedName name="TurnusSchule" localSheetId="32">[29]Tabelle1!$E$2:$F$13</definedName>
    <definedName name="TurnusSchule" localSheetId="33">[30]Tabelle1!$E$2:$F$13</definedName>
    <definedName name="TurnusSchule">#REF!</definedName>
    <definedName name="TurnusVerwaltung" localSheetId="4">[1]Tabelle1!$E$26:$F$37</definedName>
    <definedName name="TurnusVerwaltung" localSheetId="5">[2]Tabelle1!$E$26:$F$37</definedName>
    <definedName name="TurnusVerwaltung" localSheetId="6">[3]Tabelle1!$E$26:$F$37</definedName>
    <definedName name="TurnusVerwaltung" localSheetId="7">[4]Tabelle1!$E$26:$F$37</definedName>
    <definedName name="TurnusVerwaltung" localSheetId="8">[5]Tabelle1!$E$26:$F$37</definedName>
    <definedName name="TurnusVerwaltung" localSheetId="10">[6]Tabelle1!$E$26:$F$37</definedName>
    <definedName name="TurnusVerwaltung" localSheetId="9">[7]Tabelle1!$E$26:$F$37</definedName>
    <definedName name="TurnusVerwaltung" localSheetId="11">[8]Tabelle1!$E$26:$F$37</definedName>
    <definedName name="TurnusVerwaltung" localSheetId="12">[9]Tabelle1!$E$26:$F$37</definedName>
    <definedName name="TurnusVerwaltung" localSheetId="13">[10]Tabelle1!$E$26:$F$37</definedName>
    <definedName name="TurnusVerwaltung" localSheetId="14">[11]Tabelle1!$E$26:$F$37</definedName>
    <definedName name="TurnusVerwaltung" localSheetId="15">[12]Tabelle1!$E$26:$F$37</definedName>
    <definedName name="TurnusVerwaltung" localSheetId="16">[13]Tabelle1!$E$26:$F$37</definedName>
    <definedName name="TurnusVerwaltung" localSheetId="17">[14]Tabelle1!$E$26:$F$37</definedName>
    <definedName name="TurnusVerwaltung" localSheetId="18">[15]Tabelle1!$E$26:$F$37</definedName>
    <definedName name="TurnusVerwaltung" localSheetId="19">[16]Tabelle1!$E$26:$F$37</definedName>
    <definedName name="TurnusVerwaltung" localSheetId="20">[17]Tabelle1!$E$26:$F$37</definedName>
    <definedName name="TurnusVerwaltung" localSheetId="21">[18]Tabelle1!$E$26:$F$37</definedName>
    <definedName name="TurnusVerwaltung" localSheetId="22">[19]Tabelle1!$E$26:$F$37</definedName>
    <definedName name="TurnusVerwaltung" localSheetId="23">[20]Tabelle1!$E$26:$F$37</definedName>
    <definedName name="TurnusVerwaltung" localSheetId="24">[21]Tabelle1!$E$26:$F$37</definedName>
    <definedName name="TurnusVerwaltung" localSheetId="25">[22]Tabelle1!$E$26:$F$37</definedName>
    <definedName name="TurnusVerwaltung" localSheetId="26">[23]Tabelle1!$E$26:$F$37</definedName>
    <definedName name="TurnusVerwaltung" localSheetId="27">[24]Tabelle1!$E$26:$F$37</definedName>
    <definedName name="TurnusVerwaltung" localSheetId="28">[25]Tabelle1!$E$26:$F$37</definedName>
    <definedName name="TurnusVerwaltung" localSheetId="29">[26]Tabelle1!$E$26:$F$37</definedName>
    <definedName name="TurnusVerwaltung" localSheetId="30">[27]Tabelle1!$E$26:$F$37</definedName>
    <definedName name="TurnusVerwaltung" localSheetId="31">[28]Tabelle1!$E$26:$F$37</definedName>
    <definedName name="TurnusVerwaltung" localSheetId="32">[29]Tabelle1!$E$26:$F$37</definedName>
    <definedName name="TurnusVerwaltung" localSheetId="33">[30]Tabelle1!$E$26:$F$37</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30" l="1"/>
  <c r="D23" i="30"/>
  <c r="D21" i="30"/>
  <c r="D19" i="30"/>
  <c r="D17" i="30"/>
  <c r="I8" i="91" l="1"/>
  <c r="G8" i="91"/>
  <c r="F8" i="91"/>
  <c r="M2" i="91"/>
  <c r="I8" i="90"/>
  <c r="G8" i="90"/>
  <c r="F8" i="90"/>
  <c r="M2" i="90"/>
  <c r="I8" i="89"/>
  <c r="G8" i="89"/>
  <c r="F8" i="89"/>
  <c r="M2" i="89"/>
  <c r="I8" i="88"/>
  <c r="G8" i="88"/>
  <c r="F8" i="88"/>
  <c r="M2" i="88"/>
  <c r="I8" i="87"/>
  <c r="G8" i="87"/>
  <c r="F8" i="87"/>
  <c r="M2" i="87"/>
  <c r="I8" i="86"/>
  <c r="G8" i="86"/>
  <c r="F8" i="86"/>
  <c r="M2" i="86"/>
  <c r="I8" i="85"/>
  <c r="G8" i="85"/>
  <c r="F8" i="85"/>
  <c r="M2" i="85"/>
  <c r="I8" i="84"/>
  <c r="G8" i="84"/>
  <c r="F8" i="84"/>
  <c r="M2" i="84"/>
  <c r="I8" i="83"/>
  <c r="G8" i="83"/>
  <c r="F8" i="83"/>
  <c r="M2" i="83"/>
  <c r="I8" i="82"/>
  <c r="G8" i="82"/>
  <c r="F8" i="82"/>
  <c r="M2" i="82"/>
  <c r="I8" i="81"/>
  <c r="G8" i="81"/>
  <c r="F8" i="81"/>
  <c r="M2" i="81"/>
  <c r="I8" i="80"/>
  <c r="G8" i="80"/>
  <c r="F8" i="80"/>
  <c r="M2" i="80"/>
  <c r="I8" i="79"/>
  <c r="G8" i="79"/>
  <c r="F8" i="79"/>
  <c r="M2" i="79"/>
  <c r="I8" i="78"/>
  <c r="G8" i="78"/>
  <c r="F8" i="78"/>
  <c r="M2" i="78"/>
  <c r="I8" i="77"/>
  <c r="G8" i="77"/>
  <c r="F8" i="77"/>
  <c r="M2" i="77"/>
  <c r="I8" i="76"/>
  <c r="G8" i="76"/>
  <c r="F8" i="76"/>
  <c r="M2" i="76"/>
  <c r="I8" i="75"/>
  <c r="G8" i="75"/>
  <c r="F8" i="75"/>
  <c r="M2" i="75"/>
  <c r="I8" i="74"/>
  <c r="G8" i="74"/>
  <c r="F8" i="74"/>
  <c r="M2" i="74"/>
  <c r="I8" i="73"/>
  <c r="G8" i="73"/>
  <c r="F8" i="73"/>
  <c r="M2" i="73"/>
  <c r="I8" i="72"/>
  <c r="G8" i="72"/>
  <c r="F8" i="72"/>
  <c r="M2" i="72"/>
  <c r="I8" i="71"/>
  <c r="G8" i="71"/>
  <c r="F8" i="71"/>
  <c r="M2" i="71"/>
  <c r="I8" i="70"/>
  <c r="G8" i="70"/>
  <c r="F8" i="70"/>
  <c r="M2" i="70"/>
  <c r="I8" i="69"/>
  <c r="G8" i="69"/>
  <c r="F8" i="69"/>
  <c r="M2" i="69"/>
  <c r="I8" i="68"/>
  <c r="G8" i="68"/>
  <c r="F8" i="68"/>
  <c r="M2" i="68"/>
  <c r="I8" i="67"/>
  <c r="G8" i="67"/>
  <c r="F8" i="67"/>
  <c r="M2" i="67"/>
  <c r="I8" i="66"/>
  <c r="G8" i="66"/>
  <c r="F8" i="66"/>
  <c r="M2" i="66"/>
  <c r="I8" i="65"/>
  <c r="G8" i="65"/>
  <c r="F8" i="65"/>
  <c r="M2" i="65"/>
  <c r="I8" i="64"/>
  <c r="G8" i="64"/>
  <c r="F8" i="64"/>
  <c r="M2" i="64"/>
  <c r="I8" i="63"/>
  <c r="G8" i="63"/>
  <c r="F8" i="63"/>
  <c r="M2" i="63"/>
  <c r="I8" i="62"/>
  <c r="G8" i="62"/>
  <c r="F8" i="62"/>
  <c r="M2" i="62"/>
  <c r="F6" i="1" l="1"/>
  <c r="H34" i="22"/>
  <c r="H33" i="22"/>
  <c r="H32" i="22"/>
  <c r="H31" i="22"/>
  <c r="H30" i="22"/>
  <c r="H29" i="22"/>
  <c r="H28" i="22"/>
  <c r="H27" i="22"/>
  <c r="H26" i="22"/>
  <c r="H25" i="22"/>
  <c r="H24" i="22"/>
  <c r="H23" i="22"/>
  <c r="H22" i="22"/>
  <c r="H21" i="22"/>
  <c r="H20" i="22"/>
  <c r="H19" i="22"/>
  <c r="H18" i="22"/>
  <c r="H17" i="22"/>
  <c r="H16" i="22"/>
  <c r="H15" i="22"/>
  <c r="H14" i="22"/>
  <c r="H13" i="22"/>
  <c r="H12" i="22"/>
  <c r="H11" i="22"/>
  <c r="H10" i="22"/>
  <c r="H9" i="22"/>
  <c r="H8" i="22"/>
  <c r="H7" i="22"/>
  <c r="H6" i="22"/>
  <c r="H5" i="22"/>
  <c r="D76" i="30" l="1"/>
  <c r="F57" i="30" l="1"/>
  <c r="F42" i="30"/>
  <c r="C2" i="30" l="1"/>
  <c r="C2" i="3" l="1"/>
  <c r="G2" i="22" l="1"/>
  <c r="E1" i="30" l="1"/>
  <c r="I2" i="1"/>
  <c r="B2" i="22" l="1"/>
  <c r="K68" i="30" l="1"/>
  <c r="K67" i="30"/>
  <c r="K66" i="30"/>
  <c r="K65" i="30"/>
  <c r="K60" i="30"/>
  <c r="K56" i="30"/>
  <c r="K55" i="30"/>
  <c r="K54" i="30"/>
  <c r="K53" i="30"/>
  <c r="K52" i="30"/>
  <c r="K51" i="30"/>
  <c r="K50" i="30"/>
  <c r="K48" i="30"/>
  <c r="K47" i="30"/>
  <c r="K46" i="30"/>
  <c r="K41" i="30"/>
  <c r="K40" i="30"/>
  <c r="K39" i="30"/>
  <c r="K38" i="30"/>
  <c r="K33" i="30"/>
  <c r="K32" i="30"/>
  <c r="K27" i="30"/>
  <c r="K25" i="30"/>
  <c r="K13" i="30"/>
  <c r="K12" i="30"/>
  <c r="K11" i="30"/>
  <c r="K10" i="30"/>
  <c r="K9" i="30"/>
  <c r="H56" i="30"/>
  <c r="H55" i="30"/>
  <c r="H54" i="30"/>
  <c r="H53" i="30"/>
  <c r="H52" i="30"/>
  <c r="H51" i="30"/>
  <c r="H50" i="30"/>
  <c r="H48" i="30"/>
  <c r="H47" i="30"/>
  <c r="H46" i="30"/>
  <c r="H41" i="30"/>
  <c r="H40" i="30"/>
  <c r="H39" i="30"/>
  <c r="H38" i="30"/>
  <c r="H33" i="30"/>
  <c r="H32" i="30"/>
  <c r="H28" i="30"/>
  <c r="H27" i="30"/>
  <c r="H13" i="30"/>
  <c r="H14" i="30" s="1"/>
  <c r="K14" i="30" s="1"/>
  <c r="H12" i="30"/>
  <c r="H11" i="30"/>
  <c r="H10" i="30"/>
  <c r="H9" i="30"/>
  <c r="F14" i="30"/>
  <c r="D20" i="30" s="1"/>
  <c r="F20" i="30" s="1"/>
  <c r="H20" i="30" s="1"/>
  <c r="B3" i="3"/>
  <c r="D22" i="30" l="1"/>
  <c r="F22" i="30" s="1"/>
  <c r="H22" i="30" s="1"/>
  <c r="D26" i="30"/>
  <c r="F26" i="30" s="1"/>
  <c r="H26" i="30" s="1"/>
  <c r="H42" i="30"/>
  <c r="K42" i="30" s="1"/>
  <c r="H57" i="30"/>
  <c r="D18" i="30"/>
  <c r="D24" i="30"/>
  <c r="K61" i="30"/>
  <c r="K57" i="30" l="1"/>
  <c r="F18" i="30"/>
  <c r="F24" i="30"/>
  <c r="H24" i="30" s="1"/>
  <c r="H18" i="30" l="1"/>
  <c r="H29" i="30" s="1"/>
  <c r="F29" i="30"/>
  <c r="F34" i="30" s="1"/>
  <c r="F59" i="30" s="1"/>
  <c r="K29" i="30" l="1"/>
  <c r="H34" i="30"/>
  <c r="K34" i="30" l="1"/>
  <c r="H59" i="30"/>
  <c r="H60" i="30" l="1"/>
  <c r="H61" i="30"/>
  <c r="K17" i="30" l="1"/>
  <c r="K34" i="22"/>
  <c r="K18" i="22"/>
  <c r="K5" i="30"/>
  <c r="K12" i="22"/>
  <c r="K22" i="22"/>
  <c r="K33" i="22"/>
  <c r="K17" i="22"/>
  <c r="K28" i="30"/>
  <c r="K14" i="22"/>
  <c r="K13" i="22"/>
  <c r="K28" i="22"/>
  <c r="K11" i="22"/>
  <c r="K26" i="22"/>
  <c r="K25" i="22"/>
  <c r="K24" i="22"/>
  <c r="K32" i="22"/>
  <c r="K16" i="22"/>
  <c r="K23" i="30"/>
  <c r="K19" i="30"/>
  <c r="K29" i="22"/>
  <c r="K31" i="22"/>
  <c r="K15" i="22"/>
  <c r="K21" i="30"/>
  <c r="A1" i="30"/>
  <c r="K27" i="22"/>
  <c r="K10" i="22"/>
  <c r="K9" i="22"/>
  <c r="K8" i="22"/>
  <c r="K7" i="22"/>
  <c r="K6" i="22"/>
  <c r="K5" i="22"/>
  <c r="K19" i="22"/>
  <c r="F61" i="30"/>
  <c r="F62" i="30" s="1"/>
  <c r="K62" i="30" s="1"/>
  <c r="K30" i="22"/>
  <c r="K23" i="22"/>
  <c r="K21" i="22"/>
  <c r="K20" i="22"/>
  <c r="L24" i="22" l="1"/>
  <c r="M24" i="22"/>
  <c r="M25" i="22"/>
  <c r="L25" i="22"/>
  <c r="M7" i="22"/>
  <c r="L7" i="22"/>
  <c r="M26" i="22"/>
  <c r="L26" i="22"/>
  <c r="M11" i="22"/>
  <c r="L11" i="22"/>
  <c r="L8" i="22"/>
  <c r="M8" i="22"/>
  <c r="M9" i="22"/>
  <c r="L9" i="22"/>
  <c r="M28" i="22"/>
  <c r="L28" i="22"/>
  <c r="M10" i="22"/>
  <c r="L10" i="22"/>
  <c r="L13" i="22"/>
  <c r="M13" i="22"/>
  <c r="M27" i="22"/>
  <c r="L27" i="22"/>
  <c r="M14" i="22"/>
  <c r="L14" i="22"/>
  <c r="M17" i="22"/>
  <c r="L17" i="22"/>
  <c r="M15" i="22"/>
  <c r="L15" i="22"/>
  <c r="L33" i="22"/>
  <c r="M33" i="22"/>
  <c r="M20" i="22"/>
  <c r="L20" i="22"/>
  <c r="M31" i="22"/>
  <c r="L31" i="22"/>
  <c r="M22" i="22"/>
  <c r="L22" i="22"/>
  <c r="M21" i="22"/>
  <c r="L21" i="22"/>
  <c r="M29" i="22"/>
  <c r="L29" i="22"/>
  <c r="M12" i="22"/>
  <c r="L12" i="22"/>
  <c r="M23" i="22"/>
  <c r="L23" i="22"/>
  <c r="L30" i="22"/>
  <c r="M30" i="22"/>
  <c r="M18" i="22"/>
  <c r="L18" i="22"/>
  <c r="L16" i="22"/>
  <c r="M16" i="22"/>
  <c r="L34" i="22"/>
  <c r="M34" i="22"/>
  <c r="L19" i="22"/>
  <c r="M19" i="22"/>
  <c r="L32" i="22"/>
  <c r="M32" i="22"/>
  <c r="L6" i="22"/>
  <c r="M6" i="22"/>
  <c r="M5" i="22"/>
  <c r="L5" i="22"/>
  <c r="M3" i="22" l="1"/>
  <c r="F30" i="1"/>
  <c r="G30" i="1" s="1"/>
  <c r="H30" i="1" s="1"/>
  <c r="C18" i="3"/>
  <c r="D18" i="3" s="1"/>
  <c r="F18" i="3" s="1"/>
  <c r="E18" i="3" s="1"/>
  <c r="C10" i="3"/>
  <c r="D10" i="3" s="1"/>
  <c r="F10" i="3" s="1"/>
  <c r="E10" i="3" s="1"/>
  <c r="F22" i="1"/>
  <c r="G22" i="1" s="1"/>
  <c r="H22" i="1" s="1"/>
  <c r="F28" i="1"/>
  <c r="G28" i="1" s="1"/>
  <c r="H28" i="1" s="1"/>
  <c r="C16" i="3"/>
  <c r="D16" i="3" s="1"/>
  <c r="F16" i="3" s="1"/>
  <c r="E16" i="3" s="1"/>
  <c r="C28" i="3"/>
  <c r="D28" i="3" s="1"/>
  <c r="F28" i="3" s="1"/>
  <c r="E28" i="3" s="1"/>
  <c r="F40" i="1"/>
  <c r="G40" i="1" s="1"/>
  <c r="H40" i="1" s="1"/>
  <c r="C8" i="3"/>
  <c r="D8" i="3" s="1"/>
  <c r="F8" i="3" s="1"/>
  <c r="E8" i="3" s="1"/>
  <c r="F20" i="1"/>
  <c r="G20" i="1" s="1"/>
  <c r="H20" i="1" s="1"/>
  <c r="C21" i="3"/>
  <c r="D21" i="3" s="1"/>
  <c r="F21" i="3" s="1"/>
  <c r="E21" i="3" s="1"/>
  <c r="F33" i="1"/>
  <c r="G33" i="1" s="1"/>
  <c r="H33" i="1" s="1"/>
  <c r="F25" i="1"/>
  <c r="G25" i="1" s="1"/>
  <c r="H25" i="1" s="1"/>
  <c r="C13" i="3"/>
  <c r="D13" i="3" s="1"/>
  <c r="F13" i="3" s="1"/>
  <c r="E13" i="3" s="1"/>
  <c r="F42" i="1"/>
  <c r="G42" i="1" s="1"/>
  <c r="H42" i="1" s="1"/>
  <c r="C30" i="3"/>
  <c r="D30" i="3" s="1"/>
  <c r="F30" i="3" s="1"/>
  <c r="E30" i="3" s="1"/>
  <c r="C20" i="3"/>
  <c r="D20" i="3" s="1"/>
  <c r="F20" i="3" s="1"/>
  <c r="E20" i="3" s="1"/>
  <c r="F32" i="1"/>
  <c r="G32" i="1" s="1"/>
  <c r="H32" i="1" s="1"/>
  <c r="C29" i="3"/>
  <c r="D29" i="3" s="1"/>
  <c r="F29" i="3" s="1"/>
  <c r="E29" i="3" s="1"/>
  <c r="F41" i="1"/>
  <c r="G41" i="1" s="1"/>
  <c r="H41" i="1" s="1"/>
  <c r="F46" i="1"/>
  <c r="G46" i="1" s="1"/>
  <c r="H46" i="1" s="1"/>
  <c r="C34" i="3"/>
  <c r="D34" i="3" s="1"/>
  <c r="F34" i="3" s="1"/>
  <c r="E34" i="3" s="1"/>
  <c r="C9" i="3"/>
  <c r="D9" i="3" s="1"/>
  <c r="F9" i="3" s="1"/>
  <c r="E9" i="3" s="1"/>
  <c r="F21" i="1"/>
  <c r="G21" i="1" s="1"/>
  <c r="H21" i="1" s="1"/>
  <c r="F35" i="1"/>
  <c r="G35" i="1" s="1"/>
  <c r="H35" i="1" s="1"/>
  <c r="C23" i="3"/>
  <c r="D23" i="3" s="1"/>
  <c r="F23" i="3" s="1"/>
  <c r="E23" i="3" s="1"/>
  <c r="C26" i="3"/>
  <c r="D26" i="3" s="1"/>
  <c r="F26" i="3" s="1"/>
  <c r="E26" i="3" s="1"/>
  <c r="F38" i="1"/>
  <c r="G38" i="1" s="1"/>
  <c r="H38" i="1" s="1"/>
  <c r="F45" i="1"/>
  <c r="G45" i="1" s="1"/>
  <c r="H45" i="1" s="1"/>
  <c r="C33" i="3"/>
  <c r="D33" i="3" s="1"/>
  <c r="F33" i="3" s="1"/>
  <c r="E33" i="3" s="1"/>
  <c r="F34" i="1"/>
  <c r="G34" i="1" s="1"/>
  <c r="H34" i="1" s="1"/>
  <c r="C22" i="3"/>
  <c r="D22" i="3" s="1"/>
  <c r="F22" i="3" s="1"/>
  <c r="E22" i="3" s="1"/>
  <c r="F47" i="1"/>
  <c r="G47" i="1" s="1"/>
  <c r="H47" i="1" s="1"/>
  <c r="C35" i="3"/>
  <c r="D35" i="3" s="1"/>
  <c r="F35" i="3" s="1"/>
  <c r="E35" i="3" s="1"/>
  <c r="F26" i="1"/>
  <c r="G26" i="1" s="1"/>
  <c r="H26" i="1" s="1"/>
  <c r="C14" i="3"/>
  <c r="D14" i="3" s="1"/>
  <c r="F14" i="3" s="1"/>
  <c r="E14" i="3" s="1"/>
  <c r="C19" i="3"/>
  <c r="D19" i="3" s="1"/>
  <c r="F19" i="3" s="1"/>
  <c r="E19" i="3" s="1"/>
  <c r="F31" i="1"/>
  <c r="G31" i="1" s="1"/>
  <c r="H31" i="1" s="1"/>
  <c r="F43" i="1"/>
  <c r="G43" i="1" s="1"/>
  <c r="H43" i="1" s="1"/>
  <c r="C31" i="3"/>
  <c r="D31" i="3" s="1"/>
  <c r="F31" i="3" s="1"/>
  <c r="E31" i="3" s="1"/>
  <c r="F36" i="1"/>
  <c r="G36" i="1" s="1"/>
  <c r="H36" i="1" s="1"/>
  <c r="C24" i="3"/>
  <c r="D24" i="3" s="1"/>
  <c r="F24" i="3" s="1"/>
  <c r="E24" i="3" s="1"/>
  <c r="F24" i="1"/>
  <c r="G24" i="1" s="1"/>
  <c r="H24" i="1" s="1"/>
  <c r="C12" i="3"/>
  <c r="D12" i="3" s="1"/>
  <c r="F12" i="3" s="1"/>
  <c r="E12" i="3" s="1"/>
  <c r="F27" i="1"/>
  <c r="G27" i="1" s="1"/>
  <c r="H27" i="1" s="1"/>
  <c r="C15" i="3"/>
  <c r="D15" i="3" s="1"/>
  <c r="F15" i="3" s="1"/>
  <c r="E15" i="3" s="1"/>
  <c r="F44" i="1"/>
  <c r="G44" i="1" s="1"/>
  <c r="H44" i="1" s="1"/>
  <c r="C32" i="3"/>
  <c r="D32" i="3" s="1"/>
  <c r="F32" i="3" s="1"/>
  <c r="E32" i="3" s="1"/>
  <c r="C11" i="3"/>
  <c r="D11" i="3" s="1"/>
  <c r="F11" i="3" s="1"/>
  <c r="E11" i="3" s="1"/>
  <c r="F23" i="1"/>
  <c r="G23" i="1" s="1"/>
  <c r="H23" i="1" s="1"/>
  <c r="C27" i="3"/>
  <c r="D27" i="3" s="1"/>
  <c r="F27" i="3" s="1"/>
  <c r="E27" i="3" s="1"/>
  <c r="F39" i="1"/>
  <c r="G39" i="1" s="1"/>
  <c r="H39" i="1" s="1"/>
  <c r="F29" i="1"/>
  <c r="G29" i="1" s="1"/>
  <c r="H29" i="1" s="1"/>
  <c r="C17" i="3"/>
  <c r="D17" i="3" s="1"/>
  <c r="F17" i="3" s="1"/>
  <c r="E17" i="3" s="1"/>
  <c r="C25" i="3"/>
  <c r="D25" i="3" s="1"/>
  <c r="F25" i="3" s="1"/>
  <c r="E25" i="3" s="1"/>
  <c r="F37" i="1"/>
  <c r="G37" i="1" s="1"/>
  <c r="H37" i="1" s="1"/>
  <c r="C7" i="3"/>
  <c r="D7" i="3" s="1"/>
  <c r="F7" i="3" s="1"/>
  <c r="E7" i="3" s="1"/>
  <c r="F19" i="1"/>
  <c r="G19" i="1" s="1"/>
  <c r="H19" i="1" s="1"/>
  <c r="C6" i="3"/>
  <c r="D6" i="3" s="1"/>
  <c r="F6" i="3" s="1"/>
  <c r="E6" i="3" s="1"/>
  <c r="F18" i="1"/>
  <c r="G18" i="1" s="1"/>
  <c r="H18" i="1" s="1"/>
</calcChain>
</file>

<file path=xl/sharedStrings.xml><?xml version="1.0" encoding="utf-8"?>
<sst xmlns="http://schemas.openxmlformats.org/spreadsheetml/2006/main" count="3155" uniqueCount="627">
  <si>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</si>
  <si>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</si>
  <si>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</si>
  <si>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</si>
  <si>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</si>
  <si>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</si>
  <si>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</si>
  <si>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</si>
  <si>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</si>
  <si>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</si>
  <si>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</si>
  <si>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</si>
  <si>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</si>
  <si>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</si>
  <si>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</si>
  <si>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</si>
  <si>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</si>
  <si>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</si>
  <si>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</si>
  <si>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</si>
  <si>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</si>
  <si>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</si>
  <si>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</si>
  <si>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</si>
  <si>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</si>
  <si>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</si>
  <si>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</si>
  <si>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</si>
  <si>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</si>
  <si>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</si>
  <si>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</si>
  <si>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</si>
  <si>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</si>
  <si>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</si>
  <si>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</si>
  <si>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</si>
  <si>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</si>
  <si>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</si>
  <si>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</si>
  <si>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</si>
  <si>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</si>
  <si>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</si>
  <si>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</si>
  <si>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</si>
  <si>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</si>
  <si>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</si>
  <si>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</si>
  <si>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</si>
  <si>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</si>
  <si>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</si>
  <si>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</si>
  <si>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</si>
  <si>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</si>
  <si>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</si>
  <si>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</si>
  <si>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</si>
  <si>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</si>
  <si>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</si>
  <si>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</si>
  <si>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</si>
  <si>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</si>
  <si>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</si>
  <si>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</si>
  <si>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</si>
  <si>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</si>
  <si>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</si>
  <si>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</si>
  <si>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</si>
  <si>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</si>
  <si>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</si>
  <si>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</si>
  <si>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</si>
  <si>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</si>
  <si>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</si>
  <si>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</si>
  <si>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</si>
  <si>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</si>
  <si>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</si>
  <si>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</si>
  <si>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</si>
  <si>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</si>
  <si>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</si>
  <si>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</si>
  <si>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</si>
  <si>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</si>
  <si>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</si>
  <si>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</si>
  <si>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</si>
  <si>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</si>
  <si>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</si>
  <si>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</si>
  <si>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</si>
  <si>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</si>
  <si>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</si>
  <si>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</si>
  <si>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Objektname</t>
  </si>
  <si>
    <t>Raum-
nummer</t>
  </si>
  <si>
    <t>Raumbe-
zeichnung</t>
  </si>
  <si>
    <t>Reinigungs-
gruppe</t>
  </si>
  <si>
    <t>Anzahl
Fenster</t>
  </si>
  <si>
    <t>Zurück zum Inhaltsverzeichnis</t>
  </si>
  <si>
    <t>Bieter:</t>
  </si>
  <si>
    <t>Kalkulation des Stundenverrechnungssatzes Glasreinigung</t>
  </si>
  <si>
    <t>Reini-
gungs-
intervall</t>
  </si>
  <si>
    <t>Objekt</t>
  </si>
  <si>
    <t>SVS
 (€/h)</t>
  </si>
  <si>
    <t>Netto-Preis / Jahr (€)</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</si>
  <si>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</si>
  <si>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</si>
  <si>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</si>
  <si>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</si>
  <si>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</si>
  <si>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</si>
  <si>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</si>
  <si>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</si>
  <si>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</si>
  <si>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</si>
  <si>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</si>
  <si>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</si>
  <si>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</si>
  <si>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</si>
  <si>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</si>
  <si>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</si>
  <si>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J4</t>
  </si>
  <si>
    <t>J3</t>
  </si>
  <si>
    <t>J2</t>
  </si>
  <si>
    <t>J1</t>
  </si>
  <si>
    <t>Reinigungen / Jahr</t>
  </si>
  <si>
    <t>Reinigungs-
art</t>
  </si>
  <si>
    <t>Glasflächen
(einseitig gemessen)
(m²)</t>
  </si>
  <si>
    <t>Anzahl
Glasflächen
(Multiplikator)</t>
  </si>
  <si>
    <t>Steiger-
kosten 
(€)</t>
  </si>
  <si>
    <t>Nettopreis</t>
  </si>
  <si>
    <t>Bruttopreis</t>
  </si>
  <si>
    <t>Straße</t>
  </si>
  <si>
    <t>PLZ</t>
  </si>
  <si>
    <t>Ort</t>
  </si>
  <si>
    <t>Vertragsbeginn</t>
  </si>
  <si>
    <t>Vertragsende</t>
  </si>
  <si>
    <t>Verlängerung</t>
  </si>
  <si>
    <t>max. Laufzeit bis</t>
  </si>
  <si>
    <t>Unternehmen</t>
  </si>
  <si>
    <t>Telefon</t>
  </si>
  <si>
    <t>Fax</t>
  </si>
  <si>
    <t>Ansprechpartner</t>
  </si>
  <si>
    <t>E-Mailadresse</t>
  </si>
  <si>
    <t>Internetadresse</t>
  </si>
  <si>
    <t>Kurzname</t>
  </si>
  <si>
    <t>Gebäude</t>
  </si>
  <si>
    <t>Gebäudeteil</t>
  </si>
  <si>
    <t>Los</t>
  </si>
  <si>
    <t>Preisübersicht</t>
  </si>
  <si>
    <t>Leistungswerte 
(m²/h)</t>
  </si>
  <si>
    <t>Reinigungs-
flächen / Jahr (m²)</t>
  </si>
  <si>
    <r>
      <t xml:space="preserve">Kalkulation </t>
    </r>
    <r>
      <rPr>
        <b/>
        <sz val="8"/>
        <rFont val="Verdana"/>
        <family val="2"/>
      </rPr>
      <t>Glasreinigung</t>
    </r>
  </si>
  <si>
    <t>Ausfüllhinweise 
(nur 1 Häkchen setzen):</t>
  </si>
  <si>
    <t/>
  </si>
  <si>
    <r>
      <t xml:space="preserve">Vorgaben
</t>
    </r>
    <r>
      <rPr>
        <sz val="8"/>
        <rFont val="Verdana"/>
        <family val="2"/>
      </rPr>
      <t>Die Vorgaben bei den Sozialversicherungsbeiträgen entsprechen den gesetzlichen Mindestangaben.</t>
    </r>
  </si>
  <si>
    <t>Auflistung Räume Glasreinigung</t>
  </si>
  <si>
    <t>sonstige Glasflächen (Innenglas)
in m²</t>
  </si>
  <si>
    <t>2026
in %</t>
  </si>
  <si>
    <t>Krankenversicherungzusatzbeitrag
(halber Zusatzbeitrag Arbeitgeberanteil vom durchschnittlichen Zusatzbeitrag von 2,90 %)</t>
  </si>
  <si>
    <t>mR</t>
  </si>
  <si>
    <t>Albertinsee</t>
  </si>
  <si>
    <t>ehem Rath Förd</t>
  </si>
  <si>
    <t>ehem Rath Neun</t>
  </si>
  <si>
    <t>GS Förderst SG</t>
  </si>
  <si>
    <t>GS Förderst TH</t>
  </si>
  <si>
    <t>GS Goethe</t>
  </si>
  <si>
    <t>GS Goethe TH</t>
  </si>
  <si>
    <t>GS Nord</t>
  </si>
  <si>
    <t>GS Uhland</t>
  </si>
  <si>
    <t>Haus am See</t>
  </si>
  <si>
    <t>JC Leo Treff</t>
  </si>
  <si>
    <t>JK Förderstedt</t>
  </si>
  <si>
    <t>Jugendklub</t>
  </si>
  <si>
    <t>Kita Abenteuer</t>
  </si>
  <si>
    <t>Kita Leopoldsh</t>
  </si>
  <si>
    <t>Kita Pustebl</t>
  </si>
  <si>
    <t>Kita Regenb</t>
  </si>
  <si>
    <t>Kita Spatzen</t>
  </si>
  <si>
    <t>Kita Tausendf</t>
  </si>
  <si>
    <t>Kita Teichspa</t>
  </si>
  <si>
    <t>Kita Winnie P</t>
  </si>
  <si>
    <t>Luther SH</t>
  </si>
  <si>
    <t>Neundorf SH</t>
  </si>
  <si>
    <t>Rathaus</t>
  </si>
  <si>
    <t>Salzland SH</t>
  </si>
  <si>
    <t>Sport Förderst</t>
  </si>
  <si>
    <t>Stadion d Einh</t>
  </si>
  <si>
    <t>Strandsolbad</t>
  </si>
  <si>
    <t>Verwaltung 1</t>
  </si>
  <si>
    <t>Verwaltung 2</t>
  </si>
  <si>
    <t>Zusammenstellung der Preise Glasreinigung (in Euro)</t>
  </si>
  <si>
    <t>GlasRG</t>
  </si>
  <si>
    <t>Jahrespreis in €</t>
  </si>
  <si>
    <t>MwSt.</t>
  </si>
  <si>
    <t>SVS GlasRG</t>
  </si>
  <si>
    <t>Reinigungstage maximal</t>
  </si>
  <si>
    <t>Albertinesee</t>
  </si>
  <si>
    <t>ehem. Rathaus Förderstedt</t>
  </si>
  <si>
    <t>ehem. Rathaus Neundorf</t>
  </si>
  <si>
    <t>Grundschule Förderstedt</t>
  </si>
  <si>
    <t>Schulgebäude und Hort</t>
  </si>
  <si>
    <t>Turnhalle</t>
  </si>
  <si>
    <t>Schulgebäude inkl. Hort</t>
  </si>
  <si>
    <t>Grundschule Nord</t>
  </si>
  <si>
    <t>Grundschule Ludwig Uhland</t>
  </si>
  <si>
    <t>Schulgebäude</t>
  </si>
  <si>
    <t>Jugendtreff "Leo-Treff"</t>
  </si>
  <si>
    <t>Jugendklub Förderstedt</t>
  </si>
  <si>
    <t>Jugendklub Neundorf</t>
  </si>
  <si>
    <t>Kindertagesstätte Abenteuerland</t>
  </si>
  <si>
    <t>Kindertagesstätte Pusteblume</t>
  </si>
  <si>
    <t>Kindertagesstätte Regenbogen</t>
  </si>
  <si>
    <t>Kindertagesstätte Spatzennest</t>
  </si>
  <si>
    <t>inkl. Hort</t>
  </si>
  <si>
    <t>Kindertagesstätte Tausendfüßler</t>
  </si>
  <si>
    <t>inkl. Kita Bergmännchen und JC Teenietreff</t>
  </si>
  <si>
    <t>Kindertagesstätte Teichspatzen</t>
  </si>
  <si>
    <t>Kindertagesstätte Winnie Puuh</t>
  </si>
  <si>
    <t>Luthersporthalle</t>
  </si>
  <si>
    <t>Sporthalle Neundorf</t>
  </si>
  <si>
    <t>Salzlandsporthalle</t>
  </si>
  <si>
    <t>Sportplatz Förderstedt</t>
  </si>
  <si>
    <t>Stadion der Einheit</t>
  </si>
  <si>
    <t>Verwaltungsgebäude 1</t>
  </si>
  <si>
    <t>Verwaltungsbebäude 2</t>
  </si>
  <si>
    <t>Wertungspreis (netto) in €</t>
  </si>
  <si>
    <t>Wertungspreis (brutto) in €</t>
  </si>
  <si>
    <t>Sachsen-Anhalt</t>
  </si>
  <si>
    <t xml:space="preserve">Hinweise zur Ermittlung der Leistungswerte </t>
  </si>
  <si>
    <t xml:space="preserve">Grundlage bildet die Spalte H Reinigungsflächen / Jahr (m²). </t>
  </si>
  <si>
    <t xml:space="preserve">Berechnung: Reinigungsflächen / Jahr (m²) = Glasflächen (einseitig gemessen) (m²) * Anzahl Glasflächen (Multiplikator) * Reinigungen / Jahr. </t>
  </si>
  <si>
    <t xml:space="preserve">Die Leistungswerte, die für die Glasflächen (einseitig gemessen zweiseitig gereinigt) gebildet werden, müssen dann mit der Anzahl Glasflächen (Multiplikator) multipliziert werden. </t>
  </si>
  <si>
    <t xml:space="preserve">Im Preisblatt ist eine Eingabe von Steigerkosten/Kosten für Hubbühne zwingend. </t>
  </si>
  <si>
    <t>Wenn keine Steigerkosten/Kosten für Hubbühne anfallen, ist die Position mit 0 eindeutig zu kennzeichnen.</t>
  </si>
  <si>
    <t>Eine unterlassene Angabe führt gemäß § 13 Nr. 3 VOL/A bzw. § 38 Abs. 10 UVgO bzw. § 53 Abs. 7 VgV zum Ausschluss.</t>
  </si>
  <si>
    <t>Erläuterung:</t>
  </si>
  <si>
    <t>mR = Reinigung mit Rahmen</t>
  </si>
  <si>
    <t>Multiplikator</t>
  </si>
  <si>
    <t>Der Multiplikator gibt die Anzahl der zu reinigenden Flächen je Fenster bzw. je Glasfläche an.</t>
  </si>
  <si>
    <t>Steigerkosten / Reinigung:</t>
  </si>
  <si>
    <t>Die Eingabe bezieht sich auf eine Reinigung. Der Wert wird anschließend mit der Spalte 'Reinigungstage/Jahr' multipliziert.</t>
  </si>
  <si>
    <t>Turnhalle 
für die GS Uhland</t>
  </si>
  <si>
    <t>Grundschule 
Johann Wolfgang von Goethe</t>
  </si>
  <si>
    <t>Kindertagesstätte 
Leopoldshaller Spatzennest</t>
  </si>
  <si>
    <t>Räume Glas</t>
  </si>
  <si>
    <t>EG</t>
  </si>
  <si>
    <t>WC Herren</t>
  </si>
  <si>
    <t>Sanitär</t>
  </si>
  <si>
    <t>WC Damen</t>
  </si>
  <si>
    <t>Sanitätsraum</t>
  </si>
  <si>
    <t>Funktion</t>
  </si>
  <si>
    <t>Aufenthaltsraum</t>
  </si>
  <si>
    <t>DG</t>
  </si>
  <si>
    <t>gesamtes DG</t>
  </si>
  <si>
    <t>Technik</t>
  </si>
  <si>
    <t>2. OG</t>
  </si>
  <si>
    <t>gesamtes 2.OG</t>
  </si>
  <si>
    <t>1. OG</t>
  </si>
  <si>
    <t>gesamtes 1. OG</t>
  </si>
  <si>
    <t>gesamtes EG</t>
  </si>
  <si>
    <t>Treppenaufgänge</t>
  </si>
  <si>
    <t>UG</t>
  </si>
  <si>
    <t>Keller</t>
  </si>
  <si>
    <t>gesamtes Kellergesch.</t>
  </si>
  <si>
    <t>Telefon-
zentrale</t>
  </si>
  <si>
    <t>Büro</t>
  </si>
  <si>
    <t>Windfang</t>
  </si>
  <si>
    <t>Verkehr</t>
  </si>
  <si>
    <t>Hinter-
eingang</t>
  </si>
  <si>
    <t>Flur</t>
  </si>
  <si>
    <t>Toil.einschl.Vorr.</t>
  </si>
  <si>
    <t>1.OG</t>
  </si>
  <si>
    <t>links</t>
  </si>
  <si>
    <t>Fachraum-Werken</t>
  </si>
  <si>
    <t>Unterricht</t>
  </si>
  <si>
    <t>Büro-Schulleiterin</t>
  </si>
  <si>
    <t>Sekretariat</t>
  </si>
  <si>
    <t>Kopierraum</t>
  </si>
  <si>
    <t>Lehrerzimmer</t>
  </si>
  <si>
    <t>Flur Treppenhaus</t>
  </si>
  <si>
    <t>Treppe</t>
  </si>
  <si>
    <t>rechts</t>
  </si>
  <si>
    <t>WC Mädchen</t>
  </si>
  <si>
    <t>WC Jungen</t>
  </si>
  <si>
    <t>Teeküche</t>
  </si>
  <si>
    <t>Versorgung</t>
  </si>
  <si>
    <t>Fachraum-EDV</t>
  </si>
  <si>
    <t>Hort</t>
  </si>
  <si>
    <t>Gruppe</t>
  </si>
  <si>
    <t>Eingang</t>
  </si>
  <si>
    <t>Flur Foyer</t>
  </si>
  <si>
    <t>Empfang</t>
  </si>
  <si>
    <t>Klassenraum</t>
  </si>
  <si>
    <t>Spielraum</t>
  </si>
  <si>
    <t>Schülerbibliothek</t>
  </si>
  <si>
    <t>Durchg./Notausgang</t>
  </si>
  <si>
    <t>Mensa</t>
  </si>
  <si>
    <t>Küche</t>
  </si>
  <si>
    <t>Lagerraum</t>
  </si>
  <si>
    <t>Flur Hinterbereich</t>
  </si>
  <si>
    <t>Container</t>
  </si>
  <si>
    <t>Geräteraum</t>
  </si>
  <si>
    <t>Sport</t>
  </si>
  <si>
    <t>Regieraum</t>
  </si>
  <si>
    <t>Lehrer</t>
  </si>
  <si>
    <t>Umkleideraum</t>
  </si>
  <si>
    <t>Umkleide</t>
  </si>
  <si>
    <t>Waschraum</t>
  </si>
  <si>
    <t>Halle</t>
  </si>
  <si>
    <t>Herren</t>
  </si>
  <si>
    <t>Damen</t>
  </si>
  <si>
    <t>4.1.</t>
  </si>
  <si>
    <t>4. OG</t>
  </si>
  <si>
    <t>4.2.</t>
  </si>
  <si>
    <t>Bibliothek</t>
  </si>
  <si>
    <t>4.3.</t>
  </si>
  <si>
    <t>Videoraum</t>
  </si>
  <si>
    <t>4.4.</t>
  </si>
  <si>
    <t>Ethikraum</t>
  </si>
  <si>
    <t>4.5.</t>
  </si>
  <si>
    <t>Abstellraum</t>
  </si>
  <si>
    <t>4.8.</t>
  </si>
  <si>
    <t>WC</t>
  </si>
  <si>
    <t>Vorraum Fluchttreppe</t>
  </si>
  <si>
    <t>Brandschutztür</t>
  </si>
  <si>
    <t>3.1.</t>
  </si>
  <si>
    <t>3. OG</t>
  </si>
  <si>
    <t>Entspannungsraum</t>
  </si>
  <si>
    <t>3.2.</t>
  </si>
  <si>
    <t>Sanitärräume</t>
  </si>
  <si>
    <t>3.3.</t>
  </si>
  <si>
    <t>3.4.</t>
  </si>
  <si>
    <t>3.5.</t>
  </si>
  <si>
    <t>3.6.</t>
  </si>
  <si>
    <t>3.8.</t>
  </si>
  <si>
    <t>3.9.</t>
  </si>
  <si>
    <t>2.1.</t>
  </si>
  <si>
    <t>2.2.</t>
  </si>
  <si>
    <t>2.3.</t>
  </si>
  <si>
    <t>Serverraum</t>
  </si>
  <si>
    <t>2.4.</t>
  </si>
  <si>
    <t>2.6.</t>
  </si>
  <si>
    <t>2.7.</t>
  </si>
  <si>
    <t>2.8.</t>
  </si>
  <si>
    <t>2.10.</t>
  </si>
  <si>
    <t>2.11.</t>
  </si>
  <si>
    <t>1.2.</t>
  </si>
  <si>
    <t>1.3.</t>
  </si>
  <si>
    <t>Büro Schulleiter</t>
  </si>
  <si>
    <t>1.5.</t>
  </si>
  <si>
    <t>1.6.</t>
  </si>
  <si>
    <t>1.8.</t>
  </si>
  <si>
    <t>1.9.</t>
  </si>
  <si>
    <t>1.10.</t>
  </si>
  <si>
    <t>Speiseraum</t>
  </si>
  <si>
    <t>1.11.</t>
  </si>
  <si>
    <t>Essenausgabe</t>
  </si>
  <si>
    <t>1.12.</t>
  </si>
  <si>
    <t>1.13.</t>
  </si>
  <si>
    <t>Haupteingangstür</t>
  </si>
  <si>
    <t>Vorbereitungsraum</t>
  </si>
  <si>
    <t>Werkraum</t>
  </si>
  <si>
    <t>Reinigungsmittelraum</t>
  </si>
  <si>
    <t>Hausmeisterraum</t>
  </si>
  <si>
    <t>Flure insgesamt</t>
  </si>
  <si>
    <t>AUR 1</t>
  </si>
  <si>
    <t>AUR 2</t>
  </si>
  <si>
    <t>AUR 3</t>
  </si>
  <si>
    <t>AUR 4</t>
  </si>
  <si>
    <t>AUR 5</t>
  </si>
  <si>
    <t>AUR 6</t>
  </si>
  <si>
    <t>Förderraum</t>
  </si>
  <si>
    <t>Schulleiter</t>
  </si>
  <si>
    <t>HA-Raum</t>
  </si>
  <si>
    <t>Verteilerküche</t>
  </si>
  <si>
    <t>Mehrzweckraum</t>
  </si>
  <si>
    <t>FUR Gestalten</t>
  </si>
  <si>
    <t>Foyer</t>
  </si>
  <si>
    <t>Flur/Garderobe</t>
  </si>
  <si>
    <t>Treppenhaus</t>
  </si>
  <si>
    <t>Musikraum</t>
  </si>
  <si>
    <t>Flur 3/ Vorraum</t>
  </si>
  <si>
    <t>Raum ZBV</t>
  </si>
  <si>
    <t>Sachunterricht</t>
  </si>
  <si>
    <t>Lehrmittel</t>
  </si>
  <si>
    <t>Raum-ZBV</t>
  </si>
  <si>
    <t>WC Lehrer (Frauen)</t>
  </si>
  <si>
    <t>Erste-Hilfe-Raum</t>
  </si>
  <si>
    <t>Beratungsraum</t>
  </si>
  <si>
    <t>Stellvertretender Schulleiter</t>
  </si>
  <si>
    <t>E.03.1</t>
  </si>
  <si>
    <t>Mensa/Aula</t>
  </si>
  <si>
    <t>E.03.2</t>
  </si>
  <si>
    <t>E.03.3</t>
  </si>
  <si>
    <t>E.03.4</t>
  </si>
  <si>
    <t>E.04.</t>
  </si>
  <si>
    <t>E.05</t>
  </si>
  <si>
    <t>Küche-Ausgabe</t>
  </si>
  <si>
    <t>E.06</t>
  </si>
  <si>
    <t>Küche Personal</t>
  </si>
  <si>
    <t>E.08</t>
  </si>
  <si>
    <t>Küche Schüler</t>
  </si>
  <si>
    <t>E.11</t>
  </si>
  <si>
    <t>E.12</t>
  </si>
  <si>
    <t>Stühle</t>
  </si>
  <si>
    <t>Lager</t>
  </si>
  <si>
    <t>E.20</t>
  </si>
  <si>
    <t>E.21</t>
  </si>
  <si>
    <t>Pädagogische Mitarbeiter</t>
  </si>
  <si>
    <t>E.22</t>
  </si>
  <si>
    <t>Sachunterricht, Werken u. Gestalten</t>
  </si>
  <si>
    <t>E.23</t>
  </si>
  <si>
    <t>E.25</t>
  </si>
  <si>
    <t>E.26</t>
  </si>
  <si>
    <t>Raum-ZBV/Lager</t>
  </si>
  <si>
    <t>E.28</t>
  </si>
  <si>
    <t>Leiter</t>
  </si>
  <si>
    <t>Verwaltungsbibliothek</t>
  </si>
  <si>
    <t>Lager/Kopierer/         Technik/Server</t>
  </si>
  <si>
    <t>Archiv</t>
  </si>
  <si>
    <t>1.01.1</t>
  </si>
  <si>
    <t>Aufbereitung</t>
  </si>
  <si>
    <t>Büro Leiter</t>
  </si>
  <si>
    <t>Technik/ Lager</t>
  </si>
  <si>
    <t>Personenstandsarchiv</t>
  </si>
  <si>
    <t>Ausstellung/ IBA-Prozess</t>
  </si>
  <si>
    <t>WC Barrierefrei</t>
  </si>
  <si>
    <t>Gruppenraum</t>
  </si>
  <si>
    <t>Vorraum</t>
  </si>
  <si>
    <t>WC Vorraum</t>
  </si>
  <si>
    <t>Raum 1</t>
  </si>
  <si>
    <t>Kreativraum</t>
  </si>
  <si>
    <t>Foyer/ Flur</t>
  </si>
  <si>
    <t>Ausgabeküche</t>
  </si>
  <si>
    <t>Aufenthaltsraum Erzieher</t>
  </si>
  <si>
    <t>Leiterin Büro</t>
  </si>
  <si>
    <t>Kinderwagernraum</t>
  </si>
  <si>
    <t>Waschmaschinenraum</t>
  </si>
  <si>
    <t>Bewegungsraum</t>
  </si>
  <si>
    <t>Sportgeräte</t>
  </si>
  <si>
    <t>Lager Krippe</t>
  </si>
  <si>
    <t>WC Personal</t>
  </si>
  <si>
    <t>Schlafraum</t>
  </si>
  <si>
    <t>Bären</t>
  </si>
  <si>
    <t>Garderobe</t>
  </si>
  <si>
    <t>Igel</t>
  </si>
  <si>
    <t>Marien-
käfergruppe</t>
  </si>
  <si>
    <t>Mäuse</t>
  </si>
  <si>
    <t>Ruhe-
phase</t>
  </si>
  <si>
    <t>Flur rechte Seite</t>
  </si>
  <si>
    <t>Sportraum</t>
  </si>
  <si>
    <t>Flur linke Seite</t>
  </si>
  <si>
    <t>Mitteltrakt 1</t>
  </si>
  <si>
    <t>Erzieherzimmer</t>
  </si>
  <si>
    <t>Kinderwagenraum</t>
  </si>
  <si>
    <t>Hausmeister</t>
  </si>
  <si>
    <t xml:space="preserve">Nische Flur </t>
  </si>
  <si>
    <t>Mitteltrakt 2</t>
  </si>
  <si>
    <t>WC/Dusche</t>
  </si>
  <si>
    <t>Werken</t>
  </si>
  <si>
    <t>HA Strom</t>
  </si>
  <si>
    <t>Heizung</t>
  </si>
  <si>
    <t>Turngeräteraum</t>
  </si>
  <si>
    <t>3,05</t>
  </si>
  <si>
    <t>Gr. V</t>
  </si>
  <si>
    <t>3,04</t>
  </si>
  <si>
    <t>2,01</t>
  </si>
  <si>
    <t>2,04</t>
  </si>
  <si>
    <t>2,03</t>
  </si>
  <si>
    <t>Mitarbeiterraum</t>
  </si>
  <si>
    <t>2,02</t>
  </si>
  <si>
    <t>Gr.III/IV</t>
  </si>
  <si>
    <t>Spielbereich</t>
  </si>
  <si>
    <t>2,05</t>
  </si>
  <si>
    <t>Gr. IV</t>
  </si>
  <si>
    <t>2,10</t>
  </si>
  <si>
    <t>2,07</t>
  </si>
  <si>
    <t>Gr. III</t>
  </si>
  <si>
    <t>1,08</t>
  </si>
  <si>
    <t>1,12</t>
  </si>
  <si>
    <t>1,13</t>
  </si>
  <si>
    <t>1,16</t>
  </si>
  <si>
    <t>1,17</t>
  </si>
  <si>
    <t>Glasfassade</t>
  </si>
  <si>
    <t>gesamt</t>
  </si>
  <si>
    <t>Spielzimmer</t>
  </si>
  <si>
    <t xml:space="preserve">Flur gesamt </t>
  </si>
  <si>
    <t>Essenraum</t>
  </si>
  <si>
    <t>WC kleine Gruppe</t>
  </si>
  <si>
    <t>WC große Gruppe</t>
  </si>
  <si>
    <t>Krippe</t>
  </si>
  <si>
    <t>Sanitärraum</t>
  </si>
  <si>
    <t>Kiga 1</t>
  </si>
  <si>
    <t>1.7a</t>
  </si>
  <si>
    <t>Kiga 2</t>
  </si>
  <si>
    <t>Sanitärraum inkl. WC Jungen Hort</t>
  </si>
  <si>
    <t>1.10a</t>
  </si>
  <si>
    <t>Lager- u. Putzmittelraum</t>
  </si>
  <si>
    <t>Personal Umkleide inkl WC</t>
  </si>
  <si>
    <t>Eingangsbereich</t>
  </si>
  <si>
    <t>Leiterin KiTa</t>
  </si>
  <si>
    <t>Treppenraum</t>
  </si>
  <si>
    <t>Waschmachinenraum</t>
  </si>
  <si>
    <t>Computerraum</t>
  </si>
  <si>
    <t>Ruheraum</t>
  </si>
  <si>
    <t>Sanitär Jungen</t>
  </si>
  <si>
    <t>Sanitär Mädchen</t>
  </si>
  <si>
    <t>Flurbereich</t>
  </si>
  <si>
    <t>Eingang 2</t>
  </si>
  <si>
    <t>1.5.1</t>
  </si>
  <si>
    <t>1.5.2</t>
  </si>
  <si>
    <t>Spielgeräte</t>
  </si>
  <si>
    <t>Fernseh/Video-Raum</t>
  </si>
  <si>
    <t>Bastelraum</t>
  </si>
  <si>
    <t>Töpfchenraum</t>
  </si>
  <si>
    <t>Playstation-Raum</t>
  </si>
  <si>
    <t>JC Teenietreff</t>
  </si>
  <si>
    <t>Eingangsbereich JC Teenietreff</t>
  </si>
  <si>
    <t>PUMI/Abstellraum</t>
  </si>
  <si>
    <t>Kinderküche</t>
  </si>
  <si>
    <t>1.27.1</t>
  </si>
  <si>
    <t>Kinderwagengarage</t>
  </si>
  <si>
    <t>Billardraum</t>
  </si>
  <si>
    <t xml:space="preserve">EG </t>
  </si>
  <si>
    <t>Haupteingang Flur</t>
  </si>
  <si>
    <t>WC/Waschraum</t>
  </si>
  <si>
    <t>Sanitär Personal</t>
  </si>
  <si>
    <t>Flur/Spielecke</t>
  </si>
  <si>
    <t>KG</t>
  </si>
  <si>
    <t>WC Keller</t>
  </si>
  <si>
    <t>Putzmittelraum</t>
  </si>
  <si>
    <t>Hofeingang</t>
  </si>
  <si>
    <t>Haupteingang</t>
  </si>
  <si>
    <t>alter Halleneingang</t>
  </si>
  <si>
    <t>Galerie</t>
  </si>
  <si>
    <t>2.OG</t>
  </si>
  <si>
    <t>Sekretariat OB</t>
  </si>
  <si>
    <t>Oberbürgermeister</t>
  </si>
  <si>
    <t>Sitzungszimmer</t>
  </si>
  <si>
    <t>Büro/Poststelle</t>
  </si>
  <si>
    <t>Trauzimmer</t>
  </si>
  <si>
    <t>Wartefläche</t>
  </si>
  <si>
    <t>Fenster gesamt</t>
  </si>
  <si>
    <t>Aufzugvorraum</t>
  </si>
  <si>
    <t>OG</t>
  </si>
  <si>
    <t>Treppenh.incl.Treppe</t>
  </si>
  <si>
    <t>Tribüne</t>
  </si>
  <si>
    <t>Hausanschluss</t>
  </si>
  <si>
    <t>Schieri 1</t>
  </si>
  <si>
    <t>Schieri 2</t>
  </si>
  <si>
    <t>Treppenaufgang</t>
  </si>
  <si>
    <t>Regieraum Hallenwart</t>
  </si>
  <si>
    <t>Gymnastik, Schulung</t>
  </si>
  <si>
    <t>Umkleideräume Gäste</t>
  </si>
  <si>
    <t xml:space="preserve">Umkleideräume 1. Mannschaft </t>
  </si>
  <si>
    <t>Dusche</t>
  </si>
  <si>
    <t>WC / Dusche</t>
  </si>
  <si>
    <t>Umkleideräume</t>
  </si>
  <si>
    <t>Flur / Galerie</t>
  </si>
  <si>
    <t>Waschmaschinen- raum</t>
  </si>
  <si>
    <t>Raum 14</t>
  </si>
  <si>
    <t>Clubraum</t>
  </si>
  <si>
    <t>Sanitäterraum</t>
  </si>
  <si>
    <t>Aufenthaltsraum Rettungsschwimmer</t>
  </si>
  <si>
    <t>Büro Schwimmmeister</t>
  </si>
  <si>
    <t>Büroraum</t>
  </si>
  <si>
    <t>207 a</t>
  </si>
  <si>
    <t>104 a</t>
  </si>
  <si>
    <t>107 a</t>
  </si>
  <si>
    <t>Sitzungsraum</t>
  </si>
  <si>
    <t>Büroräume ges.</t>
  </si>
  <si>
    <t>Treppe/Podeste</t>
  </si>
  <si>
    <t>Technikraum</t>
  </si>
  <si>
    <t>203 a</t>
  </si>
  <si>
    <t>203 b</t>
  </si>
  <si>
    <t>205 a</t>
  </si>
  <si>
    <t>Telefonzentrale</t>
  </si>
  <si>
    <t>209 a</t>
  </si>
  <si>
    <t>210 a</t>
  </si>
  <si>
    <t>212 a</t>
  </si>
  <si>
    <t>IT-Raum</t>
  </si>
  <si>
    <t>Flur gesamt</t>
  </si>
  <si>
    <t>102-104</t>
  </si>
  <si>
    <t>Kasse</t>
  </si>
  <si>
    <t>Auszahlraum</t>
  </si>
  <si>
    <t>vorn</t>
  </si>
  <si>
    <t>Treppe zum 1.OG</t>
  </si>
  <si>
    <t>106-109,117-119</t>
  </si>
  <si>
    <t>Bürgerservice ges.</t>
  </si>
  <si>
    <t>111a</t>
  </si>
  <si>
    <t>113 a</t>
  </si>
  <si>
    <t>hinten</t>
  </si>
  <si>
    <t>Inhaltsverzeichnis Räume Glas</t>
  </si>
  <si>
    <t>Räume Glas Albertinsee</t>
  </si>
  <si>
    <t xml:space="preserve">Räume Glas ehem Rath Förd </t>
  </si>
  <si>
    <t>Räume Glas ehem Tath Neun</t>
  </si>
  <si>
    <t>Räume Glas GS Förderst SG</t>
  </si>
  <si>
    <t>Räume Glas GS Förderst TH</t>
  </si>
  <si>
    <t xml:space="preserve">Räume Glas GS Goethe TH </t>
  </si>
  <si>
    <t>Räume Glas GS Goethe</t>
  </si>
  <si>
    <t>Räume Glas GS Nord</t>
  </si>
  <si>
    <t>Räume Glas GS Uhland</t>
  </si>
  <si>
    <t xml:space="preserve">Räume Glas Haus am See </t>
  </si>
  <si>
    <t xml:space="preserve">Räume Glas JC Leo Treff </t>
  </si>
  <si>
    <t>Räume Glas JK Förderstedt</t>
  </si>
  <si>
    <t xml:space="preserve">Räume Glas Jugendklub </t>
  </si>
  <si>
    <t>Räume Glas Kita Abenteuer</t>
  </si>
  <si>
    <t>Räume Glas Kita Leopoldsh</t>
  </si>
  <si>
    <t>Räume Glas Kita Pustebl</t>
  </si>
  <si>
    <t>Räume Glas Kita Regenb</t>
  </si>
  <si>
    <t>Räume Glas Kita Spatzen</t>
  </si>
  <si>
    <t>Räume Glas Kita Tausendf</t>
  </si>
  <si>
    <t>Räume Glas Kita Teichspa</t>
  </si>
  <si>
    <t>Räume Glas Kita Winnie P</t>
  </si>
  <si>
    <t xml:space="preserve">Räume Glas Luther SH </t>
  </si>
  <si>
    <t>Räume Glas Neundorf SH</t>
  </si>
  <si>
    <t xml:space="preserve">Räume Glas Rathaus </t>
  </si>
  <si>
    <t>Räume Glas Salzland SH</t>
  </si>
  <si>
    <t>Räume Glas Sport Förderst</t>
  </si>
  <si>
    <t>Räume Glas Stadion d Einh</t>
  </si>
  <si>
    <t>Räume Glas Strandsolbad</t>
  </si>
  <si>
    <t xml:space="preserve">Räume Glas Verwaltung 1 </t>
  </si>
  <si>
    <t>Räume Glas Verwaltung 2</t>
  </si>
  <si>
    <t>Los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</si>
</sst>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39"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vertAlign val="superscript"/>
      <sz val="8"/>
      <name val="Verdana"/>
      <family val="2"/>
    </font>
    <font>
      <b/>
      <sz val="10"/>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s>
  <cellStyleXfs count="6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5" fillId="0" borderId="0" applyNumberFormat="0" applyFill="0" applyBorder="0" applyAlignment="0" applyProtection="0"/>
    <xf numFmtId="0" fontId="36" fillId="0" borderId="0"/>
    <xf numFmtId="0" fontId="1" fillId="0" borderId="0"/>
    <xf numFmtId="0" fontId="7" fillId="0" borderId="0" applyNumberFormat="0" applyFill="0" applyBorder="0" applyAlignment="0" applyProtection="0">
      <alignment vertical="top"/>
      <protection locked="0"/>
    </xf>
  </cellStyleXfs>
  <cellXfs count="105">
    <xf numFmtId="0" fontId="0" fillId="0" borderId="0" xfId="0"/>
    <xf numFmtId="0" fontId="4" fillId="24" borderId="10" xfId="0" applyFont="1" applyFill="1" applyBorder="1" applyAlignment="1">
      <alignment horizontal="center" vertical="center"/>
    </xf>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6" fillId="0" borderId="0" xfId="0" applyFont="1" applyAlignment="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34" fillId="0" borderId="0" xfId="0" applyFont="1" applyAlignment="1">
      <alignment vertical="center"/>
    </xf>
    <xf numFmtId="0" fontId="4" fillId="0" borderId="0" xfId="55" applyFont="1" applyAlignment="1">
      <alignment vertical="center"/>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168" fontId="32" fillId="0" borderId="0" xfId="0" applyNumberFormat="1" applyFont="1" applyAlignment="1">
      <alignment horizontal="left" vertical="center"/>
    </xf>
    <xf numFmtId="0" fontId="4" fillId="0" borderId="0" xfId="0" applyFont="1" applyAlignment="1" applyProtection="1">
      <alignment vertical="center"/>
      <protection locked="0"/>
    </xf>
    <xf numFmtId="0" fontId="4" fillId="0" borderId="11" xfId="0" applyFont="1" applyBorder="1" applyAlignment="1">
      <alignment vertical="center"/>
    </xf>
    <xf numFmtId="0" fontId="4" fillId="0" borderId="11" xfId="0" applyFont="1" applyBorder="1" applyAlignment="1">
      <alignment horizontal="left" vertical="center"/>
    </xf>
    <xf numFmtId="0" fontId="6" fillId="0" borderId="0" xfId="55" applyFont="1" applyAlignment="1">
      <alignment vertical="center"/>
    </xf>
    <xf numFmtId="0" fontId="10" fillId="0" borderId="0" xfId="59" applyFont="1" applyAlignment="1" applyProtection="1">
      <alignment vertical="center"/>
    </xf>
    <xf numFmtId="0" fontId="4" fillId="0" borderId="0" xfId="55" applyFont="1" applyAlignment="1">
      <alignment vertical="center" wrapText="1"/>
    </xf>
    <xf numFmtId="0" fontId="10" fillId="0" borderId="0" xfId="39" applyFont="1" applyAlignment="1" applyProtection="1">
      <alignment horizontal="left" vertical="center"/>
    </xf>
    <xf numFmtId="0" fontId="4" fillId="24" borderId="10" xfId="55" applyFont="1" applyFill="1" applyBorder="1" applyAlignment="1">
      <alignment horizontal="center" vertical="center" wrapText="1"/>
    </xf>
    <xf numFmtId="0" fontId="4" fillId="24" borderId="10" xfId="55" applyFont="1" applyFill="1" applyBorder="1" applyAlignment="1">
      <alignment horizontal="center" vertical="center"/>
    </xf>
    <xf numFmtId="0" fontId="4" fillId="0" borderId="10" xfId="55" applyFont="1" applyBorder="1" applyAlignment="1">
      <alignment horizontal="center" vertical="center"/>
    </xf>
    <xf numFmtId="0" fontId="4" fillId="24" borderId="14" xfId="55" applyFont="1" applyFill="1" applyBorder="1" applyAlignment="1">
      <alignment horizontal="left" vertical="center" wrapText="1"/>
    </xf>
    <xf numFmtId="0" fontId="4" fillId="0" borderId="0" xfId="55" applyFont="1" applyAlignment="1">
      <alignment horizontal="center" vertical="center" wrapText="1"/>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3" fontId="4" fillId="0" borderId="10" xfId="0" applyNumberFormat="1" applyFont="1" applyBorder="1" applyAlignment="1">
      <alignment horizontal="center" vertical="center" wrapText="1"/>
    </xf>
    <xf numFmtId="0" fontId="4" fillId="0" borderId="0" xfId="0" applyFont="1" applyAlignment="1">
      <alignment horizontal="center"/>
    </xf>
    <xf numFmtId="0" fontId="4" fillId="0" borderId="23" xfId="0" applyFont="1" applyBorder="1" applyAlignment="1">
      <alignment horizontal="center" vertical="center" wrapText="1"/>
    </xf>
    <xf numFmtId="0" fontId="4" fillId="0" borderId="23" xfId="0" applyFont="1" applyBorder="1" applyAlignment="1">
      <alignment vertical="center" wrapText="1"/>
    </xf>
    <xf numFmtId="4" fontId="4" fillId="0" borderId="23" xfId="0" applyNumberFormat="1" applyFont="1" applyBorder="1" applyAlignment="1">
      <alignment vertical="center" wrapText="1"/>
    </xf>
    <xf numFmtId="0" fontId="4" fillId="0" borderId="0" xfId="0" applyFont="1" applyAlignment="1">
      <alignment horizontal="left"/>
    </xf>
    <xf numFmtId="0" fontId="4" fillId="0" borderId="10" xfId="55" applyFont="1" applyBorder="1" applyAlignment="1">
      <alignment horizontal="center" vertical="center" wrapText="1"/>
    </xf>
    <xf numFmtId="0" fontId="4" fillId="0" borderId="0" xfId="55" applyFont="1" applyAlignment="1">
      <alignment horizontal="right" vertical="center" wrapText="1"/>
    </xf>
    <xf numFmtId="0" fontId="4" fillId="0" borderId="13" xfId="55" applyFont="1" applyBorder="1" applyAlignment="1">
      <alignment horizontal="left" vertical="center" wrapText="1"/>
    </xf>
    <xf numFmtId="0" fontId="4" fillId="25" borderId="10" xfId="55" applyFont="1" applyFill="1" applyBorder="1" applyAlignment="1">
      <alignment vertical="center" wrapText="1"/>
    </xf>
    <xf numFmtId="3" fontId="4" fillId="25" borderId="10" xfId="55" applyNumberFormat="1" applyFont="1" applyFill="1" applyBorder="1" applyAlignment="1">
      <alignment vertical="center" wrapText="1"/>
    </xf>
    <xf numFmtId="4" fontId="4" fillId="25" borderId="10" xfId="55" applyNumberFormat="1" applyFont="1" applyFill="1" applyBorder="1" applyAlignment="1">
      <alignment vertical="center" wrapText="1"/>
    </xf>
    <xf numFmtId="4" fontId="4" fillId="0" borderId="10" xfId="55" applyNumberFormat="1" applyFont="1" applyBorder="1" applyAlignment="1">
      <alignment horizontal="center" vertical="center"/>
    </xf>
    <xf numFmtId="0" fontId="10" fillId="0" borderId="23" xfId="39" applyFont="1" applyBorder="1" applyAlignment="1" applyProtection="1">
      <alignment horizontal="left" vertical="center" indent="1"/>
    </xf>
    <xf numFmtId="0" fontId="4" fillId="0" borderId="0" xfId="0" applyFont="1" applyAlignment="1">
      <alignment horizontal="right" vertical="center" wrapText="1"/>
    </xf>
    <xf numFmtId="167" fontId="4" fillId="0" borderId="10" xfId="0" applyNumberFormat="1" applyFont="1" applyBorder="1" applyAlignment="1">
      <alignment horizontal="center" vertical="center"/>
    </xf>
    <xf numFmtId="0" fontId="32"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7"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0" fontId="4" fillId="0" borderId="10" xfId="0" applyFont="1" applyBorder="1" applyAlignment="1">
      <alignment horizontal="center" vertical="center" wrapText="1"/>
    </xf>
    <xf numFmtId="2" fontId="32" fillId="0" borderId="0" xfId="0" applyNumberFormat="1" applyFont="1" applyAlignment="1">
      <alignment horizontal="lef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2" fillId="0" borderId="0" xfId="0" applyFont="1" applyAlignment="1">
      <alignment vertical="center"/>
    </xf>
    <xf numFmtId="2" fontId="8" fillId="0" borderId="0" xfId="0" applyNumberFormat="1" applyFont="1" applyAlignment="1">
      <alignment horizontal="center" vertical="center"/>
    </xf>
    <xf numFmtId="0" fontId="33" fillId="0" borderId="0" xfId="0" applyFont="1" applyAlignment="1">
      <alignment vertical="center"/>
    </xf>
    <xf numFmtId="2" fontId="4" fillId="0" borderId="11" xfId="0" applyNumberFormat="1" applyFont="1" applyBorder="1" applyAlignment="1">
      <alignment horizontal="center" vertical="center"/>
    </xf>
    <xf numFmtId="2" fontId="8" fillId="0" borderId="12" xfId="0" applyNumberFormat="1" applyFont="1" applyBorder="1" applyAlignment="1">
      <alignment horizontal="center" vertical="center"/>
    </xf>
    <xf numFmtId="2" fontId="4" fillId="0" borderId="0" xfId="0" applyNumberFormat="1" applyFont="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12" xfId="0" applyNumberFormat="1" applyFont="1" applyBorder="1" applyAlignment="1">
      <alignment horizontal="center" vertical="center"/>
    </xf>
    <xf numFmtId="2" fontId="6" fillId="0" borderId="0" xfId="0" applyNumberFormat="1" applyFont="1" applyAlignment="1">
      <alignment vertical="center"/>
    </xf>
    <xf numFmtId="166" fontId="8" fillId="0" borderId="0" xfId="0" applyNumberFormat="1" applyFont="1" applyAlignment="1">
      <alignment horizontal="center" vertical="center"/>
    </xf>
    <xf numFmtId="4" fontId="4" fillId="26" borderId="23" xfId="0" applyNumberFormat="1" applyFont="1" applyFill="1" applyBorder="1" applyAlignment="1" applyProtection="1">
      <alignment vertical="center" wrapText="1"/>
      <protection locked="0"/>
    </xf>
    <xf numFmtId="4" fontId="4" fillId="0" borderId="23"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1"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11" xfId="0" applyFont="1" applyBorder="1" applyAlignment="1">
      <alignment horizontal="left" vertical="center" wrapText="1"/>
    </xf>
    <xf numFmtId="0" fontId="31" fillId="24" borderId="22" xfId="55" applyFont="1" applyFill="1" applyBorder="1" applyAlignment="1">
      <alignment horizontal="left" vertical="center"/>
    </xf>
    <xf numFmtId="0" fontId="31" fillId="24" borderId="0" xfId="55" applyFont="1" applyFill="1" applyAlignment="1">
      <alignment horizontal="left" vertical="center"/>
    </xf>
    <xf numFmtId="0" fontId="31" fillId="24" borderId="20" xfId="55" applyFont="1" applyFill="1" applyBorder="1" applyAlignment="1">
      <alignment horizontal="left" vertical="center"/>
    </xf>
    <xf numFmtId="0" fontId="31" fillId="24" borderId="11" xfId="55" applyFont="1" applyFill="1" applyBorder="1" applyAlignment="1">
      <alignment horizontal="left" vertical="center"/>
    </xf>
    <xf numFmtId="0" fontId="4" fillId="0" borderId="13" xfId="55" applyFont="1" applyBorder="1" applyAlignment="1">
      <alignment horizontal="left" vertical="center"/>
    </xf>
    <xf numFmtId="0" fontId="4" fillId="0" borderId="14" xfId="44" applyFont="1" applyBorder="1" applyAlignment="1">
      <alignment horizontal="left" vertical="center"/>
    </xf>
    <xf numFmtId="0" fontId="4" fillId="0" borderId="12" xfId="44" applyFont="1" applyBorder="1" applyAlignment="1">
      <alignment horizontal="left" vertical="center"/>
    </xf>
    <xf numFmtId="0" fontId="4" fillId="0" borderId="15" xfId="44" applyFont="1" applyBorder="1" applyAlignment="1">
      <alignment horizontal="left" vertical="center"/>
    </xf>
    <xf numFmtId="0" fontId="4" fillId="0" borderId="0" xfId="44" applyFont="1" applyAlignment="1">
      <alignment horizontal="left" vertical="center"/>
    </xf>
  </cellXfs>
  <cellStyles count="6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Komma 2" xfId="38" xr:uid="{00000000-0005-0000-0000-000026000000}"/>
    <cellStyle name="Link" xfId="39" builtinId="8"/>
    <cellStyle name="Link 2" xfId="59"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35">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4"/>
      <tableStyleElement type="headerRow" dxfId="33"/>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s>
</file>

<file path=xl/ctrlProps/ctrlProp1.xml><?xml version="1.0" encoding="utf-8"?>
<formControlPr xmlns="http://schemas.microsoft.com/office/spreadsheetml/2009/9/main" objectType="CheckBox" fmlaLink="H3" lockText="1"/>
</file>

<file path=xl/ctrlProps/ctrlProp2.xml><?xml version="1.0" encoding="utf-8"?>
<formControlPr xmlns="http://schemas.microsoft.com/office/spreadsheetml/2009/9/main" objectType="CheckBox" fmlaLink="$H$4" lockText="1"/>
</file>

<file path=xl/ctrlProps/ctrlProp3.xml><?xml version="1.0" encoding="utf-8"?>
<formControlPr xmlns="http://schemas.microsoft.com/office/spreadsheetml/2009/9/main" objectType="CheckBox" fmlaLink="$H$5"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F2" lockText="1"/>
</file>

<file path=xl/ctrlProps/ctrlProp8.xml><?xml version="1.0" encoding="utf-8"?>
<formControlPr xmlns="http://schemas.microsoft.com/office/spreadsheetml/2009/9/main" objectType="CheckBox" fmlaLink="F3"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2924175</xdr:colOff>
          <xdr:row>0</xdr:row>
          <xdr:rowOff>123825</xdr:rowOff>
        </xdr:from>
        <xdr:to>
          <xdr:col>3</xdr:col>
          <xdr:colOff>561975</xdr:colOff>
          <xdr:row>0</xdr:row>
          <xdr:rowOff>409575</xdr:rowOff>
        </xdr:to>
        <xdr:sp macro="" textlink="">
          <xdr:nvSpPr>
            <xdr:cNvPr id="28673" name="Check Box 1" descr="Hinweis"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2924175</xdr:colOff>
          <xdr:row>0</xdr:row>
          <xdr:rowOff>419100</xdr:rowOff>
        </xdr:from>
        <xdr:to>
          <xdr:col>3</xdr:col>
          <xdr:colOff>561975</xdr:colOff>
          <xdr:row>1</xdr:row>
          <xdr:rowOff>276225</xdr:rowOff>
        </xdr:to>
        <xdr:sp macro="" textlink="">
          <xdr:nvSpPr>
            <xdr:cNvPr id="28674" name="Check Box 2" descr="Hinweis"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xdr:row>
          <xdr:rowOff>76200</xdr:rowOff>
        </xdr:from>
        <xdr:to>
          <xdr:col>5</xdr:col>
          <xdr:colOff>819150</xdr:colOff>
          <xdr:row>1</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xdr:row>
          <xdr:rowOff>0</xdr:rowOff>
        </xdr:from>
        <xdr:to>
          <xdr:col>5</xdr:col>
          <xdr:colOff>819150</xdr:colOff>
          <xdr:row>2</xdr:row>
          <xdr:rowOff>228600</xdr:rowOff>
        </xdr:to>
        <xdr:sp macro="" textlink="">
          <xdr:nvSpPr>
            <xdr:cNvPr id="36866" name="Check Box 2" descr="Hinweis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Aufma&#223;/Aufm%20Albertinsee.xlsx" TargetMode="External"/><Relationship Id="rId2" Type="http://schemas.openxmlformats.org/officeDocument/2006/relationships/externalLinkPath" Target="file:///S:\Kunden\Sta&#223;furt,%20Stadtpflegebetrieb\Reinigung%202025\3-Aufma&#223;\Aufm%20Albertinsee.xlsx" TargetMode="External"/><Relationship Id="rId1" Type="http://schemas.openxmlformats.org/officeDocument/2006/relationships/externalLinkPath" Target="/Kunden/Sta&#223;furt,%20Stadtpflegebetrieb/Reinigung%202025/3-Aufma&#223;/Aufm%20Albertinsee.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3-Aufma&#223;/Aufm%20Haus%20am%20See.xlsx" TargetMode="External"/><Relationship Id="rId2" Type="http://schemas.openxmlformats.org/officeDocument/2006/relationships/externalLinkPath" Target="file:///S:\Kunden\Sta&#223;furt,%20Stadtpflegebetrieb\Reinigung%202025\3-Aufma&#223;\Aufm%20Haus%20am%20See.xlsx" TargetMode="External"/><Relationship Id="rId1" Type="http://schemas.openxmlformats.org/officeDocument/2006/relationships/externalLinkPath" Target="/Kunden/Sta&#223;furt,%20Stadtpflegebetrieb/Reinigung%202025/3-Aufma&#223;/Aufm%20Haus%20am%20See.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3-Aufma&#223;/Aufm%20JC%20Leo%20Treff.xlsx" TargetMode="External"/><Relationship Id="rId2" Type="http://schemas.openxmlformats.org/officeDocument/2006/relationships/externalLinkPath" Target="file:///S:\Kunden\Sta&#223;furt,%20Stadtpflegebetrieb\Reinigung%202025\3-Aufma&#223;\Aufm%20JC%20Leo%20Treff.xlsx" TargetMode="External"/><Relationship Id="rId1" Type="http://schemas.openxmlformats.org/officeDocument/2006/relationships/externalLinkPath" Target="/Kunden/Sta&#223;furt,%20Stadtpflegebetrieb/Reinigung%202025/3-Aufma&#223;/Aufm%20JC%20Leo%20Treff.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3-Aufma&#223;/Aufm%20JK%20F&#246;rderstedt.xlsx" TargetMode="External"/><Relationship Id="rId2" Type="http://schemas.openxmlformats.org/officeDocument/2006/relationships/externalLinkPath" Target="file:///S:\Kunden\Sta&#223;furt,%20Stadtpflegebetrieb\Reinigung%202025\3-Aufma&#223;\Aufm%20JK%20F&#246;rderstedt.xlsx" TargetMode="External"/><Relationship Id="rId1" Type="http://schemas.openxmlformats.org/officeDocument/2006/relationships/externalLinkPath" Target="/Kunden/Sta&#223;furt,%20Stadtpflegebetrieb/Reinigung%202025/3-Aufma&#223;/Aufm%20JK%20F&#246;rderstedt.xlsx"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3-Aufma&#223;/Aufm%20Jugendklub.xlsx" TargetMode="External"/><Relationship Id="rId2" Type="http://schemas.openxmlformats.org/officeDocument/2006/relationships/externalLinkPath" Target="file:///S:\Kunden\Sta&#223;furt,%20Stadtpflegebetrieb\Reinigung%202025\3-Aufma&#223;\Aufm%20Jugendklub.xlsx" TargetMode="External"/><Relationship Id="rId1" Type="http://schemas.openxmlformats.org/officeDocument/2006/relationships/externalLinkPath" Target="/Kunden/Sta&#223;furt,%20Stadtpflegebetrieb/Reinigung%202025/3-Aufma&#223;/Aufm%20Jugendklub.xlsx"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3-Aufma&#223;/Aufm%20Kita%20Abenteuer.xlsx" TargetMode="External"/><Relationship Id="rId2" Type="http://schemas.openxmlformats.org/officeDocument/2006/relationships/externalLinkPath" Target="file:///S:\Kunden\Sta&#223;furt,%20Stadtpflegebetrieb\Reinigung%202025\3-Aufma&#223;\Aufm%20Kita%20Abenteuer.xlsx" TargetMode="External"/><Relationship Id="rId1" Type="http://schemas.openxmlformats.org/officeDocument/2006/relationships/externalLinkPath" Target="/Kunden/Sta&#223;furt,%20Stadtpflegebetrieb/Reinigung%202025/3-Aufma&#223;/Aufm%20Kita%20Abenteuer.xlsx"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3-Aufma&#223;/Aufm%20Kita%20Leopoldsh.xlsx" TargetMode="External"/><Relationship Id="rId2" Type="http://schemas.openxmlformats.org/officeDocument/2006/relationships/externalLinkPath" Target="file:///S:\Kunden\Sta&#223;furt,%20Stadtpflegebetrieb\Reinigung%202025\3-Aufma&#223;\Aufm%20Kita%20Leopoldsh.xlsx" TargetMode="External"/><Relationship Id="rId1" Type="http://schemas.openxmlformats.org/officeDocument/2006/relationships/externalLinkPath" Target="/Kunden/Sta&#223;furt,%20Stadtpflegebetrieb/Reinigung%202025/3-Aufma&#223;/Aufm%20Kita%20Leopoldsh.xlsx"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3-Aufma&#223;/Aufm%20Kita%20Pustebl.xlsx" TargetMode="External"/><Relationship Id="rId2" Type="http://schemas.openxmlformats.org/officeDocument/2006/relationships/externalLinkPath" Target="file:///S:\Kunden\Sta&#223;furt,%20Stadtpflegebetrieb\Reinigung%202025\3-Aufma&#223;\Aufm%20Kita%20Pustebl.xlsx" TargetMode="External"/><Relationship Id="rId1" Type="http://schemas.openxmlformats.org/officeDocument/2006/relationships/externalLinkPath" Target="/Kunden/Sta&#223;furt,%20Stadtpflegebetrieb/Reinigung%202025/3-Aufma&#223;/Aufm%20Kita%20Pustebl.xlsx" TargetMode="External"/></Relationships>
</file>

<file path=xl/externalLinks/_rels/externalLink17.xml.rels><?xml version="1.0" encoding="UTF-8" standalone="yes"?>
<Relationships xmlns="http://schemas.openxmlformats.org/package/2006/relationships"><Relationship Id="rId3" Type="http://schemas.openxmlformats.org/officeDocument/2006/relationships/externalLinkPath" Target="../../3-Aufma&#223;/Aufm%20Kita%20Regenb.xlsx" TargetMode="External"/><Relationship Id="rId2" Type="http://schemas.openxmlformats.org/officeDocument/2006/relationships/externalLinkPath" Target="file:///S:\Kunden\Sta&#223;furt,%20Stadtpflegebetrieb\Reinigung%202025\3-Aufma&#223;\Aufm%20Kita%20Regenb.xlsx" TargetMode="External"/><Relationship Id="rId1" Type="http://schemas.openxmlformats.org/officeDocument/2006/relationships/externalLinkPath" Target="/Kunden/Sta&#223;furt,%20Stadtpflegebetrieb/Reinigung%202025/3-Aufma&#223;/Aufm%20Kita%20Regenb.xlsx" TargetMode="External"/></Relationships>
</file>

<file path=xl/externalLinks/_rels/externalLink18.xml.rels><?xml version="1.0" encoding="UTF-8" standalone="yes"?>
<Relationships xmlns="http://schemas.openxmlformats.org/package/2006/relationships"><Relationship Id="rId3" Type="http://schemas.openxmlformats.org/officeDocument/2006/relationships/externalLinkPath" Target="../../3-Aufma&#223;/Aufm%20Kita%20Spatzen.xlsx" TargetMode="External"/><Relationship Id="rId2" Type="http://schemas.openxmlformats.org/officeDocument/2006/relationships/externalLinkPath" Target="file:///S:\Kunden\Sta&#223;furt,%20Stadtpflegebetrieb\Reinigung%202025\3-Aufma&#223;\Aufm%20Kita%20Spatzen.xlsx" TargetMode="External"/><Relationship Id="rId1" Type="http://schemas.openxmlformats.org/officeDocument/2006/relationships/externalLinkPath" Target="/Kunden/Sta&#223;furt,%20Stadtpflegebetrieb/Reinigung%202025/3-Aufma&#223;/Aufm%20Kita%20Spatzen.xlsx" TargetMode="External"/></Relationships>
</file>

<file path=xl/externalLinks/_rels/externalLink19.xml.rels><?xml version="1.0" encoding="UTF-8" standalone="yes"?>
<Relationships xmlns="http://schemas.openxmlformats.org/package/2006/relationships"><Relationship Id="rId3" Type="http://schemas.openxmlformats.org/officeDocument/2006/relationships/externalLinkPath" Target="../../3-Aufma&#223;/Aufm%20Kita%20Tausendf.xlsx" TargetMode="External"/><Relationship Id="rId2" Type="http://schemas.openxmlformats.org/officeDocument/2006/relationships/externalLinkPath" Target="file:///S:\Kunden\Sta&#223;furt,%20Stadtpflegebetrieb\Reinigung%202025\3-Aufma&#223;\Aufm%20Kita%20Tausendf.xlsx" TargetMode="External"/><Relationship Id="rId1" Type="http://schemas.openxmlformats.org/officeDocument/2006/relationships/externalLinkPath" Target="/Kunden/Sta&#223;furt,%20Stadtpflegebetrieb/Reinigung%202025/3-Aufma&#223;/Aufm%20Kita%20Tausendf.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3-Aufma&#223;/Aufm%20ehem%20Rath%20F&#246;rd.xlsx" TargetMode="External"/><Relationship Id="rId2" Type="http://schemas.openxmlformats.org/officeDocument/2006/relationships/externalLinkPath" Target="file:///S:\Kunden\Sta&#223;furt,%20Stadtpflegebetrieb\Reinigung%202025\3-Aufma&#223;\Aufm%20ehem%20Rath%20F&#246;rd.xlsx" TargetMode="External"/><Relationship Id="rId1" Type="http://schemas.openxmlformats.org/officeDocument/2006/relationships/externalLinkPath" Target="/Kunden/Sta&#223;furt,%20Stadtpflegebetrieb/Reinigung%202025/3-Aufma&#223;/Aufm%20ehem%20Rath%20F&#246;rd.xlsx" TargetMode="External"/></Relationships>
</file>

<file path=xl/externalLinks/_rels/externalLink20.xml.rels><?xml version="1.0" encoding="UTF-8" standalone="yes"?>
<Relationships xmlns="http://schemas.openxmlformats.org/package/2006/relationships"><Relationship Id="rId3" Type="http://schemas.openxmlformats.org/officeDocument/2006/relationships/externalLinkPath" Target="../../3-Aufma&#223;/Aufm%20Kita%20Teichspa.xlsx" TargetMode="External"/><Relationship Id="rId2" Type="http://schemas.openxmlformats.org/officeDocument/2006/relationships/externalLinkPath" Target="file:///S:\Kunden\Sta&#223;furt,%20Stadtpflegebetrieb\Reinigung%202025\3-Aufma&#223;\Aufm%20Kita%20Teichspa.xlsx" TargetMode="External"/><Relationship Id="rId1" Type="http://schemas.openxmlformats.org/officeDocument/2006/relationships/externalLinkPath" Target="/Kunden/Sta&#223;furt,%20Stadtpflegebetrieb/Reinigung%202025/3-Aufma&#223;/Aufm%20Kita%20Teichspa.xlsx" TargetMode="External"/></Relationships>
</file>

<file path=xl/externalLinks/_rels/externalLink21.xml.rels><?xml version="1.0" encoding="UTF-8" standalone="yes"?>
<Relationships xmlns="http://schemas.openxmlformats.org/package/2006/relationships"><Relationship Id="rId3" Type="http://schemas.openxmlformats.org/officeDocument/2006/relationships/externalLinkPath" Target="../../3-Aufma&#223;/Aufm%20Kita%20Winnie%20P.xlsx" TargetMode="External"/><Relationship Id="rId2" Type="http://schemas.openxmlformats.org/officeDocument/2006/relationships/externalLinkPath" Target="file:///S:\Kunden\Sta&#223;furt,%20Stadtpflegebetrieb\Reinigung%202025\3-Aufma&#223;\Aufm%20Kita%20Winnie%20P.xlsx" TargetMode="External"/><Relationship Id="rId1" Type="http://schemas.openxmlformats.org/officeDocument/2006/relationships/externalLinkPath" Target="/Kunden/Sta&#223;furt,%20Stadtpflegebetrieb/Reinigung%202025/3-Aufma&#223;/Aufm%20Kita%20Winnie%20P.xlsx" TargetMode="External"/></Relationships>
</file>

<file path=xl/externalLinks/_rels/externalLink22.xml.rels><?xml version="1.0" encoding="UTF-8" standalone="yes"?>
<Relationships xmlns="http://schemas.openxmlformats.org/package/2006/relationships"><Relationship Id="rId3" Type="http://schemas.openxmlformats.org/officeDocument/2006/relationships/externalLinkPath" Target="../../3-Aufma&#223;/Aufm%20Luther%20SH.xlsx" TargetMode="External"/><Relationship Id="rId2" Type="http://schemas.openxmlformats.org/officeDocument/2006/relationships/externalLinkPath" Target="file:///S:\Kunden\Sta&#223;furt,%20Stadtpflegebetrieb\Reinigung%202025\3-Aufma&#223;\Aufm%20Luther%20SH.xlsx" TargetMode="External"/><Relationship Id="rId1" Type="http://schemas.openxmlformats.org/officeDocument/2006/relationships/externalLinkPath" Target="/Kunden/Sta&#223;furt,%20Stadtpflegebetrieb/Reinigung%202025/3-Aufma&#223;/Aufm%20Luther%20SH.xlsx" TargetMode="External"/></Relationships>
</file>

<file path=xl/externalLinks/_rels/externalLink23.xml.rels><?xml version="1.0" encoding="UTF-8" standalone="yes"?>
<Relationships xmlns="http://schemas.openxmlformats.org/package/2006/relationships"><Relationship Id="rId3" Type="http://schemas.openxmlformats.org/officeDocument/2006/relationships/externalLinkPath" Target="../../3-Aufma&#223;/Aufm%20Neundorf%20SH.xlsx" TargetMode="External"/><Relationship Id="rId2" Type="http://schemas.openxmlformats.org/officeDocument/2006/relationships/externalLinkPath" Target="file:///S:\Kunden\Sta&#223;furt,%20Stadtpflegebetrieb\Reinigung%202025\3-Aufma&#223;\Aufm%20Neundorf%20SH.xlsx" TargetMode="External"/><Relationship Id="rId1" Type="http://schemas.openxmlformats.org/officeDocument/2006/relationships/externalLinkPath" Target="/Kunden/Sta&#223;furt,%20Stadtpflegebetrieb/Reinigung%202025/3-Aufma&#223;/Aufm%20Neundorf%20SH.xlsx" TargetMode="External"/></Relationships>
</file>

<file path=xl/externalLinks/_rels/externalLink24.xml.rels><?xml version="1.0" encoding="UTF-8" standalone="yes"?>
<Relationships xmlns="http://schemas.openxmlformats.org/package/2006/relationships"><Relationship Id="rId3" Type="http://schemas.openxmlformats.org/officeDocument/2006/relationships/externalLinkPath" Target="../../3-Aufma&#223;/Aufm%20Rathaus.xlsx" TargetMode="External"/><Relationship Id="rId2" Type="http://schemas.openxmlformats.org/officeDocument/2006/relationships/externalLinkPath" Target="file:///S:\Kunden\Sta&#223;furt,%20Stadtpflegebetrieb\Reinigung%202025\3-Aufma&#223;\Aufm%20Rathaus.xlsx" TargetMode="External"/><Relationship Id="rId1" Type="http://schemas.openxmlformats.org/officeDocument/2006/relationships/externalLinkPath" Target="/Kunden/Sta&#223;furt,%20Stadtpflegebetrieb/Reinigung%202025/3-Aufma&#223;/Aufm%20Rathaus.xlsx" TargetMode="External"/></Relationships>
</file>

<file path=xl/externalLinks/_rels/externalLink25.xml.rels><?xml version="1.0" encoding="UTF-8" standalone="yes"?>
<Relationships xmlns="http://schemas.openxmlformats.org/package/2006/relationships"><Relationship Id="rId3" Type="http://schemas.openxmlformats.org/officeDocument/2006/relationships/externalLinkPath" Target="../../3-Aufma&#223;/Aufm%20Salzland%20SH.xlsx" TargetMode="External"/><Relationship Id="rId2" Type="http://schemas.openxmlformats.org/officeDocument/2006/relationships/externalLinkPath" Target="file:///S:\Kunden\Sta&#223;furt,%20Stadtpflegebetrieb\Reinigung%202025\3-Aufma&#223;\Aufm%20Salzland%20SH.xlsx" TargetMode="External"/><Relationship Id="rId1" Type="http://schemas.openxmlformats.org/officeDocument/2006/relationships/externalLinkPath" Target="/Kunden/Sta&#223;furt,%20Stadtpflegebetrieb/Reinigung%202025/3-Aufma&#223;/Aufm%20Salzland%20SH.xlsx" TargetMode="External"/></Relationships>
</file>

<file path=xl/externalLinks/_rels/externalLink26.xml.rels><?xml version="1.0" encoding="UTF-8" standalone="yes"?>
<Relationships xmlns="http://schemas.openxmlformats.org/package/2006/relationships"><Relationship Id="rId3" Type="http://schemas.openxmlformats.org/officeDocument/2006/relationships/externalLinkPath" Target="../../3-Aufma&#223;/Aufm%20Sport%20F&#246;rderst.xlsx" TargetMode="External"/><Relationship Id="rId2" Type="http://schemas.openxmlformats.org/officeDocument/2006/relationships/externalLinkPath" Target="file:///S:\Kunden\Sta&#223;furt,%20Stadtpflegebetrieb\Reinigung%202025\3-Aufma&#223;\Aufm%20Sport%20F&#246;rderst.xlsx" TargetMode="External"/><Relationship Id="rId1" Type="http://schemas.openxmlformats.org/officeDocument/2006/relationships/externalLinkPath" Target="/Kunden/Sta&#223;furt,%20Stadtpflegebetrieb/Reinigung%202025/3-Aufma&#223;/Aufm%20Sport%20F&#246;rderst.xlsx" TargetMode="External"/></Relationships>
</file>

<file path=xl/externalLinks/_rels/externalLink27.xml.rels><?xml version="1.0" encoding="UTF-8" standalone="yes"?>
<Relationships xmlns="http://schemas.openxmlformats.org/package/2006/relationships"><Relationship Id="rId3" Type="http://schemas.openxmlformats.org/officeDocument/2006/relationships/externalLinkPath" Target="../../3-Aufma&#223;/Aufm%20Stadion%20d%20Einh.xlsx" TargetMode="External"/><Relationship Id="rId2" Type="http://schemas.openxmlformats.org/officeDocument/2006/relationships/externalLinkPath" Target="file:///S:\Kunden\Sta&#223;furt,%20Stadtpflegebetrieb\Reinigung%202025\3-Aufma&#223;\Aufm%20Stadion%20d%20Einh.xlsx" TargetMode="External"/><Relationship Id="rId1" Type="http://schemas.openxmlformats.org/officeDocument/2006/relationships/externalLinkPath" Target="/Kunden/Sta&#223;furt,%20Stadtpflegebetrieb/Reinigung%202025/3-Aufma&#223;/Aufm%20Stadion%20d%20Einh.xlsx"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3-Aufma&#223;/Aufm%20Strandsolbad.xlsx" TargetMode="External"/><Relationship Id="rId2" Type="http://schemas.openxmlformats.org/officeDocument/2006/relationships/externalLinkPath" Target="file:///S:\Kunden\Sta&#223;furt,%20Stadtpflegebetrieb\Reinigung%202025\3-Aufma&#223;\Aufm%20Strandsolbad.xlsx" TargetMode="External"/><Relationship Id="rId1" Type="http://schemas.openxmlformats.org/officeDocument/2006/relationships/externalLinkPath" Target="/Kunden/Sta&#223;furt,%20Stadtpflegebetrieb/Reinigung%202025/3-Aufma&#223;/Aufm%20Strandsolbad.xlsx" TargetMode="External"/></Relationships>
</file>

<file path=xl/externalLinks/_rels/externalLink29.xml.rels><?xml version="1.0" encoding="UTF-8" standalone="yes"?>
<Relationships xmlns="http://schemas.openxmlformats.org/package/2006/relationships"><Relationship Id="rId3" Type="http://schemas.openxmlformats.org/officeDocument/2006/relationships/externalLinkPath" Target="../../3-Aufma&#223;/Aufm%20Verwaltung%201.xlsx" TargetMode="External"/><Relationship Id="rId2" Type="http://schemas.openxmlformats.org/officeDocument/2006/relationships/externalLinkPath" Target="file:///S:\Kunden\Sta&#223;furt,%20Stadtpflegebetrieb\Reinigung%202025\3-Aufma&#223;\Aufm%20Verwaltung%201.xlsx" TargetMode="External"/><Relationship Id="rId1" Type="http://schemas.openxmlformats.org/officeDocument/2006/relationships/externalLinkPath" Target="/Kunden/Sta&#223;furt,%20Stadtpflegebetrieb/Reinigung%202025/3-Aufma&#223;/Aufm%20Verwaltung%20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3-Aufma&#223;/Aufm%20ehem%20Rath%20Neun.xlsx" TargetMode="External"/><Relationship Id="rId2" Type="http://schemas.openxmlformats.org/officeDocument/2006/relationships/externalLinkPath" Target="file:///S:\Kunden\Sta&#223;furt,%20Stadtpflegebetrieb\Reinigung%202025\3-Aufma&#223;\Aufm%20ehem%20Rath%20Neun.xlsx" TargetMode="External"/><Relationship Id="rId1" Type="http://schemas.openxmlformats.org/officeDocument/2006/relationships/externalLinkPath" Target="/Kunden/Sta&#223;furt,%20Stadtpflegebetrieb/Reinigung%202025/3-Aufma&#223;/Aufm%20ehem%20Rath%20Neun.xlsx" TargetMode="External"/></Relationships>
</file>

<file path=xl/externalLinks/_rels/externalLink30.xml.rels><?xml version="1.0" encoding="UTF-8" standalone="yes"?>
<Relationships xmlns="http://schemas.openxmlformats.org/package/2006/relationships"><Relationship Id="rId3" Type="http://schemas.openxmlformats.org/officeDocument/2006/relationships/externalLinkPath" Target="../../3-Aufma&#223;/Aufm%20Verwaltung%202.xlsx" TargetMode="External"/><Relationship Id="rId2" Type="http://schemas.openxmlformats.org/officeDocument/2006/relationships/externalLinkPath" Target="file:///S:\Kunden\Sta&#223;furt,%20Stadtpflegebetrieb\Reinigung%202025\3-Aufma&#223;\Aufm%20Verwaltung%202.xlsx" TargetMode="External"/><Relationship Id="rId1" Type="http://schemas.openxmlformats.org/officeDocument/2006/relationships/externalLinkPath" Target="/Kunden/Sta&#223;furt,%20Stadtpflegebetrieb/Reinigung%202025/3-Aufma&#223;/Aufm%20Verwaltung%202.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3-Aufma&#223;/Aufm%20GS%20F&#246;rderst%20SG.xlsx" TargetMode="External"/><Relationship Id="rId2" Type="http://schemas.openxmlformats.org/officeDocument/2006/relationships/externalLinkPath" Target="file:///S:\Kunden\Sta&#223;furt,%20Stadtpflegebetrieb\Reinigung%202025\3-Aufma&#223;\Aufm%20GS%20F&#246;rderst%20SG.xlsx" TargetMode="External"/><Relationship Id="rId1" Type="http://schemas.openxmlformats.org/officeDocument/2006/relationships/externalLinkPath" Target="/Kunden/Sta&#223;furt,%20Stadtpflegebetrieb/Reinigung%202025/3-Aufma&#223;/Aufm%20GS%20F&#246;rderst%20SG.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3-Aufma&#223;/Aufm%20GS%20F&#246;rderst%20TH.xlsx" TargetMode="External"/><Relationship Id="rId2" Type="http://schemas.openxmlformats.org/officeDocument/2006/relationships/externalLinkPath" Target="file:///S:\Kunden\Sta&#223;furt,%20Stadtpflegebetrieb\Reinigung%202025\3-Aufma&#223;\Aufm%20GS%20F&#246;rderst%20TH.xlsx" TargetMode="External"/><Relationship Id="rId1" Type="http://schemas.openxmlformats.org/officeDocument/2006/relationships/externalLinkPath" Target="/Kunden/Sta&#223;furt,%20Stadtpflegebetrieb/Reinigung%202025/3-Aufma&#223;/Aufm%20GS%20F&#246;rderst%20TH.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3-Aufma&#223;/Aufm%20GS%20Goethe.xlsx" TargetMode="External"/><Relationship Id="rId2" Type="http://schemas.openxmlformats.org/officeDocument/2006/relationships/externalLinkPath" Target="file:///S:\Kunden\Sta&#223;furt,%20Stadtpflegebetrieb\Reinigung%202025\3-Aufma&#223;\Aufm%20GS%20Goethe.xlsx" TargetMode="External"/><Relationship Id="rId1" Type="http://schemas.openxmlformats.org/officeDocument/2006/relationships/externalLinkPath" Target="/Kunden/Sta&#223;furt,%20Stadtpflegebetrieb/Reinigung%202025/3-Aufma&#223;/Aufm%20GS%20Goethe.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3-Aufma&#223;/Aufm%20GS%20Goethe%20TH.xlsx" TargetMode="External"/><Relationship Id="rId2" Type="http://schemas.openxmlformats.org/officeDocument/2006/relationships/externalLinkPath" Target="file:///S:\Kunden\Sta&#223;furt,%20Stadtpflegebetrieb\Reinigung%202025\3-Aufma&#223;\Aufm%20GS%20Goethe%20TH.xlsx" TargetMode="External"/><Relationship Id="rId1" Type="http://schemas.openxmlformats.org/officeDocument/2006/relationships/externalLinkPath" Target="/Kunden/Sta&#223;furt,%20Stadtpflegebetrieb/Reinigung%202025/3-Aufma&#223;/Aufm%20GS%20Goethe%20TH.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3-Aufma&#223;/Aufm%20GS%20Nord.xlsx" TargetMode="External"/><Relationship Id="rId2" Type="http://schemas.openxmlformats.org/officeDocument/2006/relationships/externalLinkPath" Target="file:///S:\Kunden\Sta&#223;furt,%20Stadtpflegebetrieb\Reinigung%202025\3-Aufma&#223;\Aufm%20GS%20Nord.xlsx" TargetMode="External"/><Relationship Id="rId1" Type="http://schemas.openxmlformats.org/officeDocument/2006/relationships/externalLinkPath" Target="/Kunden/Sta&#223;furt,%20Stadtpflegebetrieb/Reinigung%202025/3-Aufma&#223;/Aufm%20GS%20Nord.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3-Aufma&#223;/Aufm%20GS%20Uhland.xlsx" TargetMode="External"/><Relationship Id="rId2" Type="http://schemas.openxmlformats.org/officeDocument/2006/relationships/externalLinkPath" Target="file:///S:\Kunden\Sta&#223;furt,%20Stadtpflegebetrieb\Reinigung%202025\3-Aufma&#223;\Aufm%20GS%20Uhland.xlsx" TargetMode="External"/><Relationship Id="rId1" Type="http://schemas.openxmlformats.org/officeDocument/2006/relationships/externalLinkPath" Target="/Kunden/Sta&#223;furt,%20Stadtpflegebetrieb/Reinigung%202025/3-Aufma&#223;/Aufm%20GS%20Uh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Kal UnterhaltsRG Gesamt"/>
      <sheetName val="Ausfüllhinweise"/>
      <sheetName val="Tabelle1"/>
      <sheetName val="Räume Glas Albertinsee"/>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Albertinsee</v>
          </cell>
        </row>
      </sheetData>
      <sheetData sheetId="1" refreshError="1"/>
      <sheetData sheetId="2" refreshError="1"/>
      <sheetData sheetId="3">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Haus am See "/>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Haus am See</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JC Leo Treff "/>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JC Leo Treff</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JK Förderstedt"/>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JK Förderstedt</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Jugendklub "/>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Jugendklub</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Kita Abenteuer"/>
      <sheetName val="Legende"/>
      <sheetName val="Kal Rohre u Balken Gesamt"/>
      <sheetName val="Kal Sonstiges Gesamt"/>
      <sheetName val="Kal Sonstiges Bed"/>
      <sheetName val="Kal Pflegefilm Bed"/>
    </sheetNames>
    <sheetDataSet>
      <sheetData sheetId="0">
        <row r="5">
          <cell r="E5" t="str">
            <v>Kita Abenteuer</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Sanitärbereich</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Kita Leopoldsh"/>
      <sheetName val="Legende"/>
      <sheetName val="Kal Rohre u Balken Gesamt"/>
      <sheetName val="Kal Sonstiges Gesamt"/>
      <sheetName val="Kal Sonstiges Bed"/>
      <sheetName val="Kal Pflegefilm Bed"/>
    </sheetNames>
    <sheetDataSet>
      <sheetData sheetId="0">
        <row r="5">
          <cell r="E5" t="str">
            <v>Kita Leopoldsh</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Sanitär</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Kita Pustebl"/>
      <sheetName val="Legende"/>
      <sheetName val="Kal Rohre u Balken Gesamt"/>
      <sheetName val="Kal Sonstiges Gesamt"/>
      <sheetName val="Kal Sonstiges Bed"/>
      <sheetName val="Kal Pflegefilm Bed"/>
    </sheetNames>
    <sheetDataSet>
      <sheetData sheetId="0">
        <row r="5">
          <cell r="E5" t="str">
            <v>Kita Pustebl</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Kita Regenb"/>
      <sheetName val="Legende"/>
      <sheetName val="Kal Rohre u Balken Gesamt"/>
      <sheetName val="Kal Sonstiges Gesamt"/>
      <sheetName val="Kal Sonstiges Bed"/>
      <sheetName val="Kal Pflegefilm Bed"/>
    </sheetNames>
    <sheetDataSet>
      <sheetData sheetId="0">
        <row r="5">
          <cell r="E5" t="str">
            <v>Kita Regenb</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Wirtschaft Bed"/>
      <sheetName val="Kal Verbrauch Gesamt"/>
      <sheetName val="Räume Glas Kita Spatzen"/>
      <sheetName val="Legende"/>
      <sheetName val="Kal Rohre u Balken Gesamt"/>
      <sheetName val="Kal Sonstiges Gesamt"/>
      <sheetName val="Kal Sonstiges Bed"/>
      <sheetName val="Kal Pflegefilm Bed"/>
    </sheetNames>
    <sheetDataSet>
      <sheetData sheetId="0">
        <row r="5">
          <cell r="E5" t="str">
            <v>Kita Spatzen</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Kita Tausendf"/>
      <sheetName val="Legende"/>
      <sheetName val="Kal Rohre u Balken Gesamt"/>
      <sheetName val="Kal Sonstiges Gesamt"/>
      <sheetName val="Kal Sonstiges Bed"/>
      <sheetName val="Kal Pflegefilm Bed"/>
    </sheetNames>
    <sheetDataSet>
      <sheetData sheetId="0">
        <row r="5">
          <cell r="E5" t="str">
            <v>Kita Tausendf</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ehem Rath Förd "/>
      <sheetName val="Legende"/>
      <sheetName val="Kal Rohre u Balken Gesamt"/>
      <sheetName val="Kal Sonstiges Gesamt"/>
      <sheetName val="Kal Sonstiges Bed"/>
      <sheetName val="Kal Pflegefilm Bed"/>
    </sheetNames>
    <sheetDataSet>
      <sheetData sheetId="0">
        <row r="5">
          <cell r="E5" t="str">
            <v>ehem Rath Förd</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Kal Sonderreinigung Bed"/>
      <sheetName val="Räume Glas Kita Teichspa"/>
      <sheetName val="Legende"/>
      <sheetName val="Kal Rohre u Balken Gesamt"/>
      <sheetName val="Kal Sonstiges Gesamt"/>
      <sheetName val="Kal Sonstiges Bed"/>
    </sheetNames>
    <sheetDataSet>
      <sheetData sheetId="0">
        <row r="5">
          <cell r="E5" t="str">
            <v>Kita Teichspa</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Kita Winnie P"/>
      <sheetName val="Legende"/>
      <sheetName val="Kal Rohre u Balken Gesamt"/>
      <sheetName val="Kal Sonstiges Gesamt"/>
      <sheetName val="Kal Sonstiges Bed"/>
      <sheetName val="Kal Pflegefilm Bed"/>
    </sheetNames>
    <sheetDataSet>
      <sheetData sheetId="0">
        <row r="5">
          <cell r="E5" t="str">
            <v>Kita Winnie P</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Luther SH "/>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Luther SH</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Neundorf SH"/>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Neundorf SH</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Rathaus "/>
      <sheetName val="Legende"/>
      <sheetName val="Kal Rohre u Balken Gesamt"/>
      <sheetName val="Kal Sonstiges Gesamt"/>
      <sheetName val="Kal Sonstiges Bed"/>
      <sheetName val="Kal Pflegefilm Bed"/>
    </sheetNames>
    <sheetDataSet>
      <sheetData sheetId="0">
        <row r="5">
          <cell r="E5" t="str">
            <v>Rathaus</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Sanitärräume</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alzland SH"/>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Salzland SH</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row r="357">
          <cell r="A357" t="str">
            <v>Tribünenraum</v>
          </cell>
          <cell r="B357" t="str">
            <v>Funktion</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port Förderst"/>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Sport Förderst</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tadion d Einh"/>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Stadion d Einh</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Dusche</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Kal UnterhaltsRG Gesamt"/>
      <sheetName val="Ausfüllhinweise"/>
      <sheetName val="Tabelle1"/>
      <sheetName val="Räume Glas Strandsolbad"/>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Strandsolbad</v>
          </cell>
        </row>
      </sheetData>
      <sheetData sheetId="1" refreshError="1"/>
      <sheetData sheetId="2" refreshError="1"/>
      <sheetData sheetId="3">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Verwaltung 1 "/>
      <sheetName val="Legende"/>
      <sheetName val="Kal Rohre u Balken Gesamt"/>
      <sheetName val="Kal Sonstiges Gesamt"/>
      <sheetName val="Kal Sonstiges Bed"/>
      <sheetName val="Kal Pflegefilm Bed"/>
    </sheetNames>
    <sheetDataSet>
      <sheetData sheetId="0">
        <row r="5">
          <cell r="E5" t="str">
            <v>Verwaltung 1</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Büroraum</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Sanitärräume</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ehem Tath Neun"/>
      <sheetName val="Legende"/>
      <sheetName val="Kal Rohre u Balken Gesamt"/>
      <sheetName val="Kal Sonstiges Gesamt"/>
      <sheetName val="Kal Sonstiges Bed"/>
      <sheetName val="Kal Pflegefilm Bed"/>
    </sheetNames>
    <sheetDataSet>
      <sheetData sheetId="0">
        <row r="5">
          <cell r="E5" t="str">
            <v>ehem Rath Neun</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Verwaltung 2"/>
      <sheetName val="Legende"/>
      <sheetName val="Kal Rohre u Balken Gesamt"/>
      <sheetName val="Kal Sonstiges Gesamt"/>
      <sheetName val="Kal Sonstiges Bed"/>
      <sheetName val="Kal Pflegefilm Bed"/>
    </sheetNames>
    <sheetDataSet>
      <sheetData sheetId="0">
        <row r="5">
          <cell r="E5" t="str">
            <v>Verwaltung 2</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Büroraum</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Tabelle1"/>
      <sheetName val="Räume Glas Bed"/>
      <sheetName val="Räume Jalousien"/>
      <sheetName val="Auflistung Räume TeilRG"/>
      <sheetName val="Ausfüllhinweise"/>
      <sheetName val="Kal Wirtschaft Gesamt"/>
      <sheetName val="Kal Matten Gesamt"/>
      <sheetName val="Kal Verbrauch Gesamt"/>
      <sheetName val="Räume Glas GS Förderst SG"/>
      <sheetName val="Legende"/>
      <sheetName val="Kal Rohre u Balken Gesamt"/>
      <sheetName val="Kal Sonstiges Gesamt"/>
      <sheetName val="Kal Sonstiges Bed"/>
      <sheetName val="Kal Pflegefilm Bed"/>
    </sheetNames>
    <sheetDataSet>
      <sheetData sheetId="0">
        <row r="5">
          <cell r="E5" t="str">
            <v>GS Förderst SG</v>
          </cell>
        </row>
      </sheetData>
      <sheetData sheetId="1">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 Mädchen</v>
          </cell>
          <cell r="B137" t="str">
            <v>Sanitär</v>
          </cell>
        </row>
        <row r="138">
          <cell r="A138" t="str">
            <v>Waschraum Jungen</v>
          </cell>
          <cell r="B138" t="str">
            <v>Sanitär</v>
          </cell>
        </row>
        <row r="139">
          <cell r="A139" t="str">
            <v>WC</v>
          </cell>
          <cell r="B139" t="str">
            <v>Sanitär</v>
          </cell>
        </row>
        <row r="140">
          <cell r="A140" t="str">
            <v>WC - Bereich</v>
          </cell>
          <cell r="B140" t="str">
            <v>Sanitär</v>
          </cell>
        </row>
        <row r="141">
          <cell r="A141" t="str">
            <v>WC / Waschraum</v>
          </cell>
          <cell r="B141" t="str">
            <v>Sanitär</v>
          </cell>
        </row>
        <row r="142">
          <cell r="A142" t="str">
            <v>WC Barrierefrei</v>
          </cell>
          <cell r="B142" t="str">
            <v>Sanitär</v>
          </cell>
        </row>
        <row r="143">
          <cell r="A143" t="str">
            <v>WC Behinderten</v>
          </cell>
          <cell r="B143" t="str">
            <v>Sanitär</v>
          </cell>
        </row>
        <row r="144">
          <cell r="A144" t="str">
            <v>WC Besucher</v>
          </cell>
          <cell r="B144" t="str">
            <v>Sanitär</v>
          </cell>
        </row>
        <row r="145">
          <cell r="A145" t="str">
            <v>WC Damen</v>
          </cell>
          <cell r="B145" t="str">
            <v>Sanitär</v>
          </cell>
        </row>
        <row r="146">
          <cell r="A146" t="str">
            <v>WC Gäste</v>
          </cell>
          <cell r="B146" t="str">
            <v>Sanitär</v>
          </cell>
        </row>
        <row r="147">
          <cell r="A147" t="str">
            <v>WC Herren</v>
          </cell>
          <cell r="B147" t="str">
            <v>Sanitär</v>
          </cell>
        </row>
        <row r="148">
          <cell r="A148" t="str">
            <v>WC Jungen</v>
          </cell>
          <cell r="B148" t="str">
            <v>Sanitär</v>
          </cell>
        </row>
        <row r="149">
          <cell r="A149" t="str">
            <v>WC Lehrer</v>
          </cell>
          <cell r="B149" t="str">
            <v>Sanitär</v>
          </cell>
        </row>
        <row r="150">
          <cell r="A150" t="str">
            <v>WC Lehrer Damen</v>
          </cell>
          <cell r="B150" t="str">
            <v>Sanitär</v>
          </cell>
        </row>
        <row r="151">
          <cell r="A151" t="str">
            <v>WC Lehrer Herren</v>
          </cell>
          <cell r="B151" t="str">
            <v>Sanitär</v>
          </cell>
        </row>
        <row r="152">
          <cell r="A152" t="str">
            <v>WC Mädchen</v>
          </cell>
          <cell r="B152" t="str">
            <v>Sanitär</v>
          </cell>
        </row>
        <row r="153">
          <cell r="A153" t="str">
            <v>WC Personal</v>
          </cell>
          <cell r="B153" t="str">
            <v>Sanitär</v>
          </cell>
        </row>
        <row r="154">
          <cell r="A154" t="str">
            <v>WC Vorraum Mädchen</v>
          </cell>
          <cell r="B154" t="str">
            <v>Sanitär</v>
          </cell>
        </row>
        <row r="155">
          <cell r="A155" t="str">
            <v>WC Vorraum Jungen</v>
          </cell>
          <cell r="B155" t="str">
            <v>Sanitär</v>
          </cell>
        </row>
        <row r="156">
          <cell r="A156" t="str">
            <v>WC/Dusche</v>
          </cell>
          <cell r="B156" t="str">
            <v>Sanitär</v>
          </cell>
        </row>
        <row r="157">
          <cell r="A157" t="str">
            <v>WC-Beh</v>
          </cell>
          <cell r="B157" t="str">
            <v>Sanitär</v>
          </cell>
        </row>
        <row r="158">
          <cell r="A158" t="str">
            <v>WC-D</v>
          </cell>
          <cell r="B158" t="str">
            <v>Sanitär</v>
          </cell>
        </row>
        <row r="159">
          <cell r="A159" t="str">
            <v>WC-D Vorraum</v>
          </cell>
          <cell r="B159" t="str">
            <v>Sanitär</v>
          </cell>
        </row>
        <row r="160">
          <cell r="A160" t="str">
            <v>WC-H</v>
          </cell>
          <cell r="B160" t="str">
            <v>Sanitär</v>
          </cell>
        </row>
        <row r="161">
          <cell r="A161" t="str">
            <v>WC-H Vorraum</v>
          </cell>
          <cell r="B161" t="str">
            <v>Sanitär</v>
          </cell>
        </row>
        <row r="162">
          <cell r="A162" t="str">
            <v>Wickelraum</v>
          </cell>
          <cell r="B162" t="str">
            <v>Sanitär</v>
          </cell>
        </row>
        <row r="163">
          <cell r="A163" t="str">
            <v>Ballettraum</v>
          </cell>
          <cell r="B163" t="str">
            <v>Sport</v>
          </cell>
        </row>
        <row r="164">
          <cell r="A164" t="str">
            <v>Bewegungsraum</v>
          </cell>
          <cell r="B164" t="str">
            <v>Sport</v>
          </cell>
        </row>
        <row r="165">
          <cell r="A165" t="str">
            <v>Gymnastikraum</v>
          </cell>
          <cell r="B165" t="str">
            <v>Sport</v>
          </cell>
        </row>
        <row r="166">
          <cell r="A166" t="str">
            <v>Halle</v>
          </cell>
          <cell r="B166" t="str">
            <v>Sport</v>
          </cell>
        </row>
        <row r="167">
          <cell r="A167" t="str">
            <v>Kraftraum</v>
          </cell>
          <cell r="B167" t="str">
            <v>Sport</v>
          </cell>
        </row>
        <row r="168">
          <cell r="A168" t="str">
            <v>Kraftsportraum</v>
          </cell>
          <cell r="B168" t="str">
            <v>Sport</v>
          </cell>
        </row>
        <row r="169">
          <cell r="A169" t="str">
            <v>Sporthalle</v>
          </cell>
          <cell r="B169" t="str">
            <v>Sport</v>
          </cell>
        </row>
        <row r="170">
          <cell r="A170" t="str">
            <v>Sportraum</v>
          </cell>
          <cell r="B170" t="str">
            <v>Sport</v>
          </cell>
        </row>
        <row r="171">
          <cell r="A171" t="str">
            <v>Turnhalle</v>
          </cell>
          <cell r="B171" t="str">
            <v>Sport</v>
          </cell>
        </row>
        <row r="172">
          <cell r="A172" t="str">
            <v>Turnraum</v>
          </cell>
          <cell r="B172" t="str">
            <v>Sport</v>
          </cell>
        </row>
        <row r="173">
          <cell r="A173" t="str">
            <v>Abstellraum</v>
          </cell>
          <cell r="B173" t="str">
            <v>Technik</v>
          </cell>
        </row>
        <row r="174">
          <cell r="A174" t="str">
            <v>Archiv</v>
          </cell>
          <cell r="B174" t="str">
            <v>Technik</v>
          </cell>
        </row>
        <row r="175">
          <cell r="A175" t="str">
            <v>Batterieraum</v>
          </cell>
          <cell r="B175" t="str">
            <v>Technik</v>
          </cell>
        </row>
        <row r="176">
          <cell r="A176" t="str">
            <v>Betriebsraum</v>
          </cell>
          <cell r="B176" t="str">
            <v>Technik</v>
          </cell>
        </row>
        <row r="177">
          <cell r="A177" t="str">
            <v>BMA</v>
          </cell>
          <cell r="B177" t="str">
            <v>Technik</v>
          </cell>
        </row>
        <row r="178">
          <cell r="A178" t="str">
            <v>BMZ</v>
          </cell>
          <cell r="B178" t="str">
            <v>Technik</v>
          </cell>
        </row>
        <row r="179">
          <cell r="A179" t="str">
            <v>Buchlager</v>
          </cell>
          <cell r="B179" t="str">
            <v>Technik</v>
          </cell>
        </row>
        <row r="180">
          <cell r="A180" t="str">
            <v>Chemielager</v>
          </cell>
          <cell r="B180" t="str">
            <v>Technik</v>
          </cell>
        </row>
        <row r="181">
          <cell r="A181" t="str">
            <v>Dachboden</v>
          </cell>
          <cell r="B181" t="str">
            <v>Technik</v>
          </cell>
        </row>
        <row r="182">
          <cell r="A182" t="str">
            <v>Depot</v>
          </cell>
          <cell r="B182" t="str">
            <v>Technik</v>
          </cell>
        </row>
        <row r="183">
          <cell r="A183" t="str">
            <v>EDV</v>
          </cell>
          <cell r="B183" t="str">
            <v>Technik</v>
          </cell>
        </row>
        <row r="184">
          <cell r="A184" t="str">
            <v>EDV Raum</v>
          </cell>
          <cell r="B184" t="str">
            <v>Technik</v>
          </cell>
        </row>
        <row r="185">
          <cell r="A185" t="str">
            <v>Elektroraum</v>
          </cell>
          <cell r="B185" t="str">
            <v>Technik</v>
          </cell>
        </row>
        <row r="186">
          <cell r="A186" t="str">
            <v>ELT</v>
          </cell>
          <cell r="B186" t="str">
            <v>Technik</v>
          </cell>
        </row>
        <row r="187">
          <cell r="A187" t="str">
            <v>Fahrradraum</v>
          </cell>
          <cell r="B187" t="str">
            <v>Technik</v>
          </cell>
        </row>
        <row r="188">
          <cell r="A188" t="str">
            <v>Fahrzeughalle</v>
          </cell>
          <cell r="B188" t="str">
            <v>Technik</v>
          </cell>
        </row>
        <row r="189">
          <cell r="A189" t="str">
            <v>Farblager</v>
          </cell>
          <cell r="B189" t="str">
            <v>Technik</v>
          </cell>
        </row>
        <row r="190">
          <cell r="A190" t="str">
            <v>Gerätelager</v>
          </cell>
          <cell r="B190" t="str">
            <v>Technik</v>
          </cell>
        </row>
        <row r="191">
          <cell r="A191" t="str">
            <v>Geräteraum</v>
          </cell>
          <cell r="B191" t="str">
            <v>Technik</v>
          </cell>
        </row>
        <row r="192">
          <cell r="A192" t="str">
            <v>HAR</v>
          </cell>
          <cell r="B192" t="str">
            <v>Technik</v>
          </cell>
        </row>
        <row r="193">
          <cell r="A193" t="str">
            <v>Hausanschluss</v>
          </cell>
          <cell r="B193" t="str">
            <v>Technik</v>
          </cell>
        </row>
        <row r="194">
          <cell r="A194" t="str">
            <v>Haushaltsraum</v>
          </cell>
          <cell r="B194" t="str">
            <v>Technik</v>
          </cell>
        </row>
        <row r="195">
          <cell r="A195" t="str">
            <v>Hausmeister</v>
          </cell>
          <cell r="B195" t="str">
            <v>Technik</v>
          </cell>
        </row>
        <row r="196">
          <cell r="A196" t="str">
            <v>Haustechnik</v>
          </cell>
          <cell r="B196" t="str">
            <v>Technik</v>
          </cell>
        </row>
        <row r="197">
          <cell r="A197" t="str">
            <v>Heizanlage</v>
          </cell>
          <cell r="B197" t="str">
            <v>Technik</v>
          </cell>
        </row>
        <row r="198">
          <cell r="A198" t="str">
            <v>Heizraum</v>
          </cell>
          <cell r="B198" t="str">
            <v>Technik</v>
          </cell>
        </row>
        <row r="199">
          <cell r="A199" t="str">
            <v>Heizung</v>
          </cell>
          <cell r="B199" t="str">
            <v>Technik</v>
          </cell>
        </row>
        <row r="200">
          <cell r="A200" t="str">
            <v>Heizungsraum</v>
          </cell>
          <cell r="B200" t="str">
            <v>Technik</v>
          </cell>
        </row>
        <row r="201">
          <cell r="A201" t="str">
            <v>HM Werkstatt</v>
          </cell>
          <cell r="B201" t="str">
            <v>Technik</v>
          </cell>
        </row>
        <row r="202">
          <cell r="A202" t="str">
            <v>Keller</v>
          </cell>
          <cell r="B202" t="str">
            <v>Technik</v>
          </cell>
        </row>
        <row r="203">
          <cell r="A203" t="str">
            <v>Lager</v>
          </cell>
          <cell r="B203" t="str">
            <v>Technik</v>
          </cell>
        </row>
        <row r="204">
          <cell r="A204" t="str">
            <v>Lager Anlieferung</v>
          </cell>
          <cell r="B204" t="str">
            <v>Technik</v>
          </cell>
        </row>
        <row r="205">
          <cell r="A205" t="str">
            <v>Lagerraum</v>
          </cell>
          <cell r="B205" t="str">
            <v>Technik</v>
          </cell>
        </row>
        <row r="206">
          <cell r="A206" t="str">
            <v>Lagerraum Material</v>
          </cell>
          <cell r="B206" t="str">
            <v>Technik</v>
          </cell>
        </row>
        <row r="207">
          <cell r="A207" t="str">
            <v>Lagerraum Tresorraum</v>
          </cell>
          <cell r="B207" t="str">
            <v>Technik</v>
          </cell>
        </row>
        <row r="208">
          <cell r="A208" t="str">
            <v>Lehrmittel</v>
          </cell>
          <cell r="B208" t="str">
            <v>Technik</v>
          </cell>
        </row>
        <row r="209">
          <cell r="A209" t="str">
            <v>Lehrmittelraum</v>
          </cell>
          <cell r="B209" t="str">
            <v>Technik</v>
          </cell>
        </row>
        <row r="210">
          <cell r="A210" t="str">
            <v>Lüfterraum</v>
          </cell>
          <cell r="B210" t="str">
            <v>Technik</v>
          </cell>
        </row>
        <row r="211">
          <cell r="A211" t="str">
            <v>Lüftung</v>
          </cell>
          <cell r="B211" t="str">
            <v>Technik</v>
          </cell>
        </row>
        <row r="212">
          <cell r="A212" t="str">
            <v>Magazin</v>
          </cell>
          <cell r="B212" t="str">
            <v>Technik</v>
          </cell>
        </row>
        <row r="213">
          <cell r="A213" t="str">
            <v>Materialraum</v>
          </cell>
          <cell r="B213" t="str">
            <v>Technik</v>
          </cell>
        </row>
        <row r="214">
          <cell r="A214" t="str">
            <v>Möbellager</v>
          </cell>
          <cell r="B214" t="str">
            <v>Technik</v>
          </cell>
        </row>
        <row r="215">
          <cell r="A215" t="str">
            <v>Prallschutz</v>
          </cell>
          <cell r="B215" t="str">
            <v>Technik</v>
          </cell>
        </row>
        <row r="216">
          <cell r="A216" t="str">
            <v>Prallschutz Oberkante</v>
          </cell>
          <cell r="B216" t="str">
            <v>Technik</v>
          </cell>
        </row>
        <row r="217">
          <cell r="A217" t="str">
            <v>Putzmittel</v>
          </cell>
          <cell r="B217" t="str">
            <v>Technik</v>
          </cell>
        </row>
        <row r="218">
          <cell r="A218" t="str">
            <v>Putzmittelraum</v>
          </cell>
          <cell r="B218" t="str">
            <v>Technik</v>
          </cell>
        </row>
        <row r="219">
          <cell r="A219" t="str">
            <v>Putzraum</v>
          </cell>
          <cell r="B219" t="str">
            <v>Technik</v>
          </cell>
        </row>
        <row r="220">
          <cell r="A220" t="str">
            <v>Reinigungslager</v>
          </cell>
          <cell r="B220" t="str">
            <v>Technik</v>
          </cell>
        </row>
        <row r="221">
          <cell r="A221" t="str">
            <v>Sauerstoff-Reduktionsanl.</v>
          </cell>
          <cell r="B221" t="str">
            <v>Technik</v>
          </cell>
        </row>
        <row r="222">
          <cell r="A222" t="str">
            <v>Serverraum</v>
          </cell>
          <cell r="B222" t="str">
            <v>Technik</v>
          </cell>
        </row>
        <row r="223">
          <cell r="A223" t="str">
            <v>Serverraum EDV</v>
          </cell>
          <cell r="B223" t="str">
            <v>Technik</v>
          </cell>
        </row>
        <row r="224">
          <cell r="A224" t="str">
            <v>Stuhllager</v>
          </cell>
          <cell r="B224" t="str">
            <v>Technik</v>
          </cell>
        </row>
        <row r="225">
          <cell r="A225" t="str">
            <v>Technikraum</v>
          </cell>
          <cell r="B225" t="str">
            <v>Technik</v>
          </cell>
        </row>
        <row r="226">
          <cell r="A226" t="str">
            <v>Tischlager</v>
          </cell>
          <cell r="B226" t="str">
            <v>Technik</v>
          </cell>
        </row>
        <row r="227">
          <cell r="A227" t="str">
            <v>Wäscheraum</v>
          </cell>
          <cell r="B227" t="str">
            <v>Technik</v>
          </cell>
        </row>
        <row r="228">
          <cell r="A228" t="str">
            <v>Waschküche</v>
          </cell>
          <cell r="B228" t="str">
            <v>Technik</v>
          </cell>
        </row>
        <row r="229">
          <cell r="A229" t="str">
            <v>Werkstatt</v>
          </cell>
          <cell r="B229" t="str">
            <v>Technik</v>
          </cell>
        </row>
        <row r="230">
          <cell r="A230" t="str">
            <v>Wirtschaftsraum</v>
          </cell>
          <cell r="B230" t="str">
            <v>Technik</v>
          </cell>
        </row>
        <row r="231">
          <cell r="A231" t="str">
            <v>Aufzug</v>
          </cell>
          <cell r="B231" t="str">
            <v>Treppe</v>
          </cell>
        </row>
        <row r="232">
          <cell r="A232" t="str">
            <v>Außenpodest</v>
          </cell>
          <cell r="B232" t="str">
            <v>Treppe</v>
          </cell>
        </row>
        <row r="233">
          <cell r="A233" t="str">
            <v>Außentreppe</v>
          </cell>
          <cell r="B233" t="str">
            <v>Treppe</v>
          </cell>
        </row>
        <row r="234">
          <cell r="A234" t="str">
            <v>Fahrstuhl</v>
          </cell>
          <cell r="B234" t="str">
            <v>Treppe</v>
          </cell>
        </row>
        <row r="235">
          <cell r="A235" t="str">
            <v>Podest</v>
          </cell>
          <cell r="B235" t="str">
            <v>Treppe</v>
          </cell>
        </row>
        <row r="236">
          <cell r="A236" t="str">
            <v>Treppe</v>
          </cell>
          <cell r="B236" t="str">
            <v>Treppe</v>
          </cell>
        </row>
        <row r="237">
          <cell r="A237" t="str">
            <v>Treppe Cafeteria</v>
          </cell>
          <cell r="B237" t="str">
            <v>Treppe</v>
          </cell>
        </row>
        <row r="238">
          <cell r="A238" t="str">
            <v>Treppe Tribüne</v>
          </cell>
          <cell r="B238" t="str">
            <v>Treppe</v>
          </cell>
        </row>
        <row r="239">
          <cell r="A239" t="str">
            <v>Treppenhaus</v>
          </cell>
          <cell r="B239" t="str">
            <v>Treppe</v>
          </cell>
        </row>
        <row r="240">
          <cell r="A240" t="str">
            <v>Treppenhaus 1</v>
          </cell>
          <cell r="B240" t="str">
            <v>Treppe</v>
          </cell>
        </row>
        <row r="241">
          <cell r="A241" t="str">
            <v>Treppenhaus 2</v>
          </cell>
          <cell r="B241" t="str">
            <v>Treppe</v>
          </cell>
        </row>
        <row r="242">
          <cell r="A242" t="str">
            <v>Zwischenpodest</v>
          </cell>
          <cell r="B242" t="str">
            <v>Treppe</v>
          </cell>
        </row>
        <row r="243">
          <cell r="A243" t="str">
            <v>Sammelumkleide</v>
          </cell>
          <cell r="B243" t="str">
            <v>Umkleide</v>
          </cell>
        </row>
        <row r="244">
          <cell r="A244" t="str">
            <v>Umkleide</v>
          </cell>
          <cell r="B244" t="str">
            <v>Umkleide</v>
          </cell>
        </row>
        <row r="245">
          <cell r="A245" t="str">
            <v>Umkleide Lehrer</v>
          </cell>
          <cell r="B245" t="str">
            <v>Umkleide</v>
          </cell>
        </row>
        <row r="246">
          <cell r="A246" t="str">
            <v>Umkleide Lehrer/Trainer</v>
          </cell>
          <cell r="B246" t="str">
            <v>Umkleide</v>
          </cell>
        </row>
        <row r="247">
          <cell r="A247" t="str">
            <v>Umkleide Personal</v>
          </cell>
          <cell r="B247" t="str">
            <v>Umkleide</v>
          </cell>
        </row>
        <row r="248">
          <cell r="A248" t="str">
            <v>Umkleidebereich</v>
          </cell>
          <cell r="B248" t="str">
            <v>Umkleide</v>
          </cell>
        </row>
        <row r="249">
          <cell r="A249" t="str">
            <v>Umkleideraum</v>
          </cell>
          <cell r="B249" t="str">
            <v>Umkleide</v>
          </cell>
        </row>
        <row r="250">
          <cell r="A250" t="str">
            <v>Biologieraum</v>
          </cell>
          <cell r="B250" t="str">
            <v>Unterricht</v>
          </cell>
        </row>
        <row r="251">
          <cell r="A251" t="str">
            <v>Chemielabor</v>
          </cell>
          <cell r="B251" t="str">
            <v>Unterricht</v>
          </cell>
        </row>
        <row r="252">
          <cell r="A252" t="str">
            <v>Chemieraum</v>
          </cell>
          <cell r="B252" t="str">
            <v>Unterricht</v>
          </cell>
        </row>
        <row r="253">
          <cell r="A253" t="str">
            <v>Computerkabinett</v>
          </cell>
          <cell r="B253" t="str">
            <v>Unterricht</v>
          </cell>
        </row>
        <row r="254">
          <cell r="A254" t="str">
            <v>Computerraum</v>
          </cell>
          <cell r="B254" t="str">
            <v>Unterricht</v>
          </cell>
        </row>
        <row r="255">
          <cell r="A255" t="str">
            <v>Deutschraum</v>
          </cell>
          <cell r="B255" t="str">
            <v>Unterricht</v>
          </cell>
        </row>
        <row r="256">
          <cell r="A256" t="str">
            <v>Fachlabor</v>
          </cell>
          <cell r="B256" t="str">
            <v>Unterricht</v>
          </cell>
        </row>
        <row r="257">
          <cell r="A257" t="str">
            <v>Fachraum</v>
          </cell>
          <cell r="B257" t="str">
            <v>Unterricht</v>
          </cell>
        </row>
        <row r="258">
          <cell r="A258" t="str">
            <v>Förderraum</v>
          </cell>
          <cell r="B258" t="str">
            <v>Unterricht</v>
          </cell>
        </row>
        <row r="259">
          <cell r="A259" t="str">
            <v>Geographieraum</v>
          </cell>
          <cell r="B259" t="str">
            <v>Unterricht</v>
          </cell>
        </row>
        <row r="260">
          <cell r="A260" t="str">
            <v>Handarbeitsraum</v>
          </cell>
          <cell r="B260" t="str">
            <v>Unterricht</v>
          </cell>
        </row>
        <row r="261">
          <cell r="A261" t="str">
            <v>Hausaufgabenraum</v>
          </cell>
          <cell r="B261" t="str">
            <v>Unterricht</v>
          </cell>
        </row>
        <row r="262">
          <cell r="A262" t="str">
            <v>Hauswirtschaftsraum</v>
          </cell>
          <cell r="B262" t="str">
            <v>Unterricht</v>
          </cell>
        </row>
        <row r="263">
          <cell r="A263" t="str">
            <v>Informatik</v>
          </cell>
          <cell r="B263" t="str">
            <v>Unterricht</v>
          </cell>
        </row>
        <row r="264">
          <cell r="A264" t="str">
            <v>Klassenraum</v>
          </cell>
          <cell r="B264" t="str">
            <v>Unterricht</v>
          </cell>
        </row>
        <row r="265">
          <cell r="A265" t="str">
            <v>Klassenzimmer</v>
          </cell>
          <cell r="B265" t="str">
            <v>Unterricht</v>
          </cell>
        </row>
        <row r="266">
          <cell r="A266" t="str">
            <v>Kommunikationsraum</v>
          </cell>
          <cell r="B266" t="str">
            <v>Unterricht</v>
          </cell>
        </row>
        <row r="267">
          <cell r="A267" t="str">
            <v>Kunstraum</v>
          </cell>
          <cell r="B267" t="str">
            <v>Unterricht</v>
          </cell>
        </row>
        <row r="268">
          <cell r="A268" t="str">
            <v>Kursraum</v>
          </cell>
          <cell r="B268" t="str">
            <v>Unterricht</v>
          </cell>
        </row>
        <row r="269">
          <cell r="A269" t="str">
            <v>Lehrküche</v>
          </cell>
          <cell r="B269" t="str">
            <v>Unterricht</v>
          </cell>
        </row>
        <row r="270">
          <cell r="A270" t="str">
            <v>Lernwerkstatt</v>
          </cell>
          <cell r="B270" t="str">
            <v>Unterricht</v>
          </cell>
        </row>
        <row r="271">
          <cell r="A271" t="str">
            <v>Mathematikraum</v>
          </cell>
          <cell r="B271" t="str">
            <v>Unterricht</v>
          </cell>
        </row>
        <row r="272">
          <cell r="A272" t="str">
            <v>Multmedienraum</v>
          </cell>
          <cell r="B272" t="str">
            <v>Unterricht</v>
          </cell>
        </row>
        <row r="273">
          <cell r="A273" t="str">
            <v>Musikraum</v>
          </cell>
          <cell r="B273" t="str">
            <v>Unterricht</v>
          </cell>
        </row>
        <row r="274">
          <cell r="A274" t="str">
            <v>Nadelarbeit</v>
          </cell>
          <cell r="B274" t="str">
            <v>Unterricht</v>
          </cell>
        </row>
        <row r="275">
          <cell r="A275" t="str">
            <v>Nähkurs</v>
          </cell>
          <cell r="B275" t="str">
            <v>Unterricht</v>
          </cell>
        </row>
        <row r="276">
          <cell r="A276" t="str">
            <v>Naturwissenschaften</v>
          </cell>
          <cell r="B276" t="str">
            <v>Unterricht</v>
          </cell>
        </row>
        <row r="277">
          <cell r="A277" t="str">
            <v>PC Raum</v>
          </cell>
          <cell r="B277" t="str">
            <v>Unterricht</v>
          </cell>
        </row>
        <row r="278">
          <cell r="A278" t="str">
            <v>Physikraum</v>
          </cell>
          <cell r="B278" t="str">
            <v>Unterricht</v>
          </cell>
        </row>
        <row r="279">
          <cell r="A279" t="str">
            <v>Religion</v>
          </cell>
          <cell r="B279" t="str">
            <v>Unterricht</v>
          </cell>
        </row>
        <row r="280">
          <cell r="A280" t="str">
            <v>Schulungsraum</v>
          </cell>
          <cell r="B280" t="str">
            <v>Unterricht</v>
          </cell>
        </row>
        <row r="281">
          <cell r="A281" t="str">
            <v>Sprachlabor</v>
          </cell>
          <cell r="B281" t="str">
            <v>Unterricht</v>
          </cell>
        </row>
        <row r="282">
          <cell r="A282" t="str">
            <v>Unterricht</v>
          </cell>
          <cell r="B282" t="str">
            <v>Unterricht</v>
          </cell>
        </row>
        <row r="283">
          <cell r="A283" t="str">
            <v>Unterrichtsraum</v>
          </cell>
          <cell r="B283" t="str">
            <v>Unterricht</v>
          </cell>
        </row>
        <row r="284">
          <cell r="A284" t="str">
            <v>Werken</v>
          </cell>
          <cell r="B284" t="str">
            <v>Unterricht</v>
          </cell>
        </row>
        <row r="285">
          <cell r="A285" t="str">
            <v>Werkraum</v>
          </cell>
          <cell r="B285" t="str">
            <v>Unterricht</v>
          </cell>
        </row>
        <row r="286">
          <cell r="A286" t="str">
            <v>Zeichenraum</v>
          </cell>
          <cell r="B286" t="str">
            <v>Unterricht</v>
          </cell>
        </row>
        <row r="287">
          <cell r="A287" t="str">
            <v>Anlieferung</v>
          </cell>
          <cell r="B287" t="str">
            <v>Verkehr</v>
          </cell>
        </row>
        <row r="288">
          <cell r="A288" t="str">
            <v>Ausgang</v>
          </cell>
          <cell r="B288" t="str">
            <v>Verkehr</v>
          </cell>
        </row>
        <row r="289">
          <cell r="A289" t="str">
            <v>Balkon</v>
          </cell>
          <cell r="B289" t="str">
            <v>Verkehr</v>
          </cell>
        </row>
        <row r="290">
          <cell r="A290" t="str">
            <v>Behindertenlift</v>
          </cell>
          <cell r="B290" t="str">
            <v>Verkehr</v>
          </cell>
        </row>
        <row r="291">
          <cell r="A291" t="str">
            <v>Durchgang</v>
          </cell>
          <cell r="B291" t="str">
            <v>Verkehr</v>
          </cell>
        </row>
        <row r="292">
          <cell r="A292" t="str">
            <v>Eingang</v>
          </cell>
          <cell r="B292" t="str">
            <v>Verkehr</v>
          </cell>
        </row>
        <row r="293">
          <cell r="A293" t="str">
            <v>Eingangsbereich</v>
          </cell>
          <cell r="B293" t="str">
            <v>Verkehr</v>
          </cell>
        </row>
        <row r="294">
          <cell r="A294" t="str">
            <v>Empfangshalle</v>
          </cell>
          <cell r="B294" t="str">
            <v>Verkehr</v>
          </cell>
        </row>
        <row r="295">
          <cell r="A295" t="str">
            <v>Empore</v>
          </cell>
          <cell r="B295" t="str">
            <v>Verkehr</v>
          </cell>
        </row>
        <row r="296">
          <cell r="A296" t="str">
            <v>Flur</v>
          </cell>
          <cell r="B296" t="str">
            <v>Verkehr</v>
          </cell>
        </row>
        <row r="297">
          <cell r="A297" t="str">
            <v>Flur 1</v>
          </cell>
          <cell r="B297" t="str">
            <v>Verkehr</v>
          </cell>
        </row>
        <row r="298">
          <cell r="A298" t="str">
            <v>Flur 2</v>
          </cell>
          <cell r="B298" t="str">
            <v>Verkehr</v>
          </cell>
        </row>
        <row r="299">
          <cell r="A299" t="str">
            <v>Flur 3</v>
          </cell>
          <cell r="B299" t="str">
            <v>Verkehr</v>
          </cell>
        </row>
        <row r="300">
          <cell r="A300" t="str">
            <v>Flur 4</v>
          </cell>
          <cell r="B300" t="str">
            <v>Verkehr</v>
          </cell>
        </row>
        <row r="301">
          <cell r="A301" t="str">
            <v>Flur Lager</v>
          </cell>
          <cell r="B301" t="str">
            <v>Verkehr</v>
          </cell>
        </row>
        <row r="302">
          <cell r="A302" t="str">
            <v>Flur vor Bücherlager</v>
          </cell>
          <cell r="B302" t="str">
            <v>Verkehr</v>
          </cell>
        </row>
        <row r="303">
          <cell r="A303" t="str">
            <v>Flur vor Heizung</v>
          </cell>
          <cell r="B303" t="str">
            <v>Verkehr</v>
          </cell>
        </row>
        <row r="304">
          <cell r="A304" t="str">
            <v>Flur vor Reinigung</v>
          </cell>
          <cell r="B304" t="str">
            <v>Verkehr</v>
          </cell>
        </row>
        <row r="305">
          <cell r="A305" t="str">
            <v>Foyer</v>
          </cell>
          <cell r="B305" t="str">
            <v>Verkehr</v>
          </cell>
        </row>
        <row r="306">
          <cell r="A306" t="str">
            <v>Fußweg</v>
          </cell>
          <cell r="B306" t="str">
            <v>Verkehr</v>
          </cell>
        </row>
        <row r="307">
          <cell r="A307" t="str">
            <v>Galerie</v>
          </cell>
          <cell r="B307" t="str">
            <v>Verkehr</v>
          </cell>
        </row>
        <row r="308">
          <cell r="A308" t="str">
            <v>Gang</v>
          </cell>
          <cell r="B308" t="str">
            <v>Verkehr</v>
          </cell>
        </row>
        <row r="309">
          <cell r="A309" t="str">
            <v>Garderobe</v>
          </cell>
          <cell r="B309" t="str">
            <v>Verkehr</v>
          </cell>
        </row>
        <row r="310">
          <cell r="A310" t="str">
            <v>Gästeflur</v>
          </cell>
          <cell r="B310" t="str">
            <v>Verkehr</v>
          </cell>
        </row>
        <row r="311">
          <cell r="A311" t="str">
            <v>Haupteingang</v>
          </cell>
          <cell r="B311" t="str">
            <v>Verkehr</v>
          </cell>
        </row>
        <row r="312">
          <cell r="A312" t="str">
            <v>Hintereingang</v>
          </cell>
          <cell r="B312" t="str">
            <v>Verkehr</v>
          </cell>
        </row>
        <row r="313">
          <cell r="A313" t="str">
            <v>Kellergang</v>
          </cell>
          <cell r="B313" t="str">
            <v>Verkehr</v>
          </cell>
        </row>
        <row r="314">
          <cell r="A314" t="str">
            <v>Kinderwagen</v>
          </cell>
          <cell r="B314" t="str">
            <v>Verkehr</v>
          </cell>
        </row>
        <row r="315">
          <cell r="A315" t="str">
            <v>Loggia</v>
          </cell>
          <cell r="B315" t="str">
            <v>Verkehr</v>
          </cell>
        </row>
        <row r="316">
          <cell r="A316" t="str">
            <v>Nebeneingang</v>
          </cell>
          <cell r="B316" t="str">
            <v>Verkehr</v>
          </cell>
        </row>
        <row r="317">
          <cell r="A317" t="str">
            <v>Notausgang</v>
          </cell>
          <cell r="B317" t="str">
            <v>Verkehr</v>
          </cell>
        </row>
        <row r="318">
          <cell r="A318" t="str">
            <v>Pausenhalle</v>
          </cell>
          <cell r="B318" t="str">
            <v>Verkehr</v>
          </cell>
        </row>
        <row r="319">
          <cell r="A319" t="str">
            <v>Pausenraum</v>
          </cell>
          <cell r="B319" t="str">
            <v>Verkehr</v>
          </cell>
        </row>
        <row r="320">
          <cell r="A320" t="str">
            <v>Stiefelgang</v>
          </cell>
          <cell r="B320" t="str">
            <v>Verkehr</v>
          </cell>
        </row>
        <row r="321">
          <cell r="A321" t="str">
            <v>Turnschuhgang</v>
          </cell>
          <cell r="B321" t="str">
            <v>Verkehr</v>
          </cell>
        </row>
        <row r="322">
          <cell r="A322" t="str">
            <v>Veranda</v>
          </cell>
          <cell r="B322" t="str">
            <v>Verkehr</v>
          </cell>
        </row>
        <row r="323">
          <cell r="A323" t="str">
            <v>Verbinder</v>
          </cell>
          <cell r="B323" t="str">
            <v>Verkehr</v>
          </cell>
        </row>
        <row r="324">
          <cell r="A324" t="str">
            <v>Vorraum</v>
          </cell>
          <cell r="B324" t="str">
            <v>Verkehr</v>
          </cell>
        </row>
        <row r="325">
          <cell r="A325" t="str">
            <v>Vorraum Fahrstuhl</v>
          </cell>
          <cell r="B325" t="str">
            <v>Verkehr</v>
          </cell>
        </row>
        <row r="326">
          <cell r="A326" t="str">
            <v>Wartebereich</v>
          </cell>
          <cell r="B326" t="str">
            <v>Verkehr</v>
          </cell>
        </row>
        <row r="327">
          <cell r="A327" t="str">
            <v>Warteraum</v>
          </cell>
          <cell r="B327" t="str">
            <v>Verkehr</v>
          </cell>
        </row>
        <row r="328">
          <cell r="A328" t="str">
            <v>Wendeltreppe</v>
          </cell>
          <cell r="B328" t="str">
            <v>Verkehr</v>
          </cell>
        </row>
        <row r="329">
          <cell r="A329" t="str">
            <v>Windfang</v>
          </cell>
          <cell r="B329" t="str">
            <v>Verkehr</v>
          </cell>
        </row>
        <row r="330">
          <cell r="A330" t="str">
            <v>Zugang</v>
          </cell>
          <cell r="B330" t="str">
            <v>Verkehr</v>
          </cell>
        </row>
        <row r="331">
          <cell r="A331" t="str">
            <v>Zwischenflur</v>
          </cell>
          <cell r="B331" t="str">
            <v>Verkehr</v>
          </cell>
        </row>
        <row r="332">
          <cell r="A332" t="str">
            <v>Abwäsche</v>
          </cell>
          <cell r="B332" t="str">
            <v>Versorgung</v>
          </cell>
        </row>
        <row r="333">
          <cell r="A333" t="str">
            <v>Ausschank</v>
          </cell>
          <cell r="B333" t="str">
            <v>Versorgung</v>
          </cell>
        </row>
        <row r="334">
          <cell r="A334" t="str">
            <v>Bar</v>
          </cell>
          <cell r="B334" t="str">
            <v>Versorgung</v>
          </cell>
        </row>
        <row r="335">
          <cell r="A335" t="str">
            <v>Cafeteria</v>
          </cell>
          <cell r="B335" t="str">
            <v>Versorgung</v>
          </cell>
        </row>
        <row r="336">
          <cell r="A336" t="str">
            <v>Casino</v>
          </cell>
          <cell r="B336" t="str">
            <v>Versorgung</v>
          </cell>
        </row>
        <row r="337">
          <cell r="A337" t="str">
            <v>Essenausgabe</v>
          </cell>
          <cell r="B337" t="str">
            <v>Versorgung</v>
          </cell>
        </row>
        <row r="338">
          <cell r="A338" t="str">
            <v>Imbiss</v>
          </cell>
          <cell r="B338" t="str">
            <v>Versorgung</v>
          </cell>
        </row>
        <row r="339">
          <cell r="A339" t="str">
            <v>Jugendcafe</v>
          </cell>
          <cell r="B339" t="str">
            <v>Versorgung</v>
          </cell>
        </row>
        <row r="340">
          <cell r="A340" t="str">
            <v>Kantine</v>
          </cell>
          <cell r="B340" t="str">
            <v>Versorgung</v>
          </cell>
        </row>
        <row r="341">
          <cell r="A341" t="str">
            <v>Kasino</v>
          </cell>
          <cell r="B341" t="str">
            <v>Versorgung</v>
          </cell>
        </row>
        <row r="342">
          <cell r="A342" t="str">
            <v>Kinderküche</v>
          </cell>
          <cell r="B342" t="str">
            <v>Versorgung</v>
          </cell>
        </row>
        <row r="343">
          <cell r="A343" t="str">
            <v>Küche</v>
          </cell>
          <cell r="B343" t="str">
            <v>Versorgung</v>
          </cell>
        </row>
        <row r="344">
          <cell r="A344" t="str">
            <v>Kühlraum</v>
          </cell>
          <cell r="B344" t="str">
            <v>Versorgung</v>
          </cell>
        </row>
        <row r="345">
          <cell r="A345" t="str">
            <v>Lager Küche</v>
          </cell>
          <cell r="B345" t="str">
            <v>Versorgung</v>
          </cell>
        </row>
        <row r="346">
          <cell r="A346" t="str">
            <v>Mensa</v>
          </cell>
          <cell r="B346" t="str">
            <v>Versorgung</v>
          </cell>
        </row>
        <row r="347">
          <cell r="A347" t="str">
            <v>Schulküche</v>
          </cell>
          <cell r="B347" t="str">
            <v>Versorgung</v>
          </cell>
        </row>
        <row r="348">
          <cell r="A348" t="str">
            <v>Speiseausgabe</v>
          </cell>
          <cell r="B348" t="str">
            <v>Versorgung</v>
          </cell>
        </row>
        <row r="349">
          <cell r="A349" t="str">
            <v>Speiseraum</v>
          </cell>
          <cell r="B349" t="str">
            <v>Versorgung</v>
          </cell>
        </row>
        <row r="350">
          <cell r="A350" t="str">
            <v>Speisesaal</v>
          </cell>
          <cell r="B350" t="str">
            <v>Versorgung</v>
          </cell>
        </row>
        <row r="351">
          <cell r="A351" t="str">
            <v>Spülraum</v>
          </cell>
          <cell r="B351" t="str">
            <v>Versorgung</v>
          </cell>
        </row>
        <row r="352">
          <cell r="A352" t="str">
            <v>Teeküche</v>
          </cell>
          <cell r="B352" t="str">
            <v>Versorgung</v>
          </cell>
        </row>
        <row r="353">
          <cell r="A353" t="str">
            <v>Theke</v>
          </cell>
          <cell r="B353" t="str">
            <v>Versorgung</v>
          </cell>
        </row>
        <row r="354">
          <cell r="A354" t="str">
            <v>Tresen</v>
          </cell>
          <cell r="B354" t="str">
            <v>Versorgung</v>
          </cell>
        </row>
        <row r="355">
          <cell r="A355" t="str">
            <v>Vorratslager</v>
          </cell>
          <cell r="B355" t="str">
            <v>Versorgung</v>
          </cell>
        </row>
        <row r="356">
          <cell r="A356" t="str">
            <v>Vorratsraum</v>
          </cell>
          <cell r="B356" t="str">
            <v>Versorgung</v>
          </cell>
        </row>
        <row r="357">
          <cell r="A357" t="str">
            <v>Zubereitung</v>
          </cell>
          <cell r="B357" t="str">
            <v>Versorgung</v>
          </cell>
        </row>
        <row r="358">
          <cell r="A358" t="str">
            <v>Hort</v>
          </cell>
          <cell r="B358" t="str">
            <v>Gruppe</v>
          </cell>
        </row>
      </sheetData>
      <sheetData sheetId="2"/>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GS Förderst TH"/>
      <sheetName val="Legende"/>
      <sheetName val="Räume Glas Bed"/>
      <sheetName val="Räume Jalousien"/>
      <sheetName val="Auflistung Räume TeilRG"/>
      <sheetName val="Kal Wirtschaft Gesamt"/>
      <sheetName val="Kal Matten Gesamt"/>
      <sheetName val="Kal Verbrauch Gesamt"/>
      <sheetName val="Kal Rohre u Balken Gesamt"/>
      <sheetName val="Kal Sonstiges Gesamt"/>
      <sheetName val="Kal Sonstiges Bed"/>
      <sheetName val="Kal Pflegefilm Bed"/>
    </sheetNames>
    <sheetDataSet>
      <sheetData sheetId="0">
        <row r="5">
          <cell r="E5" t="str">
            <v>GS Förderst TH</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GS Goethe"/>
      <sheetName val="Legende"/>
      <sheetName val="Kal Rohre u Balken Gesamt"/>
      <sheetName val="Kal Sonstiges Gesamt"/>
      <sheetName val="Kal Sonstiges Bed"/>
      <sheetName val="Kal Pflegefilm Bed"/>
    </sheetNames>
    <sheetDataSet>
      <sheetData sheetId="0">
        <row r="5">
          <cell r="E5" t="str">
            <v>GS Goethe</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Büro Schulleiter</v>
          </cell>
          <cell r="B51" t="str">
            <v>Büro</v>
          </cell>
          <cell r="H51" t="str">
            <v>Materiallager</v>
          </cell>
          <cell r="I51">
            <v>0</v>
          </cell>
        </row>
        <row r="52">
          <cell r="A52" t="str">
            <v>Büro Stellvertreter</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Sanitärräume</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Podeste</v>
          </cell>
          <cell r="B234" t="str">
            <v>Treppe</v>
          </cell>
        </row>
        <row r="235">
          <cell r="A235" t="str">
            <v>Treppen</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Kal Verbrauch Gesamt"/>
      <sheetName val="Legende"/>
      <sheetName val="Tabelle1"/>
      <sheetName val="Räume Glas GS Goethe TH "/>
      <sheetName val="Räume Glas Bed"/>
      <sheetName val="Räume Jalousien"/>
      <sheetName val="Auflistung Räume TeilRG"/>
      <sheetName val="Kal Wirtschaft Gesamt"/>
      <sheetName val="Kal Matten Gesamt"/>
      <sheetName val="Kal Rohre u Balken Gesamt"/>
      <sheetName val="Kal Sonstiges Gesamt"/>
      <sheetName val="Kal Sonstiges Bed"/>
      <sheetName val="Kal Pflegefilm Bed"/>
    </sheetNames>
    <sheetDataSet>
      <sheetData sheetId="0">
        <row r="5">
          <cell r="E5" t="str">
            <v>GS Goethe TH</v>
          </cell>
        </row>
      </sheetData>
      <sheetData sheetId="1" refreshError="1"/>
      <sheetData sheetId="2" refreshError="1"/>
      <sheetData sheetId="3" refreshError="1"/>
      <sheetData sheetId="4">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Sanitär</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GS Nord"/>
      <sheetName val="Legende"/>
      <sheetName val="Kal Rohre u Balken Gesamt"/>
      <sheetName val="Kal Sonstiges Gesamt"/>
      <sheetName val="Kal Sonstiges Bed"/>
      <sheetName val="Kal Pflegefilm Bed"/>
    </sheetNames>
    <sheetDataSet>
      <sheetData sheetId="0">
        <row r="5">
          <cell r="E5" t="str">
            <v>GS Nord</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Bed"/>
      <sheetName val="Räume Jalousien"/>
      <sheetName val="Auflistung Räume TeilRG"/>
      <sheetName val="Kal Wirtschaft Gesamt"/>
      <sheetName val="Kal Matten Gesamt"/>
      <sheetName val="Kal Verbrauch Gesamt"/>
      <sheetName val="Räume Glas GS Uhland"/>
      <sheetName val="Legende"/>
      <sheetName val="Kal Rohre u Balken Gesamt"/>
      <sheetName val="Kal Sonstiges Gesamt"/>
      <sheetName val="Kal Sonstiges Bed"/>
      <sheetName val="Kal Pflegefilm Bed"/>
    </sheetNames>
    <sheetDataSet>
      <sheetData sheetId="0">
        <row r="5">
          <cell r="E5" t="str">
            <v>GS Uhland</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Mensa/Aula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16"/>
  <sheetViews>
    <sheetView showGridLines="0" tabSelected="1" zoomScaleNormal="100" workbookViewId="0">
      <selection activeCell="C3" sqref="C3"/>
    </sheetView>
  </sheetViews>
  <sheetFormatPr baseColWidth="10" defaultColWidth="11.42578125" defaultRowHeight="10.5" x14ac:dyDescent="0.2"/>
  <cols>
    <col min="1" max="1" width="5.28515625" style="4" customWidth="1"/>
    <col min="2" max="2" width="15.5703125" style="5" customWidth="1"/>
    <col min="3" max="3" width="32.42578125" style="5" customWidth="1"/>
    <col min="4" max="4" width="21.7109375" style="4" customWidth="1"/>
    <col min="5" max="5" width="15.28515625" style="18" customWidth="1"/>
    <col min="6" max="6" width="11.5703125" style="4" customWidth="1"/>
    <col min="7" max="8" width="12.7109375" style="4" customWidth="1"/>
    <col min="9" max="9" width="28" style="4" customWidth="1"/>
    <col min="10" max="10" width="11.5703125" style="4" customWidth="1"/>
    <col min="11" max="13" width="11.42578125" style="4" customWidth="1"/>
    <col min="14" max="16384" width="11.42578125" style="4"/>
  </cols>
  <sheetData>
    <row r="1" spans="1:12" x14ac:dyDescent="0.2">
      <c r="A1" s="51"/>
    </row>
    <row r="2" spans="1:12" ht="32.450000000000003" customHeight="1" x14ac:dyDescent="0.2">
      <c r="B2" s="52" t="s">
        <v>91</v>
      </c>
      <c r="G2" s="78" t="s">
        <v>155</v>
      </c>
      <c r="H2" s="78"/>
      <c r="I2" s="77"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77"/>
      <c r="K2" s="77"/>
      <c r="L2" s="77"/>
    </row>
    <row r="3" spans="1:12" ht="15" customHeight="1" x14ac:dyDescent="0.2">
      <c r="B3" s="53" t="s">
        <v>141</v>
      </c>
      <c r="C3" s="17"/>
      <c r="E3" s="53" t="s">
        <v>137</v>
      </c>
      <c r="F3" s="54">
        <v>46235</v>
      </c>
      <c r="G3" s="55"/>
      <c r="H3" s="21" t="b">
        <v>0</v>
      </c>
      <c r="I3" s="77"/>
      <c r="J3" s="77"/>
      <c r="K3" s="77"/>
      <c r="L3" s="77"/>
    </row>
    <row r="4" spans="1:12" ht="15" customHeight="1" x14ac:dyDescent="0.2">
      <c r="B4" s="53" t="s">
        <v>134</v>
      </c>
      <c r="C4" s="17"/>
      <c r="E4" s="53" t="s">
        <v>138</v>
      </c>
      <c r="F4" s="54">
        <v>47695</v>
      </c>
      <c r="G4" s="55"/>
      <c r="H4" s="21" t="b">
        <v>0</v>
      </c>
      <c r="I4" s="77"/>
      <c r="J4" s="77"/>
      <c r="K4" s="77"/>
      <c r="L4" s="77"/>
    </row>
    <row r="5" spans="1:12" ht="15" customHeight="1" x14ac:dyDescent="0.2">
      <c r="B5" s="53" t="s">
        <v>135</v>
      </c>
      <c r="C5" s="17"/>
      <c r="E5" s="53" t="s">
        <v>139</v>
      </c>
      <c r="F5" s="56">
        <v>2</v>
      </c>
      <c r="G5" s="55"/>
      <c r="H5" s="21" t="b">
        <v>0</v>
      </c>
      <c r="I5" s="77"/>
      <c r="J5" s="77"/>
      <c r="K5" s="77"/>
      <c r="L5" s="77"/>
    </row>
    <row r="6" spans="1:12" ht="15" customHeight="1" x14ac:dyDescent="0.2">
      <c r="B6" s="53" t="s">
        <v>136</v>
      </c>
      <c r="C6" s="17"/>
      <c r="E6" s="53" t="s">
        <v>140</v>
      </c>
      <c r="F6" s="54">
        <f>DATE(YEAR($F$4)+$F$5,MONTH($F$4),DAY($F$4))</f>
        <v>48426</v>
      </c>
      <c r="I6" s="77"/>
      <c r="J6" s="77"/>
      <c r="K6" s="77"/>
      <c r="L6" s="77"/>
    </row>
    <row r="7" spans="1:12" ht="15" customHeight="1" x14ac:dyDescent="0.2">
      <c r="B7" s="53" t="s">
        <v>142</v>
      </c>
      <c r="C7" s="17"/>
    </row>
    <row r="8" spans="1:12" ht="15" customHeight="1" x14ac:dyDescent="0.2">
      <c r="B8" s="53" t="s">
        <v>143</v>
      </c>
      <c r="C8" s="17"/>
    </row>
    <row r="9" spans="1:12" ht="15" customHeight="1" x14ac:dyDescent="0.2">
      <c r="B9" s="53" t="s">
        <v>144</v>
      </c>
      <c r="C9" s="17"/>
    </row>
    <row r="10" spans="1:12" ht="15" customHeight="1" x14ac:dyDescent="0.2">
      <c r="B10" s="53" t="s">
        <v>145</v>
      </c>
      <c r="C10" s="17"/>
    </row>
    <row r="11" spans="1:12" ht="15" customHeight="1" x14ac:dyDescent="0.2">
      <c r="B11" s="53" t="s">
        <v>146</v>
      </c>
      <c r="C11" s="17"/>
    </row>
    <row r="12" spans="1:12" ht="24.95" customHeight="1" x14ac:dyDescent="0.2"/>
    <row r="13" spans="1:12" ht="19.899999999999999" customHeight="1" x14ac:dyDescent="0.2">
      <c r="B13" s="5" t="s">
        <v>0</v>
      </c>
      <c r="C13" s="5" t="s">
        <v>626</v>
      </c>
      <c r="E13" s="4"/>
    </row>
    <row r="14" spans="1:12" ht="15" customHeight="1" x14ac:dyDescent="0.2">
      <c r="B14" s="27" t="s">
        <v>151</v>
      </c>
      <c r="E14" s="4"/>
    </row>
    <row r="15" spans="1:12" ht="15" customHeight="1" x14ac:dyDescent="0.2">
      <c r="B15" s="27" t="s">
        <v>197</v>
      </c>
      <c r="E15" s="4"/>
    </row>
    <row r="16" spans="1:12" ht="15" customHeight="1" x14ac:dyDescent="0.2">
      <c r="B16" s="4"/>
      <c r="C16" s="4"/>
      <c r="E16" s="4"/>
    </row>
    <row r="17" spans="2:9" ht="90" customHeight="1" x14ac:dyDescent="0.2">
      <c r="B17" s="2" t="s">
        <v>147</v>
      </c>
      <c r="C17" s="2" t="s">
        <v>148</v>
      </c>
      <c r="D17" s="2" t="s">
        <v>149</v>
      </c>
      <c r="E17" s="2" t="s">
        <v>198</v>
      </c>
      <c r="F17" s="2" t="s">
        <v>194</v>
      </c>
      <c r="G17" s="2" t="s">
        <v>228</v>
      </c>
      <c r="H17" s="2" t="s">
        <v>229</v>
      </c>
      <c r="I17" s="2" t="s">
        <v>595</v>
      </c>
    </row>
    <row r="18" spans="2:9" ht="15" customHeight="1" x14ac:dyDescent="0.2">
      <c r="B18" s="57" t="s">
        <v>163</v>
      </c>
      <c r="C18" s="57" t="s">
        <v>199</v>
      </c>
      <c r="D18" s="57" t="s">
        <v>156</v>
      </c>
      <c r="E18" s="58">
        <v>1</v>
      </c>
      <c r="F18" s="33">
        <f>SUMIF('Kal Glas Gesamt'!$B$5:$B34,$B$18,'Kal Glas Gesamt'!$L$5:$L34)</f>
        <v>0</v>
      </c>
      <c r="G18" s="34">
        <f>ROUND(SUM($F$18:$F$18),2)</f>
        <v>0</v>
      </c>
      <c r="H18" s="34">
        <f>ROUND($G$18* 1.19,2)</f>
        <v>0</v>
      </c>
      <c r="I18" s="48" t="s">
        <v>596</v>
      </c>
    </row>
    <row r="19" spans="2:9" ht="15" customHeight="1" x14ac:dyDescent="0.2">
      <c r="B19" s="57" t="s">
        <v>164</v>
      </c>
      <c r="C19" s="57" t="s">
        <v>200</v>
      </c>
      <c r="D19" s="57" t="s">
        <v>156</v>
      </c>
      <c r="E19" s="58">
        <v>2</v>
      </c>
      <c r="F19" s="33">
        <f>SUMIF('Kal Glas Gesamt'!$B$5:$B34,$B$19,'Kal Glas Gesamt'!$L$5:$L34)</f>
        <v>0</v>
      </c>
      <c r="G19" s="34">
        <f>ROUND(SUM($F$19:$F$19),2)</f>
        <v>0</v>
      </c>
      <c r="H19" s="34">
        <f>ROUND($G$19* 1.19,2)</f>
        <v>0</v>
      </c>
      <c r="I19" s="48" t="s">
        <v>597</v>
      </c>
    </row>
    <row r="20" spans="2:9" ht="15" customHeight="1" x14ac:dyDescent="0.2">
      <c r="B20" s="57" t="s">
        <v>165</v>
      </c>
      <c r="C20" s="57" t="s">
        <v>201</v>
      </c>
      <c r="D20" s="57" t="s">
        <v>156</v>
      </c>
      <c r="E20" s="58">
        <v>2</v>
      </c>
      <c r="F20" s="33">
        <f>SUMIF('Kal Glas Gesamt'!$B$5:$B34,$B$20,'Kal Glas Gesamt'!$L$5:$L34)</f>
        <v>0</v>
      </c>
      <c r="G20" s="34">
        <f>ROUND(SUM($F$20:$F$20),2)</f>
        <v>0</v>
      </c>
      <c r="H20" s="34">
        <f>ROUND($G$20* 1.19,2)</f>
        <v>0</v>
      </c>
      <c r="I20" s="48" t="s">
        <v>598</v>
      </c>
    </row>
    <row r="21" spans="2:9" ht="15" customHeight="1" x14ac:dyDescent="0.2">
      <c r="B21" s="57" t="s">
        <v>166</v>
      </c>
      <c r="C21" s="57" t="s">
        <v>202</v>
      </c>
      <c r="D21" s="57" t="s">
        <v>203</v>
      </c>
      <c r="E21" s="58">
        <v>2</v>
      </c>
      <c r="F21" s="33">
        <f>SUMIF('Kal Glas Gesamt'!$B$5:$B34,$B$21,'Kal Glas Gesamt'!$L$5:$L34)</f>
        <v>0</v>
      </c>
      <c r="G21" s="34">
        <f>ROUND(SUM($F$21:$F$21),2)</f>
        <v>0</v>
      </c>
      <c r="H21" s="34">
        <f>ROUND($G$21* 1.19,2)</f>
        <v>0</v>
      </c>
      <c r="I21" s="48" t="s">
        <v>599</v>
      </c>
    </row>
    <row r="22" spans="2:9" ht="15" customHeight="1" x14ac:dyDescent="0.2">
      <c r="B22" s="57" t="s">
        <v>167</v>
      </c>
      <c r="C22" s="57" t="s">
        <v>202</v>
      </c>
      <c r="D22" s="57" t="s">
        <v>204</v>
      </c>
      <c r="E22" s="58">
        <v>2</v>
      </c>
      <c r="F22" s="33">
        <f>SUMIF('Kal Glas Gesamt'!$B$5:$B34,$B$22,'Kal Glas Gesamt'!$L$5:$L34)</f>
        <v>0</v>
      </c>
      <c r="G22" s="34">
        <f>ROUND(SUM($F$22:$F$22),2)</f>
        <v>0</v>
      </c>
      <c r="H22" s="34">
        <f>ROUND($G$22* 1.19,2)</f>
        <v>0</v>
      </c>
      <c r="I22" s="48" t="s">
        <v>600</v>
      </c>
    </row>
    <row r="23" spans="2:9" ht="24.95" customHeight="1" x14ac:dyDescent="0.2">
      <c r="B23" s="57" t="s">
        <v>168</v>
      </c>
      <c r="C23" s="57" t="s">
        <v>245</v>
      </c>
      <c r="D23" s="57" t="s">
        <v>205</v>
      </c>
      <c r="E23" s="58">
        <v>2</v>
      </c>
      <c r="F23" s="33">
        <f>SUMIF('Kal Glas Gesamt'!$B$5:$B34,$B$23,'Kal Glas Gesamt'!$L$5:$L34)</f>
        <v>0</v>
      </c>
      <c r="G23" s="34">
        <f>ROUND(SUM($F$23:$F$23),2)</f>
        <v>0</v>
      </c>
      <c r="H23" s="34">
        <f>ROUND($G$23* 1.19,2)</f>
        <v>0</v>
      </c>
      <c r="I23" s="48" t="s">
        <v>602</v>
      </c>
    </row>
    <row r="24" spans="2:9" ht="24.95" customHeight="1" x14ac:dyDescent="0.2">
      <c r="B24" s="57" t="s">
        <v>169</v>
      </c>
      <c r="C24" s="57" t="s">
        <v>245</v>
      </c>
      <c r="D24" s="57" t="s">
        <v>204</v>
      </c>
      <c r="E24" s="58">
        <v>2</v>
      </c>
      <c r="F24" s="33">
        <f>SUMIF('Kal Glas Gesamt'!$B$5:$B34,$B$24,'Kal Glas Gesamt'!$L$5:$L34)</f>
        <v>0</v>
      </c>
      <c r="G24" s="34">
        <f>ROUND(SUM($F$24:$F$24),2)</f>
        <v>0</v>
      </c>
      <c r="H24" s="34">
        <f>ROUND($G$24* 1.19,2)</f>
        <v>0</v>
      </c>
      <c r="I24" s="48" t="s">
        <v>601</v>
      </c>
    </row>
    <row r="25" spans="2:9" ht="15" customHeight="1" x14ac:dyDescent="0.2">
      <c r="B25" s="57" t="s">
        <v>170</v>
      </c>
      <c r="C25" s="57" t="s">
        <v>206</v>
      </c>
      <c r="D25" s="57" t="s">
        <v>156</v>
      </c>
      <c r="E25" s="58">
        <v>2</v>
      </c>
      <c r="F25" s="33">
        <f>SUMIF('Kal Glas Gesamt'!$B$5:$B34,$B$25,'Kal Glas Gesamt'!$L$5:$L34)</f>
        <v>0</v>
      </c>
      <c r="G25" s="34">
        <f>ROUND(SUM($F$25:$F$25),2)</f>
        <v>0</v>
      </c>
      <c r="H25" s="34">
        <f>ROUND($G$25* 1.19,2)</f>
        <v>0</v>
      </c>
      <c r="I25" s="48" t="s">
        <v>603</v>
      </c>
    </row>
    <row r="26" spans="2:9" ht="15" customHeight="1" x14ac:dyDescent="0.2">
      <c r="B26" s="57" t="s">
        <v>171</v>
      </c>
      <c r="C26" s="57" t="s">
        <v>207</v>
      </c>
      <c r="D26" s="57" t="s">
        <v>208</v>
      </c>
      <c r="E26" s="58">
        <v>2</v>
      </c>
      <c r="F26" s="33">
        <f>SUMIF('Kal Glas Gesamt'!$B$5:$B34,$B$26,'Kal Glas Gesamt'!$L$5:$L34)</f>
        <v>0</v>
      </c>
      <c r="G26" s="34">
        <f>ROUND(SUM($F$26:$F$26),2)</f>
        <v>0</v>
      </c>
      <c r="H26" s="34">
        <f>ROUND($G$26* 1.19,2)</f>
        <v>0</v>
      </c>
      <c r="I26" s="48" t="s">
        <v>604</v>
      </c>
    </row>
    <row r="27" spans="2:9" ht="15" customHeight="1" x14ac:dyDescent="0.2">
      <c r="B27" s="57" t="s">
        <v>172</v>
      </c>
      <c r="C27" s="57" t="s">
        <v>172</v>
      </c>
      <c r="D27" s="57" t="s">
        <v>156</v>
      </c>
      <c r="E27" s="58">
        <v>3</v>
      </c>
      <c r="F27" s="33">
        <f>SUMIF('Kal Glas Gesamt'!$B$5:$B34,$B$27,'Kal Glas Gesamt'!$L$5:$L34)</f>
        <v>0</v>
      </c>
      <c r="G27" s="34">
        <f>ROUND(SUM($F$27:$F$27),2)</f>
        <v>0</v>
      </c>
      <c r="H27" s="34">
        <f>ROUND($G$27* 1.19,2)</f>
        <v>0</v>
      </c>
      <c r="I27" s="48" t="s">
        <v>605</v>
      </c>
    </row>
    <row r="28" spans="2:9" ht="15" customHeight="1" x14ac:dyDescent="0.2">
      <c r="B28" s="57" t="s">
        <v>173</v>
      </c>
      <c r="C28" s="57" t="s">
        <v>209</v>
      </c>
      <c r="D28" s="57" t="s">
        <v>156</v>
      </c>
      <c r="E28" s="58">
        <v>2</v>
      </c>
      <c r="F28" s="33">
        <f>SUMIF('Kal Glas Gesamt'!$B$5:$B34,$B$28,'Kal Glas Gesamt'!$L$5:$L34)</f>
        <v>0</v>
      </c>
      <c r="G28" s="34">
        <f>ROUND(SUM($F$28:$F$28),2)</f>
        <v>0</v>
      </c>
      <c r="H28" s="34">
        <f>ROUND($G$28* 1.19,2)</f>
        <v>0</v>
      </c>
      <c r="I28" s="48" t="s">
        <v>606</v>
      </c>
    </row>
    <row r="29" spans="2:9" ht="15" customHeight="1" x14ac:dyDescent="0.2">
      <c r="B29" s="57" t="s">
        <v>174</v>
      </c>
      <c r="C29" s="57" t="s">
        <v>210</v>
      </c>
      <c r="D29" s="57" t="s">
        <v>156</v>
      </c>
      <c r="E29" s="58">
        <v>2</v>
      </c>
      <c r="F29" s="33">
        <f>SUMIF('Kal Glas Gesamt'!$B$5:$B34,$B$29,'Kal Glas Gesamt'!$L$5:$L34)</f>
        <v>0</v>
      </c>
      <c r="G29" s="34">
        <f>ROUND(SUM($F$29:$F$29),2)</f>
        <v>0</v>
      </c>
      <c r="H29" s="34">
        <f>ROUND($G$29* 1.19,2)</f>
        <v>0</v>
      </c>
      <c r="I29" s="48" t="s">
        <v>607</v>
      </c>
    </row>
    <row r="30" spans="2:9" ht="15" customHeight="1" x14ac:dyDescent="0.2">
      <c r="B30" s="57" t="s">
        <v>175</v>
      </c>
      <c r="C30" s="57" t="s">
        <v>211</v>
      </c>
      <c r="D30" s="57" t="s">
        <v>156</v>
      </c>
      <c r="E30" s="58">
        <v>2</v>
      </c>
      <c r="F30" s="33">
        <f>SUMIF('Kal Glas Gesamt'!$B$5:$B34,$B$30,'Kal Glas Gesamt'!$L$5:$L34)</f>
        <v>0</v>
      </c>
      <c r="G30" s="34">
        <f>ROUND(SUM($F$30:$F$30),2)</f>
        <v>0</v>
      </c>
      <c r="H30" s="34">
        <f>ROUND($G$30* 1.19,2)</f>
        <v>0</v>
      </c>
      <c r="I30" s="48" t="s">
        <v>608</v>
      </c>
    </row>
    <row r="31" spans="2:9" ht="15" customHeight="1" x14ac:dyDescent="0.2">
      <c r="B31" s="57" t="s">
        <v>176</v>
      </c>
      <c r="C31" s="57" t="s">
        <v>212</v>
      </c>
      <c r="D31" s="57" t="s">
        <v>156</v>
      </c>
      <c r="E31" s="58">
        <v>2</v>
      </c>
      <c r="F31" s="33">
        <f>SUMIF('Kal Glas Gesamt'!$B$5:$B34,$B$31,'Kal Glas Gesamt'!$L$5:$L34)</f>
        <v>0</v>
      </c>
      <c r="G31" s="34">
        <f>ROUND(SUM($F$31:$F$31),2)</f>
        <v>0</v>
      </c>
      <c r="H31" s="34">
        <f>ROUND($G$31* 1.19,2)</f>
        <v>0</v>
      </c>
      <c r="I31" s="48" t="s">
        <v>609</v>
      </c>
    </row>
    <row r="32" spans="2:9" ht="24.95" customHeight="1" x14ac:dyDescent="0.2">
      <c r="B32" s="57" t="s">
        <v>177</v>
      </c>
      <c r="C32" s="57" t="s">
        <v>246</v>
      </c>
      <c r="D32" s="57" t="s">
        <v>156</v>
      </c>
      <c r="E32" s="58">
        <v>2</v>
      </c>
      <c r="F32" s="33">
        <f>SUMIF('Kal Glas Gesamt'!$B$5:$B34,$B$32,'Kal Glas Gesamt'!$L$5:$L34)</f>
        <v>0</v>
      </c>
      <c r="G32" s="34">
        <f>ROUND(SUM($F$32:$F$32),2)</f>
        <v>0</v>
      </c>
      <c r="H32" s="34">
        <f>ROUND($G$32* 1.19,2)</f>
        <v>0</v>
      </c>
      <c r="I32" s="48" t="s">
        <v>610</v>
      </c>
    </row>
    <row r="33" spans="2:9" ht="15" customHeight="1" x14ac:dyDescent="0.2">
      <c r="B33" s="57" t="s">
        <v>178</v>
      </c>
      <c r="C33" s="57" t="s">
        <v>213</v>
      </c>
      <c r="D33" s="57" t="s">
        <v>156</v>
      </c>
      <c r="E33" s="58">
        <v>2</v>
      </c>
      <c r="F33" s="33">
        <f>SUMIF('Kal Glas Gesamt'!$B$5:$B34,$B$33,'Kal Glas Gesamt'!$L$5:$L34)</f>
        <v>0</v>
      </c>
      <c r="G33" s="34">
        <f>ROUND(SUM($F$33:$F$33),2)</f>
        <v>0</v>
      </c>
      <c r="H33" s="34">
        <f>ROUND($G$33* 1.19,2)</f>
        <v>0</v>
      </c>
      <c r="I33" s="48" t="s">
        <v>611</v>
      </c>
    </row>
    <row r="34" spans="2:9" ht="15" customHeight="1" x14ac:dyDescent="0.2">
      <c r="B34" s="57" t="s">
        <v>179</v>
      </c>
      <c r="C34" s="57" t="s">
        <v>214</v>
      </c>
      <c r="D34" s="57" t="s">
        <v>156</v>
      </c>
      <c r="E34" s="58">
        <v>2</v>
      </c>
      <c r="F34" s="33">
        <f>SUMIF('Kal Glas Gesamt'!$B$5:$B34,$B$34,'Kal Glas Gesamt'!$L$5:$L34)</f>
        <v>0</v>
      </c>
      <c r="G34" s="34">
        <f>ROUND(SUM($F$34:$F$34),2)</f>
        <v>0</v>
      </c>
      <c r="H34" s="34">
        <f>ROUND($G$34* 1.19,2)</f>
        <v>0</v>
      </c>
      <c r="I34" s="48" t="s">
        <v>612</v>
      </c>
    </row>
    <row r="35" spans="2:9" ht="15" customHeight="1" x14ac:dyDescent="0.2">
      <c r="B35" s="57" t="s">
        <v>180</v>
      </c>
      <c r="C35" s="57" t="s">
        <v>215</v>
      </c>
      <c r="D35" s="57" t="s">
        <v>216</v>
      </c>
      <c r="E35" s="58">
        <v>2</v>
      </c>
      <c r="F35" s="33">
        <f>SUMIF('Kal Glas Gesamt'!$B$5:$B34,$B$35,'Kal Glas Gesamt'!$L$5:$L34)</f>
        <v>0</v>
      </c>
      <c r="G35" s="34">
        <f>ROUND(SUM($F$35:$F$35),2)</f>
        <v>0</v>
      </c>
      <c r="H35" s="34">
        <f>ROUND($G$35* 1.19,2)</f>
        <v>0</v>
      </c>
      <c r="I35" s="48" t="s">
        <v>613</v>
      </c>
    </row>
    <row r="36" spans="2:9" ht="24.95" customHeight="1" x14ac:dyDescent="0.2">
      <c r="B36" s="57" t="s">
        <v>181</v>
      </c>
      <c r="C36" s="57" t="s">
        <v>217</v>
      </c>
      <c r="D36" s="57" t="s">
        <v>218</v>
      </c>
      <c r="E36" s="58">
        <v>2</v>
      </c>
      <c r="F36" s="33">
        <f>SUMIF('Kal Glas Gesamt'!$B$5:$B34,$B$36,'Kal Glas Gesamt'!$L$5:$L34)</f>
        <v>0</v>
      </c>
      <c r="G36" s="34">
        <f>ROUND(SUM($F$36:$F$36),2)</f>
        <v>0</v>
      </c>
      <c r="H36" s="34">
        <f>ROUND($G$36* 1.19,2)</f>
        <v>0</v>
      </c>
      <c r="I36" s="48" t="s">
        <v>614</v>
      </c>
    </row>
    <row r="37" spans="2:9" ht="15" customHeight="1" x14ac:dyDescent="0.2">
      <c r="B37" s="57" t="s">
        <v>182</v>
      </c>
      <c r="C37" s="57" t="s">
        <v>219</v>
      </c>
      <c r="D37" s="57" t="s">
        <v>156</v>
      </c>
      <c r="E37" s="58">
        <v>2</v>
      </c>
      <c r="F37" s="33">
        <f>SUMIF('Kal Glas Gesamt'!$B$5:$B34,$B$37,'Kal Glas Gesamt'!$L$5:$L34)</f>
        <v>0</v>
      </c>
      <c r="G37" s="34">
        <f>ROUND(SUM($F$37:$F$37),2)</f>
        <v>0</v>
      </c>
      <c r="H37" s="34">
        <f>ROUND($G$37* 1.19,2)</f>
        <v>0</v>
      </c>
      <c r="I37" s="48" t="s">
        <v>615</v>
      </c>
    </row>
    <row r="38" spans="2:9" ht="15" customHeight="1" x14ac:dyDescent="0.2">
      <c r="B38" s="57" t="s">
        <v>183</v>
      </c>
      <c r="C38" s="57" t="s">
        <v>220</v>
      </c>
      <c r="D38" s="57" t="s">
        <v>156</v>
      </c>
      <c r="E38" s="58">
        <v>2</v>
      </c>
      <c r="F38" s="33">
        <f>SUMIF('Kal Glas Gesamt'!$B$5:$B34,$B$38,'Kal Glas Gesamt'!$L$5:$L34)</f>
        <v>0</v>
      </c>
      <c r="G38" s="34">
        <f>ROUND(SUM($F$38:$F$38),2)</f>
        <v>0</v>
      </c>
      <c r="H38" s="34">
        <f>ROUND($G$38* 1.19,2)</f>
        <v>0</v>
      </c>
      <c r="I38" s="48" t="s">
        <v>616</v>
      </c>
    </row>
    <row r="39" spans="2:9" ht="24.95" customHeight="1" x14ac:dyDescent="0.2">
      <c r="B39" s="57" t="s">
        <v>184</v>
      </c>
      <c r="C39" s="57" t="s">
        <v>221</v>
      </c>
      <c r="D39" s="57" t="s">
        <v>244</v>
      </c>
      <c r="E39" s="58">
        <v>2</v>
      </c>
      <c r="F39" s="33">
        <f>SUMIF('Kal Glas Gesamt'!$B$5:$B34,$B$39,'Kal Glas Gesamt'!$L$5:$L34)</f>
        <v>0</v>
      </c>
      <c r="G39" s="34">
        <f>ROUND(SUM($F$39:$F$39),2)</f>
        <v>0</v>
      </c>
      <c r="H39" s="34">
        <f>ROUND($G$39* 1.19,2)</f>
        <v>0</v>
      </c>
      <c r="I39" s="48" t="s">
        <v>617</v>
      </c>
    </row>
    <row r="40" spans="2:9" ht="15" customHeight="1" x14ac:dyDescent="0.2">
      <c r="B40" s="57" t="s">
        <v>185</v>
      </c>
      <c r="C40" s="57" t="s">
        <v>222</v>
      </c>
      <c r="D40" s="57" t="s">
        <v>156</v>
      </c>
      <c r="E40" s="58">
        <v>2</v>
      </c>
      <c r="F40" s="33">
        <f>SUMIF('Kal Glas Gesamt'!$B$5:$B34,$B$40,'Kal Glas Gesamt'!$L$5:$L34)</f>
        <v>0</v>
      </c>
      <c r="G40" s="34">
        <f>ROUND(SUM($F$40:$F$40),2)</f>
        <v>0</v>
      </c>
      <c r="H40" s="34">
        <f>ROUND($G$40* 1.19,2)</f>
        <v>0</v>
      </c>
      <c r="I40" s="48" t="s">
        <v>618</v>
      </c>
    </row>
    <row r="41" spans="2:9" ht="15" customHeight="1" x14ac:dyDescent="0.2">
      <c r="B41" s="57" t="s">
        <v>186</v>
      </c>
      <c r="C41" s="57" t="s">
        <v>186</v>
      </c>
      <c r="D41" s="57" t="s">
        <v>156</v>
      </c>
      <c r="E41" s="58">
        <v>4</v>
      </c>
      <c r="F41" s="33">
        <f>SUMIF('Kal Glas Gesamt'!$B$5:$B34,$B$41,'Kal Glas Gesamt'!$L$5:$L34)</f>
        <v>0</v>
      </c>
      <c r="G41" s="34">
        <f>ROUND(SUM($F$41:$F$41),2)</f>
        <v>0</v>
      </c>
      <c r="H41" s="34">
        <f>ROUND($G$41* 1.19,2)</f>
        <v>0</v>
      </c>
      <c r="I41" s="48" t="s">
        <v>619</v>
      </c>
    </row>
    <row r="42" spans="2:9" ht="15" customHeight="1" x14ac:dyDescent="0.2">
      <c r="B42" s="57" t="s">
        <v>187</v>
      </c>
      <c r="C42" s="57" t="s">
        <v>223</v>
      </c>
      <c r="D42" s="57" t="s">
        <v>156</v>
      </c>
      <c r="E42" s="58">
        <v>4</v>
      </c>
      <c r="F42" s="33">
        <f>SUMIF('Kal Glas Gesamt'!$B$5:$B34,$B$42,'Kal Glas Gesamt'!$L$5:$L34)</f>
        <v>0</v>
      </c>
      <c r="G42" s="34">
        <f>ROUND(SUM($F$42:$F$42),2)</f>
        <v>0</v>
      </c>
      <c r="H42" s="34">
        <f>ROUND($G$42* 1.19,2)</f>
        <v>0</v>
      </c>
      <c r="I42" s="48" t="s">
        <v>620</v>
      </c>
    </row>
    <row r="43" spans="2:9" ht="15" customHeight="1" x14ac:dyDescent="0.2">
      <c r="B43" s="57" t="s">
        <v>188</v>
      </c>
      <c r="C43" s="57" t="s">
        <v>224</v>
      </c>
      <c r="D43" s="57" t="s">
        <v>156</v>
      </c>
      <c r="E43" s="58">
        <v>1</v>
      </c>
      <c r="F43" s="33">
        <f>SUMIF('Kal Glas Gesamt'!$B$5:$B34,$B$43,'Kal Glas Gesamt'!$L$5:$L34)</f>
        <v>0</v>
      </c>
      <c r="G43" s="34">
        <f>ROUND(SUM($F$43:$F$43),2)</f>
        <v>0</v>
      </c>
      <c r="H43" s="34">
        <f>ROUND($G$43* 1.19,2)</f>
        <v>0</v>
      </c>
      <c r="I43" s="48" t="s">
        <v>621</v>
      </c>
    </row>
    <row r="44" spans="2:9" ht="15" customHeight="1" x14ac:dyDescent="0.2">
      <c r="B44" s="57" t="s">
        <v>189</v>
      </c>
      <c r="C44" s="57" t="s">
        <v>225</v>
      </c>
      <c r="D44" s="57" t="s">
        <v>156</v>
      </c>
      <c r="E44" s="58">
        <v>2</v>
      </c>
      <c r="F44" s="33">
        <f>SUMIF('Kal Glas Gesamt'!$B$5:$B34,$B$44,'Kal Glas Gesamt'!$L$5:$L34)</f>
        <v>0</v>
      </c>
      <c r="G44" s="34">
        <f>ROUND(SUM($F$44:$F$44),2)</f>
        <v>0</v>
      </c>
      <c r="H44" s="34">
        <f>ROUND($G$44* 1.19,2)</f>
        <v>0</v>
      </c>
      <c r="I44" s="48" t="s">
        <v>622</v>
      </c>
    </row>
    <row r="45" spans="2:9" ht="15" customHeight="1" x14ac:dyDescent="0.2">
      <c r="B45" s="57" t="s">
        <v>190</v>
      </c>
      <c r="C45" s="57" t="s">
        <v>190</v>
      </c>
      <c r="D45" s="57" t="s">
        <v>156</v>
      </c>
      <c r="E45" s="58">
        <v>1</v>
      </c>
      <c r="F45" s="33">
        <f>SUMIF('Kal Glas Gesamt'!$B$5:$B34,$B$45,'Kal Glas Gesamt'!$L$5:$L34)</f>
        <v>0</v>
      </c>
      <c r="G45" s="34">
        <f>ROUND(SUM($F$45:$F$45),2)</f>
        <v>0</v>
      </c>
      <c r="H45" s="34">
        <f>ROUND($G$45* 1.19,2)</f>
        <v>0</v>
      </c>
      <c r="I45" s="48" t="s">
        <v>623</v>
      </c>
    </row>
    <row r="46" spans="2:9" ht="15" customHeight="1" x14ac:dyDescent="0.2">
      <c r="B46" s="57" t="s">
        <v>191</v>
      </c>
      <c r="C46" s="57" t="s">
        <v>226</v>
      </c>
      <c r="D46" s="57" t="s">
        <v>156</v>
      </c>
      <c r="E46" s="58">
        <v>4</v>
      </c>
      <c r="F46" s="33">
        <f>SUMIF('Kal Glas Gesamt'!$B$5:$B34,$B$46,'Kal Glas Gesamt'!$L$5:$L34)</f>
        <v>0</v>
      </c>
      <c r="G46" s="34">
        <f>ROUND(SUM($F$46:$F$46),2)</f>
        <v>0</v>
      </c>
      <c r="H46" s="34">
        <f>ROUND($G$46* 1.19,2)</f>
        <v>0</v>
      </c>
      <c r="I46" s="48" t="s">
        <v>624</v>
      </c>
    </row>
    <row r="47" spans="2:9" ht="15" customHeight="1" x14ac:dyDescent="0.2">
      <c r="B47" s="57" t="s">
        <v>192</v>
      </c>
      <c r="C47" s="57" t="s">
        <v>227</v>
      </c>
      <c r="D47" s="57" t="s">
        <v>156</v>
      </c>
      <c r="E47" s="58">
        <v>4</v>
      </c>
      <c r="F47" s="33">
        <f>SUMIF('Kal Glas Gesamt'!$B$5:$B34,$B$47,'Kal Glas Gesamt'!$L$5:$L34)</f>
        <v>0</v>
      </c>
      <c r="G47" s="34">
        <f>ROUND(SUM($F$47:$F$47),2)</f>
        <v>0</v>
      </c>
      <c r="H47" s="34">
        <f>ROUND($G$47* 1.19,2)</f>
        <v>0</v>
      </c>
      <c r="I47" s="48" t="s">
        <v>625</v>
      </c>
    </row>
    <row r="48" spans="2: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sheetData>
  <sheetProtection algorithmName="SHA-512" hashValue="Imuh1ArnUW6nbx3E2RinpscLmtT9vUvcwSXNF+jxTT3FoUBY4omD4wghd1NVKvlF2KAG+tlS7tfEJ6SiSw38oQ==" saltValue="c+Eh/yhsdaJv504ScaOCnw==" spinCount="100000" sheet="1" objects="1" scenarios="1"/>
  <mergeCells count="2">
    <mergeCell ref="I2:L6"/>
    <mergeCell ref="G2:H2"/>
  </mergeCells>
  <phoneticPr fontId="3" type="noConversion"/>
  <hyperlinks>
    <hyperlink ref="B14" location="'Preisübersicht'!A1" display="Preisübersicht" xr:uid="{0DBF40B5-7CA3-4ACA-950F-FA2272F947C6}"/>
    <hyperlink ref="B15" location="'SVS GlasRG'!A1" display="SVS GlasRG" xr:uid="{8342624D-9E5A-486F-8147-B86F7FDCD955}"/>
    <hyperlink ref="F18" location="'Kal Glas Gesamt'!L5" display="'Kal Glas Gesamt'!L5" xr:uid="{3179B217-6188-48DB-9BD5-2CD374C4CEFB}"/>
    <hyperlink ref="F19" location="'Kal Glas Gesamt'!L6" display="'Kal Glas Gesamt'!L6" xr:uid="{2806C853-53A2-4EFB-B817-52DC89AE0D54}"/>
    <hyperlink ref="F20" location="'Kal Glas Gesamt'!L7" display="'Kal Glas Gesamt'!L7" xr:uid="{693010AF-DBB6-4F48-8C25-07EA267E252A}"/>
    <hyperlink ref="F21" location="'Kal Glas Gesamt'!L8" display="'Kal Glas Gesamt'!L8" xr:uid="{AA8F556B-3FFE-435A-9E58-6F8A015689BF}"/>
    <hyperlink ref="F22" location="'Kal Glas Gesamt'!L9" display="'Kal Glas Gesamt'!L9" xr:uid="{A185FDCE-7F70-4851-986D-C571A2D3D03F}"/>
    <hyperlink ref="F23" location="'Kal Glas Gesamt'!L10" display="'Kal Glas Gesamt'!L10" xr:uid="{7D678024-1568-4F1E-9843-694153C92ED3}"/>
    <hyperlink ref="F24" location="'Kal Glas Gesamt'!L11" display="'Kal Glas Gesamt'!L11" xr:uid="{BB434DD1-7E60-41F0-A603-6811E0BC19C5}"/>
    <hyperlink ref="F25" location="'Kal Glas Gesamt'!L12" display="'Kal Glas Gesamt'!L12" xr:uid="{7E5D2377-5C4F-4863-819B-0EEBA203838B}"/>
    <hyperlink ref="F26" location="'Kal Glas Gesamt'!L13" display="'Kal Glas Gesamt'!L13" xr:uid="{6827A142-C535-4E29-B7C5-E9EB6CD34BF2}"/>
    <hyperlink ref="F27" location="'Kal Glas Gesamt'!L14" display="'Kal Glas Gesamt'!L14" xr:uid="{9E8294DA-EC73-4EB6-843E-0FE01B20B5D2}"/>
    <hyperlink ref="F28" location="'Kal Glas Gesamt'!L15" display="'Kal Glas Gesamt'!L15" xr:uid="{A88658F2-D2BB-4CB5-A0D0-8C5FE965C477}"/>
    <hyperlink ref="F29" location="'Kal Glas Gesamt'!L16" display="'Kal Glas Gesamt'!L16" xr:uid="{207DB0FA-40D9-4354-A739-AE5CB426285D}"/>
    <hyperlink ref="F30" location="'Kal Glas Gesamt'!L17" display="'Kal Glas Gesamt'!L17" xr:uid="{9BC91DDE-C183-463A-9C10-E639DD3C8DC7}"/>
    <hyperlink ref="F31" location="'Kal Glas Gesamt'!L18" display="'Kal Glas Gesamt'!L18" xr:uid="{B94E4F20-542E-4F76-9C06-1D051CB95C40}"/>
    <hyperlink ref="F32" location="'Kal Glas Gesamt'!L19" display="'Kal Glas Gesamt'!L19" xr:uid="{A4DA4432-06C1-421F-92F9-4D4684E512FC}"/>
    <hyperlink ref="F33" location="'Kal Glas Gesamt'!L20" display="'Kal Glas Gesamt'!L20" xr:uid="{14D3887F-34EE-4416-A275-DB17F3CC1C02}"/>
    <hyperlink ref="F34" location="'Kal Glas Gesamt'!L21" display="'Kal Glas Gesamt'!L21" xr:uid="{58B6C79C-96F2-4BA5-A4B4-5F64386D5EE4}"/>
    <hyperlink ref="F35" location="'Kal Glas Gesamt'!L22" display="'Kal Glas Gesamt'!L22" xr:uid="{098F0DEB-5318-417D-9DCB-57C022658F6B}"/>
    <hyperlink ref="F36" location="'Kal Glas Gesamt'!L23" display="'Kal Glas Gesamt'!L23" xr:uid="{7AA5EB25-1B66-4C97-A76C-BBB041EBB879}"/>
    <hyperlink ref="F37" location="'Kal Glas Gesamt'!L24" display="'Kal Glas Gesamt'!L24" xr:uid="{6F1A4690-7A44-4C4C-8BD5-E2B71FD24A6A}"/>
    <hyperlink ref="F38" location="'Kal Glas Gesamt'!L25" display="'Kal Glas Gesamt'!L25" xr:uid="{E3807FDE-AD9C-419E-A8AA-B2271E5F70E8}"/>
    <hyperlink ref="F39" location="'Kal Glas Gesamt'!L26" display="'Kal Glas Gesamt'!L26" xr:uid="{A0B43065-A5F5-4C83-8917-7E4649C1E499}"/>
    <hyperlink ref="F40" location="'Kal Glas Gesamt'!L27" display="'Kal Glas Gesamt'!L27" xr:uid="{79E8E8F4-812D-457C-A832-13ED6F757868}"/>
    <hyperlink ref="F41" location="'Kal Glas Gesamt'!L28" display="'Kal Glas Gesamt'!L28" xr:uid="{D5897015-EE10-42E6-A484-F9E2F90A9EA1}"/>
    <hyperlink ref="F42" location="'Kal Glas Gesamt'!L29" display="'Kal Glas Gesamt'!L29" xr:uid="{D370AEB6-F77E-46E5-B5C6-499A1B34978A}"/>
    <hyperlink ref="F43" location="'Kal Glas Gesamt'!L30" display="'Kal Glas Gesamt'!L30" xr:uid="{BFE19BE9-89EF-4F9E-ACFF-F9F3424304DA}"/>
    <hyperlink ref="F44" location="'Kal Glas Gesamt'!L31" display="'Kal Glas Gesamt'!L31" xr:uid="{B749CA75-EC93-4E99-AE6E-8C7896F676A6}"/>
    <hyperlink ref="F45" location="'Kal Glas Gesamt'!L32" display="'Kal Glas Gesamt'!L32" xr:uid="{541868E4-A2A2-4660-AA53-D7C78D7C3369}"/>
    <hyperlink ref="F46" location="'Kal Glas Gesamt'!L33" display="'Kal Glas Gesamt'!L33" xr:uid="{755FFE2B-4827-421E-A7FE-4CAE743BEF5C}"/>
    <hyperlink ref="F47" location="'Kal Glas Gesamt'!L34" display="'Kal Glas Gesamt'!L34" xr:uid="{4809B12A-9A0D-4417-B04B-1893CCECC2CC}"/>
    <hyperlink ref="I18" location="'Räume Glas Albertinsee'!A1" display="Räume Glas Albertinsee" xr:uid="{5A176319-DF7B-49A8-8A32-5E74632A9799}"/>
    <hyperlink ref="I19" location="'Räume Glas ehem Rath Förd '!A1" display="Räume Glas ehem Rath Förd " xr:uid="{04D6D416-FA54-4AA8-832F-37F761498DB4}"/>
    <hyperlink ref="I20" location="'Räume Glas ehem Tath Neun'!A1" display="Räume Glas ehem Tath Neun" xr:uid="{6F3F91BA-9281-4AB9-8FFF-D4BED7C14264}"/>
    <hyperlink ref="I21" location="'Räume Glas GS Förderst SG'!A1" display="Räume Glas GS Förderst SG" xr:uid="{2397BF0A-BD9C-4D50-8727-14F5FBDF306F}"/>
    <hyperlink ref="I22" location="'Räume Glas GS Förderst TH'!A1" display="Räume Glas GS Förderst TH" xr:uid="{EB11C3C8-C5BC-459F-AB56-E62D83F14F62}"/>
    <hyperlink ref="I24" location="'Räume Glas GS Goethe TH '!A1" display="Räume Glas GS Goethe TH " xr:uid="{B84BFB12-EA6D-4A23-9777-5D805B864E80}"/>
    <hyperlink ref="I23" location="'Räume Glas GS Goethe'!A1" display="Räume Glas GS Goethe" xr:uid="{8D8651A5-7AAB-47D3-947D-FE1D7B0F31CB}"/>
    <hyperlink ref="I25" location="'Räume Glas GS Nord'!A1" display="Räume Glas GS Nord" xr:uid="{66DBA6B6-D029-4E35-9789-01605CD6B139}"/>
    <hyperlink ref="I26" location="'Räume Glas GS Uhland'!A1" display="Räume Glas GS Uhland" xr:uid="{DAC1088D-10FE-4579-B17E-9993665C7EE6}"/>
    <hyperlink ref="I27" location="'Räume Glas Haus am See '!A1" display="Räume Glas Haus am See " xr:uid="{313B8815-A31B-4D37-864D-766483FB98CB}"/>
    <hyperlink ref="I28" location="'Räume Glas JC Leo Treff '!A1" display="Räume Glas JC Leo Treff " xr:uid="{2BE111DD-4DDB-43F7-8AB6-6929A0E1F5FC}"/>
    <hyperlink ref="I29" location="'Räume Glas JK Förderstedt'!A1" display="Räume Glas JK Förderstedt" xr:uid="{97E7F9B8-EA53-4DA9-95C6-DEBCA1D4DEF9}"/>
    <hyperlink ref="I30" location="'Räume Glas Jugendklub '!A1" display="Räume Glas Jugendklub " xr:uid="{0D8FF0F7-44A6-419C-A54B-DD82C87C1279}"/>
    <hyperlink ref="I31" location="'Räume Glas Kita Abenteuer'!A1" display="Räume Glas Kita Abenteuer" xr:uid="{FC3424BD-934C-4415-90E5-9711D4E8F906}"/>
    <hyperlink ref="I32" location="'Räume Glas Kita Leopoldsh'!A1" display="Räume Glas Kita Leopoldsh" xr:uid="{9F447A46-C324-40D5-A840-B3B54393CFB0}"/>
    <hyperlink ref="I33" location="'Räume Glas Kita Pustebl'!A1" display="Räume Glas Kita Pustebl" xr:uid="{EFDE552F-8CC4-4E57-83B1-1BACBCC6A30F}"/>
    <hyperlink ref="I34" location="'Räume Glas Kita Regenb'!A1" display="Räume Glas Kita Regenb" xr:uid="{DC414137-57C3-4576-91C2-010E811B1901}"/>
    <hyperlink ref="I35" location="'Räume Glas Kita Spatzen'!A1" display="Räume Glas Kita Spatzen" xr:uid="{15BF0E5B-B5E9-49F6-8A8E-7C01EC623401}"/>
    <hyperlink ref="I36" location="'Räume Glas Kita Tausendf'!A1" display="Räume Glas Kita Tausendf" xr:uid="{167AB521-56EE-42ED-9FD3-E65DB7D5D63C}"/>
    <hyperlink ref="I37" location="'Räume Glas Kita Teichspa'!A1" display="Räume Glas Kita Teichspa" xr:uid="{AB65455F-73AF-47F7-BB76-CFF4B5D92207}"/>
    <hyperlink ref="I38" location="'Räume Glas Kita Winnie P'!A1" display="Räume Glas Kita Winnie P" xr:uid="{3B1C8C76-CF35-4468-9653-354EA298F12D}"/>
    <hyperlink ref="I39" location="'Räume Glas Luther SH '!A1" display="Räume Glas Luther SH " xr:uid="{8E26423A-20A3-487E-95B2-D126EE06882C}"/>
    <hyperlink ref="I40" location="'Räume Glas Neundorf SH'!A1" display="Räume Glas Neundorf SH" xr:uid="{01E0073B-C02F-454B-B612-C7A05950F81F}"/>
    <hyperlink ref="I41" location="'Räume Glas Rathaus '!A1" display="Räume Glas Rathaus " xr:uid="{AF04BA2A-08D7-4724-91CA-843E7DE986BE}"/>
    <hyperlink ref="I42" location="'Räume Glas Salzland SH'!A1" display="Räume Glas Salzland SH" xr:uid="{7DAFC9F9-1249-47A6-A4B0-CD25F9B63376}"/>
    <hyperlink ref="I43" location="'Räume Glas Sport Förderst'!A1" display="Räume Glas Sport Förderst" xr:uid="{83E28982-18F4-4DF9-A068-45B493E8C451}"/>
    <hyperlink ref="I44" location="'Räume Glas Stadion d Einh'!A1" display="Räume Glas Stadion d Einh" xr:uid="{031D559B-135A-41B7-AEF1-9FF97E61FD26}"/>
    <hyperlink ref="I45" location="'Räume Glas Strandsolbad'!A1" display="Räume Glas Strandsolbad" xr:uid="{0179FB15-FE17-4C86-B937-4DD6F91B60FA}"/>
    <hyperlink ref="I46" location="'Räume Glas Verwaltung 1 '!A1" display="Räume Glas Verwaltung 1 " xr:uid="{0839B22A-726D-4954-9537-E1F62E930C40}"/>
    <hyperlink ref="I47" location="'Räume Glas Verwaltung 2'!A1" display="Räume Glas Verwaltung 2" xr:uid="{AF39316A-E2FE-4DEB-A2A1-F1A9B6D5EC63}"/>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40AD-F870-4700-B676-93AA3DFC65A8}">
  <sheetPr>
    <tabColor indexed="40"/>
  </sheetPr>
  <dimension ref="A1:V15"/>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0.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GS Goethe TH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169</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SUM(F9:F15)</f>
        <v>0</v>
      </c>
      <c r="G8" s="46">
        <f>SUM(G9:G15)</f>
        <v>49.68</v>
      </c>
      <c r="H8" s="41"/>
      <c r="I8" s="46">
        <f>SUM(I9:I15)</f>
        <v>0</v>
      </c>
      <c r="J8" s="41"/>
      <c r="K8" s="41"/>
      <c r="L8" s="32"/>
      <c r="M8" s="32"/>
      <c r="N8" s="32"/>
      <c r="O8" s="32"/>
      <c r="P8" s="32"/>
      <c r="Q8" s="32"/>
      <c r="R8" s="32"/>
    </row>
    <row r="9" spans="1:18" ht="15" customHeight="1" x14ac:dyDescent="0.2">
      <c r="A9" s="30">
        <v>1</v>
      </c>
      <c r="B9" s="30"/>
      <c r="C9" s="30" t="s">
        <v>248</v>
      </c>
      <c r="D9" s="41"/>
      <c r="E9" s="41" t="s">
        <v>311</v>
      </c>
      <c r="F9" s="30"/>
      <c r="G9" s="47">
        <v>25.31</v>
      </c>
      <c r="H9" s="30">
        <v>2</v>
      </c>
      <c r="I9" s="47"/>
      <c r="J9" s="30"/>
      <c r="K9" s="30" t="s">
        <v>305</v>
      </c>
    </row>
    <row r="10" spans="1:18" ht="15" customHeight="1" x14ac:dyDescent="0.2">
      <c r="A10" s="30">
        <v>2</v>
      </c>
      <c r="B10" s="30"/>
      <c r="C10" s="30" t="s">
        <v>248</v>
      </c>
      <c r="D10" s="41"/>
      <c r="E10" s="41" t="s">
        <v>304</v>
      </c>
      <c r="F10" s="30"/>
      <c r="G10" s="47">
        <v>8.94</v>
      </c>
      <c r="H10" s="30">
        <v>2</v>
      </c>
      <c r="I10" s="47"/>
      <c r="J10" s="30"/>
      <c r="K10" s="30" t="s">
        <v>257</v>
      </c>
    </row>
    <row r="11" spans="1:18" ht="15" customHeight="1" x14ac:dyDescent="0.2">
      <c r="A11" s="30">
        <v>3</v>
      </c>
      <c r="B11" s="30"/>
      <c r="C11" s="30" t="s">
        <v>248</v>
      </c>
      <c r="D11" s="41" t="s">
        <v>307</v>
      </c>
      <c r="E11" s="41" t="s">
        <v>309</v>
      </c>
      <c r="F11" s="30"/>
      <c r="G11" s="47">
        <v>1.77</v>
      </c>
      <c r="H11" s="30">
        <v>2</v>
      </c>
      <c r="I11" s="47"/>
      <c r="J11" s="30"/>
      <c r="K11" s="30" t="s">
        <v>309</v>
      </c>
    </row>
    <row r="12" spans="1:18" ht="15" customHeight="1" x14ac:dyDescent="0.2">
      <c r="A12" s="30">
        <v>4</v>
      </c>
      <c r="B12" s="30"/>
      <c r="C12" s="30" t="s">
        <v>248</v>
      </c>
      <c r="D12" s="41" t="s">
        <v>312</v>
      </c>
      <c r="E12" s="41" t="s">
        <v>309</v>
      </c>
      <c r="F12" s="30"/>
      <c r="G12" s="47">
        <v>2.86</v>
      </c>
      <c r="H12" s="30">
        <v>2</v>
      </c>
      <c r="I12" s="47"/>
      <c r="J12" s="30"/>
      <c r="K12" s="30" t="s">
        <v>309</v>
      </c>
    </row>
    <row r="13" spans="1:18" ht="15" customHeight="1" x14ac:dyDescent="0.2">
      <c r="A13" s="30">
        <v>5</v>
      </c>
      <c r="B13" s="30"/>
      <c r="C13" s="30" t="s">
        <v>248</v>
      </c>
      <c r="D13" s="41" t="s">
        <v>312</v>
      </c>
      <c r="E13" s="41" t="s">
        <v>250</v>
      </c>
      <c r="F13" s="30"/>
      <c r="G13" s="47">
        <v>4.05</v>
      </c>
      <c r="H13" s="30">
        <v>2</v>
      </c>
      <c r="I13" s="47"/>
      <c r="J13" s="30"/>
      <c r="K13" s="30" t="s">
        <v>250</v>
      </c>
    </row>
    <row r="14" spans="1:18" ht="15" customHeight="1" x14ac:dyDescent="0.2">
      <c r="A14" s="30">
        <v>6</v>
      </c>
      <c r="B14" s="30"/>
      <c r="C14" s="30" t="s">
        <v>248</v>
      </c>
      <c r="D14" s="41" t="s">
        <v>313</v>
      </c>
      <c r="E14" s="41" t="s">
        <v>309</v>
      </c>
      <c r="F14" s="30"/>
      <c r="G14" s="47">
        <v>2.7</v>
      </c>
      <c r="H14" s="30">
        <v>2</v>
      </c>
      <c r="I14" s="47"/>
      <c r="J14" s="30"/>
      <c r="K14" s="30" t="s">
        <v>309</v>
      </c>
    </row>
    <row r="15" spans="1:18" ht="15" customHeight="1" x14ac:dyDescent="0.2">
      <c r="A15" s="30">
        <v>7</v>
      </c>
      <c r="B15" s="30"/>
      <c r="C15" s="30" t="s">
        <v>248</v>
      </c>
      <c r="D15" s="41" t="s">
        <v>313</v>
      </c>
      <c r="E15" s="41" t="s">
        <v>250</v>
      </c>
      <c r="F15" s="30"/>
      <c r="G15" s="47">
        <v>4.05</v>
      </c>
      <c r="H15" s="30">
        <v>2</v>
      </c>
      <c r="I15" s="47"/>
      <c r="J15" s="30"/>
      <c r="K15" s="30" t="s">
        <v>250</v>
      </c>
    </row>
  </sheetData>
  <sheetProtection algorithmName="SHA-512" hashValue="+yidAZU9Kp4EKhYhnhHz4Pef+ymaorhrZyjSk/3eY2p1z5PuD8RFPGDHmDi1pjBcMYwGoysFLUHfFdQhm41c6Q==" saltValue="VYkoRMuH2Kj0rMzePIqq6Q==" spinCount="100000" sheet="1" objects="1" scenarios="1"/>
  <mergeCells count="4">
    <mergeCell ref="A2:E3"/>
    <mergeCell ref="B4:E4"/>
    <mergeCell ref="B5:E5"/>
    <mergeCell ref="B6:E6"/>
  </mergeCells>
  <conditionalFormatting sqref="B9:J15">
    <cfRule type="expression" dxfId="24" priority="1">
      <formula>B9=0</formula>
    </cfRule>
  </conditionalFormatting>
  <hyperlinks>
    <hyperlink ref="J1" location="Inhaltsverzeichnis!A1" display="Zurück zum Inhaltsverzeichnis" xr:uid="{7EA0B63D-F632-4B84-84BD-F90548230EBB}"/>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GS Goethe TH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9114-D612-49CB-AA9C-ABBE7BB2F5A4}">
  <sheetPr>
    <tabColor indexed="40"/>
  </sheetPr>
  <dimension ref="A1:V59"/>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8.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GS Goethe</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168</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SUM(F9:F59)</f>
        <v>0</v>
      </c>
      <c r="G8" s="46">
        <f>SUM(G9:G59)</f>
        <v>298.63999999999993</v>
      </c>
      <c r="H8" s="41"/>
      <c r="I8" s="46">
        <f>SUM(I9:I59)</f>
        <v>45.849999999999994</v>
      </c>
      <c r="J8" s="41"/>
      <c r="K8" s="41"/>
      <c r="L8" s="32"/>
      <c r="M8" s="32"/>
      <c r="N8" s="32"/>
      <c r="O8" s="32"/>
      <c r="P8" s="32"/>
      <c r="Q8" s="32"/>
      <c r="R8" s="32"/>
    </row>
    <row r="9" spans="1:18" ht="15" customHeight="1" x14ac:dyDescent="0.2">
      <c r="A9" s="30">
        <v>1</v>
      </c>
      <c r="B9" s="30" t="s">
        <v>314</v>
      </c>
      <c r="C9" s="30" t="s">
        <v>315</v>
      </c>
      <c r="D9" s="41" t="s">
        <v>290</v>
      </c>
      <c r="E9" s="41" t="s">
        <v>272</v>
      </c>
      <c r="F9" s="30"/>
      <c r="G9" s="47">
        <v>6</v>
      </c>
      <c r="H9" s="30">
        <v>2</v>
      </c>
      <c r="I9" s="47"/>
      <c r="J9" s="30"/>
      <c r="K9" s="30" t="s">
        <v>270</v>
      </c>
    </row>
    <row r="10" spans="1:18" ht="15" customHeight="1" x14ac:dyDescent="0.2">
      <c r="A10" s="30">
        <v>2</v>
      </c>
      <c r="B10" s="30" t="s">
        <v>316</v>
      </c>
      <c r="C10" s="30" t="s">
        <v>315</v>
      </c>
      <c r="D10" s="41" t="s">
        <v>290</v>
      </c>
      <c r="E10" s="41" t="s">
        <v>317</v>
      </c>
      <c r="F10" s="30"/>
      <c r="G10" s="47">
        <v>2</v>
      </c>
      <c r="H10" s="30">
        <v>2</v>
      </c>
      <c r="I10" s="47"/>
      <c r="J10" s="30"/>
      <c r="K10" s="30" t="s">
        <v>253</v>
      </c>
    </row>
    <row r="11" spans="1:18" ht="15" customHeight="1" x14ac:dyDescent="0.2">
      <c r="A11" s="30">
        <v>3</v>
      </c>
      <c r="B11" s="30" t="s">
        <v>318</v>
      </c>
      <c r="C11" s="30" t="s">
        <v>315</v>
      </c>
      <c r="D11" s="41" t="s">
        <v>290</v>
      </c>
      <c r="E11" s="41" t="s">
        <v>319</v>
      </c>
      <c r="F11" s="30"/>
      <c r="G11" s="47">
        <v>2</v>
      </c>
      <c r="H11" s="30">
        <v>2</v>
      </c>
      <c r="I11" s="47"/>
      <c r="J11" s="30"/>
      <c r="K11" s="30" t="s">
        <v>277</v>
      </c>
    </row>
    <row r="12" spans="1:18" ht="15" customHeight="1" x14ac:dyDescent="0.2">
      <c r="A12" s="30">
        <v>4</v>
      </c>
      <c r="B12" s="30" t="s">
        <v>320</v>
      </c>
      <c r="C12" s="30" t="s">
        <v>315</v>
      </c>
      <c r="D12" s="41" t="s">
        <v>290</v>
      </c>
      <c r="E12" s="41" t="s">
        <v>321</v>
      </c>
      <c r="F12" s="30"/>
      <c r="G12" s="47">
        <v>2</v>
      </c>
      <c r="H12" s="30">
        <v>2</v>
      </c>
      <c r="I12" s="47"/>
      <c r="J12" s="30"/>
      <c r="K12" s="30" t="s">
        <v>277</v>
      </c>
    </row>
    <row r="13" spans="1:18" ht="15" customHeight="1" x14ac:dyDescent="0.2">
      <c r="A13" s="30">
        <v>5</v>
      </c>
      <c r="B13" s="30" t="s">
        <v>322</v>
      </c>
      <c r="C13" s="30" t="s">
        <v>315</v>
      </c>
      <c r="D13" s="41" t="s">
        <v>290</v>
      </c>
      <c r="E13" s="41" t="s">
        <v>323</v>
      </c>
      <c r="F13" s="30"/>
      <c r="G13" s="47">
        <v>2</v>
      </c>
      <c r="H13" s="30">
        <v>2</v>
      </c>
      <c r="I13" s="47"/>
      <c r="J13" s="30"/>
      <c r="K13" s="30" t="s">
        <v>257</v>
      </c>
    </row>
    <row r="14" spans="1:18" ht="15" customHeight="1" x14ac:dyDescent="0.2">
      <c r="A14" s="30">
        <v>6</v>
      </c>
      <c r="B14" s="30" t="s">
        <v>324</v>
      </c>
      <c r="C14" s="30" t="s">
        <v>315</v>
      </c>
      <c r="D14" s="41" t="s">
        <v>290</v>
      </c>
      <c r="E14" s="41" t="s">
        <v>325</v>
      </c>
      <c r="F14" s="30"/>
      <c r="G14" s="47">
        <v>1.6</v>
      </c>
      <c r="H14" s="30">
        <v>2</v>
      </c>
      <c r="I14" s="47"/>
      <c r="J14" s="30"/>
      <c r="K14" s="30" t="s">
        <v>250</v>
      </c>
    </row>
    <row r="15" spans="1:18" ht="15" customHeight="1" x14ac:dyDescent="0.2">
      <c r="A15" s="30">
        <v>7</v>
      </c>
      <c r="B15" s="30">
        <v>4.9000000000000004</v>
      </c>
      <c r="C15" s="30" t="s">
        <v>315</v>
      </c>
      <c r="D15" s="41" t="s">
        <v>290</v>
      </c>
      <c r="E15" s="41" t="s">
        <v>326</v>
      </c>
      <c r="F15" s="30"/>
      <c r="G15" s="47">
        <v>1.34</v>
      </c>
      <c r="H15" s="30">
        <v>2</v>
      </c>
      <c r="I15" s="47"/>
      <c r="J15" s="30"/>
      <c r="K15" s="30" t="s">
        <v>270</v>
      </c>
    </row>
    <row r="16" spans="1:18" ht="15" customHeight="1" x14ac:dyDescent="0.2">
      <c r="A16" s="30">
        <v>8</v>
      </c>
      <c r="B16" s="30"/>
      <c r="C16" s="30" t="s">
        <v>315</v>
      </c>
      <c r="D16" s="41" t="s">
        <v>290</v>
      </c>
      <c r="E16" s="41" t="s">
        <v>327</v>
      </c>
      <c r="F16" s="30"/>
      <c r="G16" s="47"/>
      <c r="H16" s="30"/>
      <c r="I16" s="47">
        <v>2</v>
      </c>
      <c r="J16" s="30">
        <v>2</v>
      </c>
      <c r="K16" s="30" t="s">
        <v>257</v>
      </c>
    </row>
    <row r="17" spans="1:11" ht="15" customHeight="1" x14ac:dyDescent="0.2">
      <c r="A17" s="30">
        <v>9</v>
      </c>
      <c r="B17" s="30" t="s">
        <v>328</v>
      </c>
      <c r="C17" s="30" t="s">
        <v>329</v>
      </c>
      <c r="D17" s="41"/>
      <c r="E17" s="41" t="s">
        <v>330</v>
      </c>
      <c r="F17" s="30"/>
      <c r="G17" s="47">
        <v>5.82</v>
      </c>
      <c r="H17" s="30">
        <v>2</v>
      </c>
      <c r="I17" s="47"/>
      <c r="J17" s="30"/>
      <c r="K17" s="30" t="s">
        <v>253</v>
      </c>
    </row>
    <row r="18" spans="1:11" ht="15" customHeight="1" x14ac:dyDescent="0.2">
      <c r="A18" s="30">
        <v>10</v>
      </c>
      <c r="B18" s="30" t="s">
        <v>331</v>
      </c>
      <c r="C18" s="30" t="s">
        <v>329</v>
      </c>
      <c r="D18" s="41"/>
      <c r="E18" s="41" t="s">
        <v>332</v>
      </c>
      <c r="F18" s="30"/>
      <c r="G18" s="47">
        <v>2.38</v>
      </c>
      <c r="H18" s="30">
        <v>2</v>
      </c>
      <c r="I18" s="47"/>
      <c r="J18" s="30"/>
      <c r="K18" s="30" t="s">
        <v>250</v>
      </c>
    </row>
    <row r="19" spans="1:11" ht="15" customHeight="1" x14ac:dyDescent="0.2">
      <c r="A19" s="30">
        <v>11</v>
      </c>
      <c r="B19" s="30" t="s">
        <v>333</v>
      </c>
      <c r="C19" s="30" t="s">
        <v>329</v>
      </c>
      <c r="D19" s="41"/>
      <c r="E19" s="41" t="s">
        <v>295</v>
      </c>
      <c r="F19" s="30"/>
      <c r="G19" s="47">
        <v>11.64</v>
      </c>
      <c r="H19" s="30">
        <v>2</v>
      </c>
      <c r="I19" s="47"/>
      <c r="J19" s="30"/>
      <c r="K19" s="30" t="s">
        <v>277</v>
      </c>
    </row>
    <row r="20" spans="1:11" ht="15" customHeight="1" x14ac:dyDescent="0.2">
      <c r="A20" s="30">
        <v>12</v>
      </c>
      <c r="B20" s="30" t="s">
        <v>334</v>
      </c>
      <c r="C20" s="30" t="s">
        <v>329</v>
      </c>
      <c r="D20" s="41"/>
      <c r="E20" s="41" t="s">
        <v>295</v>
      </c>
      <c r="F20" s="30"/>
      <c r="G20" s="47">
        <v>11.64</v>
      </c>
      <c r="H20" s="30">
        <v>2</v>
      </c>
      <c r="I20" s="47"/>
      <c r="J20" s="30"/>
      <c r="K20" s="30" t="s">
        <v>277</v>
      </c>
    </row>
    <row r="21" spans="1:11" ht="15" customHeight="1" x14ac:dyDescent="0.2">
      <c r="A21" s="30">
        <v>13</v>
      </c>
      <c r="B21" s="30" t="s">
        <v>335</v>
      </c>
      <c r="C21" s="30" t="s">
        <v>329</v>
      </c>
      <c r="D21" s="41"/>
      <c r="E21" s="41" t="s">
        <v>295</v>
      </c>
      <c r="F21" s="30"/>
      <c r="G21" s="47">
        <v>11.64</v>
      </c>
      <c r="H21" s="30">
        <v>2</v>
      </c>
      <c r="I21" s="47"/>
      <c r="J21" s="30"/>
      <c r="K21" s="30" t="s">
        <v>277</v>
      </c>
    </row>
    <row r="22" spans="1:11" ht="15" customHeight="1" x14ac:dyDescent="0.2">
      <c r="A22" s="30">
        <v>14</v>
      </c>
      <c r="B22" s="30" t="s">
        <v>336</v>
      </c>
      <c r="C22" s="30" t="s">
        <v>329</v>
      </c>
      <c r="D22" s="41"/>
      <c r="E22" s="41" t="s">
        <v>295</v>
      </c>
      <c r="F22" s="30"/>
      <c r="G22" s="47">
        <v>5.82</v>
      </c>
      <c r="H22" s="30">
        <v>2</v>
      </c>
      <c r="I22" s="47"/>
      <c r="J22" s="30"/>
      <c r="K22" s="30" t="s">
        <v>277</v>
      </c>
    </row>
    <row r="23" spans="1:11" ht="15" customHeight="1" x14ac:dyDescent="0.2">
      <c r="A23" s="30">
        <v>15</v>
      </c>
      <c r="B23" s="30" t="s">
        <v>337</v>
      </c>
      <c r="C23" s="30" t="s">
        <v>329</v>
      </c>
      <c r="D23" s="41"/>
      <c r="E23" s="41" t="s">
        <v>295</v>
      </c>
      <c r="F23" s="30"/>
      <c r="G23" s="47">
        <v>11.64</v>
      </c>
      <c r="H23" s="30">
        <v>2</v>
      </c>
      <c r="I23" s="47"/>
      <c r="J23" s="30"/>
      <c r="K23" s="30" t="s">
        <v>277</v>
      </c>
    </row>
    <row r="24" spans="1:11" ht="15" customHeight="1" x14ac:dyDescent="0.2">
      <c r="A24" s="30">
        <v>16</v>
      </c>
      <c r="B24" s="30" t="s">
        <v>338</v>
      </c>
      <c r="C24" s="30" t="s">
        <v>329</v>
      </c>
      <c r="D24" s="41"/>
      <c r="E24" s="41" t="s">
        <v>295</v>
      </c>
      <c r="F24" s="30"/>
      <c r="G24" s="47">
        <v>5.82</v>
      </c>
      <c r="H24" s="30">
        <v>2</v>
      </c>
      <c r="I24" s="47"/>
      <c r="J24" s="30"/>
      <c r="K24" s="30" t="s">
        <v>277</v>
      </c>
    </row>
    <row r="25" spans="1:11" ht="15" customHeight="1" x14ac:dyDescent="0.2">
      <c r="A25" s="30">
        <v>17</v>
      </c>
      <c r="B25" s="30"/>
      <c r="C25" s="30" t="s">
        <v>329</v>
      </c>
      <c r="D25" s="41"/>
      <c r="E25" s="41" t="s">
        <v>327</v>
      </c>
      <c r="F25" s="30"/>
      <c r="G25" s="47"/>
      <c r="H25" s="30"/>
      <c r="I25" s="47">
        <v>11.16</v>
      </c>
      <c r="J25" s="30">
        <v>2</v>
      </c>
      <c r="K25" s="30" t="s">
        <v>257</v>
      </c>
    </row>
    <row r="26" spans="1:11" ht="15" customHeight="1" x14ac:dyDescent="0.2">
      <c r="A26" s="30">
        <v>18</v>
      </c>
      <c r="B26" s="30" t="s">
        <v>339</v>
      </c>
      <c r="C26" s="30" t="s">
        <v>258</v>
      </c>
      <c r="D26" s="41"/>
      <c r="E26" s="41" t="s">
        <v>332</v>
      </c>
      <c r="F26" s="30"/>
      <c r="G26" s="47">
        <v>2.91</v>
      </c>
      <c r="H26" s="30">
        <v>2</v>
      </c>
      <c r="I26" s="47"/>
      <c r="J26" s="30"/>
      <c r="K26" s="30" t="s">
        <v>250</v>
      </c>
    </row>
    <row r="27" spans="1:11" ht="15" customHeight="1" x14ac:dyDescent="0.2">
      <c r="A27" s="30">
        <v>19</v>
      </c>
      <c r="B27" s="30" t="s">
        <v>340</v>
      </c>
      <c r="C27" s="30" t="s">
        <v>258</v>
      </c>
      <c r="D27" s="41"/>
      <c r="E27" s="41" t="s">
        <v>332</v>
      </c>
      <c r="F27" s="30"/>
      <c r="G27" s="47">
        <v>5.31</v>
      </c>
      <c r="H27" s="30">
        <v>2</v>
      </c>
      <c r="I27" s="47"/>
      <c r="J27" s="30"/>
      <c r="K27" s="30" t="s">
        <v>250</v>
      </c>
    </row>
    <row r="28" spans="1:11" ht="15" customHeight="1" x14ac:dyDescent="0.2">
      <c r="A28" s="30">
        <v>20</v>
      </c>
      <c r="B28" s="30" t="s">
        <v>341</v>
      </c>
      <c r="C28" s="30" t="s">
        <v>258</v>
      </c>
      <c r="D28" s="41"/>
      <c r="E28" s="41" t="s">
        <v>342</v>
      </c>
      <c r="F28" s="30"/>
      <c r="G28" s="47">
        <v>0.89</v>
      </c>
      <c r="H28" s="30">
        <v>2</v>
      </c>
      <c r="I28" s="47"/>
      <c r="J28" s="30"/>
      <c r="K28" s="30" t="s">
        <v>257</v>
      </c>
    </row>
    <row r="29" spans="1:11" ht="15" customHeight="1" x14ac:dyDescent="0.2">
      <c r="A29" s="30">
        <v>21</v>
      </c>
      <c r="B29" s="30" t="s">
        <v>343</v>
      </c>
      <c r="C29" s="30" t="s">
        <v>258</v>
      </c>
      <c r="D29" s="41"/>
      <c r="E29" s="41" t="s">
        <v>295</v>
      </c>
      <c r="F29" s="30"/>
      <c r="G29" s="47">
        <v>11.64</v>
      </c>
      <c r="H29" s="30">
        <v>2</v>
      </c>
      <c r="I29" s="47"/>
      <c r="J29" s="30"/>
      <c r="K29" s="30" t="s">
        <v>277</v>
      </c>
    </row>
    <row r="30" spans="1:11" ht="15" customHeight="1" x14ac:dyDescent="0.2">
      <c r="A30" s="30">
        <v>22</v>
      </c>
      <c r="B30" s="30" t="s">
        <v>344</v>
      </c>
      <c r="C30" s="30" t="s">
        <v>258</v>
      </c>
      <c r="D30" s="41"/>
      <c r="E30" s="41" t="s">
        <v>295</v>
      </c>
      <c r="F30" s="30"/>
      <c r="G30" s="47">
        <v>11.64</v>
      </c>
      <c r="H30" s="30">
        <v>2</v>
      </c>
      <c r="I30" s="47"/>
      <c r="J30" s="30"/>
      <c r="K30" s="30" t="s">
        <v>277</v>
      </c>
    </row>
    <row r="31" spans="1:11" ht="15" customHeight="1" x14ac:dyDescent="0.2">
      <c r="A31" s="30">
        <v>23</v>
      </c>
      <c r="B31" s="30" t="s">
        <v>345</v>
      </c>
      <c r="C31" s="30" t="s">
        <v>258</v>
      </c>
      <c r="D31" s="41"/>
      <c r="E31" s="41" t="s">
        <v>295</v>
      </c>
      <c r="F31" s="30"/>
      <c r="G31" s="47">
        <v>11.64</v>
      </c>
      <c r="H31" s="30">
        <v>2</v>
      </c>
      <c r="I31" s="47"/>
      <c r="J31" s="30"/>
      <c r="K31" s="30" t="s">
        <v>277</v>
      </c>
    </row>
    <row r="32" spans="1:11" ht="15" customHeight="1" x14ac:dyDescent="0.2">
      <c r="A32" s="30">
        <v>24</v>
      </c>
      <c r="B32" s="30" t="s">
        <v>346</v>
      </c>
      <c r="C32" s="30" t="s">
        <v>258</v>
      </c>
      <c r="D32" s="41"/>
      <c r="E32" s="41" t="s">
        <v>295</v>
      </c>
      <c r="F32" s="30"/>
      <c r="G32" s="47">
        <v>5.82</v>
      </c>
      <c r="H32" s="30">
        <v>2</v>
      </c>
      <c r="I32" s="47"/>
      <c r="J32" s="30"/>
      <c r="K32" s="30" t="s">
        <v>277</v>
      </c>
    </row>
    <row r="33" spans="1:11" ht="15" customHeight="1" x14ac:dyDescent="0.2">
      <c r="A33" s="30">
        <v>25</v>
      </c>
      <c r="B33" s="30" t="s">
        <v>347</v>
      </c>
      <c r="C33" s="30" t="s">
        <v>258</v>
      </c>
      <c r="D33" s="41"/>
      <c r="E33" s="41" t="s">
        <v>295</v>
      </c>
      <c r="F33" s="30"/>
      <c r="G33" s="47">
        <v>11.64</v>
      </c>
      <c r="H33" s="30">
        <v>2</v>
      </c>
      <c r="I33" s="47"/>
      <c r="J33" s="30"/>
      <c r="K33" s="30" t="s">
        <v>277</v>
      </c>
    </row>
    <row r="34" spans="1:11" ht="15" customHeight="1" x14ac:dyDescent="0.2">
      <c r="A34" s="30">
        <v>26</v>
      </c>
      <c r="B34" s="30" t="s">
        <v>348</v>
      </c>
      <c r="C34" s="30" t="s">
        <v>258</v>
      </c>
      <c r="D34" s="41"/>
      <c r="E34" s="41" t="s">
        <v>295</v>
      </c>
      <c r="F34" s="30"/>
      <c r="G34" s="47">
        <v>5.82</v>
      </c>
      <c r="H34" s="30">
        <v>2</v>
      </c>
      <c r="I34" s="47"/>
      <c r="J34" s="30"/>
      <c r="K34" s="30" t="s">
        <v>277</v>
      </c>
    </row>
    <row r="35" spans="1:11" ht="15" customHeight="1" x14ac:dyDescent="0.2">
      <c r="A35" s="30">
        <v>27</v>
      </c>
      <c r="B35" s="30"/>
      <c r="C35" s="30" t="s">
        <v>258</v>
      </c>
      <c r="D35" s="41"/>
      <c r="E35" s="41" t="s">
        <v>327</v>
      </c>
      <c r="F35" s="30"/>
      <c r="G35" s="47"/>
      <c r="H35" s="30"/>
      <c r="I35" s="47">
        <v>11.16</v>
      </c>
      <c r="J35" s="30">
        <v>2</v>
      </c>
      <c r="K35" s="30" t="s">
        <v>257</v>
      </c>
    </row>
    <row r="36" spans="1:11" ht="15" customHeight="1" x14ac:dyDescent="0.2">
      <c r="A36" s="30">
        <v>28</v>
      </c>
      <c r="B36" s="30" t="s">
        <v>349</v>
      </c>
      <c r="C36" s="30" t="s">
        <v>260</v>
      </c>
      <c r="D36" s="41"/>
      <c r="E36" s="41" t="s">
        <v>279</v>
      </c>
      <c r="F36" s="30"/>
      <c r="G36" s="47">
        <v>5.82</v>
      </c>
      <c r="H36" s="30">
        <v>2</v>
      </c>
      <c r="I36" s="47"/>
      <c r="J36" s="30"/>
      <c r="K36" s="30" t="s">
        <v>268</v>
      </c>
    </row>
    <row r="37" spans="1:11" ht="15" customHeight="1" x14ac:dyDescent="0.2">
      <c r="A37" s="30">
        <v>29</v>
      </c>
      <c r="B37" s="30" t="s">
        <v>350</v>
      </c>
      <c r="C37" s="30" t="s">
        <v>260</v>
      </c>
      <c r="D37" s="41"/>
      <c r="E37" s="41" t="s">
        <v>351</v>
      </c>
      <c r="F37" s="30"/>
      <c r="G37" s="47">
        <v>5.82</v>
      </c>
      <c r="H37" s="30">
        <v>2</v>
      </c>
      <c r="I37" s="47"/>
      <c r="J37" s="30"/>
      <c r="K37" s="30" t="s">
        <v>268</v>
      </c>
    </row>
    <row r="38" spans="1:11" ht="15" customHeight="1" x14ac:dyDescent="0.2">
      <c r="A38" s="30">
        <v>30</v>
      </c>
      <c r="B38" s="30" t="s">
        <v>352</v>
      </c>
      <c r="C38" s="30" t="s">
        <v>260</v>
      </c>
      <c r="D38" s="41"/>
      <c r="E38" s="41" t="s">
        <v>287</v>
      </c>
      <c r="F38" s="30"/>
      <c r="G38" s="47">
        <v>2.91</v>
      </c>
      <c r="H38" s="30">
        <v>2</v>
      </c>
      <c r="I38" s="47">
        <v>2.98</v>
      </c>
      <c r="J38" s="30">
        <v>2</v>
      </c>
      <c r="K38" s="30" t="s">
        <v>288</v>
      </c>
    </row>
    <row r="39" spans="1:11" ht="15" customHeight="1" x14ac:dyDescent="0.2">
      <c r="A39" s="30">
        <v>31</v>
      </c>
      <c r="B39" s="30" t="s">
        <v>353</v>
      </c>
      <c r="C39" s="30" t="s">
        <v>260</v>
      </c>
      <c r="D39" s="41"/>
      <c r="E39" s="41" t="s">
        <v>281</v>
      </c>
      <c r="F39" s="30"/>
      <c r="G39" s="47">
        <v>5.82</v>
      </c>
      <c r="H39" s="30">
        <v>2</v>
      </c>
      <c r="I39" s="47"/>
      <c r="J39" s="30"/>
      <c r="K39" s="30" t="s">
        <v>268</v>
      </c>
    </row>
    <row r="40" spans="1:11" ht="15" customHeight="1" x14ac:dyDescent="0.2">
      <c r="A40" s="30">
        <v>32</v>
      </c>
      <c r="B40" s="30" t="s">
        <v>354</v>
      </c>
      <c r="C40" s="30" t="s">
        <v>260</v>
      </c>
      <c r="D40" s="41"/>
      <c r="E40" s="41" t="s">
        <v>332</v>
      </c>
      <c r="F40" s="30"/>
      <c r="G40" s="47">
        <v>2.91</v>
      </c>
      <c r="H40" s="30">
        <v>2</v>
      </c>
      <c r="I40" s="47"/>
      <c r="J40" s="30"/>
      <c r="K40" s="30" t="s">
        <v>250</v>
      </c>
    </row>
    <row r="41" spans="1:11" ht="15" customHeight="1" x14ac:dyDescent="0.2">
      <c r="A41" s="30">
        <v>33</v>
      </c>
      <c r="B41" s="30" t="s">
        <v>355</v>
      </c>
      <c r="C41" s="30" t="s">
        <v>260</v>
      </c>
      <c r="D41" s="41"/>
      <c r="E41" s="41" t="s">
        <v>332</v>
      </c>
      <c r="F41" s="30"/>
      <c r="G41" s="47">
        <v>5.82</v>
      </c>
      <c r="H41" s="30">
        <v>2</v>
      </c>
      <c r="I41" s="47"/>
      <c r="J41" s="30"/>
      <c r="K41" s="30" t="s">
        <v>250</v>
      </c>
    </row>
    <row r="42" spans="1:11" ht="15" customHeight="1" x14ac:dyDescent="0.2">
      <c r="A42" s="30">
        <v>34</v>
      </c>
      <c r="B42" s="30" t="s">
        <v>356</v>
      </c>
      <c r="C42" s="30" t="s">
        <v>260</v>
      </c>
      <c r="D42" s="41"/>
      <c r="E42" s="41" t="s">
        <v>357</v>
      </c>
      <c r="F42" s="30"/>
      <c r="G42" s="47">
        <v>11.64</v>
      </c>
      <c r="H42" s="30">
        <v>2</v>
      </c>
      <c r="I42" s="47"/>
      <c r="J42" s="30"/>
      <c r="K42" s="30" t="s">
        <v>288</v>
      </c>
    </row>
    <row r="43" spans="1:11" ht="15" customHeight="1" x14ac:dyDescent="0.2">
      <c r="A43" s="30">
        <v>35</v>
      </c>
      <c r="B43" s="30" t="s">
        <v>358</v>
      </c>
      <c r="C43" s="30" t="s">
        <v>260</v>
      </c>
      <c r="D43" s="41"/>
      <c r="E43" s="41" t="s">
        <v>359</v>
      </c>
      <c r="F43" s="30"/>
      <c r="G43" s="47">
        <v>2.91</v>
      </c>
      <c r="H43" s="30">
        <v>2</v>
      </c>
      <c r="I43" s="47"/>
      <c r="J43" s="30"/>
      <c r="K43" s="30" t="s">
        <v>288</v>
      </c>
    </row>
    <row r="44" spans="1:11" ht="15" customHeight="1" x14ac:dyDescent="0.2">
      <c r="A44" s="30">
        <v>36</v>
      </c>
      <c r="B44" s="30" t="s">
        <v>358</v>
      </c>
      <c r="C44" s="30" t="s">
        <v>260</v>
      </c>
      <c r="D44" s="41"/>
      <c r="E44" s="41" t="s">
        <v>323</v>
      </c>
      <c r="F44" s="30"/>
      <c r="G44" s="47">
        <v>0.86</v>
      </c>
      <c r="H44" s="30">
        <v>2</v>
      </c>
      <c r="I44" s="47"/>
      <c r="J44" s="30"/>
      <c r="K44" s="30" t="s">
        <v>257</v>
      </c>
    </row>
    <row r="45" spans="1:11" ht="15" customHeight="1" x14ac:dyDescent="0.2">
      <c r="A45" s="30">
        <v>37</v>
      </c>
      <c r="B45" s="30" t="s">
        <v>360</v>
      </c>
      <c r="C45" s="30" t="s">
        <v>260</v>
      </c>
      <c r="D45" s="41"/>
      <c r="E45" s="41" t="s">
        <v>295</v>
      </c>
      <c r="F45" s="30"/>
      <c r="G45" s="47">
        <v>11.64</v>
      </c>
      <c r="H45" s="30">
        <v>2</v>
      </c>
      <c r="I45" s="47"/>
      <c r="J45" s="30"/>
      <c r="K45" s="30" t="s">
        <v>277</v>
      </c>
    </row>
    <row r="46" spans="1:11" ht="15" customHeight="1" x14ac:dyDescent="0.2">
      <c r="A46" s="30">
        <v>38</v>
      </c>
      <c r="B46" s="30" t="s">
        <v>361</v>
      </c>
      <c r="C46" s="30" t="s">
        <v>260</v>
      </c>
      <c r="D46" s="41"/>
      <c r="E46" s="41" t="s">
        <v>295</v>
      </c>
      <c r="F46" s="30"/>
      <c r="G46" s="47">
        <v>11.64</v>
      </c>
      <c r="H46" s="30">
        <v>2</v>
      </c>
      <c r="I46" s="47"/>
      <c r="J46" s="30"/>
      <c r="K46" s="30" t="s">
        <v>277</v>
      </c>
    </row>
    <row r="47" spans="1:11" ht="15" customHeight="1" x14ac:dyDescent="0.2">
      <c r="A47" s="30">
        <v>39</v>
      </c>
      <c r="B47" s="30"/>
      <c r="C47" s="30" t="s">
        <v>260</v>
      </c>
      <c r="D47" s="41"/>
      <c r="E47" s="41" t="s">
        <v>362</v>
      </c>
      <c r="F47" s="30"/>
      <c r="G47" s="47"/>
      <c r="H47" s="30"/>
      <c r="I47" s="47">
        <v>7.39</v>
      </c>
      <c r="J47" s="30">
        <v>2</v>
      </c>
      <c r="K47" s="30" t="s">
        <v>257</v>
      </c>
    </row>
    <row r="48" spans="1:11" ht="15" customHeight="1" x14ac:dyDescent="0.2">
      <c r="A48" s="30">
        <v>40</v>
      </c>
      <c r="B48" s="30"/>
      <c r="C48" s="30" t="s">
        <v>260</v>
      </c>
      <c r="D48" s="41"/>
      <c r="E48" s="41" t="s">
        <v>327</v>
      </c>
      <c r="F48" s="30"/>
      <c r="G48" s="47"/>
      <c r="H48" s="30"/>
      <c r="I48" s="47">
        <v>5.58</v>
      </c>
      <c r="J48" s="30">
        <v>2</v>
      </c>
      <c r="K48" s="30" t="s">
        <v>257</v>
      </c>
    </row>
    <row r="49" spans="1:11" ht="15" customHeight="1" x14ac:dyDescent="0.2">
      <c r="A49" s="30">
        <v>41</v>
      </c>
      <c r="B49" s="30">
        <v>4</v>
      </c>
      <c r="C49" s="30" t="s">
        <v>264</v>
      </c>
      <c r="D49" s="41" t="s">
        <v>265</v>
      </c>
      <c r="E49" s="41" t="s">
        <v>332</v>
      </c>
      <c r="F49" s="30"/>
      <c r="G49" s="47">
        <v>1.21</v>
      </c>
      <c r="H49" s="30">
        <v>2</v>
      </c>
      <c r="I49" s="47"/>
      <c r="J49" s="30"/>
      <c r="K49" s="30" t="s">
        <v>250</v>
      </c>
    </row>
    <row r="50" spans="1:11" ht="15" customHeight="1" x14ac:dyDescent="0.2">
      <c r="A50" s="30">
        <v>42</v>
      </c>
      <c r="B50" s="30">
        <v>3</v>
      </c>
      <c r="C50" s="30" t="s">
        <v>264</v>
      </c>
      <c r="D50" s="41" t="s">
        <v>265</v>
      </c>
      <c r="E50" s="41" t="s">
        <v>332</v>
      </c>
      <c r="F50" s="30"/>
      <c r="G50" s="47">
        <v>2.17</v>
      </c>
      <c r="H50" s="30">
        <v>2</v>
      </c>
      <c r="I50" s="47"/>
      <c r="J50" s="30"/>
      <c r="K50" s="30" t="s">
        <v>250</v>
      </c>
    </row>
    <row r="51" spans="1:11" ht="15" customHeight="1" x14ac:dyDescent="0.2">
      <c r="A51" s="30">
        <v>43</v>
      </c>
      <c r="B51" s="30">
        <v>7</v>
      </c>
      <c r="C51" s="30" t="s">
        <v>264</v>
      </c>
      <c r="D51" s="41" t="s">
        <v>265</v>
      </c>
      <c r="E51" s="41" t="s">
        <v>363</v>
      </c>
      <c r="F51" s="30"/>
      <c r="G51" s="47">
        <v>1.92</v>
      </c>
      <c r="H51" s="30">
        <v>2</v>
      </c>
      <c r="I51" s="47"/>
      <c r="J51" s="30"/>
      <c r="K51" s="30" t="s">
        <v>253</v>
      </c>
    </row>
    <row r="52" spans="1:11" ht="15" customHeight="1" x14ac:dyDescent="0.2">
      <c r="A52" s="30">
        <v>44</v>
      </c>
      <c r="B52" s="30">
        <v>6</v>
      </c>
      <c r="C52" s="30" t="s">
        <v>264</v>
      </c>
      <c r="D52" s="41" t="s">
        <v>265</v>
      </c>
      <c r="E52" s="41" t="s">
        <v>364</v>
      </c>
      <c r="F52" s="30"/>
      <c r="G52" s="47">
        <v>7.68</v>
      </c>
      <c r="H52" s="30">
        <v>2</v>
      </c>
      <c r="I52" s="47"/>
      <c r="J52" s="30"/>
      <c r="K52" s="30" t="s">
        <v>277</v>
      </c>
    </row>
    <row r="53" spans="1:11" ht="15" customHeight="1" x14ac:dyDescent="0.2">
      <c r="A53" s="30">
        <v>45</v>
      </c>
      <c r="B53" s="30">
        <v>10</v>
      </c>
      <c r="C53" s="30" t="s">
        <v>264</v>
      </c>
      <c r="D53" s="41" t="s">
        <v>265</v>
      </c>
      <c r="E53" s="41" t="s">
        <v>364</v>
      </c>
      <c r="F53" s="30"/>
      <c r="G53" s="47">
        <v>3.84</v>
      </c>
      <c r="H53" s="30">
        <v>2</v>
      </c>
      <c r="I53" s="47"/>
      <c r="J53" s="30"/>
      <c r="K53" s="30" t="s">
        <v>277</v>
      </c>
    </row>
    <row r="54" spans="1:11" ht="15" customHeight="1" x14ac:dyDescent="0.2">
      <c r="A54" s="30">
        <v>46</v>
      </c>
      <c r="B54" s="30">
        <v>11</v>
      </c>
      <c r="C54" s="30" t="s">
        <v>264</v>
      </c>
      <c r="D54" s="41" t="s">
        <v>265</v>
      </c>
      <c r="E54" s="41" t="s">
        <v>365</v>
      </c>
      <c r="F54" s="30"/>
      <c r="G54" s="47">
        <v>2.42</v>
      </c>
      <c r="H54" s="30">
        <v>2</v>
      </c>
      <c r="I54" s="47"/>
      <c r="J54" s="30"/>
      <c r="K54" s="30" t="s">
        <v>257</v>
      </c>
    </row>
    <row r="55" spans="1:11" ht="15" customHeight="1" x14ac:dyDescent="0.2">
      <c r="A55" s="30">
        <v>47</v>
      </c>
      <c r="B55" s="30">
        <v>16</v>
      </c>
      <c r="C55" s="30" t="s">
        <v>264</v>
      </c>
      <c r="D55" s="41" t="s">
        <v>265</v>
      </c>
      <c r="E55" s="41" t="s">
        <v>366</v>
      </c>
      <c r="F55" s="30"/>
      <c r="G55" s="47">
        <v>2.34</v>
      </c>
      <c r="H55" s="30">
        <v>2</v>
      </c>
      <c r="I55" s="47"/>
      <c r="J55" s="30"/>
      <c r="K55" s="30" t="s">
        <v>257</v>
      </c>
    </row>
    <row r="56" spans="1:11" ht="15" customHeight="1" x14ac:dyDescent="0.2">
      <c r="A56" s="30">
        <v>48</v>
      </c>
      <c r="B56" s="30">
        <v>17</v>
      </c>
      <c r="C56" s="30" t="s">
        <v>264</v>
      </c>
      <c r="D56" s="41" t="s">
        <v>265</v>
      </c>
      <c r="E56" s="41" t="s">
        <v>301</v>
      </c>
      <c r="F56" s="30"/>
      <c r="G56" s="47">
        <v>3.51</v>
      </c>
      <c r="H56" s="30">
        <v>2</v>
      </c>
      <c r="I56" s="47"/>
      <c r="J56" s="30"/>
      <c r="K56" s="30" t="s">
        <v>257</v>
      </c>
    </row>
    <row r="57" spans="1:11" ht="15" customHeight="1" x14ac:dyDescent="0.2">
      <c r="A57" s="30">
        <v>49</v>
      </c>
      <c r="B57" s="30">
        <v>18</v>
      </c>
      <c r="C57" s="30" t="s">
        <v>264</v>
      </c>
      <c r="D57" s="41" t="s">
        <v>265</v>
      </c>
      <c r="E57" s="41" t="s">
        <v>301</v>
      </c>
      <c r="F57" s="30"/>
      <c r="G57" s="47">
        <v>2.34</v>
      </c>
      <c r="H57" s="30">
        <v>2</v>
      </c>
      <c r="I57" s="47"/>
      <c r="J57" s="30"/>
      <c r="K57" s="30" t="s">
        <v>257</v>
      </c>
    </row>
    <row r="58" spans="1:11" ht="15" customHeight="1" x14ac:dyDescent="0.2">
      <c r="A58" s="30">
        <v>50</v>
      </c>
      <c r="B58" s="30"/>
      <c r="C58" s="30" t="s">
        <v>264</v>
      </c>
      <c r="D58" s="41" t="s">
        <v>265</v>
      </c>
      <c r="E58" s="41" t="s">
        <v>327</v>
      </c>
      <c r="F58" s="30"/>
      <c r="G58" s="47"/>
      <c r="H58" s="30"/>
      <c r="I58" s="47">
        <v>5.58</v>
      </c>
      <c r="J58" s="30">
        <v>2</v>
      </c>
      <c r="K58" s="30" t="s">
        <v>257</v>
      </c>
    </row>
    <row r="59" spans="1:11" ht="15" customHeight="1" x14ac:dyDescent="0.2">
      <c r="A59" s="30">
        <v>51</v>
      </c>
      <c r="B59" s="30"/>
      <c r="C59" s="30"/>
      <c r="D59" s="41"/>
      <c r="E59" s="41" t="s">
        <v>367</v>
      </c>
      <c r="F59" s="30"/>
      <c r="G59" s="47">
        <v>52.77</v>
      </c>
      <c r="H59" s="30">
        <v>2</v>
      </c>
      <c r="I59" s="47"/>
      <c r="J59" s="30"/>
      <c r="K59" s="30" t="s">
        <v>270</v>
      </c>
    </row>
  </sheetData>
  <sheetProtection algorithmName="SHA-512" hashValue="zwbYIqeeo5sUpEDBh20Xjd19aep18t/d3nGHsOVBUgsT37DBT/RwU3S7Bu+XLwVo+cM0z1kprm3DRPxYEMwgsA==" saltValue="RnXPmzTUMbogzXQEFk28EA==" spinCount="100000" sheet="1" objects="1" scenarios="1"/>
  <mergeCells count="4">
    <mergeCell ref="A2:E3"/>
    <mergeCell ref="B4:E4"/>
    <mergeCell ref="B5:E5"/>
    <mergeCell ref="B6:E6"/>
  </mergeCells>
  <conditionalFormatting sqref="B9:J59">
    <cfRule type="expression" dxfId="23" priority="1">
      <formula>B9=0</formula>
    </cfRule>
  </conditionalFormatting>
  <hyperlinks>
    <hyperlink ref="J1" location="Inhaltsverzeichnis!A1" display="Zurück zum Inhaltsverzeichnis" xr:uid="{AC78A9F6-A9E4-49BB-AC87-89A88CA49C19}"/>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GS Goethe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F60F-F480-4F2C-9A21-3D2D1A94CF90}">
  <sheetPr>
    <tabColor indexed="40"/>
  </sheetPr>
  <dimension ref="A1:V26"/>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4.28515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GS Nord</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170</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SUM(F9:F26)</f>
        <v>0</v>
      </c>
      <c r="G8" s="46">
        <f>SUM(G9:G26)</f>
        <v>142.69</v>
      </c>
      <c r="H8" s="41"/>
      <c r="I8" s="46">
        <f>SUM(I9:I26)</f>
        <v>9.02</v>
      </c>
      <c r="J8" s="41"/>
      <c r="K8" s="41"/>
      <c r="L8" s="32"/>
      <c r="M8" s="32"/>
      <c r="N8" s="32"/>
      <c r="O8" s="32"/>
      <c r="P8" s="32"/>
      <c r="Q8" s="32"/>
      <c r="R8" s="32"/>
    </row>
    <row r="9" spans="1:18" ht="15" customHeight="1" x14ac:dyDescent="0.2">
      <c r="A9" s="30">
        <v>1</v>
      </c>
      <c r="B9" s="30"/>
      <c r="C9" s="30" t="s">
        <v>248</v>
      </c>
      <c r="D9" s="41"/>
      <c r="E9" s="41" t="s">
        <v>368</v>
      </c>
      <c r="F9" s="30"/>
      <c r="G9" s="47">
        <v>10.95</v>
      </c>
      <c r="H9" s="30">
        <v>2</v>
      </c>
      <c r="I9" s="47"/>
      <c r="J9" s="30"/>
      <c r="K9" s="30" t="s">
        <v>277</v>
      </c>
    </row>
    <row r="10" spans="1:18" ht="15" customHeight="1" x14ac:dyDescent="0.2">
      <c r="A10" s="30">
        <v>2</v>
      </c>
      <c r="B10" s="30"/>
      <c r="C10" s="30" t="s">
        <v>248</v>
      </c>
      <c r="D10" s="41"/>
      <c r="E10" s="41" t="s">
        <v>369</v>
      </c>
      <c r="F10" s="30"/>
      <c r="G10" s="47">
        <v>12.2</v>
      </c>
      <c r="H10" s="30">
        <v>2</v>
      </c>
      <c r="I10" s="47"/>
      <c r="J10" s="30"/>
      <c r="K10" s="30" t="s">
        <v>277</v>
      </c>
    </row>
    <row r="11" spans="1:18" ht="15" customHeight="1" x14ac:dyDescent="0.2">
      <c r="A11" s="30">
        <v>3</v>
      </c>
      <c r="B11" s="30"/>
      <c r="C11" s="30" t="s">
        <v>248</v>
      </c>
      <c r="D11" s="41"/>
      <c r="E11" s="41" t="s">
        <v>370</v>
      </c>
      <c r="F11" s="30"/>
      <c r="G11" s="47">
        <v>12.2</v>
      </c>
      <c r="H11" s="30">
        <v>2</v>
      </c>
      <c r="I11" s="47"/>
      <c r="J11" s="30"/>
      <c r="K11" s="30" t="s">
        <v>277</v>
      </c>
    </row>
    <row r="12" spans="1:18" ht="15" customHeight="1" x14ac:dyDescent="0.2">
      <c r="A12" s="30">
        <v>4</v>
      </c>
      <c r="B12" s="30"/>
      <c r="C12" s="30" t="s">
        <v>248</v>
      </c>
      <c r="D12" s="41"/>
      <c r="E12" s="41" t="s">
        <v>371</v>
      </c>
      <c r="F12" s="30"/>
      <c r="G12" s="47">
        <v>12.2</v>
      </c>
      <c r="H12" s="30">
        <v>2</v>
      </c>
      <c r="I12" s="47"/>
      <c r="J12" s="30"/>
      <c r="K12" s="30" t="s">
        <v>277</v>
      </c>
    </row>
    <row r="13" spans="1:18" ht="15" customHeight="1" x14ac:dyDescent="0.2">
      <c r="A13" s="30">
        <v>5</v>
      </c>
      <c r="B13" s="30"/>
      <c r="C13" s="30" t="s">
        <v>248</v>
      </c>
      <c r="D13" s="41"/>
      <c r="E13" s="41" t="s">
        <v>372</v>
      </c>
      <c r="F13" s="30"/>
      <c r="G13" s="47">
        <v>12.2</v>
      </c>
      <c r="H13" s="30">
        <v>2</v>
      </c>
      <c r="I13" s="47"/>
      <c r="J13" s="30"/>
      <c r="K13" s="30" t="s">
        <v>277</v>
      </c>
    </row>
    <row r="14" spans="1:18" ht="15" customHeight="1" x14ac:dyDescent="0.2">
      <c r="A14" s="30">
        <v>6</v>
      </c>
      <c r="B14" s="30"/>
      <c r="C14" s="30" t="s">
        <v>248</v>
      </c>
      <c r="D14" s="41"/>
      <c r="E14" s="41" t="s">
        <v>373</v>
      </c>
      <c r="F14" s="30"/>
      <c r="G14" s="47">
        <v>12.2</v>
      </c>
      <c r="H14" s="30">
        <v>2</v>
      </c>
      <c r="I14" s="47"/>
      <c r="J14" s="30"/>
      <c r="K14" s="30" t="s">
        <v>277</v>
      </c>
    </row>
    <row r="15" spans="1:18" ht="15" customHeight="1" x14ac:dyDescent="0.2">
      <c r="A15" s="30">
        <v>7</v>
      </c>
      <c r="B15" s="30"/>
      <c r="C15" s="30" t="s">
        <v>248</v>
      </c>
      <c r="D15" s="41"/>
      <c r="E15" s="41" t="s">
        <v>374</v>
      </c>
      <c r="F15" s="30"/>
      <c r="G15" s="47">
        <v>7.11</v>
      </c>
      <c r="H15" s="30">
        <v>2</v>
      </c>
      <c r="I15" s="47"/>
      <c r="J15" s="30"/>
      <c r="K15" s="30" t="s">
        <v>277</v>
      </c>
    </row>
    <row r="16" spans="1:18" ht="15" customHeight="1" x14ac:dyDescent="0.2">
      <c r="A16" s="30">
        <v>8</v>
      </c>
      <c r="B16" s="30"/>
      <c r="C16" s="30" t="s">
        <v>248</v>
      </c>
      <c r="D16" s="41"/>
      <c r="E16" s="41" t="s">
        <v>279</v>
      </c>
      <c r="F16" s="30"/>
      <c r="G16" s="47">
        <v>7.11</v>
      </c>
      <c r="H16" s="30">
        <v>2</v>
      </c>
      <c r="I16" s="47"/>
      <c r="J16" s="30"/>
      <c r="K16" s="30" t="s">
        <v>268</v>
      </c>
    </row>
    <row r="17" spans="1:11" ht="15" customHeight="1" x14ac:dyDescent="0.2">
      <c r="A17" s="30">
        <v>9</v>
      </c>
      <c r="B17" s="30"/>
      <c r="C17" s="30" t="s">
        <v>248</v>
      </c>
      <c r="D17" s="41"/>
      <c r="E17" s="41" t="s">
        <v>375</v>
      </c>
      <c r="F17" s="30"/>
      <c r="G17" s="47">
        <v>6.67</v>
      </c>
      <c r="H17" s="30">
        <v>2</v>
      </c>
      <c r="I17" s="47"/>
      <c r="J17" s="30"/>
      <c r="K17" s="30" t="s">
        <v>268</v>
      </c>
    </row>
    <row r="18" spans="1:11" ht="15" customHeight="1" x14ac:dyDescent="0.2">
      <c r="A18" s="30">
        <v>10</v>
      </c>
      <c r="B18" s="30"/>
      <c r="C18" s="30" t="s">
        <v>248</v>
      </c>
      <c r="D18" s="41"/>
      <c r="E18" s="41" t="s">
        <v>307</v>
      </c>
      <c r="F18" s="30"/>
      <c r="G18" s="47">
        <v>7.11</v>
      </c>
      <c r="H18" s="30">
        <v>2</v>
      </c>
      <c r="I18" s="47"/>
      <c r="J18" s="30"/>
      <c r="K18" s="30" t="s">
        <v>268</v>
      </c>
    </row>
    <row r="19" spans="1:11" ht="15" customHeight="1" x14ac:dyDescent="0.2">
      <c r="A19" s="30">
        <v>11</v>
      </c>
      <c r="B19" s="30"/>
      <c r="C19" s="30" t="s">
        <v>248</v>
      </c>
      <c r="D19" s="41"/>
      <c r="E19" s="41" t="s">
        <v>285</v>
      </c>
      <c r="F19" s="30"/>
      <c r="G19" s="47">
        <v>1.08</v>
      </c>
      <c r="H19" s="30">
        <v>2</v>
      </c>
      <c r="I19" s="47"/>
      <c r="J19" s="30"/>
      <c r="K19" s="30" t="s">
        <v>250</v>
      </c>
    </row>
    <row r="20" spans="1:11" ht="15" customHeight="1" x14ac:dyDescent="0.2">
      <c r="A20" s="30">
        <v>12</v>
      </c>
      <c r="B20" s="30"/>
      <c r="C20" s="30" t="s">
        <v>248</v>
      </c>
      <c r="D20" s="41"/>
      <c r="E20" s="41" t="s">
        <v>286</v>
      </c>
      <c r="F20" s="30"/>
      <c r="G20" s="47">
        <v>1.08</v>
      </c>
      <c r="H20" s="30">
        <v>2</v>
      </c>
      <c r="I20" s="47"/>
      <c r="J20" s="30"/>
      <c r="K20" s="30" t="s">
        <v>250</v>
      </c>
    </row>
    <row r="21" spans="1:11" ht="15" customHeight="1" x14ac:dyDescent="0.2">
      <c r="A21" s="30">
        <v>13</v>
      </c>
      <c r="B21" s="30"/>
      <c r="C21" s="30" t="s">
        <v>248</v>
      </c>
      <c r="D21" s="41"/>
      <c r="E21" s="41" t="s">
        <v>376</v>
      </c>
      <c r="F21" s="30"/>
      <c r="G21" s="47">
        <v>3.38</v>
      </c>
      <c r="H21" s="30">
        <v>2</v>
      </c>
      <c r="I21" s="47"/>
      <c r="J21" s="30"/>
      <c r="K21" s="30" t="s">
        <v>257</v>
      </c>
    </row>
    <row r="22" spans="1:11" ht="15" customHeight="1" x14ac:dyDescent="0.2">
      <c r="A22" s="30">
        <v>14</v>
      </c>
      <c r="B22" s="30"/>
      <c r="C22" s="30" t="s">
        <v>248</v>
      </c>
      <c r="D22" s="41"/>
      <c r="E22" s="41" t="s">
        <v>377</v>
      </c>
      <c r="F22" s="30"/>
      <c r="G22" s="47">
        <v>1.08</v>
      </c>
      <c r="H22" s="30">
        <v>2</v>
      </c>
      <c r="I22" s="47"/>
      <c r="J22" s="30"/>
      <c r="K22" s="30" t="s">
        <v>288</v>
      </c>
    </row>
    <row r="23" spans="1:11" ht="15" customHeight="1" x14ac:dyDescent="0.2">
      <c r="A23" s="30">
        <v>15</v>
      </c>
      <c r="B23" s="30"/>
      <c r="C23" s="30" t="s">
        <v>248</v>
      </c>
      <c r="D23" s="41"/>
      <c r="E23" s="41" t="s">
        <v>378</v>
      </c>
      <c r="F23" s="30"/>
      <c r="G23" s="47">
        <v>23.92</v>
      </c>
      <c r="H23" s="30">
        <v>2</v>
      </c>
      <c r="I23" s="47"/>
      <c r="J23" s="30"/>
      <c r="K23" s="30" t="s">
        <v>253</v>
      </c>
    </row>
    <row r="24" spans="1:11" ht="15" customHeight="1" x14ac:dyDescent="0.2">
      <c r="A24" s="30">
        <v>16</v>
      </c>
      <c r="B24" s="30"/>
      <c r="C24" s="30" t="s">
        <v>248</v>
      </c>
      <c r="D24" s="41"/>
      <c r="E24" s="41" t="s">
        <v>379</v>
      </c>
      <c r="F24" s="30"/>
      <c r="G24" s="47">
        <v>12.2</v>
      </c>
      <c r="H24" s="30">
        <v>2</v>
      </c>
      <c r="I24" s="47"/>
      <c r="J24" s="30"/>
      <c r="K24" s="30" t="s">
        <v>277</v>
      </c>
    </row>
    <row r="25" spans="1:11" ht="15" customHeight="1" x14ac:dyDescent="0.2">
      <c r="A25" s="30">
        <v>17</v>
      </c>
      <c r="B25" s="30"/>
      <c r="C25" s="30" t="s">
        <v>248</v>
      </c>
      <c r="D25" s="41"/>
      <c r="E25" s="41" t="s">
        <v>380</v>
      </c>
      <c r="F25" s="30"/>
      <c r="G25" s="47"/>
      <c r="H25" s="30"/>
      <c r="I25" s="47">
        <v>4.22</v>
      </c>
      <c r="J25" s="30">
        <v>2</v>
      </c>
      <c r="K25" s="30" t="s">
        <v>270</v>
      </c>
    </row>
    <row r="26" spans="1:11" ht="15" customHeight="1" x14ac:dyDescent="0.2">
      <c r="A26" s="30">
        <v>18</v>
      </c>
      <c r="B26" s="30"/>
      <c r="C26" s="30" t="s">
        <v>248</v>
      </c>
      <c r="D26" s="41"/>
      <c r="E26" s="41" t="s">
        <v>381</v>
      </c>
      <c r="F26" s="30"/>
      <c r="G26" s="47"/>
      <c r="H26" s="30"/>
      <c r="I26" s="47">
        <v>4.8</v>
      </c>
      <c r="J26" s="30">
        <v>2</v>
      </c>
      <c r="K26" s="30" t="s">
        <v>270</v>
      </c>
    </row>
  </sheetData>
  <sheetProtection algorithmName="SHA-512" hashValue="rfqkkIwnvDR7I6/9tQMYNLCynFJuu4PnnCt/iM9b3BGMksxKABBabdYzsqPqUHW8B9q0o/zF4O4iN4mNradHIQ==" saltValue="+XD5Hlha3LDxfQVLNujUVA==" spinCount="100000" sheet="1" objects="1" scenarios="1"/>
  <mergeCells count="4">
    <mergeCell ref="A2:E3"/>
    <mergeCell ref="B4:E4"/>
    <mergeCell ref="B5:E5"/>
    <mergeCell ref="B6:E6"/>
  </mergeCells>
  <conditionalFormatting sqref="B9:J26">
    <cfRule type="expression" dxfId="22" priority="1">
      <formula>B9=0</formula>
    </cfRule>
  </conditionalFormatting>
  <hyperlinks>
    <hyperlink ref="J1" location="Inhaltsverzeichnis!A1" display="Zurück zum Inhaltsverzeichnis" xr:uid="{C367F270-6243-4A44-BCA1-B73256473726}"/>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GS Nord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D6923-B4D0-4151-8721-FD6E8120D80B}">
  <sheetPr>
    <tabColor indexed="40"/>
  </sheetPr>
  <dimension ref="A1:V68"/>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31.140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GS Uhland</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171</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SUM(F9:F68)</f>
        <v>0</v>
      </c>
      <c r="G8" s="46">
        <f>SUM(G9:G68)</f>
        <v>555.68999999999983</v>
      </c>
      <c r="H8" s="41"/>
      <c r="I8" s="46">
        <f>SUM(I9:I68)</f>
        <v>27.679999999999996</v>
      </c>
      <c r="J8" s="41"/>
      <c r="K8" s="41"/>
      <c r="L8" s="32"/>
      <c r="M8" s="32"/>
      <c r="N8" s="32"/>
      <c r="O8" s="32"/>
      <c r="P8" s="32"/>
      <c r="Q8" s="32"/>
      <c r="R8" s="32"/>
    </row>
    <row r="9" spans="1:18" ht="15" customHeight="1" x14ac:dyDescent="0.2">
      <c r="A9" s="30">
        <v>1</v>
      </c>
      <c r="B9" s="30">
        <v>2.0099999999999998</v>
      </c>
      <c r="C9" s="30" t="s">
        <v>258</v>
      </c>
      <c r="D9" s="41">
        <v>2</v>
      </c>
      <c r="E9" s="41" t="s">
        <v>382</v>
      </c>
      <c r="F9" s="30"/>
      <c r="G9" s="47">
        <v>2</v>
      </c>
      <c r="H9" s="30">
        <v>2</v>
      </c>
      <c r="I9" s="47">
        <v>3.36</v>
      </c>
      <c r="J9" s="30">
        <v>2</v>
      </c>
      <c r="K9" s="30" t="s">
        <v>283</v>
      </c>
    </row>
    <row r="10" spans="1:18" ht="15" customHeight="1" x14ac:dyDescent="0.2">
      <c r="A10" s="30">
        <v>2</v>
      </c>
      <c r="B10" s="30">
        <v>2.02</v>
      </c>
      <c r="C10" s="30" t="s">
        <v>258</v>
      </c>
      <c r="D10" s="41">
        <v>13</v>
      </c>
      <c r="E10" s="41" t="s">
        <v>295</v>
      </c>
      <c r="F10" s="30"/>
      <c r="G10" s="47">
        <v>14.26</v>
      </c>
      <c r="H10" s="30">
        <v>2</v>
      </c>
      <c r="I10" s="47"/>
      <c r="J10" s="30"/>
      <c r="K10" s="30" t="s">
        <v>277</v>
      </c>
    </row>
    <row r="11" spans="1:18" ht="15" customHeight="1" x14ac:dyDescent="0.2">
      <c r="A11" s="30">
        <v>3</v>
      </c>
      <c r="B11" s="30">
        <v>2.0299999999999998</v>
      </c>
      <c r="C11" s="30" t="s">
        <v>258</v>
      </c>
      <c r="D11" s="41">
        <v>14</v>
      </c>
      <c r="E11" s="41" t="s">
        <v>295</v>
      </c>
      <c r="F11" s="30"/>
      <c r="G11" s="47">
        <v>14.26</v>
      </c>
      <c r="H11" s="30">
        <v>2</v>
      </c>
      <c r="I11" s="47"/>
      <c r="J11" s="30"/>
      <c r="K11" s="30" t="s">
        <v>277</v>
      </c>
    </row>
    <row r="12" spans="1:18" ht="15" customHeight="1" x14ac:dyDescent="0.2">
      <c r="A12" s="30">
        <v>4</v>
      </c>
      <c r="B12" s="30">
        <v>2.04</v>
      </c>
      <c r="C12" s="30" t="s">
        <v>258</v>
      </c>
      <c r="D12" s="41">
        <v>15</v>
      </c>
      <c r="E12" s="41" t="s">
        <v>295</v>
      </c>
      <c r="F12" s="30"/>
      <c r="G12" s="47">
        <v>14.26</v>
      </c>
      <c r="H12" s="30">
        <v>2</v>
      </c>
      <c r="I12" s="47"/>
      <c r="J12" s="30"/>
      <c r="K12" s="30" t="s">
        <v>277</v>
      </c>
    </row>
    <row r="13" spans="1:18" ht="15" customHeight="1" x14ac:dyDescent="0.2">
      <c r="A13" s="30">
        <v>5</v>
      </c>
      <c r="B13" s="30">
        <v>2.0499999999999998</v>
      </c>
      <c r="C13" s="30" t="s">
        <v>258</v>
      </c>
      <c r="D13" s="41">
        <v>2</v>
      </c>
      <c r="E13" s="41" t="s">
        <v>383</v>
      </c>
      <c r="F13" s="30"/>
      <c r="G13" s="47">
        <v>14.26</v>
      </c>
      <c r="H13" s="30">
        <v>2</v>
      </c>
      <c r="I13" s="47"/>
      <c r="J13" s="30"/>
      <c r="K13" s="30" t="s">
        <v>277</v>
      </c>
    </row>
    <row r="14" spans="1:18" ht="15" customHeight="1" x14ac:dyDescent="0.2">
      <c r="A14" s="30">
        <v>6</v>
      </c>
      <c r="B14" s="30">
        <v>2.06</v>
      </c>
      <c r="C14" s="30" t="s">
        <v>258</v>
      </c>
      <c r="D14" s="41">
        <v>1</v>
      </c>
      <c r="E14" s="41" t="s">
        <v>383</v>
      </c>
      <c r="F14" s="30"/>
      <c r="G14" s="47">
        <v>14.26</v>
      </c>
      <c r="H14" s="30">
        <v>2</v>
      </c>
      <c r="I14" s="47"/>
      <c r="J14" s="30"/>
      <c r="K14" s="30" t="s">
        <v>277</v>
      </c>
    </row>
    <row r="15" spans="1:18" ht="15" customHeight="1" x14ac:dyDescent="0.2">
      <c r="A15" s="30">
        <v>7</v>
      </c>
      <c r="B15" s="30">
        <v>2.0699999999999998</v>
      </c>
      <c r="C15" s="30" t="s">
        <v>258</v>
      </c>
      <c r="D15" s="41"/>
      <c r="E15" s="41" t="s">
        <v>384</v>
      </c>
      <c r="F15" s="30"/>
      <c r="G15" s="47">
        <v>1</v>
      </c>
      <c r="H15" s="30">
        <v>2</v>
      </c>
      <c r="I15" s="47"/>
      <c r="J15" s="30"/>
      <c r="K15" s="30" t="s">
        <v>270</v>
      </c>
    </row>
    <row r="16" spans="1:18" ht="15" customHeight="1" x14ac:dyDescent="0.2">
      <c r="A16" s="30">
        <v>8</v>
      </c>
      <c r="B16" s="30">
        <v>2.08</v>
      </c>
      <c r="C16" s="30" t="s">
        <v>258</v>
      </c>
      <c r="D16" s="41">
        <v>3</v>
      </c>
      <c r="E16" s="41" t="s">
        <v>382</v>
      </c>
      <c r="F16" s="30"/>
      <c r="G16" s="47">
        <v>1</v>
      </c>
      <c r="H16" s="30">
        <v>2</v>
      </c>
      <c r="I16" s="47">
        <v>3.36</v>
      </c>
      <c r="J16" s="30">
        <v>2</v>
      </c>
      <c r="K16" s="30" t="s">
        <v>283</v>
      </c>
    </row>
    <row r="17" spans="1:11" ht="15" customHeight="1" x14ac:dyDescent="0.2">
      <c r="A17" s="30">
        <v>9</v>
      </c>
      <c r="B17" s="30">
        <v>2.09</v>
      </c>
      <c r="C17" s="30" t="s">
        <v>258</v>
      </c>
      <c r="D17" s="41">
        <v>12</v>
      </c>
      <c r="E17" s="41" t="s">
        <v>295</v>
      </c>
      <c r="F17" s="30"/>
      <c r="G17" s="47">
        <v>14.26</v>
      </c>
      <c r="H17" s="30">
        <v>2</v>
      </c>
      <c r="I17" s="47"/>
      <c r="J17" s="30"/>
      <c r="K17" s="30" t="s">
        <v>277</v>
      </c>
    </row>
    <row r="18" spans="1:11" ht="15" customHeight="1" x14ac:dyDescent="0.2">
      <c r="A18" s="30">
        <v>10</v>
      </c>
      <c r="B18" s="30">
        <v>2.1</v>
      </c>
      <c r="C18" s="30" t="s">
        <v>258</v>
      </c>
      <c r="D18" s="41">
        <v>1</v>
      </c>
      <c r="E18" s="41" t="s">
        <v>272</v>
      </c>
      <c r="F18" s="30"/>
      <c r="G18" s="47">
        <v>1</v>
      </c>
      <c r="H18" s="30">
        <v>2</v>
      </c>
      <c r="I18" s="47"/>
      <c r="J18" s="30"/>
      <c r="K18" s="30" t="s">
        <v>270</v>
      </c>
    </row>
    <row r="19" spans="1:11" ht="15" customHeight="1" x14ac:dyDescent="0.2">
      <c r="A19" s="30">
        <v>11</v>
      </c>
      <c r="B19" s="30">
        <v>2.11</v>
      </c>
      <c r="C19" s="30" t="s">
        <v>258</v>
      </c>
      <c r="D19" s="41"/>
      <c r="E19" s="41" t="s">
        <v>385</v>
      </c>
      <c r="F19" s="30"/>
      <c r="G19" s="47">
        <v>1</v>
      </c>
      <c r="H19" s="30">
        <v>2</v>
      </c>
      <c r="I19" s="47"/>
      <c r="J19" s="30"/>
      <c r="K19" s="30" t="s">
        <v>253</v>
      </c>
    </row>
    <row r="20" spans="1:11" ht="15" customHeight="1" x14ac:dyDescent="0.2">
      <c r="A20" s="30">
        <v>12</v>
      </c>
      <c r="B20" s="30">
        <v>2.12</v>
      </c>
      <c r="C20" s="30" t="s">
        <v>258</v>
      </c>
      <c r="D20" s="41">
        <v>2</v>
      </c>
      <c r="E20" s="41" t="s">
        <v>272</v>
      </c>
      <c r="F20" s="30"/>
      <c r="G20" s="47">
        <v>3</v>
      </c>
      <c r="H20" s="30">
        <v>2</v>
      </c>
      <c r="I20" s="47"/>
      <c r="J20" s="30"/>
      <c r="K20" s="30" t="s">
        <v>270</v>
      </c>
    </row>
    <row r="21" spans="1:11" ht="15" customHeight="1" x14ac:dyDescent="0.2">
      <c r="A21" s="30">
        <v>13</v>
      </c>
      <c r="B21" s="30">
        <v>2.13</v>
      </c>
      <c r="C21" s="30" t="s">
        <v>258</v>
      </c>
      <c r="D21" s="41">
        <v>11</v>
      </c>
      <c r="E21" s="41" t="s">
        <v>295</v>
      </c>
      <c r="F21" s="30"/>
      <c r="G21" s="47">
        <v>14.26</v>
      </c>
      <c r="H21" s="30">
        <v>2</v>
      </c>
      <c r="I21" s="47"/>
      <c r="J21" s="30"/>
      <c r="K21" s="30" t="s">
        <v>277</v>
      </c>
    </row>
    <row r="22" spans="1:11" ht="15" customHeight="1" x14ac:dyDescent="0.2">
      <c r="A22" s="30">
        <v>14</v>
      </c>
      <c r="B22" s="30">
        <v>2.15</v>
      </c>
      <c r="C22" s="30" t="s">
        <v>258</v>
      </c>
      <c r="D22" s="41"/>
      <c r="E22" s="41" t="s">
        <v>285</v>
      </c>
      <c r="F22" s="30"/>
      <c r="G22" s="47">
        <v>5.39</v>
      </c>
      <c r="H22" s="30">
        <v>2</v>
      </c>
      <c r="I22" s="47"/>
      <c r="J22" s="30"/>
      <c r="K22" s="30" t="s">
        <v>250</v>
      </c>
    </row>
    <row r="23" spans="1:11" ht="15" customHeight="1" x14ac:dyDescent="0.2">
      <c r="A23" s="30">
        <v>15</v>
      </c>
      <c r="B23" s="30">
        <v>2.16</v>
      </c>
      <c r="C23" s="30" t="s">
        <v>258</v>
      </c>
      <c r="D23" s="41"/>
      <c r="E23" s="41" t="s">
        <v>286</v>
      </c>
      <c r="F23" s="30"/>
      <c r="G23" s="47">
        <v>5.39</v>
      </c>
      <c r="H23" s="30">
        <v>2</v>
      </c>
      <c r="I23" s="47"/>
      <c r="J23" s="30"/>
      <c r="K23" s="30" t="s">
        <v>250</v>
      </c>
    </row>
    <row r="24" spans="1:11" ht="15" customHeight="1" x14ac:dyDescent="0.2">
      <c r="A24" s="30">
        <v>16</v>
      </c>
      <c r="B24" s="30">
        <v>2.1800000000000002</v>
      </c>
      <c r="C24" s="30" t="s">
        <v>258</v>
      </c>
      <c r="D24" s="41"/>
      <c r="E24" s="41" t="s">
        <v>268</v>
      </c>
      <c r="F24" s="30"/>
      <c r="G24" s="47">
        <v>5.39</v>
      </c>
      <c r="H24" s="30">
        <v>2</v>
      </c>
      <c r="I24" s="47"/>
      <c r="J24" s="30"/>
      <c r="K24" s="30" t="s">
        <v>268</v>
      </c>
    </row>
    <row r="25" spans="1:11" ht="15" customHeight="1" x14ac:dyDescent="0.2">
      <c r="A25" s="30">
        <v>17</v>
      </c>
      <c r="B25" s="30">
        <v>2.19</v>
      </c>
      <c r="C25" s="30" t="s">
        <v>258</v>
      </c>
      <c r="D25" s="41"/>
      <c r="E25" s="41" t="s">
        <v>386</v>
      </c>
      <c r="F25" s="30"/>
      <c r="G25" s="47">
        <v>16.170000000000002</v>
      </c>
      <c r="H25" s="30">
        <v>2</v>
      </c>
      <c r="I25" s="47"/>
      <c r="J25" s="30"/>
      <c r="K25" s="30" t="s">
        <v>277</v>
      </c>
    </row>
    <row r="26" spans="1:11" ht="15" customHeight="1" x14ac:dyDescent="0.2">
      <c r="A26" s="30">
        <v>18</v>
      </c>
      <c r="B26" s="30">
        <v>2.2000000000000002</v>
      </c>
      <c r="C26" s="30" t="s">
        <v>258</v>
      </c>
      <c r="D26" s="41"/>
      <c r="E26" s="41" t="s">
        <v>387</v>
      </c>
      <c r="F26" s="30"/>
      <c r="G26" s="47">
        <v>5.39</v>
      </c>
      <c r="H26" s="30">
        <v>2</v>
      </c>
      <c r="I26" s="47"/>
      <c r="J26" s="30"/>
      <c r="K26" s="30" t="s">
        <v>257</v>
      </c>
    </row>
    <row r="27" spans="1:11" ht="15" customHeight="1" x14ac:dyDescent="0.2">
      <c r="A27" s="30">
        <v>19</v>
      </c>
      <c r="B27" s="30">
        <v>2.21</v>
      </c>
      <c r="C27" s="30" t="s">
        <v>258</v>
      </c>
      <c r="D27" s="41">
        <v>1</v>
      </c>
      <c r="E27" s="41" t="s">
        <v>382</v>
      </c>
      <c r="F27" s="30"/>
      <c r="G27" s="47">
        <v>1</v>
      </c>
      <c r="H27" s="30">
        <v>2</v>
      </c>
      <c r="I27" s="47">
        <v>3.36</v>
      </c>
      <c r="J27" s="30">
        <v>2</v>
      </c>
      <c r="K27" s="30" t="s">
        <v>283</v>
      </c>
    </row>
    <row r="28" spans="1:11" ht="15" customHeight="1" x14ac:dyDescent="0.2">
      <c r="A28" s="30">
        <v>20</v>
      </c>
      <c r="B28" s="30">
        <v>1.01</v>
      </c>
      <c r="C28" s="30" t="s">
        <v>260</v>
      </c>
      <c r="D28" s="41">
        <v>2</v>
      </c>
      <c r="E28" s="41" t="s">
        <v>382</v>
      </c>
      <c r="F28" s="30"/>
      <c r="G28" s="47">
        <v>10.78</v>
      </c>
      <c r="H28" s="30">
        <v>2</v>
      </c>
      <c r="I28" s="47">
        <v>3.36</v>
      </c>
      <c r="J28" s="30">
        <v>2</v>
      </c>
      <c r="K28" s="30" t="s">
        <v>283</v>
      </c>
    </row>
    <row r="29" spans="1:11" ht="15" customHeight="1" x14ac:dyDescent="0.2">
      <c r="A29" s="30">
        <v>21</v>
      </c>
      <c r="B29" s="30">
        <v>1.02</v>
      </c>
      <c r="C29" s="30" t="s">
        <v>260</v>
      </c>
      <c r="D29" s="41">
        <v>7</v>
      </c>
      <c r="E29" s="41" t="s">
        <v>295</v>
      </c>
      <c r="F29" s="30"/>
      <c r="G29" s="47">
        <v>16.829999999999998</v>
      </c>
      <c r="H29" s="30">
        <v>2</v>
      </c>
      <c r="I29" s="47"/>
      <c r="J29" s="30"/>
      <c r="K29" s="30" t="s">
        <v>277</v>
      </c>
    </row>
    <row r="30" spans="1:11" ht="15" customHeight="1" x14ac:dyDescent="0.2">
      <c r="A30" s="30">
        <v>22</v>
      </c>
      <c r="B30" s="30">
        <v>1.03</v>
      </c>
      <c r="C30" s="30" t="s">
        <v>260</v>
      </c>
      <c r="D30" s="41">
        <v>8</v>
      </c>
      <c r="E30" s="41" t="s">
        <v>295</v>
      </c>
      <c r="F30" s="30"/>
      <c r="G30" s="47">
        <v>16.829999999999998</v>
      </c>
      <c r="H30" s="30">
        <v>2</v>
      </c>
      <c r="I30" s="47"/>
      <c r="J30" s="30"/>
      <c r="K30" s="30" t="s">
        <v>277</v>
      </c>
    </row>
    <row r="31" spans="1:11" ht="15" customHeight="1" x14ac:dyDescent="0.2">
      <c r="A31" s="30">
        <v>23</v>
      </c>
      <c r="B31" s="30">
        <v>1.04</v>
      </c>
      <c r="C31" s="30" t="s">
        <v>260</v>
      </c>
      <c r="D31" s="41">
        <v>9</v>
      </c>
      <c r="E31" s="41" t="s">
        <v>295</v>
      </c>
      <c r="F31" s="30"/>
      <c r="G31" s="47">
        <v>16.829999999999998</v>
      </c>
      <c r="H31" s="30">
        <v>2</v>
      </c>
      <c r="I31" s="47"/>
      <c r="J31" s="30"/>
      <c r="K31" s="30" t="s">
        <v>277</v>
      </c>
    </row>
    <row r="32" spans="1:11" ht="15" customHeight="1" x14ac:dyDescent="0.2">
      <c r="A32" s="30">
        <v>24</v>
      </c>
      <c r="B32" s="30">
        <v>1.05</v>
      </c>
      <c r="C32" s="30" t="s">
        <v>260</v>
      </c>
      <c r="D32" s="41">
        <v>10</v>
      </c>
      <c r="E32" s="41" t="s">
        <v>295</v>
      </c>
      <c r="F32" s="30"/>
      <c r="G32" s="47">
        <v>16.829999999999998</v>
      </c>
      <c r="H32" s="30">
        <v>2</v>
      </c>
      <c r="I32" s="47"/>
      <c r="J32" s="30"/>
      <c r="K32" s="30" t="s">
        <v>277</v>
      </c>
    </row>
    <row r="33" spans="1:11" ht="15" customHeight="1" x14ac:dyDescent="0.2">
      <c r="A33" s="30">
        <v>25</v>
      </c>
      <c r="B33" s="30">
        <v>1.06</v>
      </c>
      <c r="C33" s="30" t="s">
        <v>260</v>
      </c>
      <c r="D33" s="41">
        <v>6</v>
      </c>
      <c r="E33" s="41" t="s">
        <v>295</v>
      </c>
      <c r="F33" s="30"/>
      <c r="G33" s="47">
        <v>16.829999999999998</v>
      </c>
      <c r="H33" s="30">
        <v>2</v>
      </c>
      <c r="I33" s="47"/>
      <c r="J33" s="30"/>
      <c r="K33" s="30" t="s">
        <v>277</v>
      </c>
    </row>
    <row r="34" spans="1:11" ht="15" customHeight="1" x14ac:dyDescent="0.2">
      <c r="A34" s="30">
        <v>26</v>
      </c>
      <c r="B34" s="30">
        <v>1.07</v>
      </c>
      <c r="C34" s="30" t="s">
        <v>260</v>
      </c>
      <c r="D34" s="41"/>
      <c r="E34" s="41" t="s">
        <v>384</v>
      </c>
      <c r="F34" s="30"/>
      <c r="G34" s="47">
        <v>5.61</v>
      </c>
      <c r="H34" s="30">
        <v>2</v>
      </c>
      <c r="I34" s="47"/>
      <c r="J34" s="30"/>
      <c r="K34" s="30" t="s">
        <v>270</v>
      </c>
    </row>
    <row r="35" spans="1:11" ht="15" customHeight="1" x14ac:dyDescent="0.2">
      <c r="A35" s="30">
        <v>27</v>
      </c>
      <c r="B35" s="30">
        <v>1.08</v>
      </c>
      <c r="C35" s="30" t="s">
        <v>260</v>
      </c>
      <c r="D35" s="41">
        <v>3</v>
      </c>
      <c r="E35" s="41" t="s">
        <v>382</v>
      </c>
      <c r="F35" s="30"/>
      <c r="G35" s="47">
        <v>5.61</v>
      </c>
      <c r="H35" s="30">
        <v>2</v>
      </c>
      <c r="I35" s="47">
        <v>3.36</v>
      </c>
      <c r="J35" s="30">
        <v>2</v>
      </c>
      <c r="K35" s="30" t="s">
        <v>283</v>
      </c>
    </row>
    <row r="36" spans="1:11" ht="15" customHeight="1" x14ac:dyDescent="0.2">
      <c r="A36" s="30">
        <v>28</v>
      </c>
      <c r="B36" s="30">
        <v>1.0900000000000001</v>
      </c>
      <c r="C36" s="30" t="s">
        <v>260</v>
      </c>
      <c r="D36" s="41">
        <v>1</v>
      </c>
      <c r="E36" s="41" t="s">
        <v>272</v>
      </c>
      <c r="F36" s="30"/>
      <c r="G36" s="47">
        <v>5.61</v>
      </c>
      <c r="H36" s="30">
        <v>2</v>
      </c>
      <c r="I36" s="47"/>
      <c r="J36" s="30"/>
      <c r="K36" s="30" t="s">
        <v>270</v>
      </c>
    </row>
    <row r="37" spans="1:11" ht="15" customHeight="1" x14ac:dyDescent="0.2">
      <c r="A37" s="30">
        <v>29</v>
      </c>
      <c r="B37" s="30">
        <v>1.1000000000000001</v>
      </c>
      <c r="C37" s="30" t="s">
        <v>260</v>
      </c>
      <c r="D37" s="41"/>
      <c r="E37" s="41" t="s">
        <v>388</v>
      </c>
      <c r="F37" s="30"/>
      <c r="G37" s="47">
        <v>5.61</v>
      </c>
      <c r="H37" s="30">
        <v>2</v>
      </c>
      <c r="I37" s="47"/>
      <c r="J37" s="30"/>
      <c r="K37" s="30" t="s">
        <v>253</v>
      </c>
    </row>
    <row r="38" spans="1:11" ht="15" customHeight="1" x14ac:dyDescent="0.2">
      <c r="A38" s="30">
        <v>30</v>
      </c>
      <c r="B38" s="30">
        <v>1.1100000000000001</v>
      </c>
      <c r="C38" s="30" t="s">
        <v>260</v>
      </c>
      <c r="D38" s="41">
        <v>5</v>
      </c>
      <c r="E38" s="41" t="s">
        <v>295</v>
      </c>
      <c r="F38" s="30"/>
      <c r="G38" s="47">
        <v>16.829999999999998</v>
      </c>
      <c r="H38" s="30">
        <v>2</v>
      </c>
      <c r="I38" s="47"/>
      <c r="J38" s="30"/>
      <c r="K38" s="30" t="s">
        <v>277</v>
      </c>
    </row>
    <row r="39" spans="1:11" ht="15" customHeight="1" x14ac:dyDescent="0.2">
      <c r="A39" s="30">
        <v>31</v>
      </c>
      <c r="B39" s="30">
        <v>1.1200000000000001</v>
      </c>
      <c r="C39" s="30" t="s">
        <v>260</v>
      </c>
      <c r="D39" s="41">
        <v>2</v>
      </c>
      <c r="E39" s="41" t="s">
        <v>272</v>
      </c>
      <c r="F39" s="30"/>
      <c r="G39" s="47">
        <v>11.22</v>
      </c>
      <c r="H39" s="30">
        <v>2</v>
      </c>
      <c r="I39" s="47"/>
      <c r="J39" s="30"/>
      <c r="K39" s="30" t="s">
        <v>270</v>
      </c>
    </row>
    <row r="40" spans="1:11" ht="15" customHeight="1" x14ac:dyDescent="0.2">
      <c r="A40" s="30">
        <v>32</v>
      </c>
      <c r="B40" s="30">
        <v>1.1399999999999999</v>
      </c>
      <c r="C40" s="30" t="s">
        <v>260</v>
      </c>
      <c r="D40" s="41"/>
      <c r="E40" s="41" t="s">
        <v>285</v>
      </c>
      <c r="F40" s="30"/>
      <c r="G40" s="47">
        <v>5.39</v>
      </c>
      <c r="H40" s="30">
        <v>2</v>
      </c>
      <c r="I40" s="47"/>
      <c r="J40" s="30"/>
      <c r="K40" s="30" t="s">
        <v>250</v>
      </c>
    </row>
    <row r="41" spans="1:11" ht="15" customHeight="1" x14ac:dyDescent="0.2">
      <c r="A41" s="30">
        <v>33</v>
      </c>
      <c r="B41" s="30">
        <v>1.1499999999999999</v>
      </c>
      <c r="C41" s="30" t="s">
        <v>260</v>
      </c>
      <c r="D41" s="41"/>
      <c r="E41" s="41" t="s">
        <v>286</v>
      </c>
      <c r="F41" s="30"/>
      <c r="G41" s="47">
        <v>5.39</v>
      </c>
      <c r="H41" s="30">
        <v>2</v>
      </c>
      <c r="I41" s="47"/>
      <c r="J41" s="30"/>
      <c r="K41" s="30" t="s">
        <v>250</v>
      </c>
    </row>
    <row r="42" spans="1:11" ht="15" customHeight="1" x14ac:dyDescent="0.2">
      <c r="A42" s="30">
        <v>34</v>
      </c>
      <c r="B42" s="30">
        <v>1.17</v>
      </c>
      <c r="C42" s="30" t="s">
        <v>260</v>
      </c>
      <c r="D42" s="41"/>
      <c r="E42" s="41" t="s">
        <v>389</v>
      </c>
      <c r="F42" s="30"/>
      <c r="G42" s="47">
        <v>5.39</v>
      </c>
      <c r="H42" s="30">
        <v>2</v>
      </c>
      <c r="I42" s="47"/>
      <c r="J42" s="30"/>
      <c r="K42" s="30" t="s">
        <v>250</v>
      </c>
    </row>
    <row r="43" spans="1:11" ht="15" customHeight="1" x14ac:dyDescent="0.2">
      <c r="A43" s="30">
        <v>35</v>
      </c>
      <c r="B43" s="30">
        <v>1.18</v>
      </c>
      <c r="C43" s="30" t="s">
        <v>260</v>
      </c>
      <c r="D43" s="41">
        <v>4</v>
      </c>
      <c r="E43" s="41" t="s">
        <v>295</v>
      </c>
      <c r="F43" s="30"/>
      <c r="G43" s="47">
        <v>16.170000000000002</v>
      </c>
      <c r="H43" s="30">
        <v>2</v>
      </c>
      <c r="I43" s="47"/>
      <c r="J43" s="30"/>
      <c r="K43" s="30" t="s">
        <v>277</v>
      </c>
    </row>
    <row r="44" spans="1:11" ht="15" customHeight="1" x14ac:dyDescent="0.2">
      <c r="A44" s="30">
        <v>36</v>
      </c>
      <c r="B44" s="30">
        <v>1.19</v>
      </c>
      <c r="C44" s="30" t="s">
        <v>260</v>
      </c>
      <c r="D44" s="41"/>
      <c r="E44" s="41" t="s">
        <v>281</v>
      </c>
      <c r="F44" s="30"/>
      <c r="G44" s="47">
        <v>16.170000000000002</v>
      </c>
      <c r="H44" s="30">
        <v>2</v>
      </c>
      <c r="I44" s="47"/>
      <c r="J44" s="30"/>
      <c r="K44" s="30" t="s">
        <v>268</v>
      </c>
    </row>
    <row r="45" spans="1:11" ht="15" customHeight="1" x14ac:dyDescent="0.2">
      <c r="A45" s="30">
        <v>37</v>
      </c>
      <c r="B45" s="30">
        <v>1.2</v>
      </c>
      <c r="C45" s="30" t="s">
        <v>260</v>
      </c>
      <c r="D45" s="41"/>
      <c r="E45" s="41" t="s">
        <v>390</v>
      </c>
      <c r="F45" s="30"/>
      <c r="G45" s="47">
        <v>5.39</v>
      </c>
      <c r="H45" s="30">
        <v>2</v>
      </c>
      <c r="I45" s="47"/>
      <c r="J45" s="30"/>
      <c r="K45" s="30" t="s">
        <v>253</v>
      </c>
    </row>
    <row r="46" spans="1:11" ht="15" customHeight="1" x14ac:dyDescent="0.2">
      <c r="A46" s="30">
        <v>38</v>
      </c>
      <c r="B46" s="30">
        <v>1.21</v>
      </c>
      <c r="C46" s="30" t="s">
        <v>260</v>
      </c>
      <c r="D46" s="41"/>
      <c r="E46" s="41" t="s">
        <v>391</v>
      </c>
      <c r="F46" s="30"/>
      <c r="G46" s="47">
        <v>1.73</v>
      </c>
      <c r="H46" s="30">
        <v>2</v>
      </c>
      <c r="I46" s="47">
        <v>0.2</v>
      </c>
      <c r="J46" s="30">
        <v>2</v>
      </c>
      <c r="K46" s="30" t="s">
        <v>253</v>
      </c>
    </row>
    <row r="47" spans="1:11" ht="15" customHeight="1" x14ac:dyDescent="0.2">
      <c r="A47" s="30">
        <v>39</v>
      </c>
      <c r="B47" s="30">
        <v>1.22</v>
      </c>
      <c r="C47" s="30" t="s">
        <v>260</v>
      </c>
      <c r="D47" s="41"/>
      <c r="E47" s="41" t="s">
        <v>375</v>
      </c>
      <c r="F47" s="30"/>
      <c r="G47" s="47">
        <v>3.3</v>
      </c>
      <c r="H47" s="30">
        <v>2</v>
      </c>
      <c r="I47" s="47">
        <v>0.2</v>
      </c>
      <c r="J47" s="30">
        <v>2</v>
      </c>
      <c r="K47" s="30" t="s">
        <v>268</v>
      </c>
    </row>
    <row r="48" spans="1:11" ht="15" customHeight="1" x14ac:dyDescent="0.2">
      <c r="A48" s="30">
        <v>40</v>
      </c>
      <c r="B48" s="30">
        <v>1.23</v>
      </c>
      <c r="C48" s="30" t="s">
        <v>260</v>
      </c>
      <c r="D48" s="41"/>
      <c r="E48" s="41" t="s">
        <v>279</v>
      </c>
      <c r="F48" s="30"/>
      <c r="G48" s="47">
        <v>3.2</v>
      </c>
      <c r="H48" s="30">
        <v>2</v>
      </c>
      <c r="I48" s="47">
        <v>0.2</v>
      </c>
      <c r="J48" s="30">
        <v>2</v>
      </c>
      <c r="K48" s="30" t="s">
        <v>268</v>
      </c>
    </row>
    <row r="49" spans="1:11" ht="15" customHeight="1" x14ac:dyDescent="0.2">
      <c r="A49" s="30">
        <v>41</v>
      </c>
      <c r="B49" s="30">
        <v>1.24</v>
      </c>
      <c r="C49" s="30" t="s">
        <v>260</v>
      </c>
      <c r="D49" s="41"/>
      <c r="E49" s="41" t="s">
        <v>392</v>
      </c>
      <c r="F49" s="30"/>
      <c r="G49" s="47">
        <v>3.5</v>
      </c>
      <c r="H49" s="30">
        <v>2</v>
      </c>
      <c r="I49" s="47">
        <v>0.2</v>
      </c>
      <c r="J49" s="30">
        <v>2</v>
      </c>
      <c r="K49" s="30" t="s">
        <v>268</v>
      </c>
    </row>
    <row r="50" spans="1:11" ht="15" customHeight="1" x14ac:dyDescent="0.2">
      <c r="A50" s="30">
        <v>42</v>
      </c>
      <c r="B50" s="30">
        <v>1.25</v>
      </c>
      <c r="C50" s="30" t="s">
        <v>260</v>
      </c>
      <c r="D50" s="41"/>
      <c r="E50" s="41" t="s">
        <v>385</v>
      </c>
      <c r="F50" s="30"/>
      <c r="G50" s="47">
        <v>1.2</v>
      </c>
      <c r="H50" s="30">
        <v>2</v>
      </c>
      <c r="I50" s="47"/>
      <c r="J50" s="30"/>
      <c r="K50" s="30" t="s">
        <v>253</v>
      </c>
    </row>
    <row r="51" spans="1:11" ht="15" customHeight="1" x14ac:dyDescent="0.2">
      <c r="A51" s="30">
        <v>43</v>
      </c>
      <c r="B51" s="30">
        <v>1.27</v>
      </c>
      <c r="C51" s="30" t="s">
        <v>260</v>
      </c>
      <c r="D51" s="41">
        <v>1</v>
      </c>
      <c r="E51" s="41" t="s">
        <v>382</v>
      </c>
      <c r="F51" s="30"/>
      <c r="G51" s="47">
        <v>5.39</v>
      </c>
      <c r="H51" s="30">
        <v>2</v>
      </c>
      <c r="I51" s="47">
        <v>3.36</v>
      </c>
      <c r="J51" s="30">
        <v>2</v>
      </c>
      <c r="K51" s="30" t="s">
        <v>283</v>
      </c>
    </row>
    <row r="52" spans="1:11" ht="15" customHeight="1" x14ac:dyDescent="0.2">
      <c r="A52" s="30">
        <v>44</v>
      </c>
      <c r="B52" s="30" t="s">
        <v>393</v>
      </c>
      <c r="C52" s="30" t="s">
        <v>248</v>
      </c>
      <c r="D52" s="41">
        <v>1</v>
      </c>
      <c r="E52" s="41" t="s">
        <v>394</v>
      </c>
      <c r="F52" s="30"/>
      <c r="G52" s="47">
        <v>18.96</v>
      </c>
      <c r="H52" s="30">
        <v>2</v>
      </c>
      <c r="I52" s="47"/>
      <c r="J52" s="30"/>
      <c r="K52" s="30" t="s">
        <v>288</v>
      </c>
    </row>
    <row r="53" spans="1:11" ht="15" customHeight="1" x14ac:dyDescent="0.2">
      <c r="A53" s="30">
        <v>45</v>
      </c>
      <c r="B53" s="30" t="s">
        <v>395</v>
      </c>
      <c r="C53" s="30" t="s">
        <v>248</v>
      </c>
      <c r="D53" s="41">
        <v>1</v>
      </c>
      <c r="E53" s="41" t="s">
        <v>394</v>
      </c>
      <c r="F53" s="30"/>
      <c r="G53" s="47">
        <v>18.96</v>
      </c>
      <c r="H53" s="30">
        <v>2</v>
      </c>
      <c r="I53" s="47"/>
      <c r="J53" s="30"/>
      <c r="K53" s="30" t="s">
        <v>288</v>
      </c>
    </row>
    <row r="54" spans="1:11" ht="15" customHeight="1" x14ac:dyDescent="0.2">
      <c r="A54" s="30">
        <v>46</v>
      </c>
      <c r="B54" s="30" t="s">
        <v>396</v>
      </c>
      <c r="C54" s="30" t="s">
        <v>248</v>
      </c>
      <c r="D54" s="41">
        <v>1</v>
      </c>
      <c r="E54" s="41" t="s">
        <v>394</v>
      </c>
      <c r="F54" s="30"/>
      <c r="G54" s="47">
        <v>18.96</v>
      </c>
      <c r="H54" s="30">
        <v>2</v>
      </c>
      <c r="I54" s="47"/>
      <c r="J54" s="30"/>
      <c r="K54" s="30" t="s">
        <v>288</v>
      </c>
    </row>
    <row r="55" spans="1:11" ht="15" customHeight="1" x14ac:dyDescent="0.2">
      <c r="A55" s="30">
        <v>47</v>
      </c>
      <c r="B55" s="30" t="s">
        <v>397</v>
      </c>
      <c r="C55" s="30" t="s">
        <v>248</v>
      </c>
      <c r="D55" s="41">
        <v>1</v>
      </c>
      <c r="E55" s="41" t="s">
        <v>394</v>
      </c>
      <c r="F55" s="30"/>
      <c r="G55" s="47">
        <v>18.96</v>
      </c>
      <c r="H55" s="30">
        <v>2</v>
      </c>
      <c r="I55" s="47"/>
      <c r="J55" s="30"/>
      <c r="K55" s="30" t="s">
        <v>288</v>
      </c>
    </row>
    <row r="56" spans="1:11" ht="15" customHeight="1" x14ac:dyDescent="0.2">
      <c r="A56" s="30">
        <v>48</v>
      </c>
      <c r="B56" s="30" t="s">
        <v>398</v>
      </c>
      <c r="C56" s="30" t="s">
        <v>248</v>
      </c>
      <c r="D56" s="41">
        <v>2</v>
      </c>
      <c r="E56" s="41" t="s">
        <v>394</v>
      </c>
      <c r="F56" s="30"/>
      <c r="G56" s="47">
        <v>18.96</v>
      </c>
      <c r="H56" s="30">
        <v>2</v>
      </c>
      <c r="I56" s="47"/>
      <c r="J56" s="30"/>
      <c r="K56" s="30" t="s">
        <v>288</v>
      </c>
    </row>
    <row r="57" spans="1:11" ht="15" customHeight="1" x14ac:dyDescent="0.2">
      <c r="A57" s="30">
        <v>49</v>
      </c>
      <c r="B57" s="30" t="s">
        <v>399</v>
      </c>
      <c r="C57" s="30" t="s">
        <v>248</v>
      </c>
      <c r="D57" s="41"/>
      <c r="E57" s="41" t="s">
        <v>400</v>
      </c>
      <c r="F57" s="30"/>
      <c r="G57" s="47">
        <v>6.32</v>
      </c>
      <c r="H57" s="30">
        <v>2</v>
      </c>
      <c r="I57" s="47"/>
      <c r="J57" s="30"/>
      <c r="K57" s="30" t="s">
        <v>288</v>
      </c>
    </row>
    <row r="58" spans="1:11" ht="15" customHeight="1" x14ac:dyDescent="0.2">
      <c r="A58" s="30">
        <v>50</v>
      </c>
      <c r="B58" s="30" t="s">
        <v>401</v>
      </c>
      <c r="C58" s="30" t="s">
        <v>248</v>
      </c>
      <c r="D58" s="41"/>
      <c r="E58" s="41" t="s">
        <v>402</v>
      </c>
      <c r="F58" s="30"/>
      <c r="G58" s="47">
        <v>6.32</v>
      </c>
      <c r="H58" s="30">
        <v>2</v>
      </c>
      <c r="I58" s="47"/>
      <c r="J58" s="30"/>
      <c r="K58" s="30" t="s">
        <v>268</v>
      </c>
    </row>
    <row r="59" spans="1:11" ht="15" customHeight="1" x14ac:dyDescent="0.2">
      <c r="A59" s="30">
        <v>51</v>
      </c>
      <c r="B59" s="30" t="s">
        <v>403</v>
      </c>
      <c r="C59" s="30" t="s">
        <v>248</v>
      </c>
      <c r="D59" s="41"/>
      <c r="E59" s="41" t="s">
        <v>404</v>
      </c>
      <c r="F59" s="30"/>
      <c r="G59" s="47">
        <v>6.32</v>
      </c>
      <c r="H59" s="30">
        <v>2</v>
      </c>
      <c r="I59" s="47"/>
      <c r="J59" s="30"/>
      <c r="K59" s="30" t="s">
        <v>288</v>
      </c>
    </row>
    <row r="60" spans="1:11" ht="15" customHeight="1" x14ac:dyDescent="0.2">
      <c r="A60" s="30">
        <v>52</v>
      </c>
      <c r="B60" s="30" t="s">
        <v>405</v>
      </c>
      <c r="C60" s="30" t="s">
        <v>248</v>
      </c>
      <c r="D60" s="41">
        <v>3</v>
      </c>
      <c r="E60" s="41" t="s">
        <v>382</v>
      </c>
      <c r="F60" s="30"/>
      <c r="G60" s="47"/>
      <c r="H60" s="30"/>
      <c r="I60" s="47">
        <v>3.36</v>
      </c>
      <c r="J60" s="30">
        <v>2</v>
      </c>
      <c r="K60" s="30" t="s">
        <v>283</v>
      </c>
    </row>
    <row r="61" spans="1:11" ht="15" customHeight="1" x14ac:dyDescent="0.2">
      <c r="A61" s="30">
        <v>53</v>
      </c>
      <c r="B61" s="30" t="s">
        <v>406</v>
      </c>
      <c r="C61" s="30" t="s">
        <v>248</v>
      </c>
      <c r="D61" s="41" t="s">
        <v>407</v>
      </c>
      <c r="E61" s="41" t="s">
        <v>408</v>
      </c>
      <c r="F61" s="30"/>
      <c r="G61" s="47">
        <v>6.32</v>
      </c>
      <c r="H61" s="30">
        <v>2</v>
      </c>
      <c r="I61" s="47"/>
      <c r="J61" s="30"/>
      <c r="K61" s="30" t="s">
        <v>257</v>
      </c>
    </row>
    <row r="62" spans="1:11" ht="15" customHeight="1" x14ac:dyDescent="0.2">
      <c r="A62" s="30">
        <v>54</v>
      </c>
      <c r="B62" s="30" t="s">
        <v>409</v>
      </c>
      <c r="C62" s="30" t="s">
        <v>248</v>
      </c>
      <c r="D62" s="41">
        <v>3</v>
      </c>
      <c r="E62" s="41" t="s">
        <v>295</v>
      </c>
      <c r="F62" s="30"/>
      <c r="G62" s="47">
        <v>16.25</v>
      </c>
      <c r="H62" s="30">
        <v>2</v>
      </c>
      <c r="I62" s="47"/>
      <c r="J62" s="30"/>
      <c r="K62" s="30" t="s">
        <v>277</v>
      </c>
    </row>
    <row r="63" spans="1:11" ht="15" customHeight="1" x14ac:dyDescent="0.2">
      <c r="A63" s="30">
        <v>55</v>
      </c>
      <c r="B63" s="30" t="s">
        <v>410</v>
      </c>
      <c r="C63" s="30" t="s">
        <v>248</v>
      </c>
      <c r="D63" s="41"/>
      <c r="E63" s="41" t="s">
        <v>411</v>
      </c>
      <c r="F63" s="30"/>
      <c r="G63" s="47">
        <v>10.83</v>
      </c>
      <c r="H63" s="30">
        <v>2</v>
      </c>
      <c r="I63" s="47"/>
      <c r="J63" s="30"/>
      <c r="K63" s="30" t="s">
        <v>268</v>
      </c>
    </row>
    <row r="64" spans="1:11" ht="15" customHeight="1" x14ac:dyDescent="0.2">
      <c r="A64" s="30">
        <v>56</v>
      </c>
      <c r="B64" s="30" t="s">
        <v>412</v>
      </c>
      <c r="C64" s="30" t="s">
        <v>248</v>
      </c>
      <c r="D64" s="41"/>
      <c r="E64" s="41" t="s">
        <v>413</v>
      </c>
      <c r="F64" s="30"/>
      <c r="G64" s="47">
        <v>16.25</v>
      </c>
      <c r="H64" s="30">
        <v>2</v>
      </c>
      <c r="I64" s="47"/>
      <c r="J64" s="30"/>
      <c r="K64" s="30" t="s">
        <v>277</v>
      </c>
    </row>
    <row r="65" spans="1:11" ht="15" customHeight="1" x14ac:dyDescent="0.2">
      <c r="A65" s="30">
        <v>57</v>
      </c>
      <c r="B65" s="30" t="s">
        <v>414</v>
      </c>
      <c r="C65" s="30" t="s">
        <v>248</v>
      </c>
      <c r="D65" s="41"/>
      <c r="E65" s="41" t="s">
        <v>364</v>
      </c>
      <c r="F65" s="30"/>
      <c r="G65" s="47">
        <v>5.42</v>
      </c>
      <c r="H65" s="30">
        <v>2</v>
      </c>
      <c r="I65" s="47"/>
      <c r="J65" s="30"/>
      <c r="K65" s="30" t="s">
        <v>277</v>
      </c>
    </row>
    <row r="66" spans="1:11" ht="15" customHeight="1" x14ac:dyDescent="0.2">
      <c r="A66" s="30">
        <v>58</v>
      </c>
      <c r="B66" s="30" t="s">
        <v>415</v>
      </c>
      <c r="C66" s="30" t="s">
        <v>248</v>
      </c>
      <c r="D66" s="41">
        <v>1</v>
      </c>
      <c r="E66" s="41" t="s">
        <v>295</v>
      </c>
      <c r="F66" s="30"/>
      <c r="G66" s="47">
        <v>16.25</v>
      </c>
      <c r="H66" s="30">
        <v>2</v>
      </c>
      <c r="I66" s="47"/>
      <c r="J66" s="30"/>
      <c r="K66" s="30" t="s">
        <v>277</v>
      </c>
    </row>
    <row r="67" spans="1:11" ht="15" customHeight="1" x14ac:dyDescent="0.2">
      <c r="A67" s="30">
        <v>59</v>
      </c>
      <c r="B67" s="30" t="s">
        <v>416</v>
      </c>
      <c r="C67" s="30" t="s">
        <v>248</v>
      </c>
      <c r="D67" s="41"/>
      <c r="E67" s="41" t="s">
        <v>417</v>
      </c>
      <c r="F67" s="30"/>
      <c r="G67" s="47">
        <v>5.42</v>
      </c>
      <c r="H67" s="30">
        <v>2</v>
      </c>
      <c r="I67" s="47"/>
      <c r="J67" s="30"/>
      <c r="K67" s="30" t="s">
        <v>253</v>
      </c>
    </row>
    <row r="68" spans="1:11" ht="15" customHeight="1" x14ac:dyDescent="0.2">
      <c r="A68" s="30">
        <v>60</v>
      </c>
      <c r="B68" s="30" t="s">
        <v>418</v>
      </c>
      <c r="C68" s="30" t="s">
        <v>248</v>
      </c>
      <c r="D68" s="41">
        <v>1</v>
      </c>
      <c r="E68" s="41" t="s">
        <v>382</v>
      </c>
      <c r="F68" s="30"/>
      <c r="G68" s="47"/>
      <c r="H68" s="30"/>
      <c r="I68" s="47">
        <v>3.36</v>
      </c>
      <c r="J68" s="30">
        <v>2</v>
      </c>
      <c r="K68" s="30" t="s">
        <v>283</v>
      </c>
    </row>
  </sheetData>
  <sheetProtection algorithmName="SHA-512" hashValue="mbfaBM/Xx75OZ6oL6Qo9kuUuKPcM3vezRNBUCgLCCUTkEIRk93/18k5nOOJXwlJlC47X0KZm62v6/mQbBAlsWQ==" saltValue="gyN5UHrm7uvclIAfLvX4Dg==" spinCount="100000" sheet="1" objects="1" scenarios="1"/>
  <mergeCells count="4">
    <mergeCell ref="A2:E3"/>
    <mergeCell ref="B4:E4"/>
    <mergeCell ref="B5:E5"/>
    <mergeCell ref="B6:E6"/>
  </mergeCells>
  <conditionalFormatting sqref="B9:J68">
    <cfRule type="expression" dxfId="21" priority="1">
      <formula>B9=0</formula>
    </cfRule>
  </conditionalFormatting>
  <hyperlinks>
    <hyperlink ref="J1" location="Inhaltsverzeichnis!A1" display="Zurück zum Inhaltsverzeichnis" xr:uid="{9E503AA1-3526-4EBB-BD9F-3A3E0DD6935A}"/>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GS Uhland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41C3-5F2C-4AFE-A1A8-8E59830E9FDC}">
  <sheetPr>
    <tabColor indexed="40"/>
  </sheetPr>
  <dimension ref="A1:V25"/>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32.28515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Haus am See</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172</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SUM(F9:F25)</f>
        <v>0</v>
      </c>
      <c r="G8" s="46">
        <f>SUM(G9:G25)</f>
        <v>153.97</v>
      </c>
      <c r="H8" s="41"/>
      <c r="I8" s="46">
        <f>SUM(I9:I25)</f>
        <v>6.78</v>
      </c>
      <c r="J8" s="41"/>
      <c r="K8" s="41"/>
      <c r="L8" s="32"/>
      <c r="M8" s="32"/>
      <c r="N8" s="32"/>
      <c r="O8" s="32"/>
      <c r="P8" s="32"/>
      <c r="Q8" s="32"/>
      <c r="R8" s="32"/>
    </row>
    <row r="9" spans="1:18" ht="15" customHeight="1" x14ac:dyDescent="0.2">
      <c r="A9" s="30">
        <v>1</v>
      </c>
      <c r="B9" s="30">
        <v>2.0099999999999998</v>
      </c>
      <c r="C9" s="30" t="s">
        <v>258</v>
      </c>
      <c r="D9" s="41"/>
      <c r="E9" s="41" t="s">
        <v>317</v>
      </c>
      <c r="F9" s="30"/>
      <c r="G9" s="47">
        <v>35.22</v>
      </c>
      <c r="H9" s="30">
        <v>2</v>
      </c>
      <c r="I9" s="47"/>
      <c r="J9" s="30"/>
      <c r="K9" s="30" t="s">
        <v>253</v>
      </c>
    </row>
    <row r="10" spans="1:18" ht="15" customHeight="1" x14ac:dyDescent="0.2">
      <c r="A10" s="30">
        <v>2</v>
      </c>
      <c r="B10" s="30">
        <v>2.02</v>
      </c>
      <c r="C10" s="30" t="s">
        <v>258</v>
      </c>
      <c r="D10" s="41"/>
      <c r="E10" s="41" t="s">
        <v>268</v>
      </c>
      <c r="F10" s="30"/>
      <c r="G10" s="47">
        <v>6.25</v>
      </c>
      <c r="H10" s="30">
        <v>2</v>
      </c>
      <c r="I10" s="47"/>
      <c r="J10" s="30"/>
      <c r="K10" s="30" t="s">
        <v>268</v>
      </c>
    </row>
    <row r="11" spans="1:18" ht="15" customHeight="1" x14ac:dyDescent="0.2">
      <c r="A11" s="30">
        <v>3</v>
      </c>
      <c r="B11" s="30">
        <v>2.0299999999999998</v>
      </c>
      <c r="C11" s="30" t="s">
        <v>258</v>
      </c>
      <c r="D11" s="41"/>
      <c r="E11" s="41" t="s">
        <v>419</v>
      </c>
      <c r="F11" s="30"/>
      <c r="G11" s="47">
        <v>4.6900000000000004</v>
      </c>
      <c r="H11" s="30">
        <v>2</v>
      </c>
      <c r="I11" s="47"/>
      <c r="J11" s="30"/>
      <c r="K11" s="30" t="s">
        <v>268</v>
      </c>
    </row>
    <row r="12" spans="1:18" ht="15" customHeight="1" x14ac:dyDescent="0.2">
      <c r="A12" s="30">
        <v>4</v>
      </c>
      <c r="B12" s="30">
        <v>2.04</v>
      </c>
      <c r="C12" s="30" t="s">
        <v>258</v>
      </c>
      <c r="D12" s="41"/>
      <c r="E12" s="41" t="s">
        <v>420</v>
      </c>
      <c r="F12" s="30"/>
      <c r="G12" s="47">
        <v>3.13</v>
      </c>
      <c r="H12" s="30">
        <v>2</v>
      </c>
      <c r="I12" s="47"/>
      <c r="J12" s="30"/>
      <c r="K12" s="30" t="s">
        <v>253</v>
      </c>
    </row>
    <row r="13" spans="1:18" ht="15" customHeight="1" x14ac:dyDescent="0.2">
      <c r="A13" s="30">
        <v>5</v>
      </c>
      <c r="B13" s="30">
        <v>2.0499999999999998</v>
      </c>
      <c r="C13" s="30" t="s">
        <v>258</v>
      </c>
      <c r="D13" s="41"/>
      <c r="E13" s="41" t="s">
        <v>421</v>
      </c>
      <c r="F13" s="30"/>
      <c r="G13" s="47">
        <v>1.95</v>
      </c>
      <c r="H13" s="30">
        <v>2</v>
      </c>
      <c r="I13" s="47"/>
      <c r="J13" s="30"/>
      <c r="K13" s="30" t="s">
        <v>253</v>
      </c>
    </row>
    <row r="14" spans="1:18" ht="15" customHeight="1" x14ac:dyDescent="0.2">
      <c r="A14" s="30">
        <v>6</v>
      </c>
      <c r="B14" s="30">
        <v>2.09</v>
      </c>
      <c r="C14" s="30" t="s">
        <v>258</v>
      </c>
      <c r="D14" s="41"/>
      <c r="E14" s="41" t="s">
        <v>272</v>
      </c>
      <c r="F14" s="30"/>
      <c r="G14" s="47">
        <v>3.9</v>
      </c>
      <c r="H14" s="30">
        <v>2</v>
      </c>
      <c r="I14" s="47"/>
      <c r="J14" s="30"/>
      <c r="K14" s="30" t="s">
        <v>270</v>
      </c>
    </row>
    <row r="15" spans="1:18" ht="15" customHeight="1" x14ac:dyDescent="0.2">
      <c r="A15" s="30">
        <v>7</v>
      </c>
      <c r="B15" s="30">
        <v>2.1</v>
      </c>
      <c r="C15" s="30" t="s">
        <v>258</v>
      </c>
      <c r="D15" s="41"/>
      <c r="E15" s="41" t="s">
        <v>382</v>
      </c>
      <c r="F15" s="30"/>
      <c r="G15" s="47">
        <v>3.9</v>
      </c>
      <c r="H15" s="30">
        <v>2</v>
      </c>
      <c r="I15" s="47"/>
      <c r="J15" s="30"/>
      <c r="K15" s="30" t="s">
        <v>283</v>
      </c>
    </row>
    <row r="16" spans="1:18" ht="15" customHeight="1" x14ac:dyDescent="0.2">
      <c r="A16" s="30">
        <v>8</v>
      </c>
      <c r="B16" s="30">
        <v>1.01</v>
      </c>
      <c r="C16" s="30" t="s">
        <v>260</v>
      </c>
      <c r="D16" s="41"/>
      <c r="E16" s="41" t="s">
        <v>422</v>
      </c>
      <c r="F16" s="30"/>
      <c r="G16" s="47">
        <v>15.25</v>
      </c>
      <c r="H16" s="30">
        <v>2</v>
      </c>
      <c r="I16" s="47"/>
      <c r="J16" s="30"/>
      <c r="K16" s="30" t="s">
        <v>257</v>
      </c>
    </row>
    <row r="17" spans="1:11" ht="15" customHeight="1" x14ac:dyDescent="0.2">
      <c r="A17" s="30">
        <v>9</v>
      </c>
      <c r="B17" s="30" t="s">
        <v>423</v>
      </c>
      <c r="C17" s="30" t="s">
        <v>260</v>
      </c>
      <c r="D17" s="41"/>
      <c r="E17" s="41" t="s">
        <v>424</v>
      </c>
      <c r="F17" s="30"/>
      <c r="G17" s="47">
        <v>5.34</v>
      </c>
      <c r="H17" s="30">
        <v>2</v>
      </c>
      <c r="I17" s="47"/>
      <c r="J17" s="30"/>
      <c r="K17" s="30" t="s">
        <v>268</v>
      </c>
    </row>
    <row r="18" spans="1:11" ht="15" customHeight="1" x14ac:dyDescent="0.2">
      <c r="A18" s="30">
        <v>10</v>
      </c>
      <c r="B18" s="30">
        <v>1.02</v>
      </c>
      <c r="C18" s="30" t="s">
        <v>260</v>
      </c>
      <c r="D18" s="41"/>
      <c r="E18" s="41" t="s">
        <v>268</v>
      </c>
      <c r="F18" s="30"/>
      <c r="G18" s="47">
        <v>6.24</v>
      </c>
      <c r="H18" s="30">
        <v>2</v>
      </c>
      <c r="I18" s="47"/>
      <c r="J18" s="30"/>
      <c r="K18" s="30" t="s">
        <v>268</v>
      </c>
    </row>
    <row r="19" spans="1:11" ht="15" customHeight="1" x14ac:dyDescent="0.2">
      <c r="A19" s="30">
        <v>11</v>
      </c>
      <c r="B19" s="30">
        <v>1.03</v>
      </c>
      <c r="C19" s="30" t="s">
        <v>260</v>
      </c>
      <c r="D19" s="41"/>
      <c r="E19" s="41" t="s">
        <v>425</v>
      </c>
      <c r="F19" s="30"/>
      <c r="G19" s="47">
        <v>5.48</v>
      </c>
      <c r="H19" s="30">
        <v>2</v>
      </c>
      <c r="I19" s="47"/>
      <c r="J19" s="30"/>
      <c r="K19" s="30" t="s">
        <v>268</v>
      </c>
    </row>
    <row r="20" spans="1:11" ht="15" customHeight="1" x14ac:dyDescent="0.2">
      <c r="A20" s="30">
        <v>12</v>
      </c>
      <c r="B20" s="30">
        <v>1.04</v>
      </c>
      <c r="C20" s="30" t="s">
        <v>260</v>
      </c>
      <c r="D20" s="41"/>
      <c r="E20" s="41" t="s">
        <v>426</v>
      </c>
      <c r="F20" s="30"/>
      <c r="G20" s="47">
        <v>1.56</v>
      </c>
      <c r="H20" s="30">
        <v>2</v>
      </c>
      <c r="I20" s="47"/>
      <c r="J20" s="30"/>
      <c r="K20" s="30" t="s">
        <v>257</v>
      </c>
    </row>
    <row r="21" spans="1:11" ht="15" customHeight="1" x14ac:dyDescent="0.2">
      <c r="A21" s="30">
        <v>13</v>
      </c>
      <c r="B21" s="30">
        <v>1.05</v>
      </c>
      <c r="C21" s="30" t="s">
        <v>260</v>
      </c>
      <c r="D21" s="41"/>
      <c r="E21" s="41" t="s">
        <v>427</v>
      </c>
      <c r="F21" s="30"/>
      <c r="G21" s="47">
        <v>2.73</v>
      </c>
      <c r="H21" s="30">
        <v>2</v>
      </c>
      <c r="I21" s="47"/>
      <c r="J21" s="30"/>
      <c r="K21" s="30" t="s">
        <v>257</v>
      </c>
    </row>
    <row r="22" spans="1:11" ht="15" customHeight="1" x14ac:dyDescent="0.2">
      <c r="A22" s="30">
        <v>14</v>
      </c>
      <c r="B22" s="30">
        <v>1.1000000000000001</v>
      </c>
      <c r="C22" s="30" t="s">
        <v>260</v>
      </c>
      <c r="D22" s="41"/>
      <c r="E22" s="41" t="s">
        <v>382</v>
      </c>
      <c r="F22" s="30"/>
      <c r="G22" s="47">
        <v>4.5</v>
      </c>
      <c r="H22" s="30">
        <v>2</v>
      </c>
      <c r="I22" s="47"/>
      <c r="J22" s="30"/>
      <c r="K22" s="30" t="s">
        <v>283</v>
      </c>
    </row>
    <row r="23" spans="1:11" ht="15" customHeight="1" x14ac:dyDescent="0.2">
      <c r="A23" s="30">
        <v>15</v>
      </c>
      <c r="B23" s="30">
        <v>1.1100000000000001</v>
      </c>
      <c r="C23" s="30" t="s">
        <v>260</v>
      </c>
      <c r="D23" s="41"/>
      <c r="E23" s="41" t="s">
        <v>294</v>
      </c>
      <c r="F23" s="30"/>
      <c r="G23" s="47">
        <v>4.5</v>
      </c>
      <c r="H23" s="30">
        <v>2</v>
      </c>
      <c r="I23" s="47"/>
      <c r="J23" s="30"/>
      <c r="K23" s="30" t="s">
        <v>270</v>
      </c>
    </row>
    <row r="24" spans="1:11" ht="15" customHeight="1" x14ac:dyDescent="0.2">
      <c r="A24" s="30">
        <v>16</v>
      </c>
      <c r="B24" s="30">
        <v>0.01</v>
      </c>
      <c r="C24" s="30" t="s">
        <v>248</v>
      </c>
      <c r="D24" s="41"/>
      <c r="E24" s="41" t="s">
        <v>428</v>
      </c>
      <c r="F24" s="30"/>
      <c r="G24" s="47">
        <v>46.98</v>
      </c>
      <c r="H24" s="30">
        <v>2</v>
      </c>
      <c r="I24" s="47">
        <v>6.78</v>
      </c>
      <c r="J24" s="30">
        <v>2</v>
      </c>
      <c r="K24" s="30" t="s">
        <v>253</v>
      </c>
    </row>
    <row r="25" spans="1:11" ht="15" customHeight="1" x14ac:dyDescent="0.2">
      <c r="A25" s="30">
        <v>17</v>
      </c>
      <c r="B25" s="30">
        <v>0.02</v>
      </c>
      <c r="C25" s="30" t="s">
        <v>248</v>
      </c>
      <c r="D25" s="41"/>
      <c r="E25" s="41" t="s">
        <v>408</v>
      </c>
      <c r="F25" s="30"/>
      <c r="G25" s="47">
        <v>2.35</v>
      </c>
      <c r="H25" s="30">
        <v>2</v>
      </c>
      <c r="I25" s="47"/>
      <c r="J25" s="30"/>
      <c r="K25" s="30" t="s">
        <v>257</v>
      </c>
    </row>
  </sheetData>
  <sheetProtection algorithmName="SHA-512" hashValue="IwWW029TkhYYAxTpuAyfofr8Hd0AUbOh1/I3FW9LO1VJVznUFz5F4WABJylOA93f+oSWg4cSQL83rG4V5L08Vw==" saltValue="Em/8i4R0NFwNxBqTqpEb1Q==" spinCount="100000" sheet="1" objects="1" scenarios="1"/>
  <mergeCells count="4">
    <mergeCell ref="A2:E3"/>
    <mergeCell ref="B4:E4"/>
    <mergeCell ref="B5:E5"/>
    <mergeCell ref="B6:E6"/>
  </mergeCells>
  <conditionalFormatting sqref="B9:J25">
    <cfRule type="expression" dxfId="20" priority="1">
      <formula>B9=0</formula>
    </cfRule>
  </conditionalFormatting>
  <hyperlinks>
    <hyperlink ref="J1" location="Inhaltsverzeichnis!A1" display="Zurück zum Inhaltsverzeichnis" xr:uid="{7B6D1F61-86F4-469E-9361-58032C5C9ECC}"/>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Haus am See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2EEB-029E-462D-BE91-F62D3E080223}">
  <sheetPr>
    <tabColor indexed="40"/>
  </sheetPr>
  <dimension ref="A1:V17"/>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3.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JC Leo Treff</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173</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SUM(F9:F17)</f>
        <v>0</v>
      </c>
      <c r="G8" s="46">
        <f>SUM(G9:G17)</f>
        <v>107.25999999999998</v>
      </c>
      <c r="H8" s="41"/>
      <c r="I8" s="46">
        <f>SUM(I9:I17)</f>
        <v>6</v>
      </c>
      <c r="J8" s="41"/>
      <c r="K8" s="41"/>
      <c r="L8" s="32"/>
      <c r="M8" s="32"/>
      <c r="N8" s="32"/>
      <c r="O8" s="32"/>
      <c r="P8" s="32"/>
      <c r="Q8" s="32"/>
      <c r="R8" s="32"/>
    </row>
    <row r="9" spans="1:18" ht="15" customHeight="1" x14ac:dyDescent="0.2">
      <c r="A9" s="30">
        <v>1</v>
      </c>
      <c r="B9" s="30"/>
      <c r="C9" s="30" t="s">
        <v>248</v>
      </c>
      <c r="D9" s="41"/>
      <c r="E9" s="41" t="s">
        <v>429</v>
      </c>
      <c r="F9" s="30"/>
      <c r="G9" s="47">
        <v>3.2</v>
      </c>
      <c r="H9" s="30">
        <v>2</v>
      </c>
      <c r="I9" s="47"/>
      <c r="J9" s="30"/>
      <c r="K9" s="30" t="s">
        <v>250</v>
      </c>
    </row>
    <row r="10" spans="1:18" ht="15" customHeight="1" x14ac:dyDescent="0.2">
      <c r="A10" s="30">
        <v>2</v>
      </c>
      <c r="B10" s="30"/>
      <c r="C10" s="30" t="s">
        <v>248</v>
      </c>
      <c r="D10" s="41">
        <v>1</v>
      </c>
      <c r="E10" s="41" t="s">
        <v>430</v>
      </c>
      <c r="F10" s="30"/>
      <c r="G10" s="47">
        <v>25.44</v>
      </c>
      <c r="H10" s="30">
        <v>2</v>
      </c>
      <c r="I10" s="47">
        <v>3</v>
      </c>
      <c r="J10" s="30">
        <v>2</v>
      </c>
      <c r="K10" s="30" t="s">
        <v>291</v>
      </c>
    </row>
    <row r="11" spans="1:18" ht="15" customHeight="1" x14ac:dyDescent="0.2">
      <c r="A11" s="30">
        <v>3</v>
      </c>
      <c r="B11" s="30"/>
      <c r="C11" s="30" t="s">
        <v>248</v>
      </c>
      <c r="D11" s="41">
        <v>2</v>
      </c>
      <c r="E11" s="41" t="s">
        <v>430</v>
      </c>
      <c r="F11" s="30"/>
      <c r="G11" s="47">
        <v>61.16</v>
      </c>
      <c r="H11" s="30">
        <v>2</v>
      </c>
      <c r="I11" s="47"/>
      <c r="J11" s="30"/>
      <c r="K11" s="30" t="s">
        <v>291</v>
      </c>
    </row>
    <row r="12" spans="1:18" ht="15" customHeight="1" x14ac:dyDescent="0.2">
      <c r="A12" s="30">
        <v>4</v>
      </c>
      <c r="B12" s="30"/>
      <c r="C12" s="30" t="s">
        <v>248</v>
      </c>
      <c r="D12" s="41"/>
      <c r="E12" s="41" t="s">
        <v>286</v>
      </c>
      <c r="F12" s="30"/>
      <c r="G12" s="47">
        <v>1.6</v>
      </c>
      <c r="H12" s="30">
        <v>2</v>
      </c>
      <c r="I12" s="47"/>
      <c r="J12" s="30"/>
      <c r="K12" s="30" t="s">
        <v>250</v>
      </c>
    </row>
    <row r="13" spans="1:18" ht="15" customHeight="1" x14ac:dyDescent="0.2">
      <c r="A13" s="30">
        <v>5</v>
      </c>
      <c r="B13" s="30"/>
      <c r="C13" s="30" t="s">
        <v>248</v>
      </c>
      <c r="D13" s="41"/>
      <c r="E13" s="41" t="s">
        <v>300</v>
      </c>
      <c r="F13" s="30"/>
      <c r="G13" s="47">
        <v>5.56</v>
      </c>
      <c r="H13" s="30">
        <v>2</v>
      </c>
      <c r="I13" s="47"/>
      <c r="J13" s="30"/>
      <c r="K13" s="30" t="s">
        <v>288</v>
      </c>
    </row>
    <row r="14" spans="1:18" ht="15" customHeight="1" x14ac:dyDescent="0.2">
      <c r="A14" s="30">
        <v>6</v>
      </c>
      <c r="B14" s="30"/>
      <c r="C14" s="30" t="s">
        <v>248</v>
      </c>
      <c r="D14" s="41"/>
      <c r="E14" s="41" t="s">
        <v>285</v>
      </c>
      <c r="F14" s="30"/>
      <c r="G14" s="47">
        <v>1.6</v>
      </c>
      <c r="H14" s="30">
        <v>2</v>
      </c>
      <c r="I14" s="47"/>
      <c r="J14" s="30"/>
      <c r="K14" s="30" t="s">
        <v>250</v>
      </c>
    </row>
    <row r="15" spans="1:18" ht="15" customHeight="1" x14ac:dyDescent="0.2">
      <c r="A15" s="30">
        <v>7</v>
      </c>
      <c r="B15" s="30"/>
      <c r="C15" s="30" t="s">
        <v>248</v>
      </c>
      <c r="D15" s="41"/>
      <c r="E15" s="41" t="s">
        <v>431</v>
      </c>
      <c r="F15" s="30"/>
      <c r="G15" s="47">
        <v>5.6</v>
      </c>
      <c r="H15" s="30">
        <v>2</v>
      </c>
      <c r="I15" s="47"/>
      <c r="J15" s="30"/>
      <c r="K15" s="30" t="s">
        <v>270</v>
      </c>
    </row>
    <row r="16" spans="1:18" ht="15" customHeight="1" x14ac:dyDescent="0.2">
      <c r="A16" s="30">
        <v>8</v>
      </c>
      <c r="B16" s="30"/>
      <c r="C16" s="30" t="s">
        <v>248</v>
      </c>
      <c r="D16" s="41"/>
      <c r="E16" s="41" t="s">
        <v>432</v>
      </c>
      <c r="F16" s="30"/>
      <c r="G16" s="47">
        <v>1.6</v>
      </c>
      <c r="H16" s="30">
        <v>2</v>
      </c>
      <c r="I16" s="47"/>
      <c r="J16" s="30"/>
      <c r="K16" s="30" t="s">
        <v>250</v>
      </c>
    </row>
    <row r="17" spans="1:11" ht="15" customHeight="1" x14ac:dyDescent="0.2">
      <c r="A17" s="30">
        <v>9</v>
      </c>
      <c r="B17" s="30"/>
      <c r="C17" s="30" t="s">
        <v>248</v>
      </c>
      <c r="D17" s="41"/>
      <c r="E17" s="41" t="s">
        <v>269</v>
      </c>
      <c r="F17" s="30"/>
      <c r="G17" s="47">
        <v>1.5</v>
      </c>
      <c r="H17" s="30">
        <v>2</v>
      </c>
      <c r="I17" s="47">
        <v>3</v>
      </c>
      <c r="J17" s="30">
        <v>2</v>
      </c>
      <c r="K17" s="30" t="s">
        <v>270</v>
      </c>
    </row>
  </sheetData>
  <sheetProtection algorithmName="SHA-512" hashValue="HHC1cOMoTWdPvlz7NDWEAJ3WYk5sgF7znegaKqcEWB8NGolfF0Mo5NrVo+Gz6MuZ3f+750mJmE0es5pf0zDgnA==" saltValue="g8pyvT2PffAJ/e9Elw9aBA==" spinCount="100000" sheet="1" objects="1" scenarios="1"/>
  <mergeCells count="4">
    <mergeCell ref="A2:E3"/>
    <mergeCell ref="B4:E4"/>
    <mergeCell ref="B5:E5"/>
    <mergeCell ref="B6:E6"/>
  </mergeCells>
  <conditionalFormatting sqref="B9:J17">
    <cfRule type="expression" dxfId="19" priority="1">
      <formula>B9=0</formula>
    </cfRule>
  </conditionalFormatting>
  <hyperlinks>
    <hyperlink ref="J1" location="Inhaltsverzeichnis!A1" display="Zurück zum Inhaltsverzeichnis" xr:uid="{CA393005-CD0C-4BF5-A199-46DAF325A396}"/>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JC Leo Treff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A6B2-CFA1-4459-9705-B66CB785D0E6}">
  <sheetPr>
    <tabColor indexed="40"/>
  </sheetPr>
  <dimension ref="A1:V9"/>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9.140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JK Förderstedt</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174</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SUM(F9:F9)</f>
        <v>4</v>
      </c>
      <c r="G8" s="46">
        <f>SUM(G9:G9)</f>
        <v>8</v>
      </c>
      <c r="H8" s="41"/>
      <c r="I8" s="46">
        <f>SUM(I9:I9)</f>
        <v>0</v>
      </c>
      <c r="J8" s="41"/>
      <c r="K8" s="41"/>
      <c r="L8" s="32"/>
      <c r="M8" s="32"/>
      <c r="N8" s="32"/>
      <c r="O8" s="32"/>
      <c r="P8" s="32"/>
      <c r="Q8" s="32"/>
      <c r="R8" s="32"/>
    </row>
    <row r="9" spans="1:18" ht="15" customHeight="1" x14ac:dyDescent="0.2">
      <c r="A9" s="30">
        <v>1</v>
      </c>
      <c r="B9" s="30"/>
      <c r="C9" s="30" t="s">
        <v>248</v>
      </c>
      <c r="D9" s="41"/>
      <c r="E9" s="41" t="s">
        <v>433</v>
      </c>
      <c r="F9" s="30">
        <v>4</v>
      </c>
      <c r="G9" s="47">
        <v>8</v>
      </c>
      <c r="H9" s="30">
        <v>2</v>
      </c>
      <c r="I9" s="47"/>
      <c r="J9" s="30"/>
      <c r="K9" s="30" t="s">
        <v>291</v>
      </c>
    </row>
  </sheetData>
  <sheetProtection algorithmName="SHA-512" hashValue="BJ0NFQBI9dwKhFujwdzTiwt68SwA/AeRK5FNlzabGTuEblOQ0bzJCl5SqcReVecuU+nXSXa28NgZWu2Lln1quw==" saltValue="nlH8xGAOk4yYQvrJSCyd0Q==" spinCount="100000" sheet="1" objects="1" scenarios="1"/>
  <mergeCells count="4">
    <mergeCell ref="A2:E3"/>
    <mergeCell ref="B4:E4"/>
    <mergeCell ref="B5:E5"/>
    <mergeCell ref="B6:E6"/>
  </mergeCells>
  <conditionalFormatting sqref="B9:J9">
    <cfRule type="expression" dxfId="18" priority="1">
      <formula>B9=0</formula>
    </cfRule>
  </conditionalFormatting>
  <hyperlinks>
    <hyperlink ref="J1" location="Inhaltsverzeichnis!A1" display="Zurück zum Inhaltsverzeichnis" xr:uid="{D7E81080-3714-42D1-9CC5-361EA12B5507}"/>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JK Förderstedt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AB9E-9487-4397-8CE6-8E5B057E255A}">
  <sheetPr>
    <tabColor indexed="40"/>
  </sheetPr>
  <dimension ref="A1:V12"/>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2.28515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Jugendklub</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175</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SUM(F9:F12)</f>
        <v>0</v>
      </c>
      <c r="G8" s="46">
        <f>SUM(G9:G12)</f>
        <v>29</v>
      </c>
      <c r="H8" s="41"/>
      <c r="I8" s="46">
        <f>SUM(I9:I12)</f>
        <v>0</v>
      </c>
      <c r="J8" s="41"/>
      <c r="K8" s="41"/>
      <c r="L8" s="32"/>
      <c r="M8" s="32"/>
      <c r="N8" s="32"/>
      <c r="O8" s="32"/>
      <c r="P8" s="32"/>
      <c r="Q8" s="32"/>
      <c r="R8" s="32"/>
    </row>
    <row r="9" spans="1:18" ht="15" customHeight="1" x14ac:dyDescent="0.2">
      <c r="A9" s="30">
        <v>1</v>
      </c>
      <c r="B9" s="30"/>
      <c r="C9" s="30" t="s">
        <v>248</v>
      </c>
      <c r="D9" s="41">
        <v>1</v>
      </c>
      <c r="E9" s="41" t="s">
        <v>430</v>
      </c>
      <c r="F9" s="30"/>
      <c r="G9" s="47">
        <v>8</v>
      </c>
      <c r="H9" s="30">
        <v>2</v>
      </c>
      <c r="I9" s="47"/>
      <c r="J9" s="30"/>
      <c r="K9" s="30" t="s">
        <v>291</v>
      </c>
    </row>
    <row r="10" spans="1:18" ht="15" customHeight="1" x14ac:dyDescent="0.2">
      <c r="A10" s="30">
        <v>2</v>
      </c>
      <c r="B10" s="30"/>
      <c r="C10" s="30" t="s">
        <v>248</v>
      </c>
      <c r="D10" s="41">
        <v>2</v>
      </c>
      <c r="E10" s="41" t="s">
        <v>430</v>
      </c>
      <c r="F10" s="30"/>
      <c r="G10" s="47">
        <v>8</v>
      </c>
      <c r="H10" s="30">
        <v>2</v>
      </c>
      <c r="I10" s="47"/>
      <c r="J10" s="30"/>
      <c r="K10" s="30" t="s">
        <v>291</v>
      </c>
    </row>
    <row r="11" spans="1:18" ht="15" customHeight="1" x14ac:dyDescent="0.2">
      <c r="A11" s="30">
        <v>3</v>
      </c>
      <c r="B11" s="30"/>
      <c r="C11" s="30" t="s">
        <v>248</v>
      </c>
      <c r="D11" s="41">
        <v>3</v>
      </c>
      <c r="E11" s="41" t="s">
        <v>430</v>
      </c>
      <c r="F11" s="30"/>
      <c r="G11" s="47">
        <v>8</v>
      </c>
      <c r="H11" s="30">
        <v>2</v>
      </c>
      <c r="I11" s="47"/>
      <c r="J11" s="30"/>
      <c r="K11" s="30" t="s">
        <v>291</v>
      </c>
    </row>
    <row r="12" spans="1:18" ht="15" customHeight="1" x14ac:dyDescent="0.2">
      <c r="A12" s="30">
        <v>4</v>
      </c>
      <c r="B12" s="30"/>
      <c r="C12" s="30" t="s">
        <v>248</v>
      </c>
      <c r="D12" s="41"/>
      <c r="E12" s="41" t="s">
        <v>300</v>
      </c>
      <c r="F12" s="30"/>
      <c r="G12" s="47">
        <v>5</v>
      </c>
      <c r="H12" s="30">
        <v>2</v>
      </c>
      <c r="I12" s="47"/>
      <c r="J12" s="30"/>
      <c r="K12" s="30" t="s">
        <v>288</v>
      </c>
    </row>
  </sheetData>
  <sheetProtection algorithmName="SHA-512" hashValue="9vq2Bd7Q7pZPtfdklMT7W2ODuHhdxqB7kkfIr+2yGEYZhHHaebivncpBAmIBExLfx76of6TwnnOPOOqugYPv1w==" saltValue="vKa2nFqkDdFeUtkqs191mw==" spinCount="100000" sheet="1" objects="1" scenarios="1"/>
  <mergeCells count="4">
    <mergeCell ref="A2:E3"/>
    <mergeCell ref="B4:E4"/>
    <mergeCell ref="B5:E5"/>
    <mergeCell ref="B6:E6"/>
  </mergeCells>
  <conditionalFormatting sqref="B9:J12">
    <cfRule type="expression" dxfId="17" priority="1">
      <formula>B9=0</formula>
    </cfRule>
  </conditionalFormatting>
  <hyperlinks>
    <hyperlink ref="J1" location="Inhaltsverzeichnis!A1" display="Zurück zum Inhaltsverzeichnis" xr:uid="{03358709-53E0-4DC5-9C37-C65437757617}"/>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Jugendklub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5644-54E0-43DE-B872-E500E0FE09AE}">
  <sheetPr>
    <tabColor indexed="40"/>
  </sheetPr>
  <dimension ref="A1:V29"/>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22"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Abenteuer</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176</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SUM(F9:F29)</f>
        <v>0</v>
      </c>
      <c r="G8" s="46">
        <f>SUM(G9:G29)</f>
        <v>161.78000000000003</v>
      </c>
      <c r="H8" s="41"/>
      <c r="I8" s="46">
        <f>SUM(I9:I29)</f>
        <v>40.340000000000003</v>
      </c>
      <c r="J8" s="41"/>
      <c r="K8" s="41"/>
      <c r="L8" s="32"/>
      <c r="M8" s="32"/>
      <c r="N8" s="32"/>
      <c r="O8" s="32"/>
      <c r="P8" s="32"/>
      <c r="Q8" s="32"/>
      <c r="R8" s="32"/>
    </row>
    <row r="9" spans="1:18" ht="15" customHeight="1" x14ac:dyDescent="0.2">
      <c r="A9" s="30">
        <v>1</v>
      </c>
      <c r="B9" s="30">
        <v>1.03</v>
      </c>
      <c r="C9" s="30" t="s">
        <v>248</v>
      </c>
      <c r="D9" s="41">
        <v>1</v>
      </c>
      <c r="E9" s="41" t="s">
        <v>430</v>
      </c>
      <c r="F9" s="30"/>
      <c r="G9" s="47">
        <v>15.92</v>
      </c>
      <c r="H9" s="30">
        <v>2</v>
      </c>
      <c r="I9" s="47">
        <v>4.42</v>
      </c>
      <c r="J9" s="30">
        <v>2</v>
      </c>
      <c r="K9" s="30" t="s">
        <v>291</v>
      </c>
    </row>
    <row r="10" spans="1:18" ht="15" customHeight="1" x14ac:dyDescent="0.2">
      <c r="A10" s="30">
        <v>2</v>
      </c>
      <c r="B10" s="30">
        <v>1.07</v>
      </c>
      <c r="C10" s="30" t="s">
        <v>248</v>
      </c>
      <c r="D10" s="41"/>
      <c r="E10" s="41" t="s">
        <v>434</v>
      </c>
      <c r="F10" s="30"/>
      <c r="G10" s="47">
        <v>7.56</v>
      </c>
      <c r="H10" s="30">
        <v>2</v>
      </c>
      <c r="I10" s="47"/>
      <c r="J10" s="30"/>
      <c r="K10" s="30" t="s">
        <v>291</v>
      </c>
    </row>
    <row r="11" spans="1:18" ht="15" customHeight="1" x14ac:dyDescent="0.2">
      <c r="A11" s="30">
        <v>3</v>
      </c>
      <c r="B11" s="30">
        <v>1.08</v>
      </c>
      <c r="C11" s="30" t="s">
        <v>248</v>
      </c>
      <c r="D11" s="41">
        <v>2</v>
      </c>
      <c r="E11" s="41" t="s">
        <v>430</v>
      </c>
      <c r="F11" s="30"/>
      <c r="G11" s="47">
        <v>15.92</v>
      </c>
      <c r="H11" s="30">
        <v>2</v>
      </c>
      <c r="I11" s="47">
        <v>4.42</v>
      </c>
      <c r="J11" s="30">
        <v>2</v>
      </c>
      <c r="K11" s="30" t="s">
        <v>291</v>
      </c>
    </row>
    <row r="12" spans="1:18" ht="15" customHeight="1" x14ac:dyDescent="0.2">
      <c r="A12" s="30">
        <v>4</v>
      </c>
      <c r="B12" s="30">
        <v>1.0900000000000001</v>
      </c>
      <c r="C12" s="30" t="s">
        <v>248</v>
      </c>
      <c r="D12" s="41"/>
      <c r="E12" s="41" t="s">
        <v>272</v>
      </c>
      <c r="F12" s="30"/>
      <c r="G12" s="47">
        <v>15.01</v>
      </c>
      <c r="H12" s="30">
        <v>2</v>
      </c>
      <c r="I12" s="47"/>
      <c r="J12" s="30"/>
      <c r="K12" s="30" t="s">
        <v>270</v>
      </c>
    </row>
    <row r="13" spans="1:18" ht="15" customHeight="1" x14ac:dyDescent="0.2">
      <c r="A13" s="30">
        <v>5</v>
      </c>
      <c r="B13" s="30">
        <v>1.1000000000000001</v>
      </c>
      <c r="C13" s="30" t="s">
        <v>248</v>
      </c>
      <c r="D13" s="41"/>
      <c r="E13" s="41" t="s">
        <v>435</v>
      </c>
      <c r="F13" s="30"/>
      <c r="G13" s="47">
        <v>6.93</v>
      </c>
      <c r="H13" s="30">
        <v>2</v>
      </c>
      <c r="I13" s="47">
        <v>6.3</v>
      </c>
      <c r="J13" s="30">
        <v>2</v>
      </c>
      <c r="K13" s="30" t="s">
        <v>270</v>
      </c>
    </row>
    <row r="14" spans="1:18" ht="15" customHeight="1" x14ac:dyDescent="0.2">
      <c r="A14" s="30">
        <v>6</v>
      </c>
      <c r="B14" s="30">
        <v>1.1100000000000001</v>
      </c>
      <c r="C14" s="30" t="s">
        <v>248</v>
      </c>
      <c r="D14" s="41"/>
      <c r="E14" s="41" t="s">
        <v>357</v>
      </c>
      <c r="F14" s="30"/>
      <c r="G14" s="47">
        <v>9.3800000000000008</v>
      </c>
      <c r="H14" s="30">
        <v>2</v>
      </c>
      <c r="I14" s="47">
        <v>12.6</v>
      </c>
      <c r="J14" s="30">
        <v>2</v>
      </c>
      <c r="K14" s="30" t="s">
        <v>288</v>
      </c>
    </row>
    <row r="15" spans="1:18" ht="15" customHeight="1" x14ac:dyDescent="0.2">
      <c r="A15" s="30">
        <v>7</v>
      </c>
      <c r="B15" s="30">
        <v>1.1200000000000001</v>
      </c>
      <c r="C15" s="30" t="s">
        <v>248</v>
      </c>
      <c r="D15" s="41"/>
      <c r="E15" s="41" t="s">
        <v>436</v>
      </c>
      <c r="F15" s="30"/>
      <c r="G15" s="47">
        <v>2.65</v>
      </c>
      <c r="H15" s="30">
        <v>2</v>
      </c>
      <c r="I15" s="47"/>
      <c r="J15" s="30"/>
      <c r="K15" s="30" t="s">
        <v>288</v>
      </c>
    </row>
    <row r="16" spans="1:18" ht="15" customHeight="1" x14ac:dyDescent="0.2">
      <c r="A16" s="30">
        <v>8</v>
      </c>
      <c r="B16" s="30">
        <v>1.1599999999999999</v>
      </c>
      <c r="C16" s="30" t="s">
        <v>248</v>
      </c>
      <c r="D16" s="41"/>
      <c r="E16" s="41" t="s">
        <v>437</v>
      </c>
      <c r="F16" s="30"/>
      <c r="G16" s="47">
        <v>2.65</v>
      </c>
      <c r="H16" s="30">
        <v>2</v>
      </c>
      <c r="I16" s="47"/>
      <c r="J16" s="30"/>
      <c r="K16" s="30" t="s">
        <v>253</v>
      </c>
    </row>
    <row r="17" spans="1:11" ht="15" customHeight="1" x14ac:dyDescent="0.2">
      <c r="A17" s="30">
        <v>9</v>
      </c>
      <c r="B17" s="30">
        <v>1.17</v>
      </c>
      <c r="C17" s="30" t="s">
        <v>248</v>
      </c>
      <c r="D17" s="41"/>
      <c r="E17" s="41" t="s">
        <v>438</v>
      </c>
      <c r="F17" s="30"/>
      <c r="G17" s="47">
        <v>8.1199999999999992</v>
      </c>
      <c r="H17" s="30">
        <v>2</v>
      </c>
      <c r="I17" s="47"/>
      <c r="J17" s="30"/>
      <c r="K17" s="30" t="s">
        <v>268</v>
      </c>
    </row>
    <row r="18" spans="1:11" ht="15" customHeight="1" x14ac:dyDescent="0.2">
      <c r="A18" s="30">
        <v>10</v>
      </c>
      <c r="B18" s="30">
        <v>1.18</v>
      </c>
      <c r="C18" s="30" t="s">
        <v>248</v>
      </c>
      <c r="D18" s="41"/>
      <c r="E18" s="41" t="s">
        <v>309</v>
      </c>
      <c r="F18" s="30"/>
      <c r="G18" s="47">
        <v>2.65</v>
      </c>
      <c r="H18" s="30">
        <v>2</v>
      </c>
      <c r="I18" s="47"/>
      <c r="J18" s="30"/>
      <c r="K18" s="30" t="s">
        <v>309</v>
      </c>
    </row>
    <row r="19" spans="1:11" ht="15" customHeight="1" x14ac:dyDescent="0.2">
      <c r="A19" s="30">
        <v>11</v>
      </c>
      <c r="B19" s="30">
        <v>1.21</v>
      </c>
      <c r="C19" s="30" t="s">
        <v>248</v>
      </c>
      <c r="D19" s="41"/>
      <c r="E19" s="41" t="s">
        <v>439</v>
      </c>
      <c r="F19" s="30"/>
      <c r="G19" s="47">
        <v>2.65</v>
      </c>
      <c r="H19" s="30">
        <v>2</v>
      </c>
      <c r="I19" s="47"/>
      <c r="J19" s="30"/>
      <c r="K19" s="30" t="s">
        <v>270</v>
      </c>
    </row>
    <row r="20" spans="1:11" ht="15" customHeight="1" x14ac:dyDescent="0.2">
      <c r="A20" s="30">
        <v>12</v>
      </c>
      <c r="B20" s="30">
        <v>1.23</v>
      </c>
      <c r="C20" s="30" t="s">
        <v>248</v>
      </c>
      <c r="D20" s="41"/>
      <c r="E20" s="41" t="s">
        <v>440</v>
      </c>
      <c r="F20" s="30"/>
      <c r="G20" s="47">
        <v>2.65</v>
      </c>
      <c r="H20" s="30">
        <v>2</v>
      </c>
      <c r="I20" s="47"/>
      <c r="J20" s="30"/>
      <c r="K20" s="30" t="s">
        <v>257</v>
      </c>
    </row>
    <row r="21" spans="1:11" ht="15" customHeight="1" x14ac:dyDescent="0.2">
      <c r="A21" s="30">
        <v>13</v>
      </c>
      <c r="B21" s="30">
        <v>1.24</v>
      </c>
      <c r="C21" s="30" t="s">
        <v>248</v>
      </c>
      <c r="D21" s="41"/>
      <c r="E21" s="41" t="s">
        <v>441</v>
      </c>
      <c r="F21" s="30"/>
      <c r="G21" s="47">
        <v>9.3800000000000008</v>
      </c>
      <c r="H21" s="30">
        <v>2</v>
      </c>
      <c r="I21" s="47">
        <v>12.6</v>
      </c>
      <c r="J21" s="30">
        <v>2</v>
      </c>
      <c r="K21" s="30" t="s">
        <v>305</v>
      </c>
    </row>
    <row r="22" spans="1:11" ht="15" customHeight="1" x14ac:dyDescent="0.2">
      <c r="A22" s="30">
        <v>14</v>
      </c>
      <c r="B22" s="30">
        <v>1.26</v>
      </c>
      <c r="C22" s="30" t="s">
        <v>248</v>
      </c>
      <c r="D22" s="41"/>
      <c r="E22" s="41" t="s">
        <v>442</v>
      </c>
      <c r="F22" s="30"/>
      <c r="G22" s="47">
        <v>2.65</v>
      </c>
      <c r="H22" s="30">
        <v>2</v>
      </c>
      <c r="I22" s="47"/>
      <c r="J22" s="30"/>
      <c r="K22" s="30" t="s">
        <v>257</v>
      </c>
    </row>
    <row r="23" spans="1:11" ht="15" customHeight="1" x14ac:dyDescent="0.2">
      <c r="A23" s="30">
        <v>15</v>
      </c>
      <c r="B23" s="30">
        <v>1.27</v>
      </c>
      <c r="C23" s="30" t="s">
        <v>248</v>
      </c>
      <c r="D23" s="41"/>
      <c r="E23" s="41" t="s">
        <v>443</v>
      </c>
      <c r="F23" s="30"/>
      <c r="G23" s="47">
        <v>2.65</v>
      </c>
      <c r="H23" s="30">
        <v>2</v>
      </c>
      <c r="I23" s="47"/>
      <c r="J23" s="30"/>
      <c r="K23" s="30" t="s">
        <v>257</v>
      </c>
    </row>
    <row r="24" spans="1:11" ht="15" customHeight="1" x14ac:dyDescent="0.2">
      <c r="A24" s="30">
        <v>16</v>
      </c>
      <c r="B24" s="30">
        <v>1.28</v>
      </c>
      <c r="C24" s="30" t="s">
        <v>248</v>
      </c>
      <c r="D24" s="41"/>
      <c r="E24" s="41" t="s">
        <v>444</v>
      </c>
      <c r="F24" s="30"/>
      <c r="G24" s="47">
        <v>0.6</v>
      </c>
      <c r="H24" s="30">
        <v>2</v>
      </c>
      <c r="I24" s="47"/>
      <c r="J24" s="30"/>
      <c r="K24" s="30" t="s">
        <v>250</v>
      </c>
    </row>
    <row r="25" spans="1:11" ht="15" customHeight="1" x14ac:dyDescent="0.2">
      <c r="A25" s="30">
        <v>17</v>
      </c>
      <c r="B25" s="30">
        <v>1.3</v>
      </c>
      <c r="C25" s="30" t="s">
        <v>248</v>
      </c>
      <c r="D25" s="41"/>
      <c r="E25" s="41" t="s">
        <v>272</v>
      </c>
      <c r="F25" s="30"/>
      <c r="G25" s="47">
        <v>15.01</v>
      </c>
      <c r="H25" s="30">
        <v>2</v>
      </c>
      <c r="I25" s="47"/>
      <c r="J25" s="30"/>
      <c r="K25" s="30" t="s">
        <v>270</v>
      </c>
    </row>
    <row r="26" spans="1:11" ht="15" customHeight="1" x14ac:dyDescent="0.2">
      <c r="A26" s="30">
        <v>18</v>
      </c>
      <c r="B26" s="30">
        <v>1.31</v>
      </c>
      <c r="C26" s="30" t="s">
        <v>248</v>
      </c>
      <c r="D26" s="41">
        <v>3</v>
      </c>
      <c r="E26" s="41" t="s">
        <v>430</v>
      </c>
      <c r="F26" s="30"/>
      <c r="G26" s="47">
        <v>15.92</v>
      </c>
      <c r="H26" s="30">
        <v>2</v>
      </c>
      <c r="I26" s="47"/>
      <c r="J26" s="30"/>
      <c r="K26" s="30" t="s">
        <v>291</v>
      </c>
    </row>
    <row r="27" spans="1:11" ht="15" customHeight="1" x14ac:dyDescent="0.2">
      <c r="A27" s="30">
        <v>19</v>
      </c>
      <c r="B27" s="30">
        <v>1.33</v>
      </c>
      <c r="C27" s="30" t="s">
        <v>248</v>
      </c>
      <c r="D27" s="41"/>
      <c r="E27" s="41" t="s">
        <v>445</v>
      </c>
      <c r="F27" s="30"/>
      <c r="G27" s="47">
        <v>3.78</v>
      </c>
      <c r="H27" s="30">
        <v>2</v>
      </c>
      <c r="I27" s="47"/>
      <c r="J27" s="30"/>
      <c r="K27" s="30" t="s">
        <v>291</v>
      </c>
    </row>
    <row r="28" spans="1:11" ht="15" customHeight="1" x14ac:dyDescent="0.2">
      <c r="A28" s="30">
        <v>20</v>
      </c>
      <c r="B28" s="30">
        <v>1.35</v>
      </c>
      <c r="C28" s="30" t="s">
        <v>248</v>
      </c>
      <c r="D28" s="41"/>
      <c r="E28" s="41" t="s">
        <v>445</v>
      </c>
      <c r="F28" s="30"/>
      <c r="G28" s="47">
        <v>3.78</v>
      </c>
      <c r="H28" s="30">
        <v>2</v>
      </c>
      <c r="I28" s="47"/>
      <c r="J28" s="30"/>
      <c r="K28" s="30" t="s">
        <v>291</v>
      </c>
    </row>
    <row r="29" spans="1:11" ht="15" customHeight="1" x14ac:dyDescent="0.2">
      <c r="A29" s="30">
        <v>21</v>
      </c>
      <c r="B29" s="30">
        <v>1.36</v>
      </c>
      <c r="C29" s="30" t="s">
        <v>248</v>
      </c>
      <c r="D29" s="41">
        <v>4</v>
      </c>
      <c r="E29" s="41" t="s">
        <v>430</v>
      </c>
      <c r="F29" s="30"/>
      <c r="G29" s="47">
        <v>15.92</v>
      </c>
      <c r="H29" s="30">
        <v>2</v>
      </c>
      <c r="I29" s="47"/>
      <c r="J29" s="30"/>
      <c r="K29" s="30" t="s">
        <v>291</v>
      </c>
    </row>
  </sheetData>
  <sheetProtection algorithmName="SHA-512" hashValue="C0ZFbRjB9KEcvrFGEKjH+04j2Ozi+tEGqSjrjN2KnBNf9vk8yjwg8LAhjf/8EMYgBixjQoogNN/rrAcRriv5GQ==" saltValue="Bij1CxBwoys9Zb7kxAv/SA==" spinCount="100000" sheet="1" objects="1" scenarios="1"/>
  <mergeCells count="4">
    <mergeCell ref="A2:E3"/>
    <mergeCell ref="B4:E4"/>
    <mergeCell ref="B5:E5"/>
    <mergeCell ref="B6:E6"/>
  </mergeCells>
  <conditionalFormatting sqref="B9:J29">
    <cfRule type="expression" dxfId="16" priority="1">
      <formula>B9=0</formula>
    </cfRule>
  </conditionalFormatting>
  <hyperlinks>
    <hyperlink ref="J1" location="Inhaltsverzeichnis!A1" display="Zurück zum Inhaltsverzeichnis" xr:uid="{7C9C302F-2A36-4D3B-95A9-266761376793}"/>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Abenteuer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00A2-2067-4D22-856C-4015B745ABF4}">
  <sheetPr>
    <tabColor indexed="40"/>
  </sheetPr>
  <dimension ref="A1:V59"/>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11.28515625" style="26" customWidth="1"/>
    <col min="5" max="5" width="15.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Leopoldsh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177</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SUM(F9:F59)</f>
        <v>0</v>
      </c>
      <c r="G8" s="46">
        <f>SUM(G9:G59)</f>
        <v>329.70000000000005</v>
      </c>
      <c r="H8" s="41"/>
      <c r="I8" s="46">
        <f>SUM(I9:I59)</f>
        <v>7</v>
      </c>
      <c r="J8" s="41"/>
      <c r="K8" s="41"/>
      <c r="L8" s="32"/>
      <c r="M8" s="32"/>
      <c r="N8" s="32"/>
      <c r="O8" s="32"/>
      <c r="P8" s="32"/>
      <c r="Q8" s="32"/>
      <c r="R8" s="32"/>
    </row>
    <row r="9" spans="1:18" ht="15" customHeight="1" x14ac:dyDescent="0.2">
      <c r="A9" s="30">
        <v>1</v>
      </c>
      <c r="B9" s="30">
        <v>6.6</v>
      </c>
      <c r="C9" s="30" t="s">
        <v>248</v>
      </c>
      <c r="D9" s="41" t="s">
        <v>446</v>
      </c>
      <c r="E9" s="41" t="s">
        <v>430</v>
      </c>
      <c r="F9" s="30"/>
      <c r="G9" s="47">
        <v>18.5</v>
      </c>
      <c r="H9" s="30">
        <v>2</v>
      </c>
      <c r="I9" s="47"/>
      <c r="J9" s="30"/>
      <c r="K9" s="30" t="s">
        <v>291</v>
      </c>
    </row>
    <row r="10" spans="1:18" ht="15" customHeight="1" x14ac:dyDescent="0.2">
      <c r="A10" s="30">
        <v>2</v>
      </c>
      <c r="B10" s="30">
        <v>6.7</v>
      </c>
      <c r="C10" s="30" t="s">
        <v>248</v>
      </c>
      <c r="D10" s="41" t="s">
        <v>446</v>
      </c>
      <c r="E10" s="41" t="s">
        <v>430</v>
      </c>
      <c r="F10" s="30"/>
      <c r="G10" s="47">
        <v>12.15</v>
      </c>
      <c r="H10" s="30">
        <v>2</v>
      </c>
      <c r="I10" s="47"/>
      <c r="J10" s="30"/>
      <c r="K10" s="30" t="s">
        <v>291</v>
      </c>
    </row>
    <row r="11" spans="1:18" ht="15" customHeight="1" x14ac:dyDescent="0.2">
      <c r="A11" s="30">
        <v>3</v>
      </c>
      <c r="B11" s="30">
        <v>6.5</v>
      </c>
      <c r="C11" s="30" t="s">
        <v>248</v>
      </c>
      <c r="D11" s="41" t="s">
        <v>446</v>
      </c>
      <c r="E11" s="41" t="s">
        <v>250</v>
      </c>
      <c r="F11" s="30"/>
      <c r="G11" s="47">
        <v>4.5999999999999996</v>
      </c>
      <c r="H11" s="30">
        <v>2</v>
      </c>
      <c r="I11" s="47"/>
      <c r="J11" s="30"/>
      <c r="K11" s="30" t="s">
        <v>250</v>
      </c>
    </row>
    <row r="12" spans="1:18" ht="15" customHeight="1" x14ac:dyDescent="0.2">
      <c r="A12" s="30">
        <v>4</v>
      </c>
      <c r="B12" s="30">
        <v>6.4</v>
      </c>
      <c r="C12" s="30" t="s">
        <v>248</v>
      </c>
      <c r="D12" s="41" t="s">
        <v>446</v>
      </c>
      <c r="E12" s="41" t="s">
        <v>447</v>
      </c>
      <c r="F12" s="30"/>
      <c r="G12" s="47">
        <v>1</v>
      </c>
      <c r="H12" s="30">
        <v>2</v>
      </c>
      <c r="I12" s="47">
        <v>0.5</v>
      </c>
      <c r="J12" s="30">
        <v>2</v>
      </c>
      <c r="K12" s="30" t="s">
        <v>270</v>
      </c>
    </row>
    <row r="13" spans="1:18" ht="15" customHeight="1" x14ac:dyDescent="0.2">
      <c r="A13" s="30">
        <v>5</v>
      </c>
      <c r="B13" s="30">
        <v>4.5999999999999996</v>
      </c>
      <c r="C13" s="30" t="s">
        <v>248</v>
      </c>
      <c r="D13" s="41" t="s">
        <v>446</v>
      </c>
      <c r="E13" s="41" t="s">
        <v>447</v>
      </c>
      <c r="F13" s="30"/>
      <c r="G13" s="47">
        <v>4.7</v>
      </c>
      <c r="H13" s="30">
        <v>2</v>
      </c>
      <c r="I13" s="47"/>
      <c r="J13" s="30"/>
      <c r="K13" s="30" t="s">
        <v>270</v>
      </c>
    </row>
    <row r="14" spans="1:18" ht="15" customHeight="1" x14ac:dyDescent="0.2">
      <c r="A14" s="30">
        <v>6</v>
      </c>
      <c r="B14" s="30">
        <v>5.7</v>
      </c>
      <c r="C14" s="30" t="s">
        <v>248</v>
      </c>
      <c r="D14" s="41" t="s">
        <v>448</v>
      </c>
      <c r="E14" s="41" t="s">
        <v>430</v>
      </c>
      <c r="F14" s="30"/>
      <c r="G14" s="47">
        <v>18.5</v>
      </c>
      <c r="H14" s="30">
        <v>2</v>
      </c>
      <c r="I14" s="47"/>
      <c r="J14" s="30"/>
      <c r="K14" s="30" t="s">
        <v>291</v>
      </c>
    </row>
    <row r="15" spans="1:18" ht="15" customHeight="1" x14ac:dyDescent="0.2">
      <c r="A15" s="30">
        <v>7</v>
      </c>
      <c r="B15" s="30">
        <v>5.6</v>
      </c>
      <c r="C15" s="30" t="s">
        <v>248</v>
      </c>
      <c r="D15" s="41" t="s">
        <v>448</v>
      </c>
      <c r="E15" s="41" t="s">
        <v>445</v>
      </c>
      <c r="F15" s="30"/>
      <c r="G15" s="47">
        <v>12.15</v>
      </c>
      <c r="H15" s="30">
        <v>2</v>
      </c>
      <c r="I15" s="47"/>
      <c r="J15" s="30"/>
      <c r="K15" s="30" t="s">
        <v>291</v>
      </c>
    </row>
    <row r="16" spans="1:18" ht="15" customHeight="1" x14ac:dyDescent="0.2">
      <c r="A16" s="30">
        <v>8</v>
      </c>
      <c r="B16" s="30">
        <v>5.5</v>
      </c>
      <c r="C16" s="30" t="s">
        <v>248</v>
      </c>
      <c r="D16" s="41" t="s">
        <v>448</v>
      </c>
      <c r="E16" s="41" t="s">
        <v>250</v>
      </c>
      <c r="F16" s="30"/>
      <c r="G16" s="47">
        <v>4.5999999999999996</v>
      </c>
      <c r="H16" s="30">
        <v>2</v>
      </c>
      <c r="I16" s="47"/>
      <c r="J16" s="30"/>
      <c r="K16" s="30" t="s">
        <v>250</v>
      </c>
    </row>
    <row r="17" spans="1:11" ht="15" customHeight="1" x14ac:dyDescent="0.2">
      <c r="A17" s="30">
        <v>9</v>
      </c>
      <c r="B17" s="30">
        <v>5.4</v>
      </c>
      <c r="C17" s="30" t="s">
        <v>248</v>
      </c>
      <c r="D17" s="41" t="s">
        <v>448</v>
      </c>
      <c r="E17" s="41" t="s">
        <v>447</v>
      </c>
      <c r="F17" s="30"/>
      <c r="G17" s="47">
        <v>1</v>
      </c>
      <c r="H17" s="30">
        <v>2</v>
      </c>
      <c r="I17" s="47">
        <v>0.5</v>
      </c>
      <c r="J17" s="30">
        <v>2</v>
      </c>
      <c r="K17" s="30" t="s">
        <v>270</v>
      </c>
    </row>
    <row r="18" spans="1:11" ht="24.95" customHeight="1" x14ac:dyDescent="0.2">
      <c r="A18" s="30">
        <v>10</v>
      </c>
      <c r="B18" s="30">
        <v>2.6</v>
      </c>
      <c r="C18" s="30" t="s">
        <v>248</v>
      </c>
      <c r="D18" s="41" t="s">
        <v>449</v>
      </c>
      <c r="E18" s="41" t="s">
        <v>430</v>
      </c>
      <c r="F18" s="30"/>
      <c r="G18" s="47">
        <v>12.15</v>
      </c>
      <c r="H18" s="30">
        <v>2</v>
      </c>
      <c r="I18" s="47"/>
      <c r="J18" s="30"/>
      <c r="K18" s="30" t="s">
        <v>291</v>
      </c>
    </row>
    <row r="19" spans="1:11" ht="24.95" customHeight="1" x14ac:dyDescent="0.2">
      <c r="A19" s="30">
        <v>11</v>
      </c>
      <c r="B19" s="30">
        <v>2.7</v>
      </c>
      <c r="C19" s="30" t="s">
        <v>248</v>
      </c>
      <c r="D19" s="41" t="s">
        <v>449</v>
      </c>
      <c r="E19" s="41" t="s">
        <v>430</v>
      </c>
      <c r="F19" s="30"/>
      <c r="G19" s="47">
        <v>18.600000000000001</v>
      </c>
      <c r="H19" s="30">
        <v>2</v>
      </c>
      <c r="I19" s="47"/>
      <c r="J19" s="30"/>
      <c r="K19" s="30" t="s">
        <v>291</v>
      </c>
    </row>
    <row r="20" spans="1:11" ht="24.95" customHeight="1" x14ac:dyDescent="0.2">
      <c r="A20" s="30">
        <v>12</v>
      </c>
      <c r="B20" s="30">
        <v>2.5</v>
      </c>
      <c r="C20" s="30" t="s">
        <v>248</v>
      </c>
      <c r="D20" s="41" t="s">
        <v>449</v>
      </c>
      <c r="E20" s="41" t="s">
        <v>250</v>
      </c>
      <c r="F20" s="30"/>
      <c r="G20" s="47">
        <v>4.5999999999999996</v>
      </c>
      <c r="H20" s="30">
        <v>2</v>
      </c>
      <c r="I20" s="47"/>
      <c r="J20" s="30"/>
      <c r="K20" s="30" t="s">
        <v>250</v>
      </c>
    </row>
    <row r="21" spans="1:11" ht="24.95" customHeight="1" x14ac:dyDescent="0.2">
      <c r="A21" s="30">
        <v>13</v>
      </c>
      <c r="B21" s="30">
        <v>2.4</v>
      </c>
      <c r="C21" s="30" t="s">
        <v>248</v>
      </c>
      <c r="D21" s="41" t="s">
        <v>449</v>
      </c>
      <c r="E21" s="41" t="s">
        <v>447</v>
      </c>
      <c r="F21" s="30"/>
      <c r="G21" s="47">
        <v>1</v>
      </c>
      <c r="H21" s="30">
        <v>2</v>
      </c>
      <c r="I21" s="47">
        <v>0.5</v>
      </c>
      <c r="J21" s="30">
        <v>2</v>
      </c>
      <c r="K21" s="30" t="s">
        <v>270</v>
      </c>
    </row>
    <row r="22" spans="1:11" ht="24.95" customHeight="1" x14ac:dyDescent="0.2">
      <c r="A22" s="30">
        <v>14</v>
      </c>
      <c r="B22" s="30">
        <v>2.8</v>
      </c>
      <c r="C22" s="30" t="s">
        <v>248</v>
      </c>
      <c r="D22" s="41" t="s">
        <v>449</v>
      </c>
      <c r="E22" s="41" t="s">
        <v>268</v>
      </c>
      <c r="F22" s="30"/>
      <c r="G22" s="47">
        <v>4.7</v>
      </c>
      <c r="H22" s="30">
        <v>2</v>
      </c>
      <c r="I22" s="47"/>
      <c r="J22" s="30"/>
      <c r="K22" s="30" t="s">
        <v>268</v>
      </c>
    </row>
    <row r="23" spans="1:11" ht="15" customHeight="1" x14ac:dyDescent="0.2">
      <c r="A23" s="30">
        <v>15</v>
      </c>
      <c r="B23" s="30">
        <v>8.6</v>
      </c>
      <c r="C23" s="30" t="s">
        <v>248</v>
      </c>
      <c r="D23" s="41" t="s">
        <v>450</v>
      </c>
      <c r="E23" s="41" t="s">
        <v>430</v>
      </c>
      <c r="F23" s="30"/>
      <c r="G23" s="47">
        <v>12.15</v>
      </c>
      <c r="H23" s="30">
        <v>2</v>
      </c>
      <c r="I23" s="47"/>
      <c r="J23" s="30"/>
      <c r="K23" s="30" t="s">
        <v>291</v>
      </c>
    </row>
    <row r="24" spans="1:11" ht="15" customHeight="1" x14ac:dyDescent="0.2">
      <c r="A24" s="30">
        <v>16</v>
      </c>
      <c r="B24" s="30">
        <v>8.6999999999999993</v>
      </c>
      <c r="C24" s="30" t="s">
        <v>248</v>
      </c>
      <c r="D24" s="41" t="s">
        <v>450</v>
      </c>
      <c r="E24" s="41" t="s">
        <v>430</v>
      </c>
      <c r="F24" s="30"/>
      <c r="G24" s="47">
        <v>18.600000000000001</v>
      </c>
      <c r="H24" s="30">
        <v>2</v>
      </c>
      <c r="I24" s="47"/>
      <c r="J24" s="30"/>
      <c r="K24" s="30" t="s">
        <v>291</v>
      </c>
    </row>
    <row r="25" spans="1:11" ht="15" customHeight="1" x14ac:dyDescent="0.2">
      <c r="A25" s="30">
        <v>17</v>
      </c>
      <c r="B25" s="30">
        <v>8.5</v>
      </c>
      <c r="C25" s="30" t="s">
        <v>248</v>
      </c>
      <c r="D25" s="41" t="s">
        <v>450</v>
      </c>
      <c r="E25" s="41" t="s">
        <v>250</v>
      </c>
      <c r="F25" s="30"/>
      <c r="G25" s="47">
        <v>4.5999999999999996</v>
      </c>
      <c r="H25" s="30">
        <v>2</v>
      </c>
      <c r="I25" s="47"/>
      <c r="J25" s="30"/>
      <c r="K25" s="30" t="s">
        <v>250</v>
      </c>
    </row>
    <row r="26" spans="1:11" ht="15" customHeight="1" x14ac:dyDescent="0.2">
      <c r="A26" s="30">
        <v>18</v>
      </c>
      <c r="B26" s="30">
        <v>8.4</v>
      </c>
      <c r="C26" s="30" t="s">
        <v>248</v>
      </c>
      <c r="D26" s="41" t="s">
        <v>450</v>
      </c>
      <c r="E26" s="41" t="s">
        <v>447</v>
      </c>
      <c r="F26" s="30"/>
      <c r="G26" s="47">
        <v>1</v>
      </c>
      <c r="H26" s="30">
        <v>2</v>
      </c>
      <c r="I26" s="47">
        <v>0.5</v>
      </c>
      <c r="J26" s="30">
        <v>2</v>
      </c>
      <c r="K26" s="30" t="s">
        <v>270</v>
      </c>
    </row>
    <row r="27" spans="1:11" ht="15" customHeight="1" x14ac:dyDescent="0.2">
      <c r="A27" s="30">
        <v>19</v>
      </c>
      <c r="B27" s="30">
        <v>4.5</v>
      </c>
      <c r="C27" s="30" t="s">
        <v>248</v>
      </c>
      <c r="D27" s="41" t="s">
        <v>450</v>
      </c>
      <c r="E27" s="41" t="s">
        <v>447</v>
      </c>
      <c r="F27" s="30"/>
      <c r="G27" s="47">
        <v>4.7</v>
      </c>
      <c r="H27" s="30">
        <v>2</v>
      </c>
      <c r="I27" s="47"/>
      <c r="J27" s="30"/>
      <c r="K27" s="30" t="s">
        <v>270</v>
      </c>
    </row>
    <row r="28" spans="1:11" ht="24.95" customHeight="1" x14ac:dyDescent="0.2">
      <c r="A28" s="30">
        <v>20</v>
      </c>
      <c r="B28" s="30">
        <v>9.6999999999999993</v>
      </c>
      <c r="C28" s="30" t="s">
        <v>248</v>
      </c>
      <c r="D28" s="41" t="s">
        <v>451</v>
      </c>
      <c r="E28" s="41" t="s">
        <v>430</v>
      </c>
      <c r="F28" s="30"/>
      <c r="G28" s="47">
        <v>18.5</v>
      </c>
      <c r="H28" s="30">
        <v>2</v>
      </c>
      <c r="I28" s="47"/>
      <c r="J28" s="30"/>
      <c r="K28" s="30" t="s">
        <v>291</v>
      </c>
    </row>
    <row r="29" spans="1:11" ht="24.95" customHeight="1" x14ac:dyDescent="0.2">
      <c r="A29" s="30">
        <v>21</v>
      </c>
      <c r="B29" s="30">
        <v>9.6</v>
      </c>
      <c r="C29" s="30" t="s">
        <v>248</v>
      </c>
      <c r="D29" s="41" t="s">
        <v>451</v>
      </c>
      <c r="E29" s="41" t="s">
        <v>445</v>
      </c>
      <c r="F29" s="30"/>
      <c r="G29" s="47">
        <v>12.15</v>
      </c>
      <c r="H29" s="30">
        <v>2</v>
      </c>
      <c r="I29" s="47"/>
      <c r="J29" s="30"/>
      <c r="K29" s="30" t="s">
        <v>291</v>
      </c>
    </row>
    <row r="30" spans="1:11" ht="24.95" customHeight="1" x14ac:dyDescent="0.2">
      <c r="A30" s="30">
        <v>22</v>
      </c>
      <c r="B30" s="30">
        <v>9.5</v>
      </c>
      <c r="C30" s="30" t="s">
        <v>248</v>
      </c>
      <c r="D30" s="41" t="s">
        <v>451</v>
      </c>
      <c r="E30" s="41" t="s">
        <v>250</v>
      </c>
      <c r="F30" s="30"/>
      <c r="G30" s="47">
        <v>4.5999999999999996</v>
      </c>
      <c r="H30" s="30">
        <v>2</v>
      </c>
      <c r="I30" s="47"/>
      <c r="J30" s="30"/>
      <c r="K30" s="30" t="s">
        <v>250</v>
      </c>
    </row>
    <row r="31" spans="1:11" ht="24.95" customHeight="1" x14ac:dyDescent="0.2">
      <c r="A31" s="30">
        <v>23</v>
      </c>
      <c r="B31" s="30">
        <v>9.4</v>
      </c>
      <c r="C31" s="30" t="s">
        <v>248</v>
      </c>
      <c r="D31" s="41" t="s">
        <v>451</v>
      </c>
      <c r="E31" s="41" t="s">
        <v>447</v>
      </c>
      <c r="F31" s="30"/>
      <c r="G31" s="47">
        <v>1</v>
      </c>
      <c r="H31" s="30">
        <v>2</v>
      </c>
      <c r="I31" s="47">
        <v>0.5</v>
      </c>
      <c r="J31" s="30">
        <v>2</v>
      </c>
      <c r="K31" s="30" t="s">
        <v>270</v>
      </c>
    </row>
    <row r="32" spans="1:11" ht="24.95" customHeight="1" x14ac:dyDescent="0.2">
      <c r="A32" s="30">
        <v>24</v>
      </c>
      <c r="B32" s="30">
        <v>9.3000000000000007</v>
      </c>
      <c r="C32" s="30" t="s">
        <v>248</v>
      </c>
      <c r="D32" s="41" t="s">
        <v>451</v>
      </c>
      <c r="E32" s="41" t="s">
        <v>447</v>
      </c>
      <c r="F32" s="30"/>
      <c r="G32" s="47">
        <v>4.7</v>
      </c>
      <c r="H32" s="30">
        <v>2</v>
      </c>
      <c r="I32" s="47"/>
      <c r="J32" s="30"/>
      <c r="K32" s="30" t="s">
        <v>270</v>
      </c>
    </row>
    <row r="33" spans="1:11" ht="15" customHeight="1" x14ac:dyDescent="0.2">
      <c r="A33" s="30">
        <v>25</v>
      </c>
      <c r="B33" s="30">
        <v>10.6</v>
      </c>
      <c r="C33" s="30" t="s">
        <v>248</v>
      </c>
      <c r="D33" s="41" t="s">
        <v>290</v>
      </c>
      <c r="E33" s="41" t="s">
        <v>430</v>
      </c>
      <c r="F33" s="30"/>
      <c r="G33" s="47">
        <v>12.15</v>
      </c>
      <c r="H33" s="30">
        <v>2</v>
      </c>
      <c r="I33" s="47"/>
      <c r="J33" s="30"/>
      <c r="K33" s="30" t="s">
        <v>291</v>
      </c>
    </row>
    <row r="34" spans="1:11" ht="15" customHeight="1" x14ac:dyDescent="0.2">
      <c r="A34" s="30">
        <v>26</v>
      </c>
      <c r="B34" s="30">
        <v>10.7</v>
      </c>
      <c r="C34" s="30" t="s">
        <v>248</v>
      </c>
      <c r="D34" s="41" t="s">
        <v>290</v>
      </c>
      <c r="E34" s="41" t="s">
        <v>430</v>
      </c>
      <c r="F34" s="30"/>
      <c r="G34" s="47">
        <v>18.600000000000001</v>
      </c>
      <c r="H34" s="30">
        <v>2</v>
      </c>
      <c r="I34" s="47"/>
      <c r="J34" s="30"/>
      <c r="K34" s="30" t="s">
        <v>291</v>
      </c>
    </row>
    <row r="35" spans="1:11" ht="15" customHeight="1" x14ac:dyDescent="0.2">
      <c r="A35" s="30">
        <v>27</v>
      </c>
      <c r="B35" s="30">
        <v>10.5</v>
      </c>
      <c r="C35" s="30" t="s">
        <v>248</v>
      </c>
      <c r="D35" s="41" t="s">
        <v>290</v>
      </c>
      <c r="E35" s="41" t="s">
        <v>250</v>
      </c>
      <c r="F35" s="30"/>
      <c r="G35" s="47">
        <v>4.5999999999999996</v>
      </c>
      <c r="H35" s="30">
        <v>2</v>
      </c>
      <c r="I35" s="47"/>
      <c r="J35" s="30"/>
      <c r="K35" s="30" t="s">
        <v>250</v>
      </c>
    </row>
    <row r="36" spans="1:11" ht="15" customHeight="1" x14ac:dyDescent="0.2">
      <c r="A36" s="30">
        <v>28</v>
      </c>
      <c r="B36" s="30">
        <v>10.4</v>
      </c>
      <c r="C36" s="30" t="s">
        <v>248</v>
      </c>
      <c r="D36" s="41" t="s">
        <v>290</v>
      </c>
      <c r="E36" s="41" t="s">
        <v>447</v>
      </c>
      <c r="F36" s="30"/>
      <c r="G36" s="47">
        <v>1</v>
      </c>
      <c r="H36" s="30">
        <v>2</v>
      </c>
      <c r="I36" s="47">
        <v>0.5</v>
      </c>
      <c r="J36" s="30">
        <v>2</v>
      </c>
      <c r="K36" s="30" t="s">
        <v>270</v>
      </c>
    </row>
    <row r="37" spans="1:11" ht="15" customHeight="1" x14ac:dyDescent="0.2">
      <c r="A37" s="30">
        <v>29</v>
      </c>
      <c r="B37" s="30"/>
      <c r="C37" s="30" t="s">
        <v>248</v>
      </c>
      <c r="D37" s="41" t="s">
        <v>290</v>
      </c>
      <c r="E37" s="41" t="s">
        <v>447</v>
      </c>
      <c r="F37" s="30"/>
      <c r="G37" s="47">
        <v>4.7</v>
      </c>
      <c r="H37" s="30">
        <v>2</v>
      </c>
      <c r="I37" s="47"/>
      <c r="J37" s="30"/>
      <c r="K37" s="30" t="s">
        <v>270</v>
      </c>
    </row>
    <row r="38" spans="1:11" ht="15" customHeight="1" x14ac:dyDescent="0.2">
      <c r="A38" s="30">
        <v>30</v>
      </c>
      <c r="B38" s="30">
        <v>4.2</v>
      </c>
      <c r="C38" s="30" t="s">
        <v>248</v>
      </c>
      <c r="D38" s="41" t="s">
        <v>290</v>
      </c>
      <c r="E38" s="41" t="s">
        <v>452</v>
      </c>
      <c r="F38" s="30"/>
      <c r="G38" s="47">
        <v>17.8</v>
      </c>
      <c r="H38" s="30">
        <v>2</v>
      </c>
      <c r="I38" s="47">
        <v>2</v>
      </c>
      <c r="J38" s="30">
        <v>2</v>
      </c>
      <c r="K38" s="30" t="s">
        <v>270</v>
      </c>
    </row>
    <row r="39" spans="1:11" ht="15" customHeight="1" x14ac:dyDescent="0.2">
      <c r="A39" s="30">
        <v>31</v>
      </c>
      <c r="B39" s="30">
        <v>2.9</v>
      </c>
      <c r="C39" s="30" t="s">
        <v>248</v>
      </c>
      <c r="D39" s="41" t="s">
        <v>290</v>
      </c>
      <c r="E39" s="41" t="s">
        <v>453</v>
      </c>
      <c r="F39" s="30"/>
      <c r="G39" s="47">
        <v>12.9</v>
      </c>
      <c r="H39" s="30">
        <v>2</v>
      </c>
      <c r="I39" s="47"/>
      <c r="J39" s="30"/>
      <c r="K39" s="30" t="s">
        <v>305</v>
      </c>
    </row>
    <row r="40" spans="1:11" ht="15" customHeight="1" x14ac:dyDescent="0.2">
      <c r="A40" s="30">
        <v>32</v>
      </c>
      <c r="B40" s="30">
        <v>3.5</v>
      </c>
      <c r="C40" s="30" t="s">
        <v>248</v>
      </c>
      <c r="D40" s="41" t="s">
        <v>290</v>
      </c>
      <c r="E40" s="41" t="s">
        <v>268</v>
      </c>
      <c r="F40" s="30"/>
      <c r="G40" s="47">
        <v>1.5</v>
      </c>
      <c r="H40" s="30">
        <v>2</v>
      </c>
      <c r="I40" s="47"/>
      <c r="J40" s="30"/>
      <c r="K40" s="30" t="s">
        <v>268</v>
      </c>
    </row>
    <row r="41" spans="1:11" ht="15" customHeight="1" x14ac:dyDescent="0.2">
      <c r="A41" s="30">
        <v>33</v>
      </c>
      <c r="B41" s="30">
        <v>4.0999999999999996</v>
      </c>
      <c r="C41" s="30" t="s">
        <v>248</v>
      </c>
      <c r="D41" s="41" t="s">
        <v>290</v>
      </c>
      <c r="E41" s="41" t="s">
        <v>454</v>
      </c>
      <c r="F41" s="30"/>
      <c r="G41" s="47">
        <v>16.2</v>
      </c>
      <c r="H41" s="30">
        <v>2</v>
      </c>
      <c r="I41" s="47">
        <v>2</v>
      </c>
      <c r="J41" s="30">
        <v>2</v>
      </c>
      <c r="K41" s="30" t="s">
        <v>270</v>
      </c>
    </row>
    <row r="42" spans="1:11" ht="15" customHeight="1" x14ac:dyDescent="0.2">
      <c r="A42" s="30">
        <v>34</v>
      </c>
      <c r="B42" s="30">
        <v>1.7</v>
      </c>
      <c r="C42" s="30" t="s">
        <v>248</v>
      </c>
      <c r="D42" s="41" t="s">
        <v>455</v>
      </c>
      <c r="E42" s="41" t="s">
        <v>300</v>
      </c>
      <c r="F42" s="30"/>
      <c r="G42" s="47">
        <v>1.5</v>
      </c>
      <c r="H42" s="30">
        <v>2</v>
      </c>
      <c r="I42" s="47"/>
      <c r="J42" s="30"/>
      <c r="K42" s="30" t="s">
        <v>288</v>
      </c>
    </row>
    <row r="43" spans="1:11" ht="15" customHeight="1" x14ac:dyDescent="0.2">
      <c r="A43" s="30">
        <v>35</v>
      </c>
      <c r="B43" s="30">
        <v>1.5</v>
      </c>
      <c r="C43" s="30" t="s">
        <v>248</v>
      </c>
      <c r="D43" s="41" t="s">
        <v>455</v>
      </c>
      <c r="E43" s="41" t="s">
        <v>456</v>
      </c>
      <c r="F43" s="30"/>
      <c r="G43" s="47">
        <v>2.6</v>
      </c>
      <c r="H43" s="30">
        <v>2</v>
      </c>
      <c r="I43" s="47"/>
      <c r="J43" s="30"/>
      <c r="K43" s="30" t="s">
        <v>268</v>
      </c>
    </row>
    <row r="44" spans="1:11" ht="15" customHeight="1" x14ac:dyDescent="0.2">
      <c r="A44" s="30">
        <v>36</v>
      </c>
      <c r="B44" s="30">
        <v>1.6</v>
      </c>
      <c r="C44" s="30" t="s">
        <v>248</v>
      </c>
      <c r="D44" s="41" t="s">
        <v>455</v>
      </c>
      <c r="E44" s="41" t="s">
        <v>456</v>
      </c>
      <c r="F44" s="30"/>
      <c r="G44" s="47">
        <v>4.5999999999999996</v>
      </c>
      <c r="H44" s="30">
        <v>2</v>
      </c>
      <c r="I44" s="47"/>
      <c r="J44" s="30"/>
      <c r="K44" s="30" t="s">
        <v>268</v>
      </c>
    </row>
    <row r="45" spans="1:11" ht="15" customHeight="1" x14ac:dyDescent="0.2">
      <c r="A45" s="30">
        <v>37</v>
      </c>
      <c r="B45" s="30">
        <v>1.4</v>
      </c>
      <c r="C45" s="30" t="s">
        <v>248</v>
      </c>
      <c r="D45" s="41" t="s">
        <v>455</v>
      </c>
      <c r="E45" s="41" t="s">
        <v>323</v>
      </c>
      <c r="F45" s="30"/>
      <c r="G45" s="47">
        <v>1.2</v>
      </c>
      <c r="H45" s="30">
        <v>2</v>
      </c>
      <c r="I45" s="47"/>
      <c r="J45" s="30"/>
      <c r="K45" s="30" t="s">
        <v>257</v>
      </c>
    </row>
    <row r="46" spans="1:11" ht="15" customHeight="1" x14ac:dyDescent="0.2">
      <c r="A46" s="30">
        <v>38</v>
      </c>
      <c r="B46" s="30">
        <v>1.1000000000000001</v>
      </c>
      <c r="C46" s="30" t="s">
        <v>248</v>
      </c>
      <c r="D46" s="41" t="s">
        <v>455</v>
      </c>
      <c r="E46" s="41" t="s">
        <v>457</v>
      </c>
      <c r="F46" s="30"/>
      <c r="G46" s="47">
        <v>1.4</v>
      </c>
      <c r="H46" s="30">
        <v>2</v>
      </c>
      <c r="I46" s="47"/>
      <c r="J46" s="30"/>
      <c r="K46" s="30" t="s">
        <v>270</v>
      </c>
    </row>
    <row r="47" spans="1:11" ht="15" customHeight="1" x14ac:dyDescent="0.2">
      <c r="A47" s="30">
        <v>39</v>
      </c>
      <c r="B47" s="30">
        <v>1.2</v>
      </c>
      <c r="C47" s="30" t="s">
        <v>248</v>
      </c>
      <c r="D47" s="41" t="s">
        <v>455</v>
      </c>
      <c r="E47" s="41" t="s">
        <v>458</v>
      </c>
      <c r="F47" s="30"/>
      <c r="G47" s="47">
        <v>2.2999999999999998</v>
      </c>
      <c r="H47" s="30">
        <v>2</v>
      </c>
      <c r="I47" s="47"/>
      <c r="J47" s="30"/>
      <c r="K47" s="30" t="s">
        <v>257</v>
      </c>
    </row>
    <row r="48" spans="1:11" ht="15" customHeight="1" x14ac:dyDescent="0.2">
      <c r="A48" s="30">
        <v>40</v>
      </c>
      <c r="B48" s="30">
        <v>1.3</v>
      </c>
      <c r="C48" s="30" t="s">
        <v>248</v>
      </c>
      <c r="D48" s="41" t="s">
        <v>455</v>
      </c>
      <c r="E48" s="41" t="s">
        <v>323</v>
      </c>
      <c r="F48" s="30"/>
      <c r="G48" s="47">
        <v>1</v>
      </c>
      <c r="H48" s="30">
        <v>2</v>
      </c>
      <c r="I48" s="47"/>
      <c r="J48" s="30"/>
      <c r="K48" s="30" t="s">
        <v>257</v>
      </c>
    </row>
    <row r="49" spans="1:11" ht="15" customHeight="1" x14ac:dyDescent="0.2">
      <c r="A49" s="30">
        <v>41</v>
      </c>
      <c r="B49" s="30">
        <v>1.9</v>
      </c>
      <c r="C49" s="30" t="s">
        <v>248</v>
      </c>
      <c r="D49" s="41" t="s">
        <v>455</v>
      </c>
      <c r="E49" s="41" t="s">
        <v>447</v>
      </c>
      <c r="F49" s="30"/>
      <c r="G49" s="47">
        <v>3.8</v>
      </c>
      <c r="H49" s="30">
        <v>2</v>
      </c>
      <c r="I49" s="47"/>
      <c r="J49" s="30"/>
      <c r="K49" s="30" t="s">
        <v>270</v>
      </c>
    </row>
    <row r="50" spans="1:11" ht="15" customHeight="1" x14ac:dyDescent="0.2">
      <c r="A50" s="30">
        <v>42</v>
      </c>
      <c r="B50" s="30">
        <v>2</v>
      </c>
      <c r="C50" s="30" t="s">
        <v>248</v>
      </c>
      <c r="D50" s="41" t="s">
        <v>455</v>
      </c>
      <c r="E50" s="41" t="s">
        <v>447</v>
      </c>
      <c r="F50" s="30"/>
      <c r="G50" s="47">
        <v>4.5999999999999996</v>
      </c>
      <c r="H50" s="30">
        <v>2</v>
      </c>
      <c r="I50" s="47"/>
      <c r="J50" s="30"/>
      <c r="K50" s="30" t="s">
        <v>270</v>
      </c>
    </row>
    <row r="51" spans="1:11" ht="15" customHeight="1" x14ac:dyDescent="0.2">
      <c r="A51" s="30">
        <v>43</v>
      </c>
      <c r="B51" s="30">
        <v>2.1</v>
      </c>
      <c r="C51" s="30" t="s">
        <v>248</v>
      </c>
      <c r="D51" s="41" t="s">
        <v>455</v>
      </c>
      <c r="E51" s="41" t="s">
        <v>408</v>
      </c>
      <c r="F51" s="30"/>
      <c r="G51" s="47">
        <v>2.2999999999999998</v>
      </c>
      <c r="H51" s="30">
        <v>2</v>
      </c>
      <c r="I51" s="47"/>
      <c r="J51" s="30"/>
      <c r="K51" s="30" t="s">
        <v>257</v>
      </c>
    </row>
    <row r="52" spans="1:11" ht="15" customHeight="1" x14ac:dyDescent="0.2">
      <c r="A52" s="30">
        <v>44</v>
      </c>
      <c r="B52" s="30">
        <v>2.2000000000000002</v>
      </c>
      <c r="C52" s="30" t="s">
        <v>248</v>
      </c>
      <c r="D52" s="41" t="s">
        <v>455</v>
      </c>
      <c r="E52" s="41" t="s">
        <v>408</v>
      </c>
      <c r="F52" s="30"/>
      <c r="G52" s="47">
        <v>2.2999999999999998</v>
      </c>
      <c r="H52" s="30">
        <v>2</v>
      </c>
      <c r="I52" s="47"/>
      <c r="J52" s="30"/>
      <c r="K52" s="30" t="s">
        <v>257</v>
      </c>
    </row>
    <row r="53" spans="1:11" ht="15" customHeight="1" x14ac:dyDescent="0.2">
      <c r="A53" s="30">
        <v>45</v>
      </c>
      <c r="B53" s="30">
        <v>2.2999999999999998</v>
      </c>
      <c r="C53" s="30" t="s">
        <v>248</v>
      </c>
      <c r="D53" s="41" t="s">
        <v>455</v>
      </c>
      <c r="E53" s="41" t="s">
        <v>459</v>
      </c>
      <c r="F53" s="30"/>
      <c r="G53" s="47">
        <v>1.5</v>
      </c>
      <c r="H53" s="30">
        <v>2</v>
      </c>
      <c r="I53" s="47"/>
      <c r="J53" s="30"/>
      <c r="K53" s="30" t="s">
        <v>270</v>
      </c>
    </row>
    <row r="54" spans="1:11" ht="15" customHeight="1" x14ac:dyDescent="0.2">
      <c r="A54" s="30">
        <v>46</v>
      </c>
      <c r="B54" s="30">
        <v>3</v>
      </c>
      <c r="C54" s="30" t="s">
        <v>248</v>
      </c>
      <c r="D54" s="41" t="s">
        <v>460</v>
      </c>
      <c r="E54" s="41" t="s">
        <v>461</v>
      </c>
      <c r="F54" s="30"/>
      <c r="G54" s="47">
        <v>1.5</v>
      </c>
      <c r="H54" s="30">
        <v>2</v>
      </c>
      <c r="I54" s="47"/>
      <c r="J54" s="30"/>
      <c r="K54" s="30" t="s">
        <v>250</v>
      </c>
    </row>
    <row r="55" spans="1:11" ht="15" customHeight="1" x14ac:dyDescent="0.2">
      <c r="A55" s="30">
        <v>47</v>
      </c>
      <c r="B55" s="30">
        <v>3.1</v>
      </c>
      <c r="C55" s="30" t="s">
        <v>248</v>
      </c>
      <c r="D55" s="41" t="s">
        <v>460</v>
      </c>
      <c r="E55" s="41" t="s">
        <v>462</v>
      </c>
      <c r="F55" s="30"/>
      <c r="G55" s="47">
        <v>2.2999999999999998</v>
      </c>
      <c r="H55" s="30">
        <v>2</v>
      </c>
      <c r="I55" s="47"/>
      <c r="J55" s="30"/>
      <c r="K55" s="30" t="s">
        <v>277</v>
      </c>
    </row>
    <row r="56" spans="1:11" ht="15" customHeight="1" x14ac:dyDescent="0.2">
      <c r="A56" s="30">
        <v>48</v>
      </c>
      <c r="B56" s="30">
        <v>3.2</v>
      </c>
      <c r="C56" s="30" t="s">
        <v>248</v>
      </c>
      <c r="D56" s="41" t="s">
        <v>460</v>
      </c>
      <c r="E56" s="41" t="s">
        <v>408</v>
      </c>
      <c r="F56" s="30"/>
      <c r="G56" s="47">
        <v>1.5</v>
      </c>
      <c r="H56" s="30">
        <v>2</v>
      </c>
      <c r="I56" s="47"/>
      <c r="J56" s="30"/>
      <c r="K56" s="30" t="s">
        <v>257</v>
      </c>
    </row>
    <row r="57" spans="1:11" ht="15" customHeight="1" x14ac:dyDescent="0.2">
      <c r="A57" s="30">
        <v>49</v>
      </c>
      <c r="B57" s="30">
        <v>3.3</v>
      </c>
      <c r="C57" s="30" t="s">
        <v>248</v>
      </c>
      <c r="D57" s="41" t="s">
        <v>460</v>
      </c>
      <c r="E57" s="41" t="s">
        <v>463</v>
      </c>
      <c r="F57" s="30"/>
      <c r="G57" s="47">
        <v>2.2999999999999998</v>
      </c>
      <c r="H57" s="30">
        <v>2</v>
      </c>
      <c r="I57" s="47"/>
      <c r="J57" s="30"/>
      <c r="K57" s="30" t="s">
        <v>257</v>
      </c>
    </row>
    <row r="58" spans="1:11" ht="15" customHeight="1" x14ac:dyDescent="0.2">
      <c r="A58" s="30">
        <v>50</v>
      </c>
      <c r="B58" s="30">
        <v>3.6</v>
      </c>
      <c r="C58" s="30" t="s">
        <v>248</v>
      </c>
      <c r="D58" s="41" t="s">
        <v>460</v>
      </c>
      <c r="E58" s="41" t="s">
        <v>464</v>
      </c>
      <c r="F58" s="30"/>
      <c r="G58" s="47">
        <v>2.2999999999999998</v>
      </c>
      <c r="H58" s="30">
        <v>2</v>
      </c>
      <c r="I58" s="47"/>
      <c r="J58" s="30"/>
      <c r="K58" s="30" t="s">
        <v>257</v>
      </c>
    </row>
    <row r="59" spans="1:11" ht="15" customHeight="1" x14ac:dyDescent="0.2">
      <c r="A59" s="30">
        <v>51</v>
      </c>
      <c r="B59" s="30">
        <v>3.9</v>
      </c>
      <c r="C59" s="30" t="s">
        <v>248</v>
      </c>
      <c r="D59" s="41" t="s">
        <v>460</v>
      </c>
      <c r="E59" s="41" t="s">
        <v>465</v>
      </c>
      <c r="F59" s="30"/>
      <c r="G59" s="47">
        <v>1</v>
      </c>
      <c r="H59" s="30">
        <v>2</v>
      </c>
      <c r="I59" s="47"/>
      <c r="J59" s="30"/>
      <c r="K59" s="30" t="s">
        <v>305</v>
      </c>
    </row>
  </sheetData>
  <sheetProtection algorithmName="SHA-512" hashValue="esi2V/3aC+6casPqlodaHHTMpLEo6NNp4K/g7rNculO/OaVZvufgcp+tmZyUmxqpbrBZI07ZFeBwPUXCLiH7xQ==" saltValue="xNLF6G2vS4lEsNBXOH5Uww==" spinCount="100000" sheet="1" objects="1" scenarios="1"/>
  <mergeCells count="4">
    <mergeCell ref="A2:E3"/>
    <mergeCell ref="B4:E4"/>
    <mergeCell ref="B5:E5"/>
    <mergeCell ref="B6:E6"/>
  </mergeCells>
  <conditionalFormatting sqref="B9:J59">
    <cfRule type="expression" dxfId="15" priority="1">
      <formula>B9=0</formula>
    </cfRule>
  </conditionalFormatting>
  <hyperlinks>
    <hyperlink ref="J1" location="Inhaltsverzeichnis!A1" display="Zurück zum Inhaltsverzeichnis" xr:uid="{5366A752-7F0F-4B29-AF7D-60241D59B3C6}"/>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Leopoldsh</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K35"/>
  <sheetViews>
    <sheetView showGridLines="0" zoomScaleNormal="100" workbookViewId="0"/>
  </sheetViews>
  <sheetFormatPr baseColWidth="10" defaultColWidth="11.42578125" defaultRowHeight="15" customHeight="1" x14ac:dyDescent="0.2"/>
  <cols>
    <col min="1" max="1" width="25.7109375" style="4" customWidth="1"/>
    <col min="2" max="2" width="15.7109375" style="4" customWidth="1"/>
    <col min="3" max="3" width="14.28515625" style="4" customWidth="1"/>
    <col min="4" max="6" width="16.7109375" style="4" customWidth="1"/>
    <col min="7" max="16384" width="11.42578125" style="4"/>
  </cols>
  <sheetData>
    <row r="1" spans="1:11" ht="29.1" customHeight="1" x14ac:dyDescent="0.2">
      <c r="A1" s="4" t="s">
        <v>193</v>
      </c>
      <c r="D1" s="19"/>
      <c r="E1" s="19"/>
      <c r="F1" s="6" t="s">
        <v>100</v>
      </c>
      <c r="G1" s="15"/>
      <c r="K1" s="5"/>
    </row>
    <row r="2" spans="1:11" ht="24" customHeight="1" x14ac:dyDescent="0.2">
      <c r="B2" s="21" t="b">
        <v>0</v>
      </c>
      <c r="C2" s="77" t="str">
        <f>IF(B2=TRUE,"Hier muss nichts ausgefüllt werden. Füllen Sie zunächst in den folgenden Tabellen die gelben Zellen aus. Kehren Sie dann zu dieser Tabelle zurück.","")</f>
        <v/>
      </c>
      <c r="D2" s="77"/>
      <c r="E2" s="77"/>
      <c r="F2" s="77"/>
      <c r="K2" s="19"/>
    </row>
    <row r="3" spans="1:11" ht="24" customHeight="1" x14ac:dyDescent="0.2">
      <c r="A3" s="22" t="s">
        <v>101</v>
      </c>
      <c r="B3" s="23" t="str">
        <f>IF(Inhaltsverzeichnis!$C$3="", "",Inhaltsverzeichnis!$C$3)</f>
        <v/>
      </c>
      <c r="C3" s="5"/>
      <c r="D3" s="5"/>
      <c r="E3" s="5"/>
    </row>
    <row r="4" spans="1:11" s="18" customFormat="1" ht="29.1" customHeight="1" x14ac:dyDescent="0.2">
      <c r="A4" s="80" t="s">
        <v>151</v>
      </c>
      <c r="B4" s="81"/>
      <c r="C4" s="2" t="s">
        <v>194</v>
      </c>
      <c r="D4" s="79" t="s">
        <v>195</v>
      </c>
      <c r="E4" s="79"/>
      <c r="F4" s="79"/>
    </row>
    <row r="5" spans="1:11" s="18" customFormat="1" ht="29.1" customHeight="1" x14ac:dyDescent="0.2">
      <c r="A5" s="2" t="s">
        <v>95</v>
      </c>
      <c r="B5" s="2" t="s">
        <v>150</v>
      </c>
      <c r="C5" s="2" t="s">
        <v>132</v>
      </c>
      <c r="D5" s="2" t="s">
        <v>132</v>
      </c>
      <c r="E5" s="2" t="s">
        <v>196</v>
      </c>
      <c r="F5" s="2" t="s">
        <v>133</v>
      </c>
    </row>
    <row r="6" spans="1:11" ht="15" customHeight="1" x14ac:dyDescent="0.2">
      <c r="A6" s="14" t="s">
        <v>163</v>
      </c>
      <c r="B6" s="35">
        <v>15</v>
      </c>
      <c r="C6" s="34">
        <f>ROUND(SUMIF('Kal Glas Gesamt'!$B$5:$B34,$A$6,'Kal Glas Gesamt'!$L$5:$L34),2)</f>
        <v>0</v>
      </c>
      <c r="D6" s="34">
        <f t="shared" ref="D6:D35" si="0">SUM(C6:C6)</f>
        <v>0</v>
      </c>
      <c r="E6" s="34">
        <f>$F$6-$D$6</f>
        <v>0</v>
      </c>
      <c r="F6" s="34">
        <f>ROUND($D$6*1.19,2)</f>
        <v>0</v>
      </c>
    </row>
    <row r="7" spans="1:11" ht="15" customHeight="1" x14ac:dyDescent="0.2">
      <c r="A7" s="14" t="s">
        <v>164</v>
      </c>
      <c r="B7" s="35">
        <v>15</v>
      </c>
      <c r="C7" s="34">
        <f>ROUND(SUMIF('Kal Glas Gesamt'!$B$5:$B34,$A$7,'Kal Glas Gesamt'!$L$5:$L34),2)</f>
        <v>0</v>
      </c>
      <c r="D7" s="34">
        <f t="shared" si="0"/>
        <v>0</v>
      </c>
      <c r="E7" s="34">
        <f>$F$7-$D$7</f>
        <v>0</v>
      </c>
      <c r="F7" s="34">
        <f>ROUND($D$7*1.19,2)</f>
        <v>0</v>
      </c>
    </row>
    <row r="8" spans="1:11" ht="15" customHeight="1" x14ac:dyDescent="0.2">
      <c r="A8" s="14" t="s">
        <v>165</v>
      </c>
      <c r="B8" s="35">
        <v>15</v>
      </c>
      <c r="C8" s="34">
        <f>ROUND(SUMIF('Kal Glas Gesamt'!$B$5:$B34,$A$8,'Kal Glas Gesamt'!$L$5:$L34),2)</f>
        <v>0</v>
      </c>
      <c r="D8" s="34">
        <f t="shared" si="0"/>
        <v>0</v>
      </c>
      <c r="E8" s="34">
        <f>$F$8-$D$8</f>
        <v>0</v>
      </c>
      <c r="F8" s="34">
        <f>ROUND($D$8*1.19,2)</f>
        <v>0</v>
      </c>
    </row>
    <row r="9" spans="1:11" ht="15" customHeight="1" x14ac:dyDescent="0.2">
      <c r="A9" s="14" t="s">
        <v>166</v>
      </c>
      <c r="B9" s="35">
        <v>15</v>
      </c>
      <c r="C9" s="34">
        <f>ROUND(SUMIF('Kal Glas Gesamt'!$B$5:$B34,$A$9,'Kal Glas Gesamt'!$L$5:$L34),2)</f>
        <v>0</v>
      </c>
      <c r="D9" s="34">
        <f t="shared" si="0"/>
        <v>0</v>
      </c>
      <c r="E9" s="34">
        <f>$F$9-$D$9</f>
        <v>0</v>
      </c>
      <c r="F9" s="34">
        <f>ROUND($D$9*1.19,2)</f>
        <v>0</v>
      </c>
    </row>
    <row r="10" spans="1:11" ht="15" customHeight="1" x14ac:dyDescent="0.2">
      <c r="A10" s="14" t="s">
        <v>167</v>
      </c>
      <c r="B10" s="35">
        <v>15</v>
      </c>
      <c r="C10" s="34">
        <f>ROUND(SUMIF('Kal Glas Gesamt'!$B$5:$B34,$A$10,'Kal Glas Gesamt'!$L$5:$L34),2)</f>
        <v>0</v>
      </c>
      <c r="D10" s="34">
        <f t="shared" si="0"/>
        <v>0</v>
      </c>
      <c r="E10" s="34">
        <f>$F$10-$D$10</f>
        <v>0</v>
      </c>
      <c r="F10" s="34">
        <f>ROUND($D$10*1.19,2)</f>
        <v>0</v>
      </c>
    </row>
    <row r="11" spans="1:11" ht="15" customHeight="1" x14ac:dyDescent="0.2">
      <c r="A11" s="14" t="s">
        <v>168</v>
      </c>
      <c r="B11" s="35">
        <v>15</v>
      </c>
      <c r="C11" s="34">
        <f>ROUND(SUMIF('Kal Glas Gesamt'!$B$5:$B34,$A$11,'Kal Glas Gesamt'!$L$5:$L34),2)</f>
        <v>0</v>
      </c>
      <c r="D11" s="34">
        <f t="shared" si="0"/>
        <v>0</v>
      </c>
      <c r="E11" s="34">
        <f>$F$11-$D$11</f>
        <v>0</v>
      </c>
      <c r="F11" s="34">
        <f>ROUND($D$11*1.19,2)</f>
        <v>0</v>
      </c>
    </row>
    <row r="12" spans="1:11" ht="15" customHeight="1" x14ac:dyDescent="0.2">
      <c r="A12" s="14" t="s">
        <v>169</v>
      </c>
      <c r="B12" s="35">
        <v>15</v>
      </c>
      <c r="C12" s="34">
        <f>ROUND(SUMIF('Kal Glas Gesamt'!$B$5:$B34,$A$12,'Kal Glas Gesamt'!$L$5:$L34),2)</f>
        <v>0</v>
      </c>
      <c r="D12" s="34">
        <f t="shared" si="0"/>
        <v>0</v>
      </c>
      <c r="E12" s="34">
        <f>$F$12-$D$12</f>
        <v>0</v>
      </c>
      <c r="F12" s="34">
        <f>ROUND($D$12*1.19,2)</f>
        <v>0</v>
      </c>
    </row>
    <row r="13" spans="1:11" ht="15" customHeight="1" x14ac:dyDescent="0.2">
      <c r="A13" s="14" t="s">
        <v>170</v>
      </c>
      <c r="B13" s="35">
        <v>15</v>
      </c>
      <c r="C13" s="34">
        <f>ROUND(SUMIF('Kal Glas Gesamt'!$B$5:$B34,$A$13,'Kal Glas Gesamt'!$L$5:$L34),2)</f>
        <v>0</v>
      </c>
      <c r="D13" s="34">
        <f t="shared" si="0"/>
        <v>0</v>
      </c>
      <c r="E13" s="34">
        <f>$F$13-$D$13</f>
        <v>0</v>
      </c>
      <c r="F13" s="34">
        <f>ROUND($D$13*1.19,2)</f>
        <v>0</v>
      </c>
    </row>
    <row r="14" spans="1:11" ht="15" customHeight="1" x14ac:dyDescent="0.2">
      <c r="A14" s="14" t="s">
        <v>171</v>
      </c>
      <c r="B14" s="35">
        <v>15</v>
      </c>
      <c r="C14" s="34">
        <f>ROUND(SUMIF('Kal Glas Gesamt'!$B$5:$B34,$A$14,'Kal Glas Gesamt'!$L$5:$L34),2)</f>
        <v>0</v>
      </c>
      <c r="D14" s="34">
        <f t="shared" si="0"/>
        <v>0</v>
      </c>
      <c r="E14" s="34">
        <f>$F$14-$D$14</f>
        <v>0</v>
      </c>
      <c r="F14" s="34">
        <f>ROUND($D$14*1.19,2)</f>
        <v>0</v>
      </c>
    </row>
    <row r="15" spans="1:11" ht="15" customHeight="1" x14ac:dyDescent="0.2">
      <c r="A15" s="14" t="s">
        <v>172</v>
      </c>
      <c r="B15" s="35">
        <v>15</v>
      </c>
      <c r="C15" s="34">
        <f>ROUND(SUMIF('Kal Glas Gesamt'!$B$5:$B34,$A$15,'Kal Glas Gesamt'!$L$5:$L34),2)</f>
        <v>0</v>
      </c>
      <c r="D15" s="34">
        <f t="shared" si="0"/>
        <v>0</v>
      </c>
      <c r="E15" s="34">
        <f>$F$15-$D$15</f>
        <v>0</v>
      </c>
      <c r="F15" s="34">
        <f>ROUND($D$15*1.19,2)</f>
        <v>0</v>
      </c>
    </row>
    <row r="16" spans="1:11" ht="15" customHeight="1" x14ac:dyDescent="0.2">
      <c r="A16" s="14" t="s">
        <v>173</v>
      </c>
      <c r="B16" s="35">
        <v>15</v>
      </c>
      <c r="C16" s="34">
        <f>ROUND(SUMIF('Kal Glas Gesamt'!$B$5:$B34,$A$16,'Kal Glas Gesamt'!$L$5:$L34),2)</f>
        <v>0</v>
      </c>
      <c r="D16" s="34">
        <f t="shared" si="0"/>
        <v>0</v>
      </c>
      <c r="E16" s="34">
        <f>$F$16-$D$16</f>
        <v>0</v>
      </c>
      <c r="F16" s="34">
        <f>ROUND($D$16*1.19,2)</f>
        <v>0</v>
      </c>
    </row>
    <row r="17" spans="1:6" ht="15" customHeight="1" x14ac:dyDescent="0.2">
      <c r="A17" s="14" t="s">
        <v>174</v>
      </c>
      <c r="B17" s="35">
        <v>15</v>
      </c>
      <c r="C17" s="34">
        <f>ROUND(SUMIF('Kal Glas Gesamt'!$B$5:$B34,$A$17,'Kal Glas Gesamt'!$L$5:$L34),2)</f>
        <v>0</v>
      </c>
      <c r="D17" s="34">
        <f t="shared" si="0"/>
        <v>0</v>
      </c>
      <c r="E17" s="34">
        <f>$F$17-$D$17</f>
        <v>0</v>
      </c>
      <c r="F17" s="34">
        <f>ROUND($D$17*1.19,2)</f>
        <v>0</v>
      </c>
    </row>
    <row r="18" spans="1:6" ht="15" customHeight="1" x14ac:dyDescent="0.2">
      <c r="A18" s="14" t="s">
        <v>175</v>
      </c>
      <c r="B18" s="35">
        <v>15</v>
      </c>
      <c r="C18" s="34">
        <f>ROUND(SUMIF('Kal Glas Gesamt'!$B$5:$B34,$A$18,'Kal Glas Gesamt'!$L$5:$L34),2)</f>
        <v>0</v>
      </c>
      <c r="D18" s="34">
        <f t="shared" si="0"/>
        <v>0</v>
      </c>
      <c r="E18" s="34">
        <f>$F$18-$D$18</f>
        <v>0</v>
      </c>
      <c r="F18" s="34">
        <f>ROUND($D$18*1.19,2)</f>
        <v>0</v>
      </c>
    </row>
    <row r="19" spans="1:6" ht="15" customHeight="1" x14ac:dyDescent="0.2">
      <c r="A19" s="14" t="s">
        <v>176</v>
      </c>
      <c r="B19" s="35">
        <v>15</v>
      </c>
      <c r="C19" s="34">
        <f>ROUND(SUMIF('Kal Glas Gesamt'!$B$5:$B34,$A$19,'Kal Glas Gesamt'!$L$5:$L34),2)</f>
        <v>0</v>
      </c>
      <c r="D19" s="34">
        <f t="shared" si="0"/>
        <v>0</v>
      </c>
      <c r="E19" s="34">
        <f>$F$19-$D$19</f>
        <v>0</v>
      </c>
      <c r="F19" s="34">
        <f>ROUND($D$19*1.19,2)</f>
        <v>0</v>
      </c>
    </row>
    <row r="20" spans="1:6" ht="15" customHeight="1" x14ac:dyDescent="0.2">
      <c r="A20" s="14" t="s">
        <v>177</v>
      </c>
      <c r="B20" s="35">
        <v>15</v>
      </c>
      <c r="C20" s="34">
        <f>ROUND(SUMIF('Kal Glas Gesamt'!$B$5:$B34,$A$20,'Kal Glas Gesamt'!$L$5:$L34),2)</f>
        <v>0</v>
      </c>
      <c r="D20" s="34">
        <f t="shared" si="0"/>
        <v>0</v>
      </c>
      <c r="E20" s="34">
        <f>$F$20-$D$20</f>
        <v>0</v>
      </c>
      <c r="F20" s="34">
        <f>ROUND($D$20*1.19,2)</f>
        <v>0</v>
      </c>
    </row>
    <row r="21" spans="1:6" ht="15" customHeight="1" x14ac:dyDescent="0.2">
      <c r="A21" s="14" t="s">
        <v>178</v>
      </c>
      <c r="B21" s="35">
        <v>15</v>
      </c>
      <c r="C21" s="34">
        <f>ROUND(SUMIF('Kal Glas Gesamt'!$B$5:$B34,$A$21,'Kal Glas Gesamt'!$L$5:$L34),2)</f>
        <v>0</v>
      </c>
      <c r="D21" s="34">
        <f t="shared" si="0"/>
        <v>0</v>
      </c>
      <c r="E21" s="34">
        <f>$F$21-$D$21</f>
        <v>0</v>
      </c>
      <c r="F21" s="34">
        <f>ROUND($D$21*1.19,2)</f>
        <v>0</v>
      </c>
    </row>
    <row r="22" spans="1:6" ht="15" customHeight="1" x14ac:dyDescent="0.2">
      <c r="A22" s="14" t="s">
        <v>179</v>
      </c>
      <c r="B22" s="35">
        <v>15</v>
      </c>
      <c r="C22" s="34">
        <f>ROUND(SUMIF('Kal Glas Gesamt'!$B$5:$B34,$A$22,'Kal Glas Gesamt'!$L$5:$L34),2)</f>
        <v>0</v>
      </c>
      <c r="D22" s="34">
        <f t="shared" si="0"/>
        <v>0</v>
      </c>
      <c r="E22" s="34">
        <f>$F$22-$D$22</f>
        <v>0</v>
      </c>
      <c r="F22" s="34">
        <f>ROUND($D$22*1.19,2)</f>
        <v>0</v>
      </c>
    </row>
    <row r="23" spans="1:6" ht="15" customHeight="1" x14ac:dyDescent="0.2">
      <c r="A23" s="14" t="s">
        <v>180</v>
      </c>
      <c r="B23" s="35">
        <v>15</v>
      </c>
      <c r="C23" s="34">
        <f>ROUND(SUMIF('Kal Glas Gesamt'!$B$5:$B34,$A$23,'Kal Glas Gesamt'!$L$5:$L34),2)</f>
        <v>0</v>
      </c>
      <c r="D23" s="34">
        <f t="shared" si="0"/>
        <v>0</v>
      </c>
      <c r="E23" s="34">
        <f>$F$23-$D$23</f>
        <v>0</v>
      </c>
      <c r="F23" s="34">
        <f>ROUND($D$23*1.19,2)</f>
        <v>0</v>
      </c>
    </row>
    <row r="24" spans="1:6" ht="15" customHeight="1" x14ac:dyDescent="0.2">
      <c r="A24" s="14" t="s">
        <v>181</v>
      </c>
      <c r="B24" s="35">
        <v>15</v>
      </c>
      <c r="C24" s="34">
        <f>ROUND(SUMIF('Kal Glas Gesamt'!$B$5:$B34,$A$24,'Kal Glas Gesamt'!$L$5:$L34),2)</f>
        <v>0</v>
      </c>
      <c r="D24" s="34">
        <f t="shared" si="0"/>
        <v>0</v>
      </c>
      <c r="E24" s="34">
        <f>$F$24-$D$24</f>
        <v>0</v>
      </c>
      <c r="F24" s="34">
        <f>ROUND($D$24*1.19,2)</f>
        <v>0</v>
      </c>
    </row>
    <row r="25" spans="1:6" ht="15" customHeight="1" x14ac:dyDescent="0.2">
      <c r="A25" s="14" t="s">
        <v>182</v>
      </c>
      <c r="B25" s="35">
        <v>15</v>
      </c>
      <c r="C25" s="34">
        <f>ROUND(SUMIF('Kal Glas Gesamt'!$B$5:$B34,$A$25,'Kal Glas Gesamt'!$L$5:$L34),2)</f>
        <v>0</v>
      </c>
      <c r="D25" s="34">
        <f t="shared" si="0"/>
        <v>0</v>
      </c>
      <c r="E25" s="34">
        <f>$F$25-$D$25</f>
        <v>0</v>
      </c>
      <c r="F25" s="34">
        <f>ROUND($D$25*1.19,2)</f>
        <v>0</v>
      </c>
    </row>
    <row r="26" spans="1:6" ht="15" customHeight="1" x14ac:dyDescent="0.2">
      <c r="A26" s="14" t="s">
        <v>183</v>
      </c>
      <c r="B26" s="35">
        <v>15</v>
      </c>
      <c r="C26" s="34">
        <f>ROUND(SUMIF('Kal Glas Gesamt'!$B$5:$B34,$A$26,'Kal Glas Gesamt'!$L$5:$L34),2)</f>
        <v>0</v>
      </c>
      <c r="D26" s="34">
        <f t="shared" si="0"/>
        <v>0</v>
      </c>
      <c r="E26" s="34">
        <f>$F$26-$D$26</f>
        <v>0</v>
      </c>
      <c r="F26" s="34">
        <f>ROUND($D$26*1.19,2)</f>
        <v>0</v>
      </c>
    </row>
    <row r="27" spans="1:6" ht="15" customHeight="1" x14ac:dyDescent="0.2">
      <c r="A27" s="14" t="s">
        <v>184</v>
      </c>
      <c r="B27" s="35">
        <v>15</v>
      </c>
      <c r="C27" s="34">
        <f>ROUND(SUMIF('Kal Glas Gesamt'!$B$5:$B34,$A$27,'Kal Glas Gesamt'!$L$5:$L34),2)</f>
        <v>0</v>
      </c>
      <c r="D27" s="34">
        <f t="shared" si="0"/>
        <v>0</v>
      </c>
      <c r="E27" s="34">
        <f>$F$27-$D$27</f>
        <v>0</v>
      </c>
      <c r="F27" s="34">
        <f>ROUND($D$27*1.19,2)</f>
        <v>0</v>
      </c>
    </row>
    <row r="28" spans="1:6" ht="15" customHeight="1" x14ac:dyDescent="0.2">
      <c r="A28" s="14" t="s">
        <v>185</v>
      </c>
      <c r="B28" s="35">
        <v>15</v>
      </c>
      <c r="C28" s="34">
        <f>ROUND(SUMIF('Kal Glas Gesamt'!$B$5:$B34,$A$28,'Kal Glas Gesamt'!$L$5:$L34),2)</f>
        <v>0</v>
      </c>
      <c r="D28" s="34">
        <f t="shared" si="0"/>
        <v>0</v>
      </c>
      <c r="E28" s="34">
        <f>$F$28-$D$28</f>
        <v>0</v>
      </c>
      <c r="F28" s="34">
        <f>ROUND($D$28*1.19,2)</f>
        <v>0</v>
      </c>
    </row>
    <row r="29" spans="1:6" ht="15" customHeight="1" x14ac:dyDescent="0.2">
      <c r="A29" s="14" t="s">
        <v>186</v>
      </c>
      <c r="B29" s="35">
        <v>15</v>
      </c>
      <c r="C29" s="34">
        <f>ROUND(SUMIF('Kal Glas Gesamt'!$B$5:$B34,$A$29,'Kal Glas Gesamt'!$L$5:$L34),2)</f>
        <v>0</v>
      </c>
      <c r="D29" s="34">
        <f t="shared" si="0"/>
        <v>0</v>
      </c>
      <c r="E29" s="34">
        <f>$F$29-$D$29</f>
        <v>0</v>
      </c>
      <c r="F29" s="34">
        <f>ROUND($D$29*1.19,2)</f>
        <v>0</v>
      </c>
    </row>
    <row r="30" spans="1:6" ht="15" customHeight="1" x14ac:dyDescent="0.2">
      <c r="A30" s="14" t="s">
        <v>187</v>
      </c>
      <c r="B30" s="35">
        <v>15</v>
      </c>
      <c r="C30" s="34">
        <f>ROUND(SUMIF('Kal Glas Gesamt'!$B$5:$B34,$A$30,'Kal Glas Gesamt'!$L$5:$L34),2)</f>
        <v>0</v>
      </c>
      <c r="D30" s="34">
        <f t="shared" si="0"/>
        <v>0</v>
      </c>
      <c r="E30" s="34">
        <f>$F$30-$D$30</f>
        <v>0</v>
      </c>
      <c r="F30" s="34">
        <f>ROUND($D$30*1.19,2)</f>
        <v>0</v>
      </c>
    </row>
    <row r="31" spans="1:6" ht="15" customHeight="1" x14ac:dyDescent="0.2">
      <c r="A31" s="14" t="s">
        <v>188</v>
      </c>
      <c r="B31" s="35">
        <v>15</v>
      </c>
      <c r="C31" s="34">
        <f>ROUND(SUMIF('Kal Glas Gesamt'!$B$5:$B34,$A$31,'Kal Glas Gesamt'!$L$5:$L34),2)</f>
        <v>0</v>
      </c>
      <c r="D31" s="34">
        <f t="shared" si="0"/>
        <v>0</v>
      </c>
      <c r="E31" s="34">
        <f>$F$31-$D$31</f>
        <v>0</v>
      </c>
      <c r="F31" s="34">
        <f>ROUND($D$31*1.19,2)</f>
        <v>0</v>
      </c>
    </row>
    <row r="32" spans="1:6" ht="15" customHeight="1" x14ac:dyDescent="0.2">
      <c r="A32" s="14" t="s">
        <v>189</v>
      </c>
      <c r="B32" s="35">
        <v>15</v>
      </c>
      <c r="C32" s="34">
        <f>ROUND(SUMIF('Kal Glas Gesamt'!$B$5:$B34,$A$32,'Kal Glas Gesamt'!$L$5:$L34),2)</f>
        <v>0</v>
      </c>
      <c r="D32" s="34">
        <f t="shared" si="0"/>
        <v>0</v>
      </c>
      <c r="E32" s="34">
        <f>$F$32-$D$32</f>
        <v>0</v>
      </c>
      <c r="F32" s="34">
        <f>ROUND($D$32*1.19,2)</f>
        <v>0</v>
      </c>
    </row>
    <row r="33" spans="1:6" ht="15" customHeight="1" x14ac:dyDescent="0.2">
      <c r="A33" s="14" t="s">
        <v>190</v>
      </c>
      <c r="B33" s="35">
        <v>15</v>
      </c>
      <c r="C33" s="34">
        <f>ROUND(SUMIF('Kal Glas Gesamt'!$B$5:$B34,$A$33,'Kal Glas Gesamt'!$L$5:$L34),2)</f>
        <v>0</v>
      </c>
      <c r="D33" s="34">
        <f t="shared" si="0"/>
        <v>0</v>
      </c>
      <c r="E33" s="34">
        <f>$F$33-$D$33</f>
        <v>0</v>
      </c>
      <c r="F33" s="34">
        <f>ROUND($D$33*1.19,2)</f>
        <v>0</v>
      </c>
    </row>
    <row r="34" spans="1:6" ht="15" customHeight="1" x14ac:dyDescent="0.2">
      <c r="A34" s="14" t="s">
        <v>191</v>
      </c>
      <c r="B34" s="35">
        <v>15</v>
      </c>
      <c r="C34" s="34">
        <f>ROUND(SUMIF('Kal Glas Gesamt'!$B$5:$B34,$A$34,'Kal Glas Gesamt'!$L$5:$L34),2)</f>
        <v>0</v>
      </c>
      <c r="D34" s="34">
        <f t="shared" si="0"/>
        <v>0</v>
      </c>
      <c r="E34" s="34">
        <f>$F$34-$D$34</f>
        <v>0</v>
      </c>
      <c r="F34" s="34">
        <f>ROUND($D$34*1.19,2)</f>
        <v>0</v>
      </c>
    </row>
    <row r="35" spans="1:6" ht="15" customHeight="1" x14ac:dyDescent="0.2">
      <c r="A35" s="14" t="s">
        <v>192</v>
      </c>
      <c r="B35" s="35">
        <v>15</v>
      </c>
      <c r="C35" s="34">
        <f>ROUND(SUMIF('Kal Glas Gesamt'!$B$5:$B34,$A$35,'Kal Glas Gesamt'!$L$5:$L34),2)</f>
        <v>0</v>
      </c>
      <c r="D35" s="34">
        <f t="shared" si="0"/>
        <v>0</v>
      </c>
      <c r="E35" s="34">
        <f>$F$35-$D$35</f>
        <v>0</v>
      </c>
      <c r="F35" s="34">
        <f>ROUND($D$35*1.19,2)</f>
        <v>0</v>
      </c>
    </row>
  </sheetData>
  <sheetProtection algorithmName="SHA-512" hashValue="wrfsjRdgz+M1Z0e/a0c6hxQd6OSHTLJvbz9fl68XH1vycNIT9Ey+XlV37+sqJqC05Rhe8GWYtSmWkrvw3b5h6A==" saltValue="9XzAkvJNJJTxl8PQHgeGZA==" spinCount="100000" sheet="1" objects="1" scenarios="1"/>
  <mergeCells count="3">
    <mergeCell ref="C2:F2"/>
    <mergeCell ref="D4:F4"/>
    <mergeCell ref="A4:B4"/>
  </mergeCells>
  <phoneticPr fontId="3" type="noConversion"/>
  <hyperlinks>
    <hyperlink ref="F1" location="'Inhaltsverzeichnis'!$A$1" display="Zurück zum Inhaltsverzeichnis" xr:uid="{E47FC31D-B962-4447-8C20-0BB1A0A5061E}"/>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2F89-4276-495A-A252-9CB4ACC700E7}">
  <sheetPr>
    <tabColor indexed="40"/>
  </sheetPr>
  <dimension ref="A1:V28"/>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8.28515625" style="26" customWidth="1"/>
    <col min="5" max="5" width="14.57031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Pustebl</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178</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SUM(F9:F28)</f>
        <v>0</v>
      </c>
      <c r="G8" s="46">
        <f>SUM(G9:G28)</f>
        <v>158.05000000000001</v>
      </c>
      <c r="H8" s="41"/>
      <c r="I8" s="46">
        <f>SUM(I9:I28)</f>
        <v>48.53</v>
      </c>
      <c r="J8" s="41"/>
      <c r="K8" s="41"/>
      <c r="L8" s="32"/>
      <c r="M8" s="32"/>
      <c r="N8" s="32"/>
      <c r="O8" s="32"/>
      <c r="P8" s="32"/>
      <c r="Q8" s="32"/>
      <c r="R8" s="32"/>
    </row>
    <row r="9" spans="1:18" ht="15" customHeight="1" x14ac:dyDescent="0.2">
      <c r="A9" s="30">
        <v>1</v>
      </c>
      <c r="B9" s="30" t="s">
        <v>466</v>
      </c>
      <c r="C9" s="30" t="s">
        <v>255</v>
      </c>
      <c r="D9" s="41" t="s">
        <v>467</v>
      </c>
      <c r="E9" s="41" t="s">
        <v>430</v>
      </c>
      <c r="F9" s="30"/>
      <c r="G9" s="47">
        <v>4.68</v>
      </c>
      <c r="H9" s="30">
        <v>2</v>
      </c>
      <c r="I9" s="47"/>
      <c r="J9" s="30"/>
      <c r="K9" s="30" t="s">
        <v>291</v>
      </c>
    </row>
    <row r="10" spans="1:18" ht="15" customHeight="1" x14ac:dyDescent="0.2">
      <c r="A10" s="30">
        <v>2</v>
      </c>
      <c r="B10" s="30" t="s">
        <v>468</v>
      </c>
      <c r="C10" s="30" t="s">
        <v>255</v>
      </c>
      <c r="D10" s="41"/>
      <c r="E10" s="41" t="s">
        <v>325</v>
      </c>
      <c r="F10" s="30"/>
      <c r="G10" s="47">
        <v>1.56</v>
      </c>
      <c r="H10" s="30">
        <v>2</v>
      </c>
      <c r="I10" s="47"/>
      <c r="J10" s="30"/>
      <c r="K10" s="30" t="s">
        <v>250</v>
      </c>
    </row>
    <row r="11" spans="1:18" ht="15" customHeight="1" x14ac:dyDescent="0.2">
      <c r="A11" s="30">
        <v>3</v>
      </c>
      <c r="B11" s="30">
        <v>3.02</v>
      </c>
      <c r="C11" s="30" t="s">
        <v>255</v>
      </c>
      <c r="D11" s="41"/>
      <c r="E11" s="41" t="s">
        <v>447</v>
      </c>
      <c r="F11" s="30"/>
      <c r="G11" s="47">
        <v>1.56</v>
      </c>
      <c r="H11" s="30">
        <v>2</v>
      </c>
      <c r="I11" s="47"/>
      <c r="J11" s="30"/>
      <c r="K11" s="30" t="s">
        <v>270</v>
      </c>
    </row>
    <row r="12" spans="1:18" ht="15" customHeight="1" x14ac:dyDescent="0.2">
      <c r="A12" s="30">
        <v>4</v>
      </c>
      <c r="B12" s="30">
        <v>3.06</v>
      </c>
      <c r="C12" s="30" t="s">
        <v>255</v>
      </c>
      <c r="D12" s="41"/>
      <c r="E12" s="41" t="s">
        <v>441</v>
      </c>
      <c r="F12" s="30"/>
      <c r="G12" s="47">
        <v>6.24</v>
      </c>
      <c r="H12" s="30">
        <v>2</v>
      </c>
      <c r="I12" s="47">
        <v>5.12</v>
      </c>
      <c r="J12" s="30">
        <v>2</v>
      </c>
      <c r="K12" s="30" t="s">
        <v>305</v>
      </c>
    </row>
    <row r="13" spans="1:18" ht="15" customHeight="1" x14ac:dyDescent="0.2">
      <c r="A13" s="30">
        <v>5</v>
      </c>
      <c r="B13" s="30" t="s">
        <v>469</v>
      </c>
      <c r="C13" s="30" t="s">
        <v>260</v>
      </c>
      <c r="D13" s="41"/>
      <c r="E13" s="41" t="s">
        <v>382</v>
      </c>
      <c r="F13" s="30"/>
      <c r="G13" s="47">
        <v>1.05</v>
      </c>
      <c r="H13" s="30">
        <v>2</v>
      </c>
      <c r="I13" s="47"/>
      <c r="J13" s="30"/>
      <c r="K13" s="30" t="s">
        <v>283</v>
      </c>
    </row>
    <row r="14" spans="1:18" ht="15" customHeight="1" x14ac:dyDescent="0.2">
      <c r="A14" s="30">
        <v>6</v>
      </c>
      <c r="B14" s="30" t="s">
        <v>470</v>
      </c>
      <c r="C14" s="30" t="s">
        <v>260</v>
      </c>
      <c r="D14" s="41"/>
      <c r="E14" s="41" t="s">
        <v>434</v>
      </c>
      <c r="F14" s="30"/>
      <c r="G14" s="47">
        <v>5.96</v>
      </c>
      <c r="H14" s="30">
        <v>2</v>
      </c>
      <c r="I14" s="47"/>
      <c r="J14" s="30"/>
      <c r="K14" s="30" t="s">
        <v>291</v>
      </c>
    </row>
    <row r="15" spans="1:18" ht="15" customHeight="1" x14ac:dyDescent="0.2">
      <c r="A15" s="30">
        <v>7</v>
      </c>
      <c r="B15" s="30" t="s">
        <v>471</v>
      </c>
      <c r="C15" s="30" t="s">
        <v>260</v>
      </c>
      <c r="D15" s="41"/>
      <c r="E15" s="41" t="s">
        <v>472</v>
      </c>
      <c r="F15" s="30"/>
      <c r="G15" s="47">
        <v>3.12</v>
      </c>
      <c r="H15" s="30">
        <v>2</v>
      </c>
      <c r="I15" s="47"/>
      <c r="J15" s="30"/>
      <c r="K15" s="30" t="s">
        <v>268</v>
      </c>
    </row>
    <row r="16" spans="1:18" ht="15" customHeight="1" x14ac:dyDescent="0.2">
      <c r="A16" s="30">
        <v>8</v>
      </c>
      <c r="B16" s="30" t="s">
        <v>473</v>
      </c>
      <c r="C16" s="30" t="s">
        <v>260</v>
      </c>
      <c r="D16" s="41" t="s">
        <v>474</v>
      </c>
      <c r="E16" s="41" t="s">
        <v>475</v>
      </c>
      <c r="F16" s="30"/>
      <c r="G16" s="47">
        <v>7.8</v>
      </c>
      <c r="H16" s="30">
        <v>2</v>
      </c>
      <c r="I16" s="47">
        <v>10.41</v>
      </c>
      <c r="J16" s="30">
        <v>2</v>
      </c>
      <c r="K16" s="30" t="s">
        <v>291</v>
      </c>
    </row>
    <row r="17" spans="1:11" ht="15" customHeight="1" x14ac:dyDescent="0.2">
      <c r="A17" s="30">
        <v>9</v>
      </c>
      <c r="B17" s="30" t="s">
        <v>476</v>
      </c>
      <c r="C17" s="30" t="s">
        <v>260</v>
      </c>
      <c r="D17" s="41" t="s">
        <v>477</v>
      </c>
      <c r="E17" s="41" t="s">
        <v>430</v>
      </c>
      <c r="F17" s="30"/>
      <c r="G17" s="47">
        <v>5.0199999999999996</v>
      </c>
      <c r="H17" s="30">
        <v>2</v>
      </c>
      <c r="I17" s="47"/>
      <c r="J17" s="30"/>
      <c r="K17" s="30" t="s">
        <v>291</v>
      </c>
    </row>
    <row r="18" spans="1:11" ht="15" customHeight="1" x14ac:dyDescent="0.2">
      <c r="A18" s="30">
        <v>10</v>
      </c>
      <c r="B18" s="30" t="s">
        <v>478</v>
      </c>
      <c r="C18" s="30" t="s">
        <v>260</v>
      </c>
      <c r="D18" s="41" t="s">
        <v>477</v>
      </c>
      <c r="E18" s="41" t="s">
        <v>381</v>
      </c>
      <c r="F18" s="30"/>
      <c r="G18" s="47"/>
      <c r="H18" s="30"/>
      <c r="I18" s="47">
        <v>2.56</v>
      </c>
      <c r="J18" s="30">
        <v>2</v>
      </c>
      <c r="K18" s="30" t="s">
        <v>270</v>
      </c>
    </row>
    <row r="19" spans="1:11" ht="15" customHeight="1" x14ac:dyDescent="0.2">
      <c r="A19" s="30">
        <v>11</v>
      </c>
      <c r="B19" s="30" t="s">
        <v>479</v>
      </c>
      <c r="C19" s="30" t="s">
        <v>260</v>
      </c>
      <c r="D19" s="41" t="s">
        <v>480</v>
      </c>
      <c r="E19" s="41" t="s">
        <v>430</v>
      </c>
      <c r="F19" s="30"/>
      <c r="G19" s="47">
        <v>3.14</v>
      </c>
      <c r="H19" s="30">
        <v>2</v>
      </c>
      <c r="I19" s="47"/>
      <c r="J19" s="30"/>
      <c r="K19" s="30" t="s">
        <v>291</v>
      </c>
    </row>
    <row r="20" spans="1:11" ht="15" customHeight="1" x14ac:dyDescent="0.2">
      <c r="A20" s="30">
        <v>12</v>
      </c>
      <c r="B20" s="30">
        <v>1.04</v>
      </c>
      <c r="C20" s="30" t="s">
        <v>248</v>
      </c>
      <c r="D20" s="41"/>
      <c r="E20" s="41" t="s">
        <v>445</v>
      </c>
      <c r="F20" s="30"/>
      <c r="G20" s="47">
        <v>1.56</v>
      </c>
      <c r="H20" s="30">
        <v>2</v>
      </c>
      <c r="I20" s="47"/>
      <c r="J20" s="30"/>
      <c r="K20" s="30" t="s">
        <v>291</v>
      </c>
    </row>
    <row r="21" spans="1:11" ht="15" customHeight="1" x14ac:dyDescent="0.2">
      <c r="A21" s="30">
        <v>13</v>
      </c>
      <c r="B21" s="30">
        <v>1.03</v>
      </c>
      <c r="C21" s="30" t="s">
        <v>248</v>
      </c>
      <c r="D21" s="41"/>
      <c r="E21" s="41" t="s">
        <v>325</v>
      </c>
      <c r="F21" s="30"/>
      <c r="G21" s="47">
        <v>3.12</v>
      </c>
      <c r="H21" s="30">
        <v>2</v>
      </c>
      <c r="I21" s="47"/>
      <c r="J21" s="30"/>
      <c r="K21" s="30" t="s">
        <v>250</v>
      </c>
    </row>
    <row r="22" spans="1:11" ht="15" customHeight="1" x14ac:dyDescent="0.2">
      <c r="A22" s="30">
        <v>14</v>
      </c>
      <c r="B22" s="30">
        <v>1.02</v>
      </c>
      <c r="C22" s="30" t="s">
        <v>248</v>
      </c>
      <c r="D22" s="41"/>
      <c r="E22" s="41" t="s">
        <v>475</v>
      </c>
      <c r="F22" s="30"/>
      <c r="G22" s="47">
        <v>7.8</v>
      </c>
      <c r="H22" s="30">
        <v>2</v>
      </c>
      <c r="I22" s="47">
        <v>15.99</v>
      </c>
      <c r="J22" s="30">
        <v>2</v>
      </c>
      <c r="K22" s="30" t="s">
        <v>291</v>
      </c>
    </row>
    <row r="23" spans="1:11" ht="15" customHeight="1" x14ac:dyDescent="0.2">
      <c r="A23" s="30">
        <v>15</v>
      </c>
      <c r="B23" s="30" t="s">
        <v>481</v>
      </c>
      <c r="C23" s="30" t="s">
        <v>248</v>
      </c>
      <c r="D23" s="41"/>
      <c r="E23" s="41" t="s">
        <v>382</v>
      </c>
      <c r="F23" s="30"/>
      <c r="G23" s="47">
        <v>8.69</v>
      </c>
      <c r="H23" s="30">
        <v>2</v>
      </c>
      <c r="I23" s="47"/>
      <c r="J23" s="30"/>
      <c r="K23" s="30" t="s">
        <v>283</v>
      </c>
    </row>
    <row r="24" spans="1:11" ht="15" customHeight="1" x14ac:dyDescent="0.2">
      <c r="A24" s="30">
        <v>16</v>
      </c>
      <c r="B24" s="30" t="s">
        <v>482</v>
      </c>
      <c r="C24" s="30" t="s">
        <v>248</v>
      </c>
      <c r="D24" s="41"/>
      <c r="E24" s="41" t="s">
        <v>380</v>
      </c>
      <c r="F24" s="30"/>
      <c r="G24" s="47"/>
      <c r="H24" s="30"/>
      <c r="I24" s="47">
        <v>6.78</v>
      </c>
      <c r="J24" s="30">
        <v>2</v>
      </c>
      <c r="K24" s="30" t="s">
        <v>270</v>
      </c>
    </row>
    <row r="25" spans="1:11" ht="15" customHeight="1" x14ac:dyDescent="0.2">
      <c r="A25" s="30">
        <v>17</v>
      </c>
      <c r="B25" s="30" t="s">
        <v>483</v>
      </c>
      <c r="C25" s="30" t="s">
        <v>248</v>
      </c>
      <c r="D25" s="41"/>
      <c r="E25" s="41" t="s">
        <v>268</v>
      </c>
      <c r="F25" s="30"/>
      <c r="G25" s="47">
        <v>1.95</v>
      </c>
      <c r="H25" s="30">
        <v>2</v>
      </c>
      <c r="I25" s="47">
        <v>2.57</v>
      </c>
      <c r="J25" s="30">
        <v>2</v>
      </c>
      <c r="K25" s="30" t="s">
        <v>268</v>
      </c>
    </row>
    <row r="26" spans="1:11" ht="15" customHeight="1" x14ac:dyDescent="0.2">
      <c r="A26" s="30">
        <v>18</v>
      </c>
      <c r="B26" s="30" t="s">
        <v>484</v>
      </c>
      <c r="C26" s="30" t="s">
        <v>248</v>
      </c>
      <c r="D26" s="41"/>
      <c r="E26" s="41" t="s">
        <v>357</v>
      </c>
      <c r="F26" s="30"/>
      <c r="G26" s="47">
        <v>25.73</v>
      </c>
      <c r="H26" s="30">
        <v>2</v>
      </c>
      <c r="I26" s="47">
        <v>5.0999999999999996</v>
      </c>
      <c r="J26" s="30">
        <v>2</v>
      </c>
      <c r="K26" s="30" t="s">
        <v>288</v>
      </c>
    </row>
    <row r="27" spans="1:11" ht="15" customHeight="1" x14ac:dyDescent="0.2">
      <c r="A27" s="30">
        <v>19</v>
      </c>
      <c r="B27" s="30" t="s">
        <v>485</v>
      </c>
      <c r="C27" s="30" t="s">
        <v>248</v>
      </c>
      <c r="D27" s="41"/>
      <c r="E27" s="41" t="s">
        <v>300</v>
      </c>
      <c r="F27" s="30"/>
      <c r="G27" s="47">
        <v>5.07</v>
      </c>
      <c r="H27" s="30">
        <v>2</v>
      </c>
      <c r="I27" s="47"/>
      <c r="J27" s="30"/>
      <c r="K27" s="30" t="s">
        <v>288</v>
      </c>
    </row>
    <row r="28" spans="1:11" ht="15" customHeight="1" x14ac:dyDescent="0.2">
      <c r="A28" s="30">
        <v>20</v>
      </c>
      <c r="B28" s="30"/>
      <c r="C28" s="30"/>
      <c r="D28" s="41"/>
      <c r="E28" s="41" t="s">
        <v>486</v>
      </c>
      <c r="F28" s="30"/>
      <c r="G28" s="47">
        <v>64</v>
      </c>
      <c r="H28" s="30">
        <v>2</v>
      </c>
      <c r="I28" s="47"/>
      <c r="J28" s="30"/>
      <c r="K28" s="30" t="s">
        <v>257</v>
      </c>
    </row>
  </sheetData>
  <sheetProtection algorithmName="SHA-512" hashValue="TsBmuxxCNmC53g2DojFMZqBuRYopsT3FyhX+RwGI+YU17rX217VTGmVxt7ZHsMzQulJJG6AiwX1yqKH1N2clWQ==" saltValue="+FcapdpTdMVBOyFzupkLWQ==" spinCount="100000" sheet="1" objects="1" scenarios="1"/>
  <mergeCells count="4">
    <mergeCell ref="A2:E3"/>
    <mergeCell ref="B4:E4"/>
    <mergeCell ref="B5:E5"/>
    <mergeCell ref="B6:E6"/>
  </mergeCells>
  <conditionalFormatting sqref="B9:J28">
    <cfRule type="expression" dxfId="14" priority="1">
      <formula>B9=0</formula>
    </cfRule>
  </conditionalFormatting>
  <hyperlinks>
    <hyperlink ref="J1" location="Inhaltsverzeichnis!A1" display="Zurück zum Inhaltsverzeichnis" xr:uid="{40216608-C0B7-4303-86B9-0F11F55904B9}"/>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Pustebl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0F98-9FA0-4C5D-A069-DAB5EB9EFCD7}">
  <sheetPr>
    <tabColor indexed="40"/>
  </sheetPr>
  <dimension ref="A1:V20"/>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5.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Regenb</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179</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SUM(F9:F20)</f>
        <v>0</v>
      </c>
      <c r="G8" s="46">
        <f>SUM(G9:G20)</f>
        <v>37.450000000000003</v>
      </c>
      <c r="H8" s="41"/>
      <c r="I8" s="46">
        <f>SUM(I9:I20)</f>
        <v>9.58</v>
      </c>
      <c r="J8" s="41"/>
      <c r="K8" s="41"/>
      <c r="L8" s="32"/>
      <c r="M8" s="32"/>
      <c r="N8" s="32"/>
      <c r="O8" s="32"/>
      <c r="P8" s="32"/>
      <c r="Q8" s="32"/>
      <c r="R8" s="32"/>
    </row>
    <row r="9" spans="1:18" ht="15" customHeight="1" x14ac:dyDescent="0.2">
      <c r="A9" s="30">
        <v>1</v>
      </c>
      <c r="B9" s="30">
        <v>2.0099999999999998</v>
      </c>
      <c r="C9" s="30" t="s">
        <v>260</v>
      </c>
      <c r="D9" s="41" t="s">
        <v>487</v>
      </c>
      <c r="E9" s="41" t="s">
        <v>272</v>
      </c>
      <c r="F9" s="30"/>
      <c r="G9" s="47">
        <v>0.44</v>
      </c>
      <c r="H9" s="30">
        <v>2</v>
      </c>
      <c r="I9" s="47"/>
      <c r="J9" s="30"/>
      <c r="K9" s="30" t="s">
        <v>270</v>
      </c>
    </row>
    <row r="10" spans="1:18" ht="15" customHeight="1" x14ac:dyDescent="0.2">
      <c r="A10" s="30">
        <v>2</v>
      </c>
      <c r="B10" s="30">
        <v>2.04</v>
      </c>
      <c r="C10" s="30" t="s">
        <v>260</v>
      </c>
      <c r="D10" s="41"/>
      <c r="E10" s="41" t="s">
        <v>268</v>
      </c>
      <c r="F10" s="30"/>
      <c r="G10" s="47">
        <v>2.2599999999999998</v>
      </c>
      <c r="H10" s="30">
        <v>2</v>
      </c>
      <c r="I10" s="47"/>
      <c r="J10" s="30"/>
      <c r="K10" s="30" t="s">
        <v>268</v>
      </c>
    </row>
    <row r="11" spans="1:18" ht="15" customHeight="1" x14ac:dyDescent="0.2">
      <c r="A11" s="30">
        <v>3</v>
      </c>
      <c r="B11" s="30">
        <v>2.06</v>
      </c>
      <c r="C11" s="30" t="s">
        <v>260</v>
      </c>
      <c r="D11" s="41" t="s">
        <v>290</v>
      </c>
      <c r="E11" s="41" t="s">
        <v>488</v>
      </c>
      <c r="F11" s="30"/>
      <c r="G11" s="47">
        <v>6.25</v>
      </c>
      <c r="H11" s="30">
        <v>2</v>
      </c>
      <c r="I11" s="47"/>
      <c r="J11" s="30"/>
      <c r="K11" s="30" t="s">
        <v>291</v>
      </c>
    </row>
    <row r="12" spans="1:18" ht="15" customHeight="1" x14ac:dyDescent="0.2">
      <c r="A12" s="30">
        <v>4</v>
      </c>
      <c r="B12" s="30">
        <v>1.01</v>
      </c>
      <c r="C12" s="30" t="s">
        <v>248</v>
      </c>
      <c r="D12" s="41"/>
      <c r="E12" s="41" t="s">
        <v>489</v>
      </c>
      <c r="F12" s="30"/>
      <c r="G12" s="47">
        <v>0.35</v>
      </c>
      <c r="H12" s="30">
        <v>2</v>
      </c>
      <c r="I12" s="47">
        <v>4.79</v>
      </c>
      <c r="J12" s="30">
        <v>2</v>
      </c>
      <c r="K12" s="30" t="s">
        <v>270</v>
      </c>
    </row>
    <row r="13" spans="1:18" ht="15" customHeight="1" x14ac:dyDescent="0.2">
      <c r="A13" s="30">
        <v>5</v>
      </c>
      <c r="B13" s="30">
        <v>1.02</v>
      </c>
      <c r="C13" s="30" t="s">
        <v>248</v>
      </c>
      <c r="D13" s="41"/>
      <c r="E13" s="41" t="s">
        <v>300</v>
      </c>
      <c r="F13" s="30"/>
      <c r="G13" s="47">
        <v>1.55</v>
      </c>
      <c r="H13" s="30">
        <v>2</v>
      </c>
      <c r="I13" s="47"/>
      <c r="J13" s="30"/>
      <c r="K13" s="30" t="s">
        <v>288</v>
      </c>
    </row>
    <row r="14" spans="1:18" ht="15" customHeight="1" x14ac:dyDescent="0.2">
      <c r="A14" s="30">
        <v>6</v>
      </c>
      <c r="B14" s="30">
        <v>1.03</v>
      </c>
      <c r="C14" s="30" t="s">
        <v>248</v>
      </c>
      <c r="D14" s="41"/>
      <c r="E14" s="41" t="s">
        <v>430</v>
      </c>
      <c r="F14" s="30"/>
      <c r="G14" s="47">
        <v>8</v>
      </c>
      <c r="H14" s="30">
        <v>2</v>
      </c>
      <c r="I14" s="47"/>
      <c r="J14" s="30"/>
      <c r="K14" s="30" t="s">
        <v>291</v>
      </c>
    </row>
    <row r="15" spans="1:18" ht="15" customHeight="1" x14ac:dyDescent="0.2">
      <c r="A15" s="30">
        <v>7</v>
      </c>
      <c r="B15" s="30">
        <v>1.04</v>
      </c>
      <c r="C15" s="30" t="s">
        <v>248</v>
      </c>
      <c r="D15" s="41"/>
      <c r="E15" s="41" t="s">
        <v>430</v>
      </c>
      <c r="F15" s="30"/>
      <c r="G15" s="47">
        <v>11.48</v>
      </c>
      <c r="H15" s="30">
        <v>2</v>
      </c>
      <c r="I15" s="47">
        <v>4.79</v>
      </c>
      <c r="J15" s="30">
        <v>2</v>
      </c>
      <c r="K15" s="30" t="s">
        <v>291</v>
      </c>
    </row>
    <row r="16" spans="1:18" ht="15" customHeight="1" x14ac:dyDescent="0.2">
      <c r="A16" s="30">
        <v>8</v>
      </c>
      <c r="B16" s="30">
        <v>1.05</v>
      </c>
      <c r="C16" s="30" t="s">
        <v>248</v>
      </c>
      <c r="D16" s="41"/>
      <c r="E16" s="41" t="s">
        <v>490</v>
      </c>
      <c r="F16" s="30"/>
      <c r="G16" s="47">
        <v>1.48</v>
      </c>
      <c r="H16" s="30">
        <v>2</v>
      </c>
      <c r="I16" s="47"/>
      <c r="J16" s="30"/>
      <c r="K16" s="30" t="s">
        <v>288</v>
      </c>
    </row>
    <row r="17" spans="1:11" ht="15" customHeight="1" x14ac:dyDescent="0.2">
      <c r="A17" s="30">
        <v>9</v>
      </c>
      <c r="B17" s="30">
        <v>1.07</v>
      </c>
      <c r="C17" s="30" t="s">
        <v>248</v>
      </c>
      <c r="D17" s="41"/>
      <c r="E17" s="41" t="s">
        <v>323</v>
      </c>
      <c r="F17" s="30"/>
      <c r="G17" s="47">
        <v>1.56</v>
      </c>
      <c r="H17" s="30">
        <v>2</v>
      </c>
      <c r="I17" s="47"/>
      <c r="J17" s="30"/>
      <c r="K17" s="30" t="s">
        <v>257</v>
      </c>
    </row>
    <row r="18" spans="1:11" ht="15" customHeight="1" x14ac:dyDescent="0.2">
      <c r="A18" s="30">
        <v>10</v>
      </c>
      <c r="B18" s="30">
        <v>1.08</v>
      </c>
      <c r="C18" s="30" t="s">
        <v>248</v>
      </c>
      <c r="D18" s="41"/>
      <c r="E18" s="41" t="s">
        <v>491</v>
      </c>
      <c r="F18" s="30"/>
      <c r="G18" s="47">
        <v>0.8</v>
      </c>
      <c r="H18" s="30">
        <v>2</v>
      </c>
      <c r="I18" s="47"/>
      <c r="J18" s="30"/>
      <c r="K18" s="30" t="s">
        <v>250</v>
      </c>
    </row>
    <row r="19" spans="1:11" ht="15" customHeight="1" x14ac:dyDescent="0.2">
      <c r="A19" s="30">
        <v>11</v>
      </c>
      <c r="B19" s="30">
        <v>1.0900000000000001</v>
      </c>
      <c r="C19" s="30" t="s">
        <v>248</v>
      </c>
      <c r="D19" s="41"/>
      <c r="E19" s="41" t="s">
        <v>492</v>
      </c>
      <c r="F19" s="30"/>
      <c r="G19" s="47">
        <v>1.56</v>
      </c>
      <c r="H19" s="30">
        <v>2</v>
      </c>
      <c r="I19" s="47"/>
      <c r="J19" s="30"/>
      <c r="K19" s="30" t="s">
        <v>250</v>
      </c>
    </row>
    <row r="20" spans="1:11" ht="15" customHeight="1" x14ac:dyDescent="0.2">
      <c r="A20" s="30">
        <v>12</v>
      </c>
      <c r="B20" s="30">
        <v>1.1000000000000001</v>
      </c>
      <c r="C20" s="30" t="s">
        <v>248</v>
      </c>
      <c r="D20" s="41"/>
      <c r="E20" s="41" t="s">
        <v>325</v>
      </c>
      <c r="F20" s="30"/>
      <c r="G20" s="47">
        <v>1.72</v>
      </c>
      <c r="H20" s="30">
        <v>2</v>
      </c>
      <c r="I20" s="47"/>
      <c r="J20" s="30"/>
      <c r="K20" s="30" t="s">
        <v>250</v>
      </c>
    </row>
  </sheetData>
  <sheetProtection algorithmName="SHA-512" hashValue="1xvXSoGKDfoOM02Rr+OJEUCgubQ8I7dssQ3K1maeWtct065kad2lIU5aXYnPAlm/PkUHx/TpkvwwxGW1Y8JblA==" saltValue="u36pECAdNLAlw35GJQuU4Q==" spinCount="100000" sheet="1" objects="1" scenarios="1"/>
  <mergeCells count="4">
    <mergeCell ref="A2:E3"/>
    <mergeCell ref="B4:E4"/>
    <mergeCell ref="B5:E5"/>
    <mergeCell ref="B6:E6"/>
  </mergeCells>
  <conditionalFormatting sqref="B9:J20">
    <cfRule type="expression" dxfId="13" priority="1">
      <formula>B9=0</formula>
    </cfRule>
  </conditionalFormatting>
  <hyperlinks>
    <hyperlink ref="J1" location="Inhaltsverzeichnis!A1" display="Zurück zum Inhaltsverzeichnis" xr:uid="{0AC12EA8-B1E0-4450-8262-9F29738159AA}"/>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Regenb</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1FE5E-6DB1-4A88-8B91-7EF9E20818B4}">
  <sheetPr>
    <tabColor indexed="40"/>
  </sheetPr>
  <dimension ref="A1:V25"/>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29.28515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Spatzen</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180</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SUM(F9:F25)</f>
        <v>0</v>
      </c>
      <c r="G8" s="46">
        <f>SUM(G9:G25)</f>
        <v>84.52</v>
      </c>
      <c r="H8" s="41"/>
      <c r="I8" s="46">
        <f>SUM(I9:I25)</f>
        <v>5.16</v>
      </c>
      <c r="J8" s="41"/>
      <c r="K8" s="41"/>
      <c r="L8" s="32"/>
      <c r="M8" s="32"/>
      <c r="N8" s="32"/>
      <c r="O8" s="32"/>
      <c r="P8" s="32"/>
      <c r="Q8" s="32"/>
      <c r="R8" s="32"/>
    </row>
    <row r="9" spans="1:18" ht="15" customHeight="1" x14ac:dyDescent="0.2">
      <c r="A9" s="30">
        <v>1</v>
      </c>
      <c r="B9" s="30">
        <v>1.1000000000000001</v>
      </c>
      <c r="C9" s="30" t="s">
        <v>248</v>
      </c>
      <c r="D9" s="41" t="s">
        <v>493</v>
      </c>
      <c r="E9" s="41" t="s">
        <v>430</v>
      </c>
      <c r="F9" s="30"/>
      <c r="G9" s="47">
        <v>4.7699999999999996</v>
      </c>
      <c r="H9" s="30">
        <v>2</v>
      </c>
      <c r="I9" s="47"/>
      <c r="J9" s="30"/>
      <c r="K9" s="30" t="s">
        <v>291</v>
      </c>
    </row>
    <row r="10" spans="1:18" ht="15" customHeight="1" x14ac:dyDescent="0.2">
      <c r="A10" s="30">
        <v>2</v>
      </c>
      <c r="B10" s="30">
        <v>1.2</v>
      </c>
      <c r="C10" s="30" t="s">
        <v>248</v>
      </c>
      <c r="D10" s="41" t="s">
        <v>493</v>
      </c>
      <c r="E10" s="41" t="s">
        <v>494</v>
      </c>
      <c r="F10" s="30"/>
      <c r="G10" s="47">
        <v>4.7699999999999996</v>
      </c>
      <c r="H10" s="30">
        <v>2</v>
      </c>
      <c r="I10" s="47"/>
      <c r="J10" s="30"/>
      <c r="K10" s="30" t="s">
        <v>250</v>
      </c>
    </row>
    <row r="11" spans="1:18" ht="15" customHeight="1" x14ac:dyDescent="0.2">
      <c r="A11" s="30">
        <v>3</v>
      </c>
      <c r="B11" s="30">
        <v>1.3</v>
      </c>
      <c r="C11" s="30" t="s">
        <v>248</v>
      </c>
      <c r="D11" s="41" t="s">
        <v>495</v>
      </c>
      <c r="E11" s="41" t="s">
        <v>445</v>
      </c>
      <c r="F11" s="30"/>
      <c r="G11" s="47">
        <v>5.77</v>
      </c>
      <c r="H11" s="30">
        <v>2</v>
      </c>
      <c r="I11" s="47"/>
      <c r="J11" s="30"/>
      <c r="K11" s="30" t="s">
        <v>291</v>
      </c>
    </row>
    <row r="12" spans="1:18" ht="15" customHeight="1" x14ac:dyDescent="0.2">
      <c r="A12" s="30">
        <v>4</v>
      </c>
      <c r="B12" s="30">
        <v>1.5</v>
      </c>
      <c r="C12" s="30" t="s">
        <v>248</v>
      </c>
      <c r="D12" s="41" t="s">
        <v>495</v>
      </c>
      <c r="E12" s="41" t="s">
        <v>430</v>
      </c>
      <c r="F12" s="30"/>
      <c r="G12" s="47">
        <v>8.43</v>
      </c>
      <c r="H12" s="30">
        <v>2</v>
      </c>
      <c r="I12" s="47"/>
      <c r="J12" s="30"/>
      <c r="K12" s="30" t="s">
        <v>291</v>
      </c>
    </row>
    <row r="13" spans="1:18" ht="15" customHeight="1" x14ac:dyDescent="0.2">
      <c r="A13" s="30">
        <v>5</v>
      </c>
      <c r="B13" s="30">
        <v>1.7</v>
      </c>
      <c r="C13" s="30" t="s">
        <v>248</v>
      </c>
      <c r="D13" s="41" t="s">
        <v>495</v>
      </c>
      <c r="E13" s="41" t="s">
        <v>494</v>
      </c>
      <c r="F13" s="30"/>
      <c r="G13" s="47">
        <v>5.77</v>
      </c>
      <c r="H13" s="30">
        <v>2</v>
      </c>
      <c r="I13" s="47"/>
      <c r="J13" s="30"/>
      <c r="K13" s="30" t="s">
        <v>250</v>
      </c>
    </row>
    <row r="14" spans="1:18" ht="15" customHeight="1" x14ac:dyDescent="0.2">
      <c r="A14" s="30">
        <v>6</v>
      </c>
      <c r="B14" s="30" t="s">
        <v>496</v>
      </c>
      <c r="C14" s="30" t="s">
        <v>248</v>
      </c>
      <c r="D14" s="41" t="s">
        <v>290</v>
      </c>
      <c r="E14" s="41" t="s">
        <v>285</v>
      </c>
      <c r="F14" s="30"/>
      <c r="G14" s="47">
        <v>3.02</v>
      </c>
      <c r="H14" s="30">
        <v>2</v>
      </c>
      <c r="I14" s="47"/>
      <c r="J14" s="30"/>
      <c r="K14" s="30" t="s">
        <v>250</v>
      </c>
    </row>
    <row r="15" spans="1:18" ht="15" customHeight="1" x14ac:dyDescent="0.2">
      <c r="A15" s="30">
        <v>7</v>
      </c>
      <c r="B15" s="30">
        <v>1.8</v>
      </c>
      <c r="C15" s="30" t="s">
        <v>248</v>
      </c>
      <c r="D15" s="41" t="s">
        <v>497</v>
      </c>
      <c r="E15" s="41" t="s">
        <v>498</v>
      </c>
      <c r="F15" s="30"/>
      <c r="G15" s="47">
        <v>4.9000000000000004</v>
      </c>
      <c r="H15" s="30">
        <v>2</v>
      </c>
      <c r="I15" s="47"/>
      <c r="J15" s="30"/>
      <c r="K15" s="30" t="s">
        <v>250</v>
      </c>
    </row>
    <row r="16" spans="1:18" ht="15" customHeight="1" x14ac:dyDescent="0.2">
      <c r="A16" s="30">
        <v>8</v>
      </c>
      <c r="B16" s="30">
        <v>1.9</v>
      </c>
      <c r="C16" s="30" t="s">
        <v>248</v>
      </c>
      <c r="D16" s="41" t="s">
        <v>497</v>
      </c>
      <c r="E16" s="41" t="s">
        <v>430</v>
      </c>
      <c r="F16" s="30"/>
      <c r="G16" s="47">
        <v>8.43</v>
      </c>
      <c r="H16" s="30">
        <v>2</v>
      </c>
      <c r="I16" s="47"/>
      <c r="J16" s="30"/>
      <c r="K16" s="30" t="s">
        <v>291</v>
      </c>
    </row>
    <row r="17" spans="1:11" ht="15" customHeight="1" x14ac:dyDescent="0.2">
      <c r="A17" s="30">
        <v>9</v>
      </c>
      <c r="B17" s="30" t="s">
        <v>499</v>
      </c>
      <c r="C17" s="30" t="s">
        <v>248</v>
      </c>
      <c r="D17" s="41" t="s">
        <v>493</v>
      </c>
      <c r="E17" s="41" t="s">
        <v>272</v>
      </c>
      <c r="F17" s="30"/>
      <c r="G17" s="47"/>
      <c r="H17" s="30"/>
      <c r="I17" s="47">
        <v>5.16</v>
      </c>
      <c r="J17" s="30">
        <v>2</v>
      </c>
      <c r="K17" s="30" t="s">
        <v>270</v>
      </c>
    </row>
    <row r="18" spans="1:11" ht="15" customHeight="1" x14ac:dyDescent="0.2">
      <c r="A18" s="30">
        <v>10</v>
      </c>
      <c r="B18" s="30">
        <v>1.1100000000000001</v>
      </c>
      <c r="C18" s="30" t="s">
        <v>248</v>
      </c>
      <c r="D18" s="41" t="s">
        <v>493</v>
      </c>
      <c r="E18" s="41" t="s">
        <v>441</v>
      </c>
      <c r="F18" s="30"/>
      <c r="G18" s="47">
        <v>7.98</v>
      </c>
      <c r="H18" s="30">
        <v>2</v>
      </c>
      <c r="I18" s="47"/>
      <c r="J18" s="30"/>
      <c r="K18" s="30" t="s">
        <v>305</v>
      </c>
    </row>
    <row r="19" spans="1:11" ht="15" customHeight="1" x14ac:dyDescent="0.2">
      <c r="A19" s="30">
        <v>11</v>
      </c>
      <c r="B19" s="30">
        <v>1.1200000000000001</v>
      </c>
      <c r="C19" s="30" t="s">
        <v>248</v>
      </c>
      <c r="D19" s="41" t="s">
        <v>493</v>
      </c>
      <c r="E19" s="41" t="s">
        <v>445</v>
      </c>
      <c r="F19" s="30"/>
      <c r="G19" s="47">
        <v>5.32</v>
      </c>
      <c r="H19" s="30">
        <v>2</v>
      </c>
      <c r="I19" s="47"/>
      <c r="J19" s="30"/>
      <c r="K19" s="30" t="s">
        <v>291</v>
      </c>
    </row>
    <row r="20" spans="1:11" ht="15" customHeight="1" x14ac:dyDescent="0.2">
      <c r="A20" s="30">
        <v>12</v>
      </c>
      <c r="B20" s="30">
        <v>1.1399999999999999</v>
      </c>
      <c r="C20" s="30" t="s">
        <v>248</v>
      </c>
      <c r="D20" s="41"/>
      <c r="E20" s="41" t="s">
        <v>500</v>
      </c>
      <c r="F20" s="30"/>
      <c r="G20" s="47">
        <v>2.66</v>
      </c>
      <c r="H20" s="30">
        <v>2</v>
      </c>
      <c r="I20" s="47"/>
      <c r="J20" s="30"/>
      <c r="K20" s="30" t="s">
        <v>257</v>
      </c>
    </row>
    <row r="21" spans="1:11" ht="15" customHeight="1" x14ac:dyDescent="0.2">
      <c r="A21" s="30">
        <v>13</v>
      </c>
      <c r="B21" s="30">
        <v>1.1499999999999999</v>
      </c>
      <c r="C21" s="30" t="s">
        <v>248</v>
      </c>
      <c r="D21" s="41"/>
      <c r="E21" s="41" t="s">
        <v>501</v>
      </c>
      <c r="F21" s="30"/>
      <c r="G21" s="47">
        <v>2.66</v>
      </c>
      <c r="H21" s="30">
        <v>2</v>
      </c>
      <c r="I21" s="47"/>
      <c r="J21" s="30"/>
      <c r="K21" s="30" t="s">
        <v>250</v>
      </c>
    </row>
    <row r="22" spans="1:11" ht="15" customHeight="1" x14ac:dyDescent="0.2">
      <c r="A22" s="30">
        <v>14</v>
      </c>
      <c r="B22" s="30">
        <v>1.1599999999999999</v>
      </c>
      <c r="C22" s="30" t="s">
        <v>248</v>
      </c>
      <c r="D22" s="41"/>
      <c r="E22" s="41" t="s">
        <v>268</v>
      </c>
      <c r="F22" s="30"/>
      <c r="G22" s="47">
        <v>2.66</v>
      </c>
      <c r="H22" s="30">
        <v>2</v>
      </c>
      <c r="I22" s="47"/>
      <c r="J22" s="30"/>
      <c r="K22" s="30" t="s">
        <v>268</v>
      </c>
    </row>
    <row r="23" spans="1:11" ht="15" customHeight="1" x14ac:dyDescent="0.2">
      <c r="A23" s="30">
        <v>15</v>
      </c>
      <c r="B23" s="30">
        <v>1.17</v>
      </c>
      <c r="C23" s="30" t="s">
        <v>248</v>
      </c>
      <c r="D23" s="41"/>
      <c r="E23" s="41" t="s">
        <v>502</v>
      </c>
      <c r="F23" s="30"/>
      <c r="G23" s="47">
        <v>4.08</v>
      </c>
      <c r="H23" s="30">
        <v>2</v>
      </c>
      <c r="I23" s="47"/>
      <c r="J23" s="30"/>
      <c r="K23" s="30" t="s">
        <v>270</v>
      </c>
    </row>
    <row r="24" spans="1:11" ht="15" customHeight="1" x14ac:dyDescent="0.2">
      <c r="A24" s="30">
        <v>16</v>
      </c>
      <c r="B24" s="30">
        <v>1.18</v>
      </c>
      <c r="C24" s="30" t="s">
        <v>248</v>
      </c>
      <c r="D24" s="41"/>
      <c r="E24" s="41" t="s">
        <v>300</v>
      </c>
      <c r="F24" s="30"/>
      <c r="G24" s="47">
        <v>2.66</v>
      </c>
      <c r="H24" s="30">
        <v>2</v>
      </c>
      <c r="I24" s="47"/>
      <c r="J24" s="30"/>
      <c r="K24" s="30" t="s">
        <v>288</v>
      </c>
    </row>
    <row r="25" spans="1:11" ht="15" customHeight="1" x14ac:dyDescent="0.2">
      <c r="A25" s="30">
        <v>17</v>
      </c>
      <c r="B25" s="30">
        <v>1.19</v>
      </c>
      <c r="C25" s="30" t="s">
        <v>248</v>
      </c>
      <c r="D25" s="41" t="s">
        <v>290</v>
      </c>
      <c r="E25" s="41" t="s">
        <v>430</v>
      </c>
      <c r="F25" s="30"/>
      <c r="G25" s="47">
        <v>10.64</v>
      </c>
      <c r="H25" s="30">
        <v>2</v>
      </c>
      <c r="I25" s="47"/>
      <c r="J25" s="30"/>
      <c r="K25" s="30" t="s">
        <v>291</v>
      </c>
    </row>
  </sheetData>
  <sheetProtection algorithmName="SHA-512" hashValue="m/te2mUvagVXL8Imz0cgQWmOhdMb8wKNikp8jQwWFC4NLWeqsD0Yoe9sYAl6jOROwBVQjI6GtEk4+ZNERx3E7Q==" saltValue="9wctlyNlwOPZCJx7i8mQQw==" spinCount="100000" sheet="1" objects="1" scenarios="1"/>
  <mergeCells count="4">
    <mergeCell ref="A2:E3"/>
    <mergeCell ref="B4:E4"/>
    <mergeCell ref="B5:E5"/>
    <mergeCell ref="B6:E6"/>
  </mergeCells>
  <conditionalFormatting sqref="B9:J25">
    <cfRule type="expression" dxfId="12" priority="1">
      <formula>B9=0</formula>
    </cfRule>
  </conditionalFormatting>
  <hyperlinks>
    <hyperlink ref="J1" location="Inhaltsverzeichnis!A1" display="Zurück zum Inhaltsverzeichnis" xr:uid="{E9372690-1E85-4C44-982F-A7F280108581}"/>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Spatzen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58D7-3D06-401B-A992-3AAC1D978DC4}">
  <sheetPr>
    <tabColor indexed="40"/>
  </sheetPr>
  <dimension ref="A1:V64"/>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12.42578125" style="26" bestFit="1" customWidth="1"/>
    <col min="5" max="5" width="26.71093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Tausendf</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181</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SUM(F9:F64)</f>
        <v>0</v>
      </c>
      <c r="G8" s="46">
        <f>SUM(G9:G64)</f>
        <v>346.93000000000006</v>
      </c>
      <c r="H8" s="41"/>
      <c r="I8" s="46">
        <f>SUM(I9:I64)</f>
        <v>8.319999999999995</v>
      </c>
      <c r="J8" s="41"/>
      <c r="K8" s="41"/>
      <c r="L8" s="32"/>
      <c r="M8" s="32"/>
      <c r="N8" s="32"/>
      <c r="O8" s="32"/>
      <c r="P8" s="32"/>
      <c r="Q8" s="32"/>
      <c r="R8" s="32"/>
    </row>
    <row r="9" spans="1:18" ht="15" customHeight="1" x14ac:dyDescent="0.2">
      <c r="A9" s="30">
        <v>1</v>
      </c>
      <c r="B9" s="30">
        <v>2.1</v>
      </c>
      <c r="C9" s="30" t="s">
        <v>274</v>
      </c>
      <c r="D9" s="41"/>
      <c r="E9" s="41" t="s">
        <v>250</v>
      </c>
      <c r="F9" s="30"/>
      <c r="G9" s="47">
        <v>6.2</v>
      </c>
      <c r="H9" s="30">
        <v>2</v>
      </c>
      <c r="I9" s="47">
        <v>0.26</v>
      </c>
      <c r="J9" s="30">
        <v>2</v>
      </c>
      <c r="K9" s="30" t="s">
        <v>250</v>
      </c>
    </row>
    <row r="10" spans="1:18" ht="15" customHeight="1" x14ac:dyDescent="0.2">
      <c r="A10" s="30">
        <v>2</v>
      </c>
      <c r="B10" s="30">
        <v>2.2000000000000002</v>
      </c>
      <c r="C10" s="30" t="s">
        <v>274</v>
      </c>
      <c r="D10" s="41"/>
      <c r="E10" s="41" t="s">
        <v>430</v>
      </c>
      <c r="F10" s="30"/>
      <c r="G10" s="47">
        <v>11</v>
      </c>
      <c r="H10" s="30">
        <v>2</v>
      </c>
      <c r="I10" s="47">
        <v>0.26</v>
      </c>
      <c r="J10" s="30">
        <v>2</v>
      </c>
      <c r="K10" s="30" t="s">
        <v>291</v>
      </c>
    </row>
    <row r="11" spans="1:18" ht="15" customHeight="1" x14ac:dyDescent="0.2">
      <c r="A11" s="30">
        <v>3</v>
      </c>
      <c r="B11" s="30">
        <v>2.4</v>
      </c>
      <c r="C11" s="30" t="s">
        <v>274</v>
      </c>
      <c r="D11" s="41"/>
      <c r="E11" s="41" t="s">
        <v>430</v>
      </c>
      <c r="F11" s="30"/>
      <c r="G11" s="47">
        <v>11</v>
      </c>
      <c r="H11" s="30">
        <v>2</v>
      </c>
      <c r="I11" s="47">
        <v>0.26</v>
      </c>
      <c r="J11" s="30">
        <v>2</v>
      </c>
      <c r="K11" s="30" t="s">
        <v>291</v>
      </c>
    </row>
    <row r="12" spans="1:18" ht="15" customHeight="1" x14ac:dyDescent="0.2">
      <c r="A12" s="30">
        <v>4</v>
      </c>
      <c r="B12" s="30">
        <v>2.5</v>
      </c>
      <c r="C12" s="30" t="s">
        <v>274</v>
      </c>
      <c r="D12" s="41"/>
      <c r="E12" s="41" t="s">
        <v>447</v>
      </c>
      <c r="F12" s="30"/>
      <c r="G12" s="47">
        <v>4.0599999999999996</v>
      </c>
      <c r="H12" s="30">
        <v>2</v>
      </c>
      <c r="I12" s="47">
        <v>0.26</v>
      </c>
      <c r="J12" s="30">
        <v>2</v>
      </c>
      <c r="K12" s="30" t="s">
        <v>270</v>
      </c>
    </row>
    <row r="13" spans="1:18" ht="15" customHeight="1" x14ac:dyDescent="0.2">
      <c r="A13" s="30">
        <v>5</v>
      </c>
      <c r="B13" s="30">
        <v>2.6</v>
      </c>
      <c r="C13" s="30" t="s">
        <v>274</v>
      </c>
      <c r="D13" s="41"/>
      <c r="E13" s="41" t="s">
        <v>503</v>
      </c>
      <c r="F13" s="30"/>
      <c r="G13" s="47">
        <v>5.34</v>
      </c>
      <c r="H13" s="30">
        <v>2</v>
      </c>
      <c r="I13" s="47"/>
      <c r="J13" s="30"/>
      <c r="K13" s="30" t="s">
        <v>268</v>
      </c>
    </row>
    <row r="14" spans="1:18" ht="15" customHeight="1" x14ac:dyDescent="0.2">
      <c r="A14" s="30">
        <v>6</v>
      </c>
      <c r="B14" s="30">
        <v>2.7</v>
      </c>
      <c r="C14" s="30" t="s">
        <v>274</v>
      </c>
      <c r="D14" s="41">
        <v>1</v>
      </c>
      <c r="E14" s="41" t="s">
        <v>504</v>
      </c>
      <c r="F14" s="30"/>
      <c r="G14" s="47">
        <v>6.91</v>
      </c>
      <c r="H14" s="30">
        <v>2</v>
      </c>
      <c r="I14" s="47">
        <v>0.26</v>
      </c>
      <c r="J14" s="30">
        <v>2</v>
      </c>
      <c r="K14" s="30" t="s">
        <v>283</v>
      </c>
    </row>
    <row r="15" spans="1:18" ht="15" customHeight="1" x14ac:dyDescent="0.2">
      <c r="A15" s="30">
        <v>7</v>
      </c>
      <c r="B15" s="30">
        <v>2.8</v>
      </c>
      <c r="C15" s="30" t="s">
        <v>274</v>
      </c>
      <c r="D15" s="41"/>
      <c r="E15" s="41" t="s">
        <v>505</v>
      </c>
      <c r="F15" s="30"/>
      <c r="G15" s="47">
        <v>0</v>
      </c>
      <c r="H15" s="30">
        <v>2</v>
      </c>
      <c r="I15" s="47"/>
      <c r="J15" s="30"/>
      <c r="K15" s="30" t="s">
        <v>257</v>
      </c>
    </row>
    <row r="16" spans="1:18" ht="15" customHeight="1" x14ac:dyDescent="0.2">
      <c r="A16" s="30">
        <v>8</v>
      </c>
      <c r="B16" s="30">
        <v>2.9</v>
      </c>
      <c r="C16" s="30" t="s">
        <v>274</v>
      </c>
      <c r="D16" s="41"/>
      <c r="E16" s="41" t="s">
        <v>461</v>
      </c>
      <c r="F16" s="30"/>
      <c r="G16" s="47">
        <v>4.1399999999999997</v>
      </c>
      <c r="H16" s="30">
        <v>2</v>
      </c>
      <c r="I16" s="47"/>
      <c r="J16" s="30"/>
      <c r="K16" s="30" t="s">
        <v>250</v>
      </c>
    </row>
    <row r="17" spans="1:11" ht="15" customHeight="1" x14ac:dyDescent="0.2">
      <c r="A17" s="30">
        <v>9</v>
      </c>
      <c r="B17" s="30">
        <v>2.1</v>
      </c>
      <c r="C17" s="30" t="s">
        <v>274</v>
      </c>
      <c r="D17" s="41"/>
      <c r="E17" s="41" t="s">
        <v>272</v>
      </c>
      <c r="F17" s="30"/>
      <c r="G17" s="47">
        <v>0</v>
      </c>
      <c r="H17" s="30">
        <v>2</v>
      </c>
      <c r="I17" s="47"/>
      <c r="J17" s="30"/>
      <c r="K17" s="30" t="s">
        <v>270</v>
      </c>
    </row>
    <row r="18" spans="1:11" ht="15" customHeight="1" x14ac:dyDescent="0.2">
      <c r="A18" s="30">
        <v>10</v>
      </c>
      <c r="B18" s="30">
        <v>2.11</v>
      </c>
      <c r="C18" s="30" t="s">
        <v>274</v>
      </c>
      <c r="D18" s="41"/>
      <c r="E18" s="41" t="s">
        <v>506</v>
      </c>
      <c r="F18" s="30"/>
      <c r="G18" s="47">
        <v>4.0599999999999996</v>
      </c>
      <c r="H18" s="30">
        <v>2</v>
      </c>
      <c r="I18" s="47"/>
      <c r="J18" s="30"/>
      <c r="K18" s="30" t="s">
        <v>277</v>
      </c>
    </row>
    <row r="19" spans="1:11" ht="15" customHeight="1" x14ac:dyDescent="0.2">
      <c r="A19" s="30">
        <v>11</v>
      </c>
      <c r="B19" s="30">
        <v>2.12</v>
      </c>
      <c r="C19" s="30" t="s">
        <v>274</v>
      </c>
      <c r="D19" s="41"/>
      <c r="E19" s="41" t="s">
        <v>507</v>
      </c>
      <c r="F19" s="30"/>
      <c r="G19" s="47">
        <v>2.66</v>
      </c>
      <c r="H19" s="30">
        <v>2</v>
      </c>
      <c r="I19" s="47">
        <v>0.26</v>
      </c>
      <c r="J19" s="30">
        <v>2</v>
      </c>
      <c r="K19" s="30" t="s">
        <v>291</v>
      </c>
    </row>
    <row r="20" spans="1:11" ht="15" customHeight="1" x14ac:dyDescent="0.2">
      <c r="A20" s="30">
        <v>12</v>
      </c>
      <c r="B20" s="30">
        <v>2.13</v>
      </c>
      <c r="C20" s="30" t="s">
        <v>274</v>
      </c>
      <c r="D20" s="41"/>
      <c r="E20" s="41" t="s">
        <v>430</v>
      </c>
      <c r="F20" s="30"/>
      <c r="G20" s="47">
        <v>11</v>
      </c>
      <c r="H20" s="30">
        <v>2</v>
      </c>
      <c r="I20" s="47">
        <v>0.26</v>
      </c>
      <c r="J20" s="30">
        <v>2</v>
      </c>
      <c r="K20" s="30" t="s">
        <v>291</v>
      </c>
    </row>
    <row r="21" spans="1:11" ht="15" customHeight="1" x14ac:dyDescent="0.2">
      <c r="A21" s="30">
        <v>13</v>
      </c>
      <c r="B21" s="30">
        <v>2.14</v>
      </c>
      <c r="C21" s="30" t="s">
        <v>274</v>
      </c>
      <c r="D21" s="41"/>
      <c r="E21" s="41" t="s">
        <v>430</v>
      </c>
      <c r="F21" s="30"/>
      <c r="G21" s="47">
        <v>11</v>
      </c>
      <c r="H21" s="30">
        <v>2</v>
      </c>
      <c r="I21" s="47">
        <v>0.26</v>
      </c>
      <c r="J21" s="30">
        <v>2</v>
      </c>
      <c r="K21" s="30" t="s">
        <v>291</v>
      </c>
    </row>
    <row r="22" spans="1:11" ht="15" customHeight="1" x14ac:dyDescent="0.2">
      <c r="A22" s="30">
        <v>14</v>
      </c>
      <c r="B22" s="30">
        <v>2.15</v>
      </c>
      <c r="C22" s="30" t="s">
        <v>274</v>
      </c>
      <c r="D22" s="41"/>
      <c r="E22" s="41" t="s">
        <v>508</v>
      </c>
      <c r="F22" s="30"/>
      <c r="G22" s="47">
        <v>4.0599999999999996</v>
      </c>
      <c r="H22" s="30">
        <v>2</v>
      </c>
      <c r="I22" s="47"/>
      <c r="J22" s="30"/>
      <c r="K22" s="30" t="s">
        <v>250</v>
      </c>
    </row>
    <row r="23" spans="1:11" ht="15" customHeight="1" x14ac:dyDescent="0.2">
      <c r="A23" s="30">
        <v>15</v>
      </c>
      <c r="B23" s="30">
        <v>2.16</v>
      </c>
      <c r="C23" s="30" t="s">
        <v>274</v>
      </c>
      <c r="D23" s="41"/>
      <c r="E23" s="41" t="s">
        <v>286</v>
      </c>
      <c r="F23" s="30"/>
      <c r="G23" s="47">
        <v>2.66</v>
      </c>
      <c r="H23" s="30">
        <v>2</v>
      </c>
      <c r="I23" s="47"/>
      <c r="J23" s="30"/>
      <c r="K23" s="30" t="s">
        <v>250</v>
      </c>
    </row>
    <row r="24" spans="1:11" ht="15" customHeight="1" x14ac:dyDescent="0.2">
      <c r="A24" s="30">
        <v>16</v>
      </c>
      <c r="B24" s="30">
        <v>2.17</v>
      </c>
      <c r="C24" s="30" t="s">
        <v>274</v>
      </c>
      <c r="D24" s="41"/>
      <c r="E24" s="41" t="s">
        <v>285</v>
      </c>
      <c r="F24" s="30"/>
      <c r="G24" s="47">
        <v>2.66</v>
      </c>
      <c r="H24" s="30">
        <v>2</v>
      </c>
      <c r="I24" s="47"/>
      <c r="J24" s="30"/>
      <c r="K24" s="30" t="s">
        <v>250</v>
      </c>
    </row>
    <row r="25" spans="1:11" ht="15" customHeight="1" x14ac:dyDescent="0.2">
      <c r="A25" s="30">
        <v>17</v>
      </c>
      <c r="B25" s="30">
        <v>2.1800000000000002</v>
      </c>
      <c r="C25" s="30" t="s">
        <v>274</v>
      </c>
      <c r="D25" s="41"/>
      <c r="E25" s="41" t="s">
        <v>509</v>
      </c>
      <c r="F25" s="30"/>
      <c r="G25" s="47">
        <v>4.0599999999999996</v>
      </c>
      <c r="H25" s="30">
        <v>2</v>
      </c>
      <c r="I25" s="47"/>
      <c r="J25" s="30"/>
      <c r="K25" s="30" t="s">
        <v>250</v>
      </c>
    </row>
    <row r="26" spans="1:11" ht="15" customHeight="1" x14ac:dyDescent="0.2">
      <c r="A26" s="30">
        <v>18</v>
      </c>
      <c r="B26" s="30">
        <v>2.19</v>
      </c>
      <c r="C26" s="30" t="s">
        <v>274</v>
      </c>
      <c r="D26" s="41"/>
      <c r="E26" s="41" t="s">
        <v>430</v>
      </c>
      <c r="F26" s="30"/>
      <c r="G26" s="47">
        <v>11</v>
      </c>
      <c r="H26" s="30">
        <v>2</v>
      </c>
      <c r="I26" s="47">
        <v>0.26</v>
      </c>
      <c r="J26" s="30">
        <v>2</v>
      </c>
      <c r="K26" s="30" t="s">
        <v>291</v>
      </c>
    </row>
    <row r="27" spans="1:11" ht="15" customHeight="1" x14ac:dyDescent="0.2">
      <c r="A27" s="30">
        <v>19</v>
      </c>
      <c r="B27" s="30">
        <v>2.2000000000000002</v>
      </c>
      <c r="C27" s="30" t="s">
        <v>274</v>
      </c>
      <c r="D27" s="41"/>
      <c r="E27" s="41" t="s">
        <v>430</v>
      </c>
      <c r="F27" s="30"/>
      <c r="G27" s="47">
        <v>11</v>
      </c>
      <c r="H27" s="30">
        <v>2</v>
      </c>
      <c r="I27" s="47">
        <v>0.26</v>
      </c>
      <c r="J27" s="30">
        <v>2</v>
      </c>
      <c r="K27" s="30" t="s">
        <v>291</v>
      </c>
    </row>
    <row r="28" spans="1:11" ht="15" customHeight="1" x14ac:dyDescent="0.2">
      <c r="A28" s="30">
        <v>20</v>
      </c>
      <c r="B28" s="30">
        <v>2.21</v>
      </c>
      <c r="C28" s="30" t="s">
        <v>274</v>
      </c>
      <c r="D28" s="41"/>
      <c r="E28" s="41" t="s">
        <v>447</v>
      </c>
      <c r="F28" s="30"/>
      <c r="G28" s="47">
        <v>6.91</v>
      </c>
      <c r="H28" s="30">
        <v>2</v>
      </c>
      <c r="I28" s="47">
        <v>0.26</v>
      </c>
      <c r="J28" s="30">
        <v>2</v>
      </c>
      <c r="K28" s="30" t="s">
        <v>270</v>
      </c>
    </row>
    <row r="29" spans="1:11" ht="15" customHeight="1" x14ac:dyDescent="0.2">
      <c r="A29" s="30">
        <v>21</v>
      </c>
      <c r="B29" s="30">
        <v>2.2200000000000002</v>
      </c>
      <c r="C29" s="30" t="s">
        <v>274</v>
      </c>
      <c r="D29" s="41"/>
      <c r="E29" s="41" t="s">
        <v>325</v>
      </c>
      <c r="F29" s="30"/>
      <c r="G29" s="47">
        <v>0</v>
      </c>
      <c r="H29" s="30">
        <v>2</v>
      </c>
      <c r="I29" s="47"/>
      <c r="J29" s="30"/>
      <c r="K29" s="30" t="s">
        <v>250</v>
      </c>
    </row>
    <row r="30" spans="1:11" ht="15" customHeight="1" x14ac:dyDescent="0.2">
      <c r="A30" s="30">
        <v>22</v>
      </c>
      <c r="B30" s="30">
        <v>2.23</v>
      </c>
      <c r="C30" s="30" t="s">
        <v>274</v>
      </c>
      <c r="D30" s="41">
        <v>2</v>
      </c>
      <c r="E30" s="41" t="s">
        <v>504</v>
      </c>
      <c r="F30" s="30"/>
      <c r="G30" s="47">
        <v>6.91</v>
      </c>
      <c r="H30" s="30">
        <v>2</v>
      </c>
      <c r="I30" s="47"/>
      <c r="J30" s="30"/>
      <c r="K30" s="30" t="s">
        <v>283</v>
      </c>
    </row>
    <row r="31" spans="1:11" ht="15" customHeight="1" x14ac:dyDescent="0.2">
      <c r="A31" s="30">
        <v>23</v>
      </c>
      <c r="B31" s="30">
        <v>2.2400000000000002</v>
      </c>
      <c r="C31" s="30" t="s">
        <v>274</v>
      </c>
      <c r="D31" s="41"/>
      <c r="E31" s="41" t="s">
        <v>510</v>
      </c>
      <c r="F31" s="30"/>
      <c r="G31" s="47">
        <v>11</v>
      </c>
      <c r="H31" s="30">
        <v>2</v>
      </c>
      <c r="I31" s="47">
        <v>0.26</v>
      </c>
      <c r="J31" s="30">
        <v>2</v>
      </c>
      <c r="K31" s="30" t="s">
        <v>270</v>
      </c>
    </row>
    <row r="32" spans="1:11" ht="15" customHeight="1" x14ac:dyDescent="0.2">
      <c r="A32" s="30">
        <v>24</v>
      </c>
      <c r="B32" s="30">
        <v>2.27</v>
      </c>
      <c r="C32" s="30" t="s">
        <v>274</v>
      </c>
      <c r="D32" s="41"/>
      <c r="E32" s="41" t="s">
        <v>250</v>
      </c>
      <c r="F32" s="30"/>
      <c r="G32" s="47">
        <v>6.91</v>
      </c>
      <c r="H32" s="30">
        <v>2</v>
      </c>
      <c r="I32" s="47">
        <v>0.26</v>
      </c>
      <c r="J32" s="30">
        <v>2</v>
      </c>
      <c r="K32" s="30" t="s">
        <v>250</v>
      </c>
    </row>
    <row r="33" spans="1:11" ht="15" customHeight="1" x14ac:dyDescent="0.2">
      <c r="A33" s="30">
        <v>25</v>
      </c>
      <c r="B33" s="30">
        <v>2.2799999999999998</v>
      </c>
      <c r="C33" s="30" t="s">
        <v>274</v>
      </c>
      <c r="D33" s="41"/>
      <c r="E33" s="41" t="s">
        <v>447</v>
      </c>
      <c r="F33" s="30"/>
      <c r="G33" s="47">
        <v>7.8</v>
      </c>
      <c r="H33" s="30">
        <v>2</v>
      </c>
      <c r="I33" s="47">
        <v>0.26</v>
      </c>
      <c r="J33" s="30">
        <v>2</v>
      </c>
      <c r="K33" s="30" t="s">
        <v>270</v>
      </c>
    </row>
    <row r="34" spans="1:11" ht="15" customHeight="1" x14ac:dyDescent="0.2">
      <c r="A34" s="30">
        <v>26</v>
      </c>
      <c r="B34" s="30">
        <v>2.29</v>
      </c>
      <c r="C34" s="30" t="s">
        <v>274</v>
      </c>
      <c r="D34" s="41"/>
      <c r="E34" s="41" t="s">
        <v>430</v>
      </c>
      <c r="F34" s="30"/>
      <c r="G34" s="47">
        <v>11</v>
      </c>
      <c r="H34" s="30">
        <v>2</v>
      </c>
      <c r="I34" s="47">
        <v>0.26</v>
      </c>
      <c r="J34" s="30">
        <v>2</v>
      </c>
      <c r="K34" s="30" t="s">
        <v>291</v>
      </c>
    </row>
    <row r="35" spans="1:11" ht="15" customHeight="1" x14ac:dyDescent="0.2">
      <c r="A35" s="30">
        <v>27</v>
      </c>
      <c r="B35" s="30">
        <v>2.2999999999999998</v>
      </c>
      <c r="C35" s="30" t="s">
        <v>274</v>
      </c>
      <c r="D35" s="41"/>
      <c r="E35" s="41" t="s">
        <v>430</v>
      </c>
      <c r="F35" s="30"/>
      <c r="G35" s="47">
        <v>11</v>
      </c>
      <c r="H35" s="30">
        <v>2</v>
      </c>
      <c r="I35" s="47">
        <v>0.26</v>
      </c>
      <c r="J35" s="30">
        <v>2</v>
      </c>
      <c r="K35" s="30" t="s">
        <v>291</v>
      </c>
    </row>
    <row r="36" spans="1:11" ht="15" customHeight="1" x14ac:dyDescent="0.2">
      <c r="A36" s="30">
        <v>28</v>
      </c>
      <c r="B36" s="30">
        <v>1</v>
      </c>
      <c r="C36" s="30" t="s">
        <v>248</v>
      </c>
      <c r="D36" s="41"/>
      <c r="E36" s="41" t="s">
        <v>287</v>
      </c>
      <c r="F36" s="30"/>
      <c r="G36" s="47">
        <v>1.65</v>
      </c>
      <c r="H36" s="30">
        <v>2</v>
      </c>
      <c r="I36" s="47">
        <v>0.26</v>
      </c>
      <c r="J36" s="30">
        <v>2</v>
      </c>
      <c r="K36" s="30" t="s">
        <v>288</v>
      </c>
    </row>
    <row r="37" spans="1:11" ht="15" customHeight="1" x14ac:dyDescent="0.2">
      <c r="A37" s="30">
        <v>29</v>
      </c>
      <c r="B37" s="30">
        <v>1.1000000000000001</v>
      </c>
      <c r="C37" s="30" t="s">
        <v>248</v>
      </c>
      <c r="D37" s="41"/>
      <c r="E37" s="41" t="s">
        <v>250</v>
      </c>
      <c r="F37" s="30"/>
      <c r="G37" s="47">
        <v>6.64</v>
      </c>
      <c r="H37" s="30">
        <v>2</v>
      </c>
      <c r="I37" s="47">
        <v>0.26</v>
      </c>
      <c r="J37" s="30">
        <v>2</v>
      </c>
      <c r="K37" s="30" t="s">
        <v>250</v>
      </c>
    </row>
    <row r="38" spans="1:11" ht="15" customHeight="1" x14ac:dyDescent="0.2">
      <c r="A38" s="30">
        <v>30</v>
      </c>
      <c r="B38" s="30">
        <v>1.2</v>
      </c>
      <c r="C38" s="30" t="s">
        <v>248</v>
      </c>
      <c r="D38" s="41"/>
      <c r="E38" s="41" t="s">
        <v>447</v>
      </c>
      <c r="F38" s="30"/>
      <c r="G38" s="47">
        <v>4.08</v>
      </c>
      <c r="H38" s="30">
        <v>2</v>
      </c>
      <c r="I38" s="47">
        <v>0.26</v>
      </c>
      <c r="J38" s="30">
        <v>2</v>
      </c>
      <c r="K38" s="30" t="s">
        <v>270</v>
      </c>
    </row>
    <row r="39" spans="1:11" ht="15" customHeight="1" x14ac:dyDescent="0.2">
      <c r="A39" s="30">
        <v>31</v>
      </c>
      <c r="B39" s="30">
        <v>1.3</v>
      </c>
      <c r="C39" s="30" t="s">
        <v>248</v>
      </c>
      <c r="D39" s="41"/>
      <c r="E39" s="41" t="s">
        <v>430</v>
      </c>
      <c r="F39" s="30"/>
      <c r="G39" s="47">
        <v>11.57</v>
      </c>
      <c r="H39" s="30">
        <v>2</v>
      </c>
      <c r="I39" s="47">
        <v>0.26</v>
      </c>
      <c r="J39" s="30">
        <v>2</v>
      </c>
      <c r="K39" s="30" t="s">
        <v>291</v>
      </c>
    </row>
    <row r="40" spans="1:11" ht="15" customHeight="1" x14ac:dyDescent="0.2">
      <c r="A40" s="30">
        <v>32</v>
      </c>
      <c r="B40" s="30">
        <v>1.4</v>
      </c>
      <c r="C40" s="30" t="s">
        <v>248</v>
      </c>
      <c r="D40" s="41"/>
      <c r="E40" s="41" t="s">
        <v>430</v>
      </c>
      <c r="F40" s="30"/>
      <c r="G40" s="47">
        <v>11.57</v>
      </c>
      <c r="H40" s="30">
        <v>2</v>
      </c>
      <c r="I40" s="47">
        <v>0.26</v>
      </c>
      <c r="J40" s="30">
        <v>2</v>
      </c>
      <c r="K40" s="30" t="s">
        <v>291</v>
      </c>
    </row>
    <row r="41" spans="1:11" ht="15" customHeight="1" x14ac:dyDescent="0.2">
      <c r="A41" s="30">
        <v>33</v>
      </c>
      <c r="B41" s="30">
        <v>1.5</v>
      </c>
      <c r="C41" s="30" t="s">
        <v>248</v>
      </c>
      <c r="D41" s="41" t="s">
        <v>511</v>
      </c>
      <c r="E41" s="41" t="s">
        <v>272</v>
      </c>
      <c r="F41" s="30"/>
      <c r="G41" s="47">
        <v>7.99</v>
      </c>
      <c r="H41" s="30">
        <v>2</v>
      </c>
      <c r="I41" s="47"/>
      <c r="J41" s="30"/>
      <c r="K41" s="30" t="s">
        <v>270</v>
      </c>
    </row>
    <row r="42" spans="1:11" ht="15" customHeight="1" x14ac:dyDescent="0.2">
      <c r="A42" s="30">
        <v>34</v>
      </c>
      <c r="B42" s="30" t="s">
        <v>512</v>
      </c>
      <c r="C42" s="30" t="s">
        <v>248</v>
      </c>
      <c r="D42" s="41">
        <v>1</v>
      </c>
      <c r="E42" s="41" t="s">
        <v>504</v>
      </c>
      <c r="F42" s="30"/>
      <c r="G42" s="47">
        <v>8.24</v>
      </c>
      <c r="H42" s="30">
        <v>2</v>
      </c>
      <c r="I42" s="47"/>
      <c r="J42" s="30"/>
      <c r="K42" s="30" t="s">
        <v>283</v>
      </c>
    </row>
    <row r="43" spans="1:11" ht="15" customHeight="1" x14ac:dyDescent="0.2">
      <c r="A43" s="30">
        <v>35</v>
      </c>
      <c r="B43" s="30" t="s">
        <v>513</v>
      </c>
      <c r="C43" s="30" t="s">
        <v>248</v>
      </c>
      <c r="D43" s="41"/>
      <c r="E43" s="41" t="s">
        <v>272</v>
      </c>
      <c r="F43" s="30"/>
      <c r="G43" s="47">
        <v>4.34</v>
      </c>
      <c r="H43" s="30">
        <v>2</v>
      </c>
      <c r="I43" s="47"/>
      <c r="J43" s="30"/>
      <c r="K43" s="30" t="s">
        <v>270</v>
      </c>
    </row>
    <row r="44" spans="1:11" ht="15" customHeight="1" x14ac:dyDescent="0.2">
      <c r="A44" s="30">
        <v>36</v>
      </c>
      <c r="B44" s="30">
        <v>1.8</v>
      </c>
      <c r="C44" s="30" t="s">
        <v>248</v>
      </c>
      <c r="D44" s="41"/>
      <c r="E44" s="41" t="s">
        <v>514</v>
      </c>
      <c r="F44" s="30"/>
      <c r="G44" s="47">
        <v>4.12</v>
      </c>
      <c r="H44" s="30">
        <v>2</v>
      </c>
      <c r="I44" s="47"/>
      <c r="J44" s="30"/>
      <c r="K44" s="30" t="s">
        <v>257</v>
      </c>
    </row>
    <row r="45" spans="1:11" ht="15" customHeight="1" x14ac:dyDescent="0.2">
      <c r="A45" s="30">
        <v>37</v>
      </c>
      <c r="B45" s="30">
        <v>1.9</v>
      </c>
      <c r="C45" s="30" t="s">
        <v>248</v>
      </c>
      <c r="D45" s="41"/>
      <c r="E45" s="41" t="s">
        <v>286</v>
      </c>
      <c r="F45" s="30"/>
      <c r="G45" s="47">
        <v>2.08</v>
      </c>
      <c r="H45" s="30">
        <v>2</v>
      </c>
      <c r="I45" s="47"/>
      <c r="J45" s="30"/>
      <c r="K45" s="30" t="s">
        <v>250</v>
      </c>
    </row>
    <row r="46" spans="1:11" ht="15" customHeight="1" x14ac:dyDescent="0.2">
      <c r="A46" s="30">
        <v>38</v>
      </c>
      <c r="B46" s="30">
        <v>1.1100000000000001</v>
      </c>
      <c r="C46" s="30" t="s">
        <v>248</v>
      </c>
      <c r="D46" s="41"/>
      <c r="E46" s="41" t="s">
        <v>515</v>
      </c>
      <c r="F46" s="30"/>
      <c r="G46" s="47">
        <v>3.93</v>
      </c>
      <c r="H46" s="30">
        <v>2</v>
      </c>
      <c r="I46" s="47">
        <v>0.26</v>
      </c>
      <c r="J46" s="30">
        <v>2</v>
      </c>
      <c r="K46" s="30" t="s">
        <v>291</v>
      </c>
    </row>
    <row r="47" spans="1:11" ht="15" customHeight="1" x14ac:dyDescent="0.2">
      <c r="A47" s="30">
        <v>39</v>
      </c>
      <c r="B47" s="30">
        <v>1.1200000000000001</v>
      </c>
      <c r="C47" s="30" t="s">
        <v>248</v>
      </c>
      <c r="D47" s="41"/>
      <c r="E47" s="41" t="s">
        <v>516</v>
      </c>
      <c r="F47" s="30"/>
      <c r="G47" s="47">
        <v>2.68</v>
      </c>
      <c r="H47" s="30">
        <v>2</v>
      </c>
      <c r="I47" s="47">
        <v>0.26</v>
      </c>
      <c r="J47" s="30">
        <v>2</v>
      </c>
      <c r="K47" s="30" t="s">
        <v>291</v>
      </c>
    </row>
    <row r="48" spans="1:11" ht="15" customHeight="1" x14ac:dyDescent="0.2">
      <c r="A48" s="30">
        <v>40</v>
      </c>
      <c r="B48" s="30">
        <v>1.1299999999999999</v>
      </c>
      <c r="C48" s="30" t="s">
        <v>248</v>
      </c>
      <c r="D48" s="41"/>
      <c r="E48" s="41" t="s">
        <v>517</v>
      </c>
      <c r="F48" s="30"/>
      <c r="G48" s="47">
        <v>4</v>
      </c>
      <c r="H48" s="30">
        <v>2</v>
      </c>
      <c r="I48" s="47">
        <v>0.26</v>
      </c>
      <c r="J48" s="30">
        <v>2</v>
      </c>
      <c r="K48" s="30" t="s">
        <v>250</v>
      </c>
    </row>
    <row r="49" spans="1:11" ht="15" customHeight="1" x14ac:dyDescent="0.2">
      <c r="A49" s="30">
        <v>41</v>
      </c>
      <c r="B49" s="30">
        <v>1.1399999999999999</v>
      </c>
      <c r="C49" s="30" t="s">
        <v>248</v>
      </c>
      <c r="D49" s="41"/>
      <c r="E49" s="41" t="s">
        <v>518</v>
      </c>
      <c r="F49" s="30"/>
      <c r="G49" s="47">
        <v>2.68</v>
      </c>
      <c r="H49" s="30">
        <v>2</v>
      </c>
      <c r="I49" s="47">
        <v>0.26</v>
      </c>
      <c r="J49" s="30">
        <v>2</v>
      </c>
      <c r="K49" s="30" t="s">
        <v>291</v>
      </c>
    </row>
    <row r="50" spans="1:11" ht="15" customHeight="1" x14ac:dyDescent="0.2">
      <c r="A50" s="30">
        <v>42</v>
      </c>
      <c r="B50" s="30">
        <v>1.1499999999999999</v>
      </c>
      <c r="C50" s="30" t="s">
        <v>248</v>
      </c>
      <c r="D50" s="41" t="s">
        <v>519</v>
      </c>
      <c r="E50" s="41" t="s">
        <v>520</v>
      </c>
      <c r="F50" s="30"/>
      <c r="G50" s="47">
        <v>4.13</v>
      </c>
      <c r="H50" s="30">
        <v>2</v>
      </c>
      <c r="I50" s="47">
        <v>0.26</v>
      </c>
      <c r="J50" s="30">
        <v>2</v>
      </c>
      <c r="K50" s="30" t="s">
        <v>270</v>
      </c>
    </row>
    <row r="51" spans="1:11" ht="15" customHeight="1" x14ac:dyDescent="0.2">
      <c r="A51" s="30">
        <v>43</v>
      </c>
      <c r="B51" s="30">
        <v>1.17</v>
      </c>
      <c r="C51" s="30" t="s">
        <v>248</v>
      </c>
      <c r="D51" s="41"/>
      <c r="E51" s="41" t="s">
        <v>521</v>
      </c>
      <c r="F51" s="30"/>
      <c r="G51" s="47">
        <v>1.32</v>
      </c>
      <c r="H51" s="30">
        <v>2</v>
      </c>
      <c r="I51" s="47"/>
      <c r="J51" s="30"/>
      <c r="K51" s="30" t="s">
        <v>257</v>
      </c>
    </row>
    <row r="52" spans="1:11" ht="15" customHeight="1" x14ac:dyDescent="0.2">
      <c r="A52" s="30">
        <v>44</v>
      </c>
      <c r="B52" s="30">
        <v>1.19</v>
      </c>
      <c r="C52" s="30" t="s">
        <v>248</v>
      </c>
      <c r="D52" s="41"/>
      <c r="E52" s="41" t="s">
        <v>437</v>
      </c>
      <c r="F52" s="30"/>
      <c r="G52" s="47">
        <v>6.83</v>
      </c>
      <c r="H52" s="30">
        <v>2</v>
      </c>
      <c r="I52" s="47">
        <v>0.26</v>
      </c>
      <c r="J52" s="30">
        <v>2</v>
      </c>
      <c r="K52" s="30" t="s">
        <v>253</v>
      </c>
    </row>
    <row r="53" spans="1:11" ht="15" customHeight="1" x14ac:dyDescent="0.2">
      <c r="A53" s="30">
        <v>45</v>
      </c>
      <c r="B53" s="30">
        <v>1.2</v>
      </c>
      <c r="C53" s="30" t="s">
        <v>248</v>
      </c>
      <c r="D53" s="41"/>
      <c r="E53" s="41" t="s">
        <v>441</v>
      </c>
      <c r="F53" s="30"/>
      <c r="G53" s="47">
        <v>13.56</v>
      </c>
      <c r="H53" s="30">
        <v>2</v>
      </c>
      <c r="I53" s="47"/>
      <c r="J53" s="30"/>
      <c r="K53" s="30" t="s">
        <v>305</v>
      </c>
    </row>
    <row r="54" spans="1:11" ht="15" customHeight="1" x14ac:dyDescent="0.2">
      <c r="A54" s="30">
        <v>46</v>
      </c>
      <c r="B54" s="30">
        <v>1.23</v>
      </c>
      <c r="C54" s="30" t="s">
        <v>248</v>
      </c>
      <c r="D54" s="41"/>
      <c r="E54" s="41" t="s">
        <v>522</v>
      </c>
      <c r="F54" s="30"/>
      <c r="G54" s="47">
        <v>6.78</v>
      </c>
      <c r="H54" s="30">
        <v>2</v>
      </c>
      <c r="I54" s="47">
        <v>0.26</v>
      </c>
      <c r="J54" s="30">
        <v>2</v>
      </c>
      <c r="K54" s="30" t="s">
        <v>288</v>
      </c>
    </row>
    <row r="55" spans="1:11" ht="15" customHeight="1" x14ac:dyDescent="0.2">
      <c r="A55" s="30">
        <v>47</v>
      </c>
      <c r="B55" s="30">
        <v>1.25</v>
      </c>
      <c r="C55" s="30" t="s">
        <v>248</v>
      </c>
      <c r="D55" s="41"/>
      <c r="E55" s="41" t="s">
        <v>300</v>
      </c>
      <c r="F55" s="30"/>
      <c r="G55" s="47">
        <v>6.67</v>
      </c>
      <c r="H55" s="30">
        <v>2</v>
      </c>
      <c r="I55" s="47"/>
      <c r="J55" s="30"/>
      <c r="K55" s="30" t="s">
        <v>288</v>
      </c>
    </row>
    <row r="56" spans="1:11" ht="15" customHeight="1" x14ac:dyDescent="0.2">
      <c r="A56" s="30">
        <v>48</v>
      </c>
      <c r="B56" s="30">
        <v>1.27</v>
      </c>
      <c r="C56" s="30" t="s">
        <v>248</v>
      </c>
      <c r="D56" s="41">
        <v>2</v>
      </c>
      <c r="E56" s="41" t="s">
        <v>504</v>
      </c>
      <c r="F56" s="30"/>
      <c r="G56" s="47">
        <v>7.99</v>
      </c>
      <c r="H56" s="30">
        <v>2</v>
      </c>
      <c r="I56" s="47"/>
      <c r="J56" s="30"/>
      <c r="K56" s="30" t="s">
        <v>283</v>
      </c>
    </row>
    <row r="57" spans="1:11" ht="15" customHeight="1" x14ac:dyDescent="0.2">
      <c r="A57" s="30">
        <v>49</v>
      </c>
      <c r="B57" s="30" t="s">
        <v>523</v>
      </c>
      <c r="C57" s="30" t="s">
        <v>248</v>
      </c>
      <c r="D57" s="41"/>
      <c r="E57" s="41" t="s">
        <v>272</v>
      </c>
      <c r="F57" s="30"/>
      <c r="G57" s="47">
        <v>8.18</v>
      </c>
      <c r="H57" s="30">
        <v>2</v>
      </c>
      <c r="I57" s="47"/>
      <c r="J57" s="30"/>
      <c r="K57" s="30" t="s">
        <v>270</v>
      </c>
    </row>
    <row r="58" spans="1:11" ht="15" customHeight="1" x14ac:dyDescent="0.2">
      <c r="A58" s="30">
        <v>50</v>
      </c>
      <c r="B58" s="30">
        <v>1.29</v>
      </c>
      <c r="C58" s="30" t="s">
        <v>248</v>
      </c>
      <c r="D58" s="41"/>
      <c r="E58" s="41" t="s">
        <v>296</v>
      </c>
      <c r="F58" s="30"/>
      <c r="G58" s="47">
        <v>4.18</v>
      </c>
      <c r="H58" s="30">
        <v>2</v>
      </c>
      <c r="I58" s="47"/>
      <c r="J58" s="30"/>
      <c r="K58" s="30" t="s">
        <v>291</v>
      </c>
    </row>
    <row r="59" spans="1:11" ht="15" customHeight="1" x14ac:dyDescent="0.2">
      <c r="A59" s="30">
        <v>51</v>
      </c>
      <c r="B59" s="30">
        <v>1.3</v>
      </c>
      <c r="C59" s="30" t="s">
        <v>248</v>
      </c>
      <c r="D59" s="41"/>
      <c r="E59" s="41" t="s">
        <v>447</v>
      </c>
      <c r="F59" s="30"/>
      <c r="G59" s="47">
        <v>6.82</v>
      </c>
      <c r="H59" s="30">
        <v>2</v>
      </c>
      <c r="I59" s="47">
        <v>0.26</v>
      </c>
      <c r="J59" s="30">
        <v>2</v>
      </c>
      <c r="K59" s="30" t="s">
        <v>270</v>
      </c>
    </row>
    <row r="60" spans="1:11" ht="15" customHeight="1" x14ac:dyDescent="0.2">
      <c r="A60" s="30">
        <v>52</v>
      </c>
      <c r="B60" s="30">
        <v>1.31</v>
      </c>
      <c r="C60" s="30" t="s">
        <v>248</v>
      </c>
      <c r="D60" s="41"/>
      <c r="E60" s="41" t="s">
        <v>430</v>
      </c>
      <c r="F60" s="30"/>
      <c r="G60" s="47">
        <v>8.6300000000000008</v>
      </c>
      <c r="H60" s="30">
        <v>2</v>
      </c>
      <c r="I60" s="47">
        <v>0.26</v>
      </c>
      <c r="J60" s="30">
        <v>2</v>
      </c>
      <c r="K60" s="30" t="s">
        <v>291</v>
      </c>
    </row>
    <row r="61" spans="1:11" ht="15" customHeight="1" x14ac:dyDescent="0.2">
      <c r="A61" s="30">
        <v>53</v>
      </c>
      <c r="B61" s="30">
        <v>1.32</v>
      </c>
      <c r="C61" s="30" t="s">
        <v>248</v>
      </c>
      <c r="D61" s="41"/>
      <c r="E61" s="41" t="s">
        <v>430</v>
      </c>
      <c r="F61" s="30"/>
      <c r="G61" s="47">
        <v>8.6300000000000008</v>
      </c>
      <c r="H61" s="30">
        <v>2</v>
      </c>
      <c r="I61" s="47">
        <v>0.26</v>
      </c>
      <c r="J61" s="30">
        <v>2</v>
      </c>
      <c r="K61" s="30" t="s">
        <v>291</v>
      </c>
    </row>
    <row r="62" spans="1:11" ht="15" customHeight="1" x14ac:dyDescent="0.2">
      <c r="A62" s="30">
        <v>54</v>
      </c>
      <c r="B62" s="30">
        <v>1.33</v>
      </c>
      <c r="C62" s="30" t="s">
        <v>248</v>
      </c>
      <c r="D62" s="41"/>
      <c r="E62" s="41" t="s">
        <v>250</v>
      </c>
      <c r="F62" s="30"/>
      <c r="G62" s="47">
        <v>6.68</v>
      </c>
      <c r="H62" s="30">
        <v>2</v>
      </c>
      <c r="I62" s="47">
        <v>0.26</v>
      </c>
      <c r="J62" s="30">
        <v>2</v>
      </c>
      <c r="K62" s="30" t="s">
        <v>250</v>
      </c>
    </row>
    <row r="63" spans="1:11" ht="15" customHeight="1" x14ac:dyDescent="0.2">
      <c r="A63" s="30">
        <v>55</v>
      </c>
      <c r="B63" s="30">
        <v>0.1</v>
      </c>
      <c r="C63" s="30" t="s">
        <v>265</v>
      </c>
      <c r="D63" s="41"/>
      <c r="E63" s="41" t="s">
        <v>524</v>
      </c>
      <c r="F63" s="30"/>
      <c r="G63" s="47">
        <v>4.2</v>
      </c>
      <c r="H63" s="30">
        <v>2</v>
      </c>
      <c r="I63" s="47"/>
      <c r="J63" s="30"/>
      <c r="K63" s="30" t="s">
        <v>270</v>
      </c>
    </row>
    <row r="64" spans="1:11" ht="15" customHeight="1" x14ac:dyDescent="0.2">
      <c r="A64" s="30">
        <v>56</v>
      </c>
      <c r="B64" s="30">
        <v>0.2</v>
      </c>
      <c r="C64" s="30" t="s">
        <v>265</v>
      </c>
      <c r="D64" s="41" t="s">
        <v>519</v>
      </c>
      <c r="E64" s="41" t="s">
        <v>525</v>
      </c>
      <c r="F64" s="30"/>
      <c r="G64" s="47">
        <v>2.42</v>
      </c>
      <c r="H64" s="30">
        <v>2</v>
      </c>
      <c r="I64" s="47"/>
      <c r="J64" s="30"/>
      <c r="K64" s="30" t="s">
        <v>291</v>
      </c>
    </row>
  </sheetData>
  <sheetProtection algorithmName="SHA-512" hashValue="ekH8YRRsHUqSG0fMrkCSLUK2g3VPWLOeQyq8mFzKzFkPLOnLzHihAPR6x6k/3/GbcJmumXjtk1u0lK93FOF5TQ==" saltValue="2miZp+d2TkrVLYOiAm8X6A==" spinCount="100000" sheet="1" objects="1" scenarios="1"/>
  <mergeCells count="4">
    <mergeCell ref="A2:E3"/>
    <mergeCell ref="B4:E4"/>
    <mergeCell ref="B5:E5"/>
    <mergeCell ref="B6:E6"/>
  </mergeCells>
  <conditionalFormatting sqref="B9:J64">
    <cfRule type="expression" dxfId="11" priority="1">
      <formula>B9=0</formula>
    </cfRule>
  </conditionalFormatting>
  <hyperlinks>
    <hyperlink ref="J1" location="Inhaltsverzeichnis!A1" display="Zurück zum Inhaltsverzeichnis" xr:uid="{81CCFE07-DEB2-486D-A515-7EADAF04A1D9}"/>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Tausendf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2CA9E-08A1-4D0A-8252-F7DC4ED2488F}">
  <sheetPr>
    <tabColor indexed="40"/>
  </sheetPr>
  <dimension ref="A1:V25"/>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5.71093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Teichspa</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182</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SUM(F9:F25)</f>
        <v>0</v>
      </c>
      <c r="G8" s="46">
        <f>SUM(G9:G25)</f>
        <v>69.22</v>
      </c>
      <c r="H8" s="41"/>
      <c r="I8" s="46">
        <f>SUM(I9:I25)</f>
        <v>15.379999999999999</v>
      </c>
      <c r="J8" s="41"/>
      <c r="K8" s="41"/>
      <c r="L8" s="32"/>
      <c r="M8" s="32"/>
      <c r="N8" s="32"/>
      <c r="O8" s="32"/>
      <c r="P8" s="32"/>
      <c r="Q8" s="32"/>
      <c r="R8" s="32"/>
    </row>
    <row r="9" spans="1:18" ht="15" customHeight="1" x14ac:dyDescent="0.2">
      <c r="A9" s="30">
        <v>1</v>
      </c>
      <c r="B9" s="30">
        <v>1</v>
      </c>
      <c r="C9" s="30" t="s">
        <v>526</v>
      </c>
      <c r="D9" s="41"/>
      <c r="E9" s="41" t="s">
        <v>527</v>
      </c>
      <c r="F9" s="30"/>
      <c r="G9" s="47">
        <v>1.35</v>
      </c>
      <c r="H9" s="30">
        <v>2</v>
      </c>
      <c r="I9" s="47"/>
      <c r="J9" s="30"/>
      <c r="K9" s="30" t="s">
        <v>270</v>
      </c>
    </row>
    <row r="10" spans="1:18" ht="15" customHeight="1" x14ac:dyDescent="0.2">
      <c r="A10" s="30">
        <v>2</v>
      </c>
      <c r="B10" s="30">
        <v>2</v>
      </c>
      <c r="C10" s="30" t="s">
        <v>248</v>
      </c>
      <c r="D10" s="41"/>
      <c r="E10" s="41" t="s">
        <v>430</v>
      </c>
      <c r="F10" s="30"/>
      <c r="G10" s="47">
        <v>2.8</v>
      </c>
      <c r="H10" s="30">
        <v>2</v>
      </c>
      <c r="I10" s="47"/>
      <c r="J10" s="30"/>
      <c r="K10" s="30" t="s">
        <v>291</v>
      </c>
    </row>
    <row r="11" spans="1:18" ht="15" customHeight="1" x14ac:dyDescent="0.2">
      <c r="A11" s="30">
        <v>3</v>
      </c>
      <c r="B11" s="30">
        <v>3</v>
      </c>
      <c r="C11" s="30" t="s">
        <v>248</v>
      </c>
      <c r="D11" s="41"/>
      <c r="E11" s="41" t="s">
        <v>430</v>
      </c>
      <c r="F11" s="30"/>
      <c r="G11" s="47">
        <v>5.6</v>
      </c>
      <c r="H11" s="30">
        <v>2</v>
      </c>
      <c r="I11" s="47"/>
      <c r="J11" s="30"/>
      <c r="K11" s="30" t="s">
        <v>291</v>
      </c>
    </row>
    <row r="12" spans="1:18" ht="15" customHeight="1" x14ac:dyDescent="0.2">
      <c r="A12" s="30">
        <v>4</v>
      </c>
      <c r="B12" s="30">
        <v>4</v>
      </c>
      <c r="C12" s="30" t="s">
        <v>248</v>
      </c>
      <c r="D12" s="41"/>
      <c r="E12" s="41" t="s">
        <v>269</v>
      </c>
      <c r="F12" s="30"/>
      <c r="G12" s="47">
        <v>4.84</v>
      </c>
      <c r="H12" s="30">
        <v>2</v>
      </c>
      <c r="I12" s="47">
        <v>5.6</v>
      </c>
      <c r="J12" s="30">
        <v>2</v>
      </c>
      <c r="K12" s="30" t="s">
        <v>270</v>
      </c>
    </row>
    <row r="13" spans="1:18" ht="15" customHeight="1" x14ac:dyDescent="0.2">
      <c r="A13" s="30">
        <v>5</v>
      </c>
      <c r="B13" s="30">
        <v>5</v>
      </c>
      <c r="C13" s="30" t="s">
        <v>248</v>
      </c>
      <c r="D13" s="41"/>
      <c r="E13" s="41" t="s">
        <v>430</v>
      </c>
      <c r="F13" s="30"/>
      <c r="G13" s="47">
        <v>11.32</v>
      </c>
      <c r="H13" s="30">
        <v>2</v>
      </c>
      <c r="I13" s="47"/>
      <c r="J13" s="30"/>
      <c r="K13" s="30" t="s">
        <v>291</v>
      </c>
    </row>
    <row r="14" spans="1:18" ht="15" customHeight="1" x14ac:dyDescent="0.2">
      <c r="A14" s="30">
        <v>6</v>
      </c>
      <c r="B14" s="30">
        <v>6</v>
      </c>
      <c r="C14" s="30" t="s">
        <v>248</v>
      </c>
      <c r="D14" s="41"/>
      <c r="E14" s="41" t="s">
        <v>528</v>
      </c>
      <c r="F14" s="30"/>
      <c r="G14" s="47">
        <v>5.6</v>
      </c>
      <c r="H14" s="30">
        <v>2</v>
      </c>
      <c r="I14" s="47"/>
      <c r="J14" s="30"/>
      <c r="K14" s="30" t="s">
        <v>250</v>
      </c>
    </row>
    <row r="15" spans="1:18" ht="15" customHeight="1" x14ac:dyDescent="0.2">
      <c r="A15" s="30">
        <v>7</v>
      </c>
      <c r="B15" s="30">
        <v>7</v>
      </c>
      <c r="C15" s="30" t="s">
        <v>248</v>
      </c>
      <c r="D15" s="41"/>
      <c r="E15" s="41" t="s">
        <v>310</v>
      </c>
      <c r="F15" s="30"/>
      <c r="G15" s="47">
        <v>2.8</v>
      </c>
      <c r="H15" s="30">
        <v>2</v>
      </c>
      <c r="I15" s="47"/>
      <c r="J15" s="30"/>
      <c r="K15" s="30" t="s">
        <v>250</v>
      </c>
    </row>
    <row r="16" spans="1:18" ht="15" customHeight="1" x14ac:dyDescent="0.2">
      <c r="A16" s="30">
        <v>8</v>
      </c>
      <c r="B16" s="30">
        <v>8</v>
      </c>
      <c r="C16" s="30" t="s">
        <v>248</v>
      </c>
      <c r="D16" s="41"/>
      <c r="E16" s="41" t="s">
        <v>430</v>
      </c>
      <c r="F16" s="30"/>
      <c r="G16" s="47">
        <v>5.6</v>
      </c>
      <c r="H16" s="30">
        <v>2</v>
      </c>
      <c r="I16" s="47"/>
      <c r="J16" s="30"/>
      <c r="K16" s="30" t="s">
        <v>291</v>
      </c>
    </row>
    <row r="17" spans="1:11" ht="15" customHeight="1" x14ac:dyDescent="0.2">
      <c r="A17" s="30">
        <v>9</v>
      </c>
      <c r="B17" s="30">
        <v>9</v>
      </c>
      <c r="C17" s="30" t="s">
        <v>248</v>
      </c>
      <c r="D17" s="41"/>
      <c r="E17" s="41" t="s">
        <v>430</v>
      </c>
      <c r="F17" s="30"/>
      <c r="G17" s="47">
        <v>5.6</v>
      </c>
      <c r="H17" s="30">
        <v>2</v>
      </c>
      <c r="I17" s="47">
        <v>2.1</v>
      </c>
      <c r="J17" s="30">
        <v>2</v>
      </c>
      <c r="K17" s="30" t="s">
        <v>291</v>
      </c>
    </row>
    <row r="18" spans="1:11" ht="15" customHeight="1" x14ac:dyDescent="0.2">
      <c r="A18" s="30">
        <v>10</v>
      </c>
      <c r="B18" s="30">
        <v>11</v>
      </c>
      <c r="C18" s="30" t="s">
        <v>248</v>
      </c>
      <c r="D18" s="41"/>
      <c r="E18" s="41" t="s">
        <v>529</v>
      </c>
      <c r="F18" s="30"/>
      <c r="G18" s="47">
        <v>2.8</v>
      </c>
      <c r="H18" s="30">
        <v>2</v>
      </c>
      <c r="I18" s="47">
        <v>0.5</v>
      </c>
      <c r="J18" s="30">
        <v>2</v>
      </c>
      <c r="K18" s="30" t="s">
        <v>250</v>
      </c>
    </row>
    <row r="19" spans="1:11" ht="15" customHeight="1" x14ac:dyDescent="0.2">
      <c r="A19" s="30">
        <v>11</v>
      </c>
      <c r="B19" s="30">
        <v>12</v>
      </c>
      <c r="C19" s="30" t="s">
        <v>248</v>
      </c>
      <c r="D19" s="41"/>
      <c r="E19" s="41" t="s">
        <v>268</v>
      </c>
      <c r="F19" s="30"/>
      <c r="G19" s="47">
        <v>2.8</v>
      </c>
      <c r="H19" s="30">
        <v>2</v>
      </c>
      <c r="I19" s="47"/>
      <c r="J19" s="30"/>
      <c r="K19" s="30" t="s">
        <v>268</v>
      </c>
    </row>
    <row r="20" spans="1:11" ht="15" customHeight="1" x14ac:dyDescent="0.2">
      <c r="A20" s="30">
        <v>12</v>
      </c>
      <c r="B20" s="30">
        <v>13</v>
      </c>
      <c r="C20" s="30" t="s">
        <v>248</v>
      </c>
      <c r="D20" s="41"/>
      <c r="E20" s="41" t="s">
        <v>300</v>
      </c>
      <c r="F20" s="30"/>
      <c r="G20" s="47">
        <v>5.6</v>
      </c>
      <c r="H20" s="30">
        <v>2</v>
      </c>
      <c r="I20" s="47"/>
      <c r="J20" s="30"/>
      <c r="K20" s="30" t="s">
        <v>288</v>
      </c>
    </row>
    <row r="21" spans="1:11" ht="15" customHeight="1" x14ac:dyDescent="0.2">
      <c r="A21" s="30">
        <v>13</v>
      </c>
      <c r="B21" s="30">
        <v>14</v>
      </c>
      <c r="C21" s="30" t="s">
        <v>248</v>
      </c>
      <c r="D21" s="41"/>
      <c r="E21" s="41" t="s">
        <v>308</v>
      </c>
      <c r="F21" s="30"/>
      <c r="G21" s="47">
        <v>7.76</v>
      </c>
      <c r="H21" s="30">
        <v>2</v>
      </c>
      <c r="I21" s="47"/>
      <c r="J21" s="30"/>
      <c r="K21" s="30" t="s">
        <v>309</v>
      </c>
    </row>
    <row r="22" spans="1:11" ht="15" customHeight="1" x14ac:dyDescent="0.2">
      <c r="A22" s="30">
        <v>14</v>
      </c>
      <c r="B22" s="30"/>
      <c r="C22" s="30" t="s">
        <v>248</v>
      </c>
      <c r="D22" s="41"/>
      <c r="E22" s="41" t="s">
        <v>272</v>
      </c>
      <c r="F22" s="30"/>
      <c r="G22" s="47">
        <v>3.75</v>
      </c>
      <c r="H22" s="30">
        <v>2</v>
      </c>
      <c r="I22" s="47">
        <v>4.95</v>
      </c>
      <c r="J22" s="30">
        <v>2</v>
      </c>
      <c r="K22" s="30" t="s">
        <v>270</v>
      </c>
    </row>
    <row r="23" spans="1:11" ht="15" customHeight="1" x14ac:dyDescent="0.2">
      <c r="A23" s="30">
        <v>15</v>
      </c>
      <c r="B23" s="30"/>
      <c r="C23" s="30" t="s">
        <v>248</v>
      </c>
      <c r="D23" s="41"/>
      <c r="E23" s="41" t="s">
        <v>530</v>
      </c>
      <c r="F23" s="30"/>
      <c r="G23" s="47"/>
      <c r="H23" s="30"/>
      <c r="I23" s="47">
        <v>2.23</v>
      </c>
      <c r="J23" s="30">
        <v>2</v>
      </c>
      <c r="K23" s="30" t="s">
        <v>270</v>
      </c>
    </row>
    <row r="24" spans="1:11" ht="15" customHeight="1" x14ac:dyDescent="0.2">
      <c r="A24" s="30">
        <v>16</v>
      </c>
      <c r="B24" s="30"/>
      <c r="C24" s="30" t="s">
        <v>531</v>
      </c>
      <c r="D24" s="41"/>
      <c r="E24" s="41" t="s">
        <v>532</v>
      </c>
      <c r="F24" s="30"/>
      <c r="G24" s="47">
        <v>0.5</v>
      </c>
      <c r="H24" s="30">
        <v>2</v>
      </c>
      <c r="I24" s="47"/>
      <c r="J24" s="30"/>
      <c r="K24" s="30" t="s">
        <v>250</v>
      </c>
    </row>
    <row r="25" spans="1:11" ht="15" customHeight="1" x14ac:dyDescent="0.2">
      <c r="A25" s="30">
        <v>17</v>
      </c>
      <c r="B25" s="30"/>
      <c r="C25" s="30" t="s">
        <v>531</v>
      </c>
      <c r="D25" s="41"/>
      <c r="E25" s="41" t="s">
        <v>532</v>
      </c>
      <c r="F25" s="30"/>
      <c r="G25" s="47">
        <v>0.5</v>
      </c>
      <c r="H25" s="30">
        <v>2</v>
      </c>
      <c r="I25" s="47"/>
      <c r="J25" s="30"/>
      <c r="K25" s="30" t="s">
        <v>250</v>
      </c>
    </row>
  </sheetData>
  <sheetProtection algorithmName="SHA-512" hashValue="5Q9jf2lXsQRkOT5IBEuocnzrrpExJIS0mzsX3G0xDy3oeH9l4bWQqOcyxZIESlm2Sa2WEaKfLcr8gUP5IWiO2g==" saltValue="Scc6FosSfBow+pf/i7ZlZg==" spinCount="100000" sheet="1" objects="1" scenarios="1"/>
  <mergeCells count="4">
    <mergeCell ref="A2:E3"/>
    <mergeCell ref="B4:E4"/>
    <mergeCell ref="B5:E5"/>
    <mergeCell ref="B6:E6"/>
  </mergeCells>
  <conditionalFormatting sqref="B9:J25">
    <cfRule type="expression" dxfId="10" priority="1">
      <formula>B9=0</formula>
    </cfRule>
  </conditionalFormatting>
  <hyperlinks>
    <hyperlink ref="J1" location="Inhaltsverzeichnis!A1" display="Zurück zum Inhaltsverzeichnis" xr:uid="{9012314D-FF3E-4010-80F6-2D224074488F}"/>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Teichspa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29EC-8DF7-4850-9C8D-EB027B115AC0}">
  <sheetPr>
    <tabColor indexed="40"/>
  </sheetPr>
  <dimension ref="A1:V22"/>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3.28515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Kita Winnie P</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183</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SUM(F9:F22)</f>
        <v>0</v>
      </c>
      <c r="G8" s="46">
        <f>SUM(G9:G22)</f>
        <v>64.510000000000005</v>
      </c>
      <c r="H8" s="41"/>
      <c r="I8" s="46">
        <f>SUM(I9:I22)</f>
        <v>3.4000000000000004</v>
      </c>
      <c r="J8" s="41"/>
      <c r="K8" s="41"/>
      <c r="L8" s="32"/>
      <c r="M8" s="32"/>
      <c r="N8" s="32"/>
      <c r="O8" s="32"/>
      <c r="P8" s="32"/>
      <c r="Q8" s="32"/>
      <c r="R8" s="32"/>
    </row>
    <row r="9" spans="1:18" ht="15" customHeight="1" x14ac:dyDescent="0.2">
      <c r="A9" s="30">
        <v>1</v>
      </c>
      <c r="B9" s="30"/>
      <c r="C9" s="30" t="s">
        <v>248</v>
      </c>
      <c r="D9" s="41"/>
      <c r="E9" s="41" t="s">
        <v>269</v>
      </c>
      <c r="F9" s="30"/>
      <c r="G9" s="47">
        <v>2.1</v>
      </c>
      <c r="H9" s="30">
        <v>2</v>
      </c>
      <c r="I9" s="47">
        <v>2.1</v>
      </c>
      <c r="J9" s="30">
        <v>2</v>
      </c>
      <c r="K9" s="30" t="s">
        <v>270</v>
      </c>
    </row>
    <row r="10" spans="1:18" ht="15" customHeight="1" x14ac:dyDescent="0.2">
      <c r="A10" s="30">
        <v>2</v>
      </c>
      <c r="B10" s="30"/>
      <c r="C10" s="30" t="s">
        <v>248</v>
      </c>
      <c r="D10" s="41"/>
      <c r="E10" s="41" t="s">
        <v>507</v>
      </c>
      <c r="F10" s="30"/>
      <c r="G10" s="47">
        <v>2.64</v>
      </c>
      <c r="H10" s="30">
        <v>2</v>
      </c>
      <c r="I10" s="47"/>
      <c r="J10" s="30"/>
      <c r="K10" s="30" t="s">
        <v>291</v>
      </c>
    </row>
    <row r="11" spans="1:18" ht="15" customHeight="1" x14ac:dyDescent="0.2">
      <c r="A11" s="30">
        <v>3</v>
      </c>
      <c r="B11" s="30"/>
      <c r="C11" s="30" t="s">
        <v>248</v>
      </c>
      <c r="D11" s="41"/>
      <c r="E11" s="41" t="s">
        <v>533</v>
      </c>
      <c r="F11" s="30"/>
      <c r="G11" s="47">
        <v>3.46</v>
      </c>
      <c r="H11" s="30">
        <v>2</v>
      </c>
      <c r="I11" s="47"/>
      <c r="J11" s="30"/>
      <c r="K11" s="30" t="s">
        <v>257</v>
      </c>
    </row>
    <row r="12" spans="1:18" ht="15" customHeight="1" x14ac:dyDescent="0.2">
      <c r="A12" s="30">
        <v>4</v>
      </c>
      <c r="B12" s="30"/>
      <c r="C12" s="30" t="s">
        <v>248</v>
      </c>
      <c r="D12" s="41"/>
      <c r="E12" s="41" t="s">
        <v>453</v>
      </c>
      <c r="F12" s="30"/>
      <c r="G12" s="47">
        <v>13.83</v>
      </c>
      <c r="H12" s="30">
        <v>2</v>
      </c>
      <c r="I12" s="47"/>
      <c r="J12" s="30"/>
      <c r="K12" s="30" t="s">
        <v>305</v>
      </c>
    </row>
    <row r="13" spans="1:18" ht="15" customHeight="1" x14ac:dyDescent="0.2">
      <c r="A13" s="30">
        <v>5</v>
      </c>
      <c r="B13" s="30"/>
      <c r="C13" s="30" t="s">
        <v>248</v>
      </c>
      <c r="D13" s="41"/>
      <c r="E13" s="41" t="s">
        <v>445</v>
      </c>
      <c r="F13" s="30"/>
      <c r="G13" s="47">
        <v>2.96</v>
      </c>
      <c r="H13" s="30">
        <v>2</v>
      </c>
      <c r="I13" s="47"/>
      <c r="J13" s="30"/>
      <c r="K13" s="30" t="s">
        <v>291</v>
      </c>
    </row>
    <row r="14" spans="1:18" ht="15" customHeight="1" x14ac:dyDescent="0.2">
      <c r="A14" s="30">
        <v>6</v>
      </c>
      <c r="B14" s="30"/>
      <c r="C14" s="30" t="s">
        <v>248</v>
      </c>
      <c r="D14" s="41"/>
      <c r="E14" s="41" t="s">
        <v>310</v>
      </c>
      <c r="F14" s="30"/>
      <c r="G14" s="47">
        <v>1.5</v>
      </c>
      <c r="H14" s="30">
        <v>2</v>
      </c>
      <c r="I14" s="47"/>
      <c r="J14" s="30"/>
      <c r="K14" s="30" t="s">
        <v>250</v>
      </c>
    </row>
    <row r="15" spans="1:18" ht="15" customHeight="1" x14ac:dyDescent="0.2">
      <c r="A15" s="30">
        <v>7</v>
      </c>
      <c r="B15" s="30"/>
      <c r="C15" s="30" t="s">
        <v>248</v>
      </c>
      <c r="D15" s="41"/>
      <c r="E15" s="41" t="s">
        <v>325</v>
      </c>
      <c r="F15" s="30"/>
      <c r="G15" s="47">
        <v>0.75</v>
      </c>
      <c r="H15" s="30">
        <v>2</v>
      </c>
      <c r="I15" s="47"/>
      <c r="J15" s="30"/>
      <c r="K15" s="30" t="s">
        <v>250</v>
      </c>
    </row>
    <row r="16" spans="1:18" ht="15" customHeight="1" x14ac:dyDescent="0.2">
      <c r="A16" s="30">
        <v>8</v>
      </c>
      <c r="B16" s="30"/>
      <c r="C16" s="30" t="s">
        <v>248</v>
      </c>
      <c r="D16" s="41"/>
      <c r="E16" s="41" t="s">
        <v>325</v>
      </c>
      <c r="F16" s="30"/>
      <c r="G16" s="47">
        <v>0.75</v>
      </c>
      <c r="H16" s="30">
        <v>2</v>
      </c>
      <c r="I16" s="47"/>
      <c r="J16" s="30"/>
      <c r="K16" s="30" t="s">
        <v>250</v>
      </c>
    </row>
    <row r="17" spans="1:11" ht="15" customHeight="1" x14ac:dyDescent="0.2">
      <c r="A17" s="30">
        <v>9</v>
      </c>
      <c r="B17" s="30"/>
      <c r="C17" s="30" t="s">
        <v>248</v>
      </c>
      <c r="D17" s="41"/>
      <c r="E17" s="41" t="s">
        <v>430</v>
      </c>
      <c r="F17" s="30"/>
      <c r="G17" s="47">
        <v>13.83</v>
      </c>
      <c r="H17" s="30">
        <v>2</v>
      </c>
      <c r="I17" s="47"/>
      <c r="J17" s="30"/>
      <c r="K17" s="30" t="s">
        <v>291</v>
      </c>
    </row>
    <row r="18" spans="1:11" ht="15" customHeight="1" x14ac:dyDescent="0.2">
      <c r="A18" s="30">
        <v>10</v>
      </c>
      <c r="B18" s="30"/>
      <c r="C18" s="30" t="s">
        <v>248</v>
      </c>
      <c r="D18" s="41"/>
      <c r="E18" s="41" t="s">
        <v>430</v>
      </c>
      <c r="F18" s="30"/>
      <c r="G18" s="47">
        <v>13.83</v>
      </c>
      <c r="H18" s="30">
        <v>2</v>
      </c>
      <c r="I18" s="47"/>
      <c r="J18" s="30"/>
      <c r="K18" s="30" t="s">
        <v>291</v>
      </c>
    </row>
    <row r="19" spans="1:11" ht="15" customHeight="1" x14ac:dyDescent="0.2">
      <c r="A19" s="30">
        <v>11</v>
      </c>
      <c r="B19" s="30"/>
      <c r="C19" s="30" t="s">
        <v>248</v>
      </c>
      <c r="D19" s="41"/>
      <c r="E19" s="41" t="s">
        <v>300</v>
      </c>
      <c r="F19" s="30"/>
      <c r="G19" s="47">
        <v>2.7</v>
      </c>
      <c r="H19" s="30">
        <v>2</v>
      </c>
      <c r="I19" s="47">
        <v>1.3</v>
      </c>
      <c r="J19" s="30">
        <v>2</v>
      </c>
      <c r="K19" s="30" t="s">
        <v>288</v>
      </c>
    </row>
    <row r="20" spans="1:11" ht="15" customHeight="1" x14ac:dyDescent="0.2">
      <c r="A20" s="30">
        <v>12</v>
      </c>
      <c r="B20" s="30"/>
      <c r="C20" s="30" t="s">
        <v>248</v>
      </c>
      <c r="D20" s="41"/>
      <c r="E20" s="41" t="s">
        <v>434</v>
      </c>
      <c r="F20" s="30"/>
      <c r="G20" s="47">
        <v>2.7</v>
      </c>
      <c r="H20" s="30">
        <v>2</v>
      </c>
      <c r="I20" s="47"/>
      <c r="J20" s="30"/>
      <c r="K20" s="30" t="s">
        <v>291</v>
      </c>
    </row>
    <row r="21" spans="1:11" ht="15" customHeight="1" x14ac:dyDescent="0.2">
      <c r="A21" s="30">
        <v>13</v>
      </c>
      <c r="B21" s="30"/>
      <c r="C21" s="30" t="s">
        <v>248</v>
      </c>
      <c r="D21" s="41"/>
      <c r="E21" s="41" t="s">
        <v>301</v>
      </c>
      <c r="F21" s="30"/>
      <c r="G21" s="47">
        <v>2.7</v>
      </c>
      <c r="H21" s="30">
        <v>2</v>
      </c>
      <c r="I21" s="47"/>
      <c r="J21" s="30"/>
      <c r="K21" s="30" t="s">
        <v>257</v>
      </c>
    </row>
    <row r="22" spans="1:11" ht="15" customHeight="1" x14ac:dyDescent="0.2">
      <c r="A22" s="30">
        <v>14</v>
      </c>
      <c r="B22" s="30"/>
      <c r="C22" s="30" t="s">
        <v>248</v>
      </c>
      <c r="D22" s="41"/>
      <c r="E22" s="41" t="s">
        <v>304</v>
      </c>
      <c r="F22" s="30"/>
      <c r="G22" s="47">
        <v>0.76</v>
      </c>
      <c r="H22" s="30">
        <v>2</v>
      </c>
      <c r="I22" s="47"/>
      <c r="J22" s="30"/>
      <c r="K22" s="30" t="s">
        <v>257</v>
      </c>
    </row>
  </sheetData>
  <sheetProtection algorithmName="SHA-512" hashValue="GHsAUCi95s7gs5Qr1ZwY4dNj+PptqSQkr3JyZmhXJtjIF5nd7ZdRzIsicHrSCdiZrNQQtQpdVw5zlbCpaMIIdQ==" saltValue="nOWej17d5SBGwyAok4fStA==" spinCount="100000" sheet="1" objects="1" scenarios="1"/>
  <mergeCells count="4">
    <mergeCell ref="A2:E3"/>
    <mergeCell ref="B4:E4"/>
    <mergeCell ref="B5:E5"/>
    <mergeCell ref="B6:E6"/>
  </mergeCells>
  <conditionalFormatting sqref="B9:J22">
    <cfRule type="expression" dxfId="9" priority="1">
      <formula>B9=0</formula>
    </cfRule>
  </conditionalFormatting>
  <hyperlinks>
    <hyperlink ref="J1" location="Inhaltsverzeichnis!A1" display="Zurück zum Inhaltsverzeichnis" xr:uid="{4A7360FE-08A5-4764-A784-5E7C309F35F6}"/>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Kita Winnie 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B50A-D3B0-4D79-AF10-B56FF9134373}">
  <sheetPr>
    <tabColor indexed="40"/>
  </sheetPr>
  <dimension ref="A1:V12"/>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9.140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Luther SH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184</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SUM(F9:F12)</f>
        <v>0</v>
      </c>
      <c r="G8" s="46">
        <f>SUM(G9:G12)</f>
        <v>40.9</v>
      </c>
      <c r="H8" s="41"/>
      <c r="I8" s="46">
        <f>SUM(I9:I12)</f>
        <v>0</v>
      </c>
      <c r="J8" s="41"/>
      <c r="K8" s="41"/>
      <c r="L8" s="32"/>
      <c r="M8" s="32"/>
      <c r="N8" s="32"/>
      <c r="O8" s="32"/>
      <c r="P8" s="32"/>
      <c r="Q8" s="32"/>
      <c r="R8" s="32"/>
    </row>
    <row r="9" spans="1:18" ht="15" customHeight="1" x14ac:dyDescent="0.2">
      <c r="A9" s="30">
        <v>1</v>
      </c>
      <c r="B9" s="30">
        <v>1</v>
      </c>
      <c r="C9" s="30" t="s">
        <v>248</v>
      </c>
      <c r="D9" s="41"/>
      <c r="E9" s="41" t="s">
        <v>311</v>
      </c>
      <c r="F9" s="30"/>
      <c r="G9" s="47">
        <v>34</v>
      </c>
      <c r="H9" s="30">
        <v>2</v>
      </c>
      <c r="I9" s="47"/>
      <c r="J9" s="30"/>
      <c r="K9" s="30" t="s">
        <v>305</v>
      </c>
    </row>
    <row r="10" spans="1:18" ht="15" customHeight="1" x14ac:dyDescent="0.2">
      <c r="A10" s="30">
        <v>2</v>
      </c>
      <c r="B10" s="30">
        <v>5</v>
      </c>
      <c r="C10" s="30" t="s">
        <v>248</v>
      </c>
      <c r="D10" s="41"/>
      <c r="E10" s="41" t="s">
        <v>268</v>
      </c>
      <c r="F10" s="30"/>
      <c r="G10" s="47">
        <v>1.9</v>
      </c>
      <c r="H10" s="30">
        <v>2</v>
      </c>
      <c r="I10" s="47"/>
      <c r="J10" s="30"/>
      <c r="K10" s="30" t="s">
        <v>268</v>
      </c>
    </row>
    <row r="11" spans="1:18" ht="15" customHeight="1" x14ac:dyDescent="0.2">
      <c r="A11" s="30">
        <v>3</v>
      </c>
      <c r="B11" s="30">
        <v>6</v>
      </c>
      <c r="C11" s="30" t="s">
        <v>248</v>
      </c>
      <c r="D11" s="41"/>
      <c r="E11" s="41" t="s">
        <v>272</v>
      </c>
      <c r="F11" s="30"/>
      <c r="G11" s="47">
        <v>3.1</v>
      </c>
      <c r="H11" s="30">
        <v>2</v>
      </c>
      <c r="I11" s="47"/>
      <c r="J11" s="30"/>
      <c r="K11" s="30" t="s">
        <v>270</v>
      </c>
    </row>
    <row r="12" spans="1:18" ht="15" customHeight="1" x14ac:dyDescent="0.2">
      <c r="A12" s="30">
        <v>4</v>
      </c>
      <c r="B12" s="30">
        <v>8</v>
      </c>
      <c r="C12" s="30" t="s">
        <v>248</v>
      </c>
      <c r="D12" s="41" t="s">
        <v>313</v>
      </c>
      <c r="E12" s="41" t="s">
        <v>309</v>
      </c>
      <c r="F12" s="30"/>
      <c r="G12" s="47">
        <v>1.9</v>
      </c>
      <c r="H12" s="30">
        <v>2</v>
      </c>
      <c r="I12" s="47"/>
      <c r="J12" s="30"/>
      <c r="K12" s="30" t="s">
        <v>309</v>
      </c>
    </row>
  </sheetData>
  <sheetProtection algorithmName="SHA-512" hashValue="hWPORV0Q3VVnhM+NgxjJ9LSlVzCZzA3ZHaR0Pf9Q0l0Luwgu8DUGPy03+q3KsmJBFhwLQFDyxiwGabm1HbZphQ==" saltValue="TRKwm3gtbi6Jqlod66hDbg==" spinCount="100000" sheet="1" objects="1" scenarios="1"/>
  <mergeCells count="4">
    <mergeCell ref="A2:E3"/>
    <mergeCell ref="B4:E4"/>
    <mergeCell ref="B5:E5"/>
    <mergeCell ref="B6:E6"/>
  </mergeCells>
  <conditionalFormatting sqref="B9:J12">
    <cfRule type="expression" dxfId="8" priority="1">
      <formula>B9=0</formula>
    </cfRule>
  </conditionalFormatting>
  <hyperlinks>
    <hyperlink ref="J1" location="Inhaltsverzeichnis!A1" display="Zurück zum Inhaltsverzeichnis" xr:uid="{FBA963C5-E831-470A-9D14-150E94A1195A}"/>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Luther SH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F82A-C62F-4373-B991-43F495E9BFF2}">
  <sheetPr>
    <tabColor indexed="40"/>
  </sheetPr>
  <dimension ref="A1:V19"/>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16.85546875" style="26" bestFit="1" customWidth="1"/>
    <col min="5" max="5" width="12.140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Neundorf SH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185</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SUM(F9:F19)</f>
        <v>0</v>
      </c>
      <c r="G8" s="46">
        <f>SUM(G9:G19)</f>
        <v>58.25</v>
      </c>
      <c r="H8" s="41"/>
      <c r="I8" s="46">
        <f>SUM(I9:I19)</f>
        <v>0</v>
      </c>
      <c r="J8" s="41"/>
      <c r="K8" s="41"/>
      <c r="L8" s="32"/>
      <c r="M8" s="32"/>
      <c r="N8" s="32"/>
      <c r="O8" s="32"/>
      <c r="P8" s="32"/>
      <c r="Q8" s="32"/>
      <c r="R8" s="32"/>
    </row>
    <row r="9" spans="1:18" ht="15" customHeight="1" x14ac:dyDescent="0.2">
      <c r="A9" s="30">
        <v>1</v>
      </c>
      <c r="B9" s="30"/>
      <c r="C9" s="30" t="s">
        <v>248</v>
      </c>
      <c r="D9" s="41"/>
      <c r="E9" s="41" t="s">
        <v>311</v>
      </c>
      <c r="F9" s="30"/>
      <c r="G9" s="47">
        <v>35.25</v>
      </c>
      <c r="H9" s="30">
        <v>2</v>
      </c>
      <c r="I9" s="47"/>
      <c r="J9" s="30"/>
      <c r="K9" s="30" t="s">
        <v>305</v>
      </c>
    </row>
    <row r="10" spans="1:18" ht="15" customHeight="1" x14ac:dyDescent="0.2">
      <c r="A10" s="30">
        <v>2</v>
      </c>
      <c r="B10" s="30"/>
      <c r="C10" s="30" t="s">
        <v>248</v>
      </c>
      <c r="D10" s="41" t="s">
        <v>534</v>
      </c>
      <c r="E10" s="41" t="s">
        <v>272</v>
      </c>
      <c r="F10" s="30"/>
      <c r="G10" s="47">
        <v>3.6</v>
      </c>
      <c r="H10" s="30">
        <v>2</v>
      </c>
      <c r="I10" s="47"/>
      <c r="J10" s="30"/>
      <c r="K10" s="30" t="s">
        <v>270</v>
      </c>
    </row>
    <row r="11" spans="1:18" ht="15" customHeight="1" x14ac:dyDescent="0.2">
      <c r="A11" s="30">
        <v>3</v>
      </c>
      <c r="B11" s="30"/>
      <c r="C11" s="30" t="s">
        <v>248</v>
      </c>
      <c r="D11" s="41" t="s">
        <v>272</v>
      </c>
      <c r="E11" s="41" t="s">
        <v>535</v>
      </c>
      <c r="F11" s="30"/>
      <c r="G11" s="47">
        <v>4.07</v>
      </c>
      <c r="H11" s="30">
        <v>2</v>
      </c>
      <c r="I11" s="47"/>
      <c r="J11" s="30"/>
      <c r="K11" s="30" t="s">
        <v>270</v>
      </c>
    </row>
    <row r="12" spans="1:18" ht="15" customHeight="1" x14ac:dyDescent="0.2">
      <c r="A12" s="30">
        <v>4</v>
      </c>
      <c r="B12" s="30"/>
      <c r="C12" s="30" t="s">
        <v>248</v>
      </c>
      <c r="D12" s="41"/>
      <c r="E12" s="41" t="s">
        <v>304</v>
      </c>
      <c r="F12" s="30"/>
      <c r="G12" s="47">
        <v>1.9</v>
      </c>
      <c r="H12" s="30">
        <v>2</v>
      </c>
      <c r="I12" s="47"/>
      <c r="J12" s="30"/>
      <c r="K12" s="30" t="s">
        <v>257</v>
      </c>
    </row>
    <row r="13" spans="1:18" ht="15" customHeight="1" x14ac:dyDescent="0.2">
      <c r="A13" s="30">
        <v>5</v>
      </c>
      <c r="B13" s="30"/>
      <c r="C13" s="30" t="s">
        <v>248</v>
      </c>
      <c r="D13" s="41" t="s">
        <v>536</v>
      </c>
      <c r="E13" s="41" t="s">
        <v>304</v>
      </c>
      <c r="F13" s="30"/>
      <c r="G13" s="47">
        <v>0.5</v>
      </c>
      <c r="H13" s="30">
        <v>2</v>
      </c>
      <c r="I13" s="47"/>
      <c r="J13" s="30"/>
      <c r="K13" s="30" t="s">
        <v>257</v>
      </c>
    </row>
    <row r="14" spans="1:18" ht="15" customHeight="1" x14ac:dyDescent="0.2">
      <c r="A14" s="30">
        <v>6</v>
      </c>
      <c r="B14" s="30"/>
      <c r="C14" s="30" t="s">
        <v>248</v>
      </c>
      <c r="D14" s="41" t="s">
        <v>312</v>
      </c>
      <c r="E14" s="41" t="s">
        <v>310</v>
      </c>
      <c r="F14" s="30"/>
      <c r="G14" s="47">
        <v>1.05</v>
      </c>
      <c r="H14" s="30">
        <v>2</v>
      </c>
      <c r="I14" s="47"/>
      <c r="J14" s="30"/>
      <c r="K14" s="30" t="s">
        <v>250</v>
      </c>
    </row>
    <row r="15" spans="1:18" ht="15" customHeight="1" x14ac:dyDescent="0.2">
      <c r="A15" s="30">
        <v>7</v>
      </c>
      <c r="B15" s="30"/>
      <c r="C15" s="30" t="s">
        <v>248</v>
      </c>
      <c r="D15" s="41" t="s">
        <v>313</v>
      </c>
      <c r="E15" s="41" t="s">
        <v>310</v>
      </c>
      <c r="F15" s="30"/>
      <c r="G15" s="47">
        <v>2</v>
      </c>
      <c r="H15" s="30">
        <v>2</v>
      </c>
      <c r="I15" s="47"/>
      <c r="J15" s="30"/>
      <c r="K15" s="30" t="s">
        <v>250</v>
      </c>
    </row>
    <row r="16" spans="1:18" ht="15" customHeight="1" x14ac:dyDescent="0.2">
      <c r="A16" s="30">
        <v>8</v>
      </c>
      <c r="B16" s="30"/>
      <c r="C16" s="30" t="s">
        <v>248</v>
      </c>
      <c r="D16" s="41" t="s">
        <v>312</v>
      </c>
      <c r="E16" s="41" t="s">
        <v>309</v>
      </c>
      <c r="F16" s="30"/>
      <c r="G16" s="47">
        <v>1.5</v>
      </c>
      <c r="H16" s="30">
        <v>2</v>
      </c>
      <c r="I16" s="47"/>
      <c r="J16" s="30"/>
      <c r="K16" s="30" t="s">
        <v>309</v>
      </c>
    </row>
    <row r="17" spans="1:11" ht="15" customHeight="1" x14ac:dyDescent="0.2">
      <c r="A17" s="30">
        <v>9</v>
      </c>
      <c r="B17" s="30"/>
      <c r="C17" s="30" t="s">
        <v>248</v>
      </c>
      <c r="D17" s="41" t="s">
        <v>313</v>
      </c>
      <c r="E17" s="41" t="s">
        <v>309</v>
      </c>
      <c r="F17" s="30"/>
      <c r="G17" s="47">
        <v>1.95</v>
      </c>
      <c r="H17" s="30">
        <v>2</v>
      </c>
      <c r="I17" s="47"/>
      <c r="J17" s="30"/>
      <c r="K17" s="30" t="s">
        <v>309</v>
      </c>
    </row>
    <row r="18" spans="1:11" ht="15" customHeight="1" x14ac:dyDescent="0.2">
      <c r="A18" s="30">
        <v>10</v>
      </c>
      <c r="B18" s="30"/>
      <c r="C18" s="30" t="s">
        <v>248</v>
      </c>
      <c r="D18" s="41" t="s">
        <v>307</v>
      </c>
      <c r="E18" s="41" t="s">
        <v>309</v>
      </c>
      <c r="F18" s="30"/>
      <c r="G18" s="47">
        <v>0.56999999999999995</v>
      </c>
      <c r="H18" s="30">
        <v>2</v>
      </c>
      <c r="I18" s="47"/>
      <c r="J18" s="30"/>
      <c r="K18" s="30" t="s">
        <v>309</v>
      </c>
    </row>
    <row r="19" spans="1:11" ht="15" customHeight="1" x14ac:dyDescent="0.2">
      <c r="A19" s="30">
        <v>11</v>
      </c>
      <c r="B19" s="30"/>
      <c r="C19" s="30" t="s">
        <v>274</v>
      </c>
      <c r="D19" s="41"/>
      <c r="E19" s="41" t="s">
        <v>537</v>
      </c>
      <c r="F19" s="30"/>
      <c r="G19" s="47">
        <v>5.86</v>
      </c>
      <c r="H19" s="30">
        <v>2</v>
      </c>
      <c r="I19" s="47"/>
      <c r="J19" s="30"/>
      <c r="K19" s="30" t="s">
        <v>270</v>
      </c>
    </row>
  </sheetData>
  <sheetProtection algorithmName="SHA-512" hashValue="OdtZeGlas7YMJJMY/O2wOvMcFZ/XgF9TwUfPECOo9Zi3fdXIu4nqUEQ2MYtK0MqIK+XsSKEPGOSd0E+uHz0qEQ==" saltValue="droWHneZZEGFuHVjEwEdyg==" spinCount="100000" sheet="1" objects="1" scenarios="1"/>
  <mergeCells count="4">
    <mergeCell ref="A2:E3"/>
    <mergeCell ref="B4:E4"/>
    <mergeCell ref="B5:E5"/>
    <mergeCell ref="B6:E6"/>
  </mergeCells>
  <conditionalFormatting sqref="B9:J19">
    <cfRule type="expression" dxfId="7" priority="1">
      <formula>B9=0</formula>
    </cfRule>
  </conditionalFormatting>
  <hyperlinks>
    <hyperlink ref="J1" location="Inhaltsverzeichnis!A1" display="Zurück zum Inhaltsverzeichnis" xr:uid="{2056CF69-2D59-4DF6-BCF5-33CF259E96FB}"/>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Neundorf SH</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9BB1-94AB-41B6-9D94-144DA9D311F5}">
  <sheetPr>
    <tabColor indexed="40"/>
  </sheetPr>
  <dimension ref="A1:V43"/>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6.71093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Rathaus</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186</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SUM(F9:F43)</f>
        <v>0</v>
      </c>
      <c r="G8" s="46">
        <f>SUM(G9:G43)</f>
        <v>209.22</v>
      </c>
      <c r="H8" s="41"/>
      <c r="I8" s="46">
        <f>SUM(I9:I43)</f>
        <v>34.5</v>
      </c>
      <c r="J8" s="41"/>
      <c r="K8" s="41"/>
      <c r="L8" s="32"/>
      <c r="M8" s="32"/>
      <c r="N8" s="32"/>
      <c r="O8" s="32"/>
      <c r="P8" s="32"/>
      <c r="Q8" s="32"/>
      <c r="R8" s="32"/>
    </row>
    <row r="9" spans="1:18" ht="15" customHeight="1" x14ac:dyDescent="0.2">
      <c r="A9" s="30">
        <v>1</v>
      </c>
      <c r="B9" s="30">
        <v>201</v>
      </c>
      <c r="C9" s="30" t="s">
        <v>538</v>
      </c>
      <c r="D9" s="41"/>
      <c r="E9" s="41" t="s">
        <v>268</v>
      </c>
      <c r="F9" s="30"/>
      <c r="G9" s="47">
        <v>5.05</v>
      </c>
      <c r="H9" s="30">
        <v>2</v>
      </c>
      <c r="I9" s="47"/>
      <c r="J9" s="30"/>
      <c r="K9" s="30" t="s">
        <v>268</v>
      </c>
    </row>
    <row r="10" spans="1:18" ht="15" customHeight="1" x14ac:dyDescent="0.2">
      <c r="A10" s="30">
        <v>2</v>
      </c>
      <c r="B10" s="30">
        <v>202</v>
      </c>
      <c r="C10" s="30" t="s">
        <v>538</v>
      </c>
      <c r="D10" s="41"/>
      <c r="E10" s="41" t="s">
        <v>268</v>
      </c>
      <c r="F10" s="30"/>
      <c r="G10" s="47">
        <v>2.9</v>
      </c>
      <c r="H10" s="30">
        <v>2</v>
      </c>
      <c r="I10" s="47"/>
      <c r="J10" s="30"/>
      <c r="K10" s="30" t="s">
        <v>268</v>
      </c>
    </row>
    <row r="11" spans="1:18" ht="15" customHeight="1" x14ac:dyDescent="0.2">
      <c r="A11" s="30">
        <v>3</v>
      </c>
      <c r="B11" s="30">
        <v>203</v>
      </c>
      <c r="C11" s="30" t="s">
        <v>538</v>
      </c>
      <c r="D11" s="41"/>
      <c r="E11" s="41" t="s">
        <v>268</v>
      </c>
      <c r="F11" s="30"/>
      <c r="G11" s="47">
        <v>2.9</v>
      </c>
      <c r="H11" s="30">
        <v>2</v>
      </c>
      <c r="I11" s="47"/>
      <c r="J11" s="30"/>
      <c r="K11" s="30" t="s">
        <v>268</v>
      </c>
    </row>
    <row r="12" spans="1:18" ht="15" customHeight="1" x14ac:dyDescent="0.2">
      <c r="A12" s="30">
        <v>4</v>
      </c>
      <c r="B12" s="30">
        <v>204</v>
      </c>
      <c r="C12" s="30" t="s">
        <v>538</v>
      </c>
      <c r="D12" s="41"/>
      <c r="E12" s="41" t="s">
        <v>268</v>
      </c>
      <c r="F12" s="30"/>
      <c r="G12" s="47">
        <v>3.8</v>
      </c>
      <c r="H12" s="30">
        <v>2</v>
      </c>
      <c r="I12" s="47"/>
      <c r="J12" s="30"/>
      <c r="K12" s="30" t="s">
        <v>268</v>
      </c>
    </row>
    <row r="13" spans="1:18" ht="15" customHeight="1" x14ac:dyDescent="0.2">
      <c r="A13" s="30">
        <v>5</v>
      </c>
      <c r="B13" s="30">
        <v>205</v>
      </c>
      <c r="C13" s="30" t="s">
        <v>538</v>
      </c>
      <c r="D13" s="41"/>
      <c r="E13" s="41" t="s">
        <v>268</v>
      </c>
      <c r="F13" s="30"/>
      <c r="G13" s="47">
        <v>5.4</v>
      </c>
      <c r="H13" s="30">
        <v>2</v>
      </c>
      <c r="I13" s="47"/>
      <c r="J13" s="30"/>
      <c r="K13" s="30" t="s">
        <v>268</v>
      </c>
    </row>
    <row r="14" spans="1:18" ht="15" customHeight="1" x14ac:dyDescent="0.2">
      <c r="A14" s="30">
        <v>6</v>
      </c>
      <c r="B14" s="30">
        <v>206</v>
      </c>
      <c r="C14" s="30" t="s">
        <v>538</v>
      </c>
      <c r="D14" s="41"/>
      <c r="E14" s="41" t="s">
        <v>268</v>
      </c>
      <c r="F14" s="30"/>
      <c r="G14" s="47">
        <v>3.8</v>
      </c>
      <c r="H14" s="30">
        <v>2</v>
      </c>
      <c r="I14" s="47"/>
      <c r="J14" s="30"/>
      <c r="K14" s="30" t="s">
        <v>268</v>
      </c>
    </row>
    <row r="15" spans="1:18" ht="15" customHeight="1" x14ac:dyDescent="0.2">
      <c r="A15" s="30">
        <v>7</v>
      </c>
      <c r="B15" s="30">
        <v>207</v>
      </c>
      <c r="C15" s="30" t="s">
        <v>538</v>
      </c>
      <c r="D15" s="41"/>
      <c r="E15" s="41" t="s">
        <v>268</v>
      </c>
      <c r="F15" s="30"/>
      <c r="G15" s="47">
        <v>1.24</v>
      </c>
      <c r="H15" s="30">
        <v>2</v>
      </c>
      <c r="I15" s="47"/>
      <c r="J15" s="30"/>
      <c r="K15" s="30" t="s">
        <v>268</v>
      </c>
    </row>
    <row r="16" spans="1:18" ht="15" customHeight="1" x14ac:dyDescent="0.2">
      <c r="A16" s="30">
        <v>8</v>
      </c>
      <c r="B16" s="30">
        <v>208</v>
      </c>
      <c r="C16" s="30" t="s">
        <v>538</v>
      </c>
      <c r="D16" s="41"/>
      <c r="E16" s="41" t="s">
        <v>268</v>
      </c>
      <c r="F16" s="30"/>
      <c r="G16" s="47">
        <v>2.9</v>
      </c>
      <c r="H16" s="30">
        <v>2</v>
      </c>
      <c r="I16" s="47"/>
      <c r="J16" s="30"/>
      <c r="K16" s="30" t="s">
        <v>268</v>
      </c>
    </row>
    <row r="17" spans="1:11" ht="15" customHeight="1" x14ac:dyDescent="0.2">
      <c r="A17" s="30">
        <v>9</v>
      </c>
      <c r="B17" s="30">
        <v>209</v>
      </c>
      <c r="C17" s="30" t="s">
        <v>538</v>
      </c>
      <c r="D17" s="41"/>
      <c r="E17" s="41" t="s">
        <v>300</v>
      </c>
      <c r="F17" s="30"/>
      <c r="G17" s="47">
        <v>2.5</v>
      </c>
      <c r="H17" s="30">
        <v>2</v>
      </c>
      <c r="I17" s="47"/>
      <c r="J17" s="30"/>
      <c r="K17" s="30" t="s">
        <v>288</v>
      </c>
    </row>
    <row r="18" spans="1:11" ht="15" customHeight="1" x14ac:dyDescent="0.2">
      <c r="A18" s="30">
        <v>10</v>
      </c>
      <c r="B18" s="30">
        <v>210</v>
      </c>
      <c r="C18" s="30" t="s">
        <v>538</v>
      </c>
      <c r="D18" s="41"/>
      <c r="E18" s="41" t="s">
        <v>280</v>
      </c>
      <c r="F18" s="30"/>
      <c r="G18" s="47">
        <v>2.5</v>
      </c>
      <c r="H18" s="30">
        <v>2</v>
      </c>
      <c r="I18" s="47"/>
      <c r="J18" s="30"/>
      <c r="K18" s="30" t="s">
        <v>253</v>
      </c>
    </row>
    <row r="19" spans="1:11" ht="15" customHeight="1" x14ac:dyDescent="0.2">
      <c r="A19" s="30">
        <v>11</v>
      </c>
      <c r="B19" s="30"/>
      <c r="C19" s="30" t="s">
        <v>258</v>
      </c>
      <c r="D19" s="41"/>
      <c r="E19" s="41" t="s">
        <v>272</v>
      </c>
      <c r="F19" s="30"/>
      <c r="G19" s="47"/>
      <c r="H19" s="30"/>
      <c r="I19" s="47">
        <v>11.5</v>
      </c>
      <c r="J19" s="30">
        <v>2</v>
      </c>
      <c r="K19" s="30" t="s">
        <v>270</v>
      </c>
    </row>
    <row r="20" spans="1:11" ht="15" customHeight="1" x14ac:dyDescent="0.2">
      <c r="A20" s="30">
        <v>12</v>
      </c>
      <c r="B20" s="30">
        <v>101</v>
      </c>
      <c r="C20" s="30" t="s">
        <v>274</v>
      </c>
      <c r="D20" s="41"/>
      <c r="E20" s="41" t="s">
        <v>539</v>
      </c>
      <c r="F20" s="30"/>
      <c r="G20" s="47">
        <v>7.2</v>
      </c>
      <c r="H20" s="30">
        <v>2</v>
      </c>
      <c r="I20" s="47"/>
      <c r="J20" s="30"/>
      <c r="K20" s="30" t="s">
        <v>268</v>
      </c>
    </row>
    <row r="21" spans="1:11" ht="15" customHeight="1" x14ac:dyDescent="0.2">
      <c r="A21" s="30">
        <v>13</v>
      </c>
      <c r="B21" s="30">
        <v>102</v>
      </c>
      <c r="C21" s="30" t="s">
        <v>274</v>
      </c>
      <c r="D21" s="41"/>
      <c r="E21" s="41" t="s">
        <v>540</v>
      </c>
      <c r="F21" s="30"/>
      <c r="G21" s="47">
        <v>10.8</v>
      </c>
      <c r="H21" s="30">
        <v>2</v>
      </c>
      <c r="I21" s="47"/>
      <c r="J21" s="30"/>
      <c r="K21" s="30" t="s">
        <v>268</v>
      </c>
    </row>
    <row r="22" spans="1:11" ht="15" customHeight="1" x14ac:dyDescent="0.2">
      <c r="A22" s="30">
        <v>14</v>
      </c>
      <c r="B22" s="30">
        <v>103</v>
      </c>
      <c r="C22" s="30" t="s">
        <v>274</v>
      </c>
      <c r="D22" s="41"/>
      <c r="E22" s="41" t="s">
        <v>541</v>
      </c>
      <c r="F22" s="30"/>
      <c r="G22" s="47">
        <v>14.4</v>
      </c>
      <c r="H22" s="30">
        <v>2</v>
      </c>
      <c r="I22" s="47"/>
      <c r="J22" s="30"/>
      <c r="K22" s="30" t="s">
        <v>253</v>
      </c>
    </row>
    <row r="23" spans="1:11" ht="15" customHeight="1" x14ac:dyDescent="0.2">
      <c r="A23" s="30">
        <v>15</v>
      </c>
      <c r="B23" s="30">
        <v>104</v>
      </c>
      <c r="C23" s="30" t="s">
        <v>274</v>
      </c>
      <c r="D23" s="41"/>
      <c r="E23" s="41" t="s">
        <v>268</v>
      </c>
      <c r="F23" s="30"/>
      <c r="G23" s="47">
        <v>3.6</v>
      </c>
      <c r="H23" s="30">
        <v>2</v>
      </c>
      <c r="I23" s="47"/>
      <c r="J23" s="30"/>
      <c r="K23" s="30" t="s">
        <v>268</v>
      </c>
    </row>
    <row r="24" spans="1:11" ht="15" customHeight="1" x14ac:dyDescent="0.2">
      <c r="A24" s="30">
        <v>16</v>
      </c>
      <c r="B24" s="30">
        <v>105</v>
      </c>
      <c r="C24" s="30" t="s">
        <v>274</v>
      </c>
      <c r="D24" s="41"/>
      <c r="E24" s="41" t="s">
        <v>268</v>
      </c>
      <c r="F24" s="30"/>
      <c r="G24" s="47">
        <v>7.2</v>
      </c>
      <c r="H24" s="30">
        <v>2</v>
      </c>
      <c r="I24" s="47"/>
      <c r="J24" s="30"/>
      <c r="K24" s="30" t="s">
        <v>268</v>
      </c>
    </row>
    <row r="25" spans="1:11" ht="15" customHeight="1" x14ac:dyDescent="0.2">
      <c r="A25" s="30">
        <v>17</v>
      </c>
      <c r="B25" s="30">
        <v>106</v>
      </c>
      <c r="C25" s="30" t="s">
        <v>274</v>
      </c>
      <c r="D25" s="41"/>
      <c r="E25" s="41" t="s">
        <v>268</v>
      </c>
      <c r="F25" s="30"/>
      <c r="G25" s="47">
        <v>7.2</v>
      </c>
      <c r="H25" s="30">
        <v>2</v>
      </c>
      <c r="I25" s="47"/>
      <c r="J25" s="30"/>
      <c r="K25" s="30" t="s">
        <v>268</v>
      </c>
    </row>
    <row r="26" spans="1:11" ht="15" customHeight="1" x14ac:dyDescent="0.2">
      <c r="A26" s="30">
        <v>18</v>
      </c>
      <c r="B26" s="30">
        <v>107</v>
      </c>
      <c r="C26" s="30" t="s">
        <v>274</v>
      </c>
      <c r="D26" s="41"/>
      <c r="E26" s="41" t="s">
        <v>332</v>
      </c>
      <c r="F26" s="30"/>
      <c r="G26" s="47">
        <v>7.2</v>
      </c>
      <c r="H26" s="30">
        <v>2</v>
      </c>
      <c r="I26" s="47"/>
      <c r="J26" s="30"/>
      <c r="K26" s="30" t="s">
        <v>250</v>
      </c>
    </row>
    <row r="27" spans="1:11" ht="15" customHeight="1" x14ac:dyDescent="0.2">
      <c r="A27" s="30">
        <v>19</v>
      </c>
      <c r="B27" s="30">
        <v>108</v>
      </c>
      <c r="C27" s="30" t="s">
        <v>274</v>
      </c>
      <c r="D27" s="41"/>
      <c r="E27" s="41" t="s">
        <v>332</v>
      </c>
      <c r="F27" s="30"/>
      <c r="G27" s="47">
        <v>2.4</v>
      </c>
      <c r="H27" s="30">
        <v>2</v>
      </c>
      <c r="I27" s="47"/>
      <c r="J27" s="30"/>
      <c r="K27" s="30" t="s">
        <v>250</v>
      </c>
    </row>
    <row r="28" spans="1:11" ht="15" customHeight="1" x14ac:dyDescent="0.2">
      <c r="A28" s="30">
        <v>20</v>
      </c>
      <c r="B28" s="30">
        <v>109</v>
      </c>
      <c r="C28" s="30" t="s">
        <v>274</v>
      </c>
      <c r="D28" s="41"/>
      <c r="E28" s="41" t="s">
        <v>300</v>
      </c>
      <c r="F28" s="30"/>
      <c r="G28" s="47">
        <v>3.6</v>
      </c>
      <c r="H28" s="30">
        <v>2</v>
      </c>
      <c r="I28" s="47"/>
      <c r="J28" s="30"/>
      <c r="K28" s="30" t="s">
        <v>288</v>
      </c>
    </row>
    <row r="29" spans="1:11" ht="15" customHeight="1" x14ac:dyDescent="0.2">
      <c r="A29" s="30">
        <v>21</v>
      </c>
      <c r="B29" s="30"/>
      <c r="C29" s="30" t="s">
        <v>274</v>
      </c>
      <c r="D29" s="41"/>
      <c r="E29" s="41" t="s">
        <v>272</v>
      </c>
      <c r="F29" s="30"/>
      <c r="G29" s="47"/>
      <c r="H29" s="30"/>
      <c r="I29" s="47">
        <v>11.5</v>
      </c>
      <c r="J29" s="30">
        <v>2</v>
      </c>
      <c r="K29" s="30" t="s">
        <v>270</v>
      </c>
    </row>
    <row r="30" spans="1:11" ht="15" customHeight="1" x14ac:dyDescent="0.2">
      <c r="A30" s="30">
        <v>22</v>
      </c>
      <c r="B30" s="30">
        <v>1</v>
      </c>
      <c r="C30" s="30" t="s">
        <v>248</v>
      </c>
      <c r="D30" s="41"/>
      <c r="E30" s="41" t="s">
        <v>542</v>
      </c>
      <c r="F30" s="30"/>
      <c r="G30" s="47">
        <v>6.58</v>
      </c>
      <c r="H30" s="30">
        <v>2</v>
      </c>
      <c r="I30" s="47"/>
      <c r="J30" s="30"/>
      <c r="K30" s="30" t="s">
        <v>268</v>
      </c>
    </row>
    <row r="31" spans="1:11" ht="15" customHeight="1" x14ac:dyDescent="0.2">
      <c r="A31" s="30">
        <v>23</v>
      </c>
      <c r="B31" s="30">
        <v>2</v>
      </c>
      <c r="C31" s="30" t="s">
        <v>248</v>
      </c>
      <c r="D31" s="41"/>
      <c r="E31" s="41" t="s">
        <v>543</v>
      </c>
      <c r="F31" s="30"/>
      <c r="G31" s="47">
        <v>12.38</v>
      </c>
      <c r="H31" s="30">
        <v>2</v>
      </c>
      <c r="I31" s="47"/>
      <c r="J31" s="30"/>
      <c r="K31" s="30" t="s">
        <v>268</v>
      </c>
    </row>
    <row r="32" spans="1:11" ht="15" customHeight="1" x14ac:dyDescent="0.2">
      <c r="A32" s="30">
        <v>24</v>
      </c>
      <c r="B32" s="30">
        <v>3</v>
      </c>
      <c r="C32" s="30" t="s">
        <v>248</v>
      </c>
      <c r="D32" s="41"/>
      <c r="E32" s="41" t="s">
        <v>268</v>
      </c>
      <c r="F32" s="30"/>
      <c r="G32" s="47">
        <v>6.58</v>
      </c>
      <c r="H32" s="30">
        <v>2</v>
      </c>
      <c r="I32" s="47"/>
      <c r="J32" s="30"/>
      <c r="K32" s="30" t="s">
        <v>268</v>
      </c>
    </row>
    <row r="33" spans="1:11" ht="15" customHeight="1" x14ac:dyDescent="0.2">
      <c r="A33" s="30">
        <v>25</v>
      </c>
      <c r="B33" s="30"/>
      <c r="C33" s="30" t="s">
        <v>248</v>
      </c>
      <c r="D33" s="41"/>
      <c r="E33" s="41" t="s">
        <v>544</v>
      </c>
      <c r="F33" s="30"/>
      <c r="G33" s="47">
        <v>3.29</v>
      </c>
      <c r="H33" s="30">
        <v>2</v>
      </c>
      <c r="I33" s="47"/>
      <c r="J33" s="30"/>
      <c r="K33" s="30" t="s">
        <v>270</v>
      </c>
    </row>
    <row r="34" spans="1:11" ht="15" customHeight="1" x14ac:dyDescent="0.2">
      <c r="A34" s="30">
        <v>26</v>
      </c>
      <c r="B34" s="30">
        <v>4</v>
      </c>
      <c r="C34" s="30" t="s">
        <v>248</v>
      </c>
      <c r="D34" s="41"/>
      <c r="E34" s="41" t="s">
        <v>268</v>
      </c>
      <c r="F34" s="30"/>
      <c r="G34" s="47">
        <v>6.58</v>
      </c>
      <c r="H34" s="30">
        <v>2</v>
      </c>
      <c r="I34" s="47"/>
      <c r="J34" s="30"/>
      <c r="K34" s="30" t="s">
        <v>268</v>
      </c>
    </row>
    <row r="35" spans="1:11" ht="15" customHeight="1" x14ac:dyDescent="0.2">
      <c r="A35" s="30">
        <v>27</v>
      </c>
      <c r="B35" s="30">
        <v>5</v>
      </c>
      <c r="C35" s="30" t="s">
        <v>248</v>
      </c>
      <c r="D35" s="41"/>
      <c r="E35" s="41" t="s">
        <v>268</v>
      </c>
      <c r="F35" s="30"/>
      <c r="G35" s="47">
        <v>6.58</v>
      </c>
      <c r="H35" s="30">
        <v>2</v>
      </c>
      <c r="I35" s="47"/>
      <c r="J35" s="30"/>
      <c r="K35" s="30" t="s">
        <v>268</v>
      </c>
    </row>
    <row r="36" spans="1:11" ht="15" customHeight="1" x14ac:dyDescent="0.2">
      <c r="A36" s="30">
        <v>28</v>
      </c>
      <c r="B36" s="30">
        <v>6</v>
      </c>
      <c r="C36" s="30" t="s">
        <v>248</v>
      </c>
      <c r="D36" s="41"/>
      <c r="E36" s="41" t="s">
        <v>268</v>
      </c>
      <c r="F36" s="30"/>
      <c r="G36" s="47">
        <v>6.58</v>
      </c>
      <c r="H36" s="30">
        <v>2</v>
      </c>
      <c r="I36" s="47"/>
      <c r="J36" s="30"/>
      <c r="K36" s="30" t="s">
        <v>268</v>
      </c>
    </row>
    <row r="37" spans="1:11" ht="15" customHeight="1" x14ac:dyDescent="0.2">
      <c r="A37" s="30">
        <v>29</v>
      </c>
      <c r="B37" s="30">
        <v>7</v>
      </c>
      <c r="C37" s="30" t="s">
        <v>248</v>
      </c>
      <c r="D37" s="41"/>
      <c r="E37" s="41" t="s">
        <v>300</v>
      </c>
      <c r="F37" s="30"/>
      <c r="G37" s="47">
        <v>6.58</v>
      </c>
      <c r="H37" s="30">
        <v>2</v>
      </c>
      <c r="I37" s="47"/>
      <c r="J37" s="30"/>
      <c r="K37" s="30" t="s">
        <v>288</v>
      </c>
    </row>
    <row r="38" spans="1:11" ht="15" customHeight="1" x14ac:dyDescent="0.2">
      <c r="A38" s="30">
        <v>30</v>
      </c>
      <c r="B38" s="30">
        <v>8</v>
      </c>
      <c r="C38" s="30" t="s">
        <v>248</v>
      </c>
      <c r="D38" s="41"/>
      <c r="E38" s="41" t="s">
        <v>332</v>
      </c>
      <c r="F38" s="30"/>
      <c r="G38" s="47">
        <v>3.29</v>
      </c>
      <c r="H38" s="30">
        <v>2</v>
      </c>
      <c r="I38" s="47"/>
      <c r="J38" s="30"/>
      <c r="K38" s="30" t="s">
        <v>250</v>
      </c>
    </row>
    <row r="39" spans="1:11" ht="15" customHeight="1" x14ac:dyDescent="0.2">
      <c r="A39" s="30">
        <v>31</v>
      </c>
      <c r="B39" s="30">
        <v>9</v>
      </c>
      <c r="C39" s="30" t="s">
        <v>248</v>
      </c>
      <c r="D39" s="41"/>
      <c r="E39" s="41" t="s">
        <v>332</v>
      </c>
      <c r="F39" s="30"/>
      <c r="G39" s="47">
        <v>3.29</v>
      </c>
      <c r="H39" s="30">
        <v>2</v>
      </c>
      <c r="I39" s="47"/>
      <c r="J39" s="30"/>
      <c r="K39" s="30" t="s">
        <v>250</v>
      </c>
    </row>
    <row r="40" spans="1:11" ht="15" customHeight="1" x14ac:dyDescent="0.2">
      <c r="A40" s="30">
        <v>32</v>
      </c>
      <c r="B40" s="30"/>
      <c r="C40" s="30" t="s">
        <v>248</v>
      </c>
      <c r="D40" s="41"/>
      <c r="E40" s="41" t="s">
        <v>272</v>
      </c>
      <c r="F40" s="30"/>
      <c r="G40" s="47">
        <v>4.13</v>
      </c>
      <c r="H40" s="30">
        <v>2</v>
      </c>
      <c r="I40" s="47">
        <v>11.5</v>
      </c>
      <c r="J40" s="30">
        <v>2</v>
      </c>
      <c r="K40" s="30" t="s">
        <v>270</v>
      </c>
    </row>
    <row r="41" spans="1:11" ht="15" customHeight="1" x14ac:dyDescent="0.2">
      <c r="A41" s="30">
        <v>33</v>
      </c>
      <c r="B41" s="30"/>
      <c r="C41" s="30" t="s">
        <v>248</v>
      </c>
      <c r="D41" s="41"/>
      <c r="E41" s="41" t="s">
        <v>382</v>
      </c>
      <c r="F41" s="30"/>
      <c r="G41" s="47">
        <v>12.73</v>
      </c>
      <c r="H41" s="30">
        <v>2</v>
      </c>
      <c r="I41" s="47"/>
      <c r="J41" s="30"/>
      <c r="K41" s="30" t="s">
        <v>283</v>
      </c>
    </row>
    <row r="42" spans="1:11" ht="15" customHeight="1" x14ac:dyDescent="0.2">
      <c r="A42" s="30">
        <v>34</v>
      </c>
      <c r="B42" s="30"/>
      <c r="C42" s="30" t="s">
        <v>265</v>
      </c>
      <c r="D42" s="41"/>
      <c r="E42" s="41" t="s">
        <v>545</v>
      </c>
      <c r="F42" s="30"/>
      <c r="G42" s="47">
        <v>31.4</v>
      </c>
      <c r="H42" s="30">
        <v>2</v>
      </c>
      <c r="I42" s="47"/>
      <c r="J42" s="30"/>
      <c r="K42" s="30" t="s">
        <v>257</v>
      </c>
    </row>
    <row r="43" spans="1:11" ht="15" customHeight="1" x14ac:dyDescent="0.2">
      <c r="A43" s="30">
        <v>35</v>
      </c>
      <c r="B43" s="30"/>
      <c r="C43" s="30" t="s">
        <v>265</v>
      </c>
      <c r="D43" s="41"/>
      <c r="E43" s="41" t="s">
        <v>546</v>
      </c>
      <c r="F43" s="30"/>
      <c r="G43" s="47">
        <v>2.64</v>
      </c>
      <c r="H43" s="30">
        <v>2</v>
      </c>
      <c r="I43" s="47"/>
      <c r="J43" s="30"/>
      <c r="K43" s="30" t="s">
        <v>270</v>
      </c>
    </row>
  </sheetData>
  <sheetProtection algorithmName="SHA-512" hashValue="YuRLJh5W2vtHasCeJYUntF32+/FVMgdwezOscrBF9Kpt6UpSnRnmRcUHSKc2nymM7lxHZCQKv2v0/+/mpkkjhg==" saltValue="6autTjyKgAtiAOcUV/qzMw==" spinCount="100000" sheet="1" objects="1" scenarios="1"/>
  <mergeCells count="4">
    <mergeCell ref="A2:E3"/>
    <mergeCell ref="B4:E4"/>
    <mergeCell ref="B5:E5"/>
    <mergeCell ref="B6:E6"/>
  </mergeCells>
  <conditionalFormatting sqref="B9:J43">
    <cfRule type="expression" dxfId="6" priority="1">
      <formula>B9=0</formula>
    </cfRule>
  </conditionalFormatting>
  <hyperlinks>
    <hyperlink ref="J1" location="Inhaltsverzeichnis!A1" display="Zurück zum Inhaltsverzeichnis" xr:uid="{28ACD1E0-2070-476F-9FD4-DF6EBC0D6575}"/>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Rathaus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0126-9355-4F34-B2D2-74304F3C8400}">
  <sheetPr>
    <tabColor indexed="40"/>
  </sheetPr>
  <dimension ref="A1:V35"/>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8.140625" style="26" bestFit="1" customWidth="1"/>
    <col min="5" max="5" width="19.140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Salzland SH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187</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SUM(F9:F35)</f>
        <v>0</v>
      </c>
      <c r="G8" s="46">
        <f>SUM(G9:G35)</f>
        <v>71.27000000000001</v>
      </c>
      <c r="H8" s="41"/>
      <c r="I8" s="46">
        <f>SUM(I9:I35)</f>
        <v>44.36999999999999</v>
      </c>
      <c r="J8" s="41"/>
      <c r="K8" s="41"/>
      <c r="L8" s="32"/>
      <c r="M8" s="32"/>
      <c r="N8" s="32"/>
      <c r="O8" s="32"/>
      <c r="P8" s="32"/>
      <c r="Q8" s="32"/>
      <c r="R8" s="32"/>
    </row>
    <row r="9" spans="1:18" ht="15" customHeight="1" x14ac:dyDescent="0.2">
      <c r="A9" s="30">
        <v>1</v>
      </c>
      <c r="B9" s="30">
        <v>0</v>
      </c>
      <c r="C9" s="30" t="s">
        <v>547</v>
      </c>
      <c r="D9" s="41"/>
      <c r="E9" s="41" t="s">
        <v>548</v>
      </c>
      <c r="F9" s="30"/>
      <c r="G9" s="47"/>
      <c r="H9" s="30"/>
      <c r="I9" s="47">
        <v>0.97</v>
      </c>
      <c r="J9" s="30">
        <v>2</v>
      </c>
      <c r="K9" s="30" t="s">
        <v>283</v>
      </c>
    </row>
    <row r="10" spans="1:18" ht="15" customHeight="1" x14ac:dyDescent="0.2">
      <c r="A10" s="30">
        <v>2</v>
      </c>
      <c r="B10" s="30">
        <v>3</v>
      </c>
      <c r="C10" s="30" t="s">
        <v>547</v>
      </c>
      <c r="D10" s="41"/>
      <c r="E10" s="41" t="s">
        <v>251</v>
      </c>
      <c r="F10" s="30"/>
      <c r="G10" s="47">
        <v>0.64</v>
      </c>
      <c r="H10" s="30">
        <v>2</v>
      </c>
      <c r="I10" s="47"/>
      <c r="J10" s="30"/>
      <c r="K10" s="30" t="s">
        <v>250</v>
      </c>
    </row>
    <row r="11" spans="1:18" ht="15" customHeight="1" x14ac:dyDescent="0.2">
      <c r="A11" s="30">
        <v>3</v>
      </c>
      <c r="B11" s="30">
        <v>5</v>
      </c>
      <c r="C11" s="30" t="s">
        <v>547</v>
      </c>
      <c r="D11" s="41"/>
      <c r="E11" s="41" t="s">
        <v>249</v>
      </c>
      <c r="F11" s="30"/>
      <c r="G11" s="47">
        <v>0.64</v>
      </c>
      <c r="H11" s="30">
        <v>2</v>
      </c>
      <c r="I11" s="47"/>
      <c r="J11" s="30"/>
      <c r="K11" s="30" t="s">
        <v>250</v>
      </c>
    </row>
    <row r="12" spans="1:18" ht="15" customHeight="1" x14ac:dyDescent="0.2">
      <c r="A12" s="30">
        <v>4</v>
      </c>
      <c r="B12" s="30"/>
      <c r="C12" s="30" t="s">
        <v>547</v>
      </c>
      <c r="D12" s="41"/>
      <c r="E12" s="41" t="s">
        <v>549</v>
      </c>
      <c r="F12" s="30"/>
      <c r="G12" s="47"/>
      <c r="H12" s="30"/>
      <c r="I12" s="47">
        <v>36.58</v>
      </c>
      <c r="J12" s="30">
        <v>2</v>
      </c>
      <c r="K12" s="30" t="s">
        <v>253</v>
      </c>
    </row>
    <row r="13" spans="1:18" ht="15" customHeight="1" x14ac:dyDescent="0.2">
      <c r="A13" s="30">
        <v>5</v>
      </c>
      <c r="B13" s="30">
        <v>0</v>
      </c>
      <c r="C13" s="30" t="s">
        <v>248</v>
      </c>
      <c r="D13" s="41"/>
      <c r="E13" s="41" t="s">
        <v>311</v>
      </c>
      <c r="F13" s="30"/>
      <c r="G13" s="47"/>
      <c r="H13" s="30"/>
      <c r="I13" s="47">
        <v>1.98</v>
      </c>
      <c r="J13" s="30">
        <v>2</v>
      </c>
      <c r="K13" s="30" t="s">
        <v>305</v>
      </c>
    </row>
    <row r="14" spans="1:18" ht="15" customHeight="1" x14ac:dyDescent="0.2">
      <c r="A14" s="30">
        <v>6</v>
      </c>
      <c r="B14" s="30">
        <v>4</v>
      </c>
      <c r="C14" s="30" t="s">
        <v>248</v>
      </c>
      <c r="D14" s="41">
        <v>1</v>
      </c>
      <c r="E14" s="41" t="s">
        <v>309</v>
      </c>
      <c r="F14" s="30"/>
      <c r="G14" s="47">
        <v>1.7</v>
      </c>
      <c r="H14" s="30">
        <v>2</v>
      </c>
      <c r="I14" s="47"/>
      <c r="J14" s="30"/>
      <c r="K14" s="30" t="s">
        <v>309</v>
      </c>
    </row>
    <row r="15" spans="1:18" ht="15" customHeight="1" x14ac:dyDescent="0.2">
      <c r="A15" s="30">
        <v>7</v>
      </c>
      <c r="B15" s="30">
        <v>5</v>
      </c>
      <c r="C15" s="30" t="s">
        <v>248</v>
      </c>
      <c r="D15" s="41">
        <v>1</v>
      </c>
      <c r="E15" s="41" t="s">
        <v>310</v>
      </c>
      <c r="F15" s="30"/>
      <c r="G15" s="47">
        <v>1.61</v>
      </c>
      <c r="H15" s="30">
        <v>2</v>
      </c>
      <c r="I15" s="47"/>
      <c r="J15" s="30"/>
      <c r="K15" s="30" t="s">
        <v>250</v>
      </c>
    </row>
    <row r="16" spans="1:18" ht="15" customHeight="1" x14ac:dyDescent="0.2">
      <c r="A16" s="30">
        <v>8</v>
      </c>
      <c r="B16" s="30">
        <v>7</v>
      </c>
      <c r="C16" s="30" t="s">
        <v>248</v>
      </c>
      <c r="D16" s="41">
        <v>2</v>
      </c>
      <c r="E16" s="41" t="s">
        <v>309</v>
      </c>
      <c r="F16" s="30"/>
      <c r="G16" s="47">
        <v>2</v>
      </c>
      <c r="H16" s="30">
        <v>2</v>
      </c>
      <c r="I16" s="47"/>
      <c r="J16" s="30"/>
      <c r="K16" s="30" t="s">
        <v>309</v>
      </c>
    </row>
    <row r="17" spans="1:11" ht="15" customHeight="1" x14ac:dyDescent="0.2">
      <c r="A17" s="30">
        <v>9</v>
      </c>
      <c r="B17" s="30">
        <v>8</v>
      </c>
      <c r="C17" s="30" t="s">
        <v>248</v>
      </c>
      <c r="D17" s="41">
        <v>2</v>
      </c>
      <c r="E17" s="41" t="s">
        <v>310</v>
      </c>
      <c r="F17" s="30"/>
      <c r="G17" s="47">
        <v>2.6</v>
      </c>
      <c r="H17" s="30">
        <v>2</v>
      </c>
      <c r="I17" s="47"/>
      <c r="J17" s="30"/>
      <c r="K17" s="30" t="s">
        <v>250</v>
      </c>
    </row>
    <row r="18" spans="1:11" ht="15" customHeight="1" x14ac:dyDescent="0.2">
      <c r="A18" s="30">
        <v>10</v>
      </c>
      <c r="B18" s="30">
        <v>10</v>
      </c>
      <c r="C18" s="30" t="s">
        <v>248</v>
      </c>
      <c r="D18" s="41">
        <v>3</v>
      </c>
      <c r="E18" s="41" t="s">
        <v>309</v>
      </c>
      <c r="F18" s="30"/>
      <c r="G18" s="47">
        <v>1.72</v>
      </c>
      <c r="H18" s="30">
        <v>2</v>
      </c>
      <c r="I18" s="47"/>
      <c r="J18" s="30"/>
      <c r="K18" s="30" t="s">
        <v>309</v>
      </c>
    </row>
    <row r="19" spans="1:11" ht="15" customHeight="1" x14ac:dyDescent="0.2">
      <c r="A19" s="30">
        <v>11</v>
      </c>
      <c r="B19" s="30">
        <v>11</v>
      </c>
      <c r="C19" s="30" t="s">
        <v>248</v>
      </c>
      <c r="D19" s="41">
        <v>3</v>
      </c>
      <c r="E19" s="41" t="s">
        <v>310</v>
      </c>
      <c r="F19" s="30"/>
      <c r="G19" s="47">
        <v>1.0900000000000001</v>
      </c>
      <c r="H19" s="30">
        <v>2</v>
      </c>
      <c r="I19" s="47"/>
      <c r="J19" s="30"/>
      <c r="K19" s="30" t="s">
        <v>250</v>
      </c>
    </row>
    <row r="20" spans="1:11" ht="15" customHeight="1" x14ac:dyDescent="0.2">
      <c r="A20" s="30">
        <v>12</v>
      </c>
      <c r="B20" s="30">
        <v>15</v>
      </c>
      <c r="C20" s="30" t="s">
        <v>248</v>
      </c>
      <c r="D20" s="41">
        <v>4</v>
      </c>
      <c r="E20" s="41" t="s">
        <v>309</v>
      </c>
      <c r="F20" s="30"/>
      <c r="G20" s="47">
        <v>1.04</v>
      </c>
      <c r="H20" s="30">
        <v>2</v>
      </c>
      <c r="I20" s="47"/>
      <c r="J20" s="30"/>
      <c r="K20" s="30" t="s">
        <v>309</v>
      </c>
    </row>
    <row r="21" spans="1:11" ht="15" customHeight="1" x14ac:dyDescent="0.2">
      <c r="A21" s="30">
        <v>13</v>
      </c>
      <c r="B21" s="30">
        <v>16</v>
      </c>
      <c r="C21" s="30" t="s">
        <v>248</v>
      </c>
      <c r="D21" s="41">
        <v>4</v>
      </c>
      <c r="E21" s="41" t="s">
        <v>310</v>
      </c>
      <c r="F21" s="30"/>
      <c r="G21" s="47">
        <v>1.59</v>
      </c>
      <c r="H21" s="30">
        <v>2</v>
      </c>
      <c r="I21" s="47"/>
      <c r="J21" s="30"/>
      <c r="K21" s="30" t="s">
        <v>250</v>
      </c>
    </row>
    <row r="22" spans="1:11" ht="15" customHeight="1" x14ac:dyDescent="0.2">
      <c r="A22" s="30">
        <v>14</v>
      </c>
      <c r="B22" s="30">
        <v>18</v>
      </c>
      <c r="C22" s="30" t="s">
        <v>248</v>
      </c>
      <c r="D22" s="41"/>
      <c r="E22" s="41" t="s">
        <v>550</v>
      </c>
      <c r="F22" s="30"/>
      <c r="G22" s="47">
        <v>1.7</v>
      </c>
      <c r="H22" s="30">
        <v>2</v>
      </c>
      <c r="I22" s="47"/>
      <c r="J22" s="30"/>
      <c r="K22" s="30" t="s">
        <v>257</v>
      </c>
    </row>
    <row r="23" spans="1:11" ht="15" customHeight="1" x14ac:dyDescent="0.2">
      <c r="A23" s="30">
        <v>15</v>
      </c>
      <c r="B23" s="30">
        <v>19</v>
      </c>
      <c r="C23" s="30" t="s">
        <v>248</v>
      </c>
      <c r="D23" s="41" t="s">
        <v>551</v>
      </c>
      <c r="E23" s="41" t="s">
        <v>309</v>
      </c>
      <c r="F23" s="30"/>
      <c r="G23" s="47">
        <v>1.92</v>
      </c>
      <c r="H23" s="30">
        <v>2</v>
      </c>
      <c r="I23" s="47"/>
      <c r="J23" s="30"/>
      <c r="K23" s="30" t="s">
        <v>309</v>
      </c>
    </row>
    <row r="24" spans="1:11" ht="15" customHeight="1" x14ac:dyDescent="0.2">
      <c r="A24" s="30">
        <v>16</v>
      </c>
      <c r="B24" s="30">
        <v>21</v>
      </c>
      <c r="C24" s="30" t="s">
        <v>248</v>
      </c>
      <c r="D24" s="41"/>
      <c r="E24" s="41" t="s">
        <v>272</v>
      </c>
      <c r="F24" s="30"/>
      <c r="G24" s="47"/>
      <c r="H24" s="30"/>
      <c r="I24" s="47">
        <v>2.37</v>
      </c>
      <c r="J24" s="30">
        <v>2</v>
      </c>
      <c r="K24" s="30" t="s">
        <v>270</v>
      </c>
    </row>
    <row r="25" spans="1:11" ht="15" customHeight="1" x14ac:dyDescent="0.2">
      <c r="A25" s="30">
        <v>17</v>
      </c>
      <c r="B25" s="30">
        <v>22</v>
      </c>
      <c r="C25" s="30" t="s">
        <v>248</v>
      </c>
      <c r="D25" s="41" t="s">
        <v>552</v>
      </c>
      <c r="E25" s="41" t="s">
        <v>309</v>
      </c>
      <c r="F25" s="30"/>
      <c r="G25" s="47">
        <v>1.92</v>
      </c>
      <c r="H25" s="30">
        <v>2</v>
      </c>
      <c r="I25" s="47"/>
      <c r="J25" s="30"/>
      <c r="K25" s="30" t="s">
        <v>309</v>
      </c>
    </row>
    <row r="26" spans="1:11" ht="15" customHeight="1" x14ac:dyDescent="0.2">
      <c r="A26" s="30">
        <v>18</v>
      </c>
      <c r="B26" s="30">
        <v>24</v>
      </c>
      <c r="C26" s="30" t="s">
        <v>248</v>
      </c>
      <c r="D26" s="41">
        <v>5</v>
      </c>
      <c r="E26" s="41" t="s">
        <v>309</v>
      </c>
      <c r="F26" s="30"/>
      <c r="G26" s="47">
        <v>1.74</v>
      </c>
      <c r="H26" s="30">
        <v>2</v>
      </c>
      <c r="I26" s="47"/>
      <c r="J26" s="30"/>
      <c r="K26" s="30" t="s">
        <v>309</v>
      </c>
    </row>
    <row r="27" spans="1:11" ht="15" customHeight="1" x14ac:dyDescent="0.2">
      <c r="A27" s="30">
        <v>19</v>
      </c>
      <c r="B27" s="30">
        <v>25</v>
      </c>
      <c r="C27" s="30" t="s">
        <v>248</v>
      </c>
      <c r="D27" s="41">
        <v>5</v>
      </c>
      <c r="E27" s="41" t="s">
        <v>310</v>
      </c>
      <c r="F27" s="30"/>
      <c r="G27" s="47">
        <v>1.0900000000000001</v>
      </c>
      <c r="H27" s="30">
        <v>2</v>
      </c>
      <c r="I27" s="47"/>
      <c r="J27" s="30"/>
      <c r="K27" s="30" t="s">
        <v>250</v>
      </c>
    </row>
    <row r="28" spans="1:11" ht="15" customHeight="1" x14ac:dyDescent="0.2">
      <c r="A28" s="30">
        <v>20</v>
      </c>
      <c r="B28" s="30">
        <v>27</v>
      </c>
      <c r="C28" s="30" t="s">
        <v>248</v>
      </c>
      <c r="D28" s="41">
        <v>6</v>
      </c>
      <c r="E28" s="41" t="s">
        <v>309</v>
      </c>
      <c r="F28" s="30"/>
      <c r="G28" s="47">
        <v>0.98</v>
      </c>
      <c r="H28" s="30">
        <v>2</v>
      </c>
      <c r="I28" s="47"/>
      <c r="J28" s="30"/>
      <c r="K28" s="30" t="s">
        <v>309</v>
      </c>
    </row>
    <row r="29" spans="1:11" ht="15" customHeight="1" x14ac:dyDescent="0.2">
      <c r="A29" s="30">
        <v>21</v>
      </c>
      <c r="B29" s="30">
        <v>28</v>
      </c>
      <c r="C29" s="30" t="s">
        <v>248</v>
      </c>
      <c r="D29" s="41">
        <v>6</v>
      </c>
      <c r="E29" s="41" t="s">
        <v>310</v>
      </c>
      <c r="F29" s="30"/>
      <c r="G29" s="47">
        <v>1.47</v>
      </c>
      <c r="H29" s="30">
        <v>2</v>
      </c>
      <c r="I29" s="47"/>
      <c r="J29" s="30"/>
      <c r="K29" s="30" t="s">
        <v>250</v>
      </c>
    </row>
    <row r="30" spans="1:11" ht="15" customHeight="1" x14ac:dyDescent="0.2">
      <c r="A30" s="30">
        <v>22</v>
      </c>
      <c r="B30" s="30">
        <v>30</v>
      </c>
      <c r="C30" s="30" t="s">
        <v>248</v>
      </c>
      <c r="D30" s="41"/>
      <c r="E30" s="41" t="s">
        <v>553</v>
      </c>
      <c r="F30" s="30"/>
      <c r="G30" s="47"/>
      <c r="H30" s="30"/>
      <c r="I30" s="47">
        <v>2.4700000000000002</v>
      </c>
      <c r="J30" s="30">
        <v>2</v>
      </c>
      <c r="K30" s="30" t="s">
        <v>283</v>
      </c>
    </row>
    <row r="31" spans="1:11" ht="15" customHeight="1" x14ac:dyDescent="0.2">
      <c r="A31" s="30">
        <v>23</v>
      </c>
      <c r="B31" s="30">
        <v>33</v>
      </c>
      <c r="C31" s="30" t="s">
        <v>248</v>
      </c>
      <c r="D31" s="41" t="s">
        <v>292</v>
      </c>
      <c r="E31" s="41" t="s">
        <v>249</v>
      </c>
      <c r="F31" s="30"/>
      <c r="G31" s="47">
        <v>1.02</v>
      </c>
      <c r="H31" s="30">
        <v>2</v>
      </c>
      <c r="I31" s="47"/>
      <c r="J31" s="30"/>
      <c r="K31" s="30" t="s">
        <v>250</v>
      </c>
    </row>
    <row r="32" spans="1:11" ht="15" customHeight="1" x14ac:dyDescent="0.2">
      <c r="A32" s="30">
        <v>24</v>
      </c>
      <c r="B32" s="30">
        <v>34</v>
      </c>
      <c r="C32" s="30" t="s">
        <v>248</v>
      </c>
      <c r="D32" s="41" t="s">
        <v>292</v>
      </c>
      <c r="E32" s="41" t="s">
        <v>251</v>
      </c>
      <c r="F32" s="30"/>
      <c r="G32" s="47">
        <v>2.0299999999999998</v>
      </c>
      <c r="H32" s="30">
        <v>2</v>
      </c>
      <c r="I32" s="47"/>
      <c r="J32" s="30"/>
      <c r="K32" s="30" t="s">
        <v>250</v>
      </c>
    </row>
    <row r="33" spans="1:11" ht="15" customHeight="1" x14ac:dyDescent="0.2">
      <c r="A33" s="30">
        <v>25</v>
      </c>
      <c r="B33" s="30">
        <v>35</v>
      </c>
      <c r="C33" s="30" t="s">
        <v>248</v>
      </c>
      <c r="D33" s="41" t="s">
        <v>292</v>
      </c>
      <c r="E33" s="41" t="s">
        <v>380</v>
      </c>
      <c r="F33" s="30"/>
      <c r="G33" s="47">
        <v>23.09</v>
      </c>
      <c r="H33" s="30">
        <v>2</v>
      </c>
      <c r="I33" s="47"/>
      <c r="J33" s="30"/>
      <c r="K33" s="30" t="s">
        <v>270</v>
      </c>
    </row>
    <row r="34" spans="1:11" ht="15" customHeight="1" x14ac:dyDescent="0.2">
      <c r="A34" s="30">
        <v>26</v>
      </c>
      <c r="B34" s="30">
        <v>36</v>
      </c>
      <c r="C34" s="30" t="s">
        <v>248</v>
      </c>
      <c r="D34" s="41"/>
      <c r="E34" s="41" t="s">
        <v>554</v>
      </c>
      <c r="F34" s="30"/>
      <c r="G34" s="47">
        <v>4.84</v>
      </c>
      <c r="H34" s="30">
        <v>2</v>
      </c>
      <c r="I34" s="47"/>
      <c r="J34" s="30"/>
      <c r="K34" s="30" t="s">
        <v>253</v>
      </c>
    </row>
    <row r="35" spans="1:11" ht="15" customHeight="1" x14ac:dyDescent="0.2">
      <c r="A35" s="30">
        <v>27</v>
      </c>
      <c r="B35" s="30">
        <v>39</v>
      </c>
      <c r="C35" s="30" t="s">
        <v>248</v>
      </c>
      <c r="D35" s="41"/>
      <c r="E35" s="41" t="s">
        <v>555</v>
      </c>
      <c r="F35" s="30"/>
      <c r="G35" s="47">
        <v>14.84</v>
      </c>
      <c r="H35" s="30">
        <v>2</v>
      </c>
      <c r="I35" s="47"/>
      <c r="J35" s="30"/>
      <c r="K35" s="30" t="s">
        <v>253</v>
      </c>
    </row>
  </sheetData>
  <sheetProtection algorithmName="SHA-512" hashValue="FEbr8GJehU5BRJ58SLTcF08i5v+6gfl6YCMxfcLm8HTAXYoUqIewghSHwiIsBIWUXQcxSAuhmLIXuSMozZHaXA==" saltValue="T2Br9nQVSI2nWidbpOsXcw==" spinCount="100000" sheet="1" objects="1" scenarios="1"/>
  <mergeCells count="4">
    <mergeCell ref="A2:E3"/>
    <mergeCell ref="B4:E4"/>
    <mergeCell ref="B5:E5"/>
    <mergeCell ref="B6:E6"/>
  </mergeCells>
  <conditionalFormatting sqref="B9:J35">
    <cfRule type="expression" dxfId="5" priority="1">
      <formula>B9=0</formula>
    </cfRule>
  </conditionalFormatting>
  <hyperlinks>
    <hyperlink ref="J1" location="Inhaltsverzeichnis!A1" display="Zurück zum Inhaltsverzeichnis" xr:uid="{216D56B0-9EB0-4A17-94F7-B9536FFA6A67}"/>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Salzland SH</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indexed="13"/>
  </sheetPr>
  <dimension ref="A1:K79"/>
  <sheetViews>
    <sheetView showGridLines="0" zoomScaleNormal="100" workbookViewId="0"/>
  </sheetViews>
  <sheetFormatPr baseColWidth="10" defaultColWidth="11.42578125" defaultRowHeight="10.5" x14ac:dyDescent="0.2"/>
  <cols>
    <col min="1" max="1" width="6.42578125" style="4" customWidth="1"/>
    <col min="2" max="2" width="2.7109375" style="4" customWidth="1"/>
    <col min="3" max="3" width="45.5703125" style="4" customWidth="1"/>
    <col min="4" max="4" width="8.5703125" style="4" customWidth="1"/>
    <col min="5" max="5" width="2.5703125" style="4" customWidth="1"/>
    <col min="6" max="6" width="11.42578125" style="4"/>
    <col min="7" max="7" width="2.85546875" style="4" customWidth="1"/>
    <col min="8" max="8" width="11.42578125" style="4"/>
    <col min="9" max="9" width="2.7109375" style="4" bestFit="1" customWidth="1"/>
    <col min="10" max="10" width="1.28515625" style="4" customWidth="1"/>
    <col min="11" max="11" width="18.28515625" style="4" bestFit="1" customWidth="1"/>
    <col min="12" max="16384" width="11.42578125" style="4"/>
  </cols>
  <sheetData>
    <row r="1" spans="1:11" ht="34.15" customHeight="1" x14ac:dyDescent="0.2">
      <c r="A1" s="59" t="str">
        <f ca="1">IF(H61&lt;&gt;"","","Bitte alle gelben Zellen ausfüllen.")</f>
        <v>Bitte alle gelben Zellen ausfüllen.</v>
      </c>
      <c r="D1" s="21" t="b">
        <v>0</v>
      </c>
      <c r="E1" s="77"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77"/>
      <c r="G1" s="77"/>
      <c r="H1" s="77"/>
      <c r="I1" s="77"/>
      <c r="K1" s="6" t="s">
        <v>100</v>
      </c>
    </row>
    <row r="2" spans="1:11" ht="29.25" customHeight="1" x14ac:dyDescent="0.2">
      <c r="A2" s="4" t="s">
        <v>101</v>
      </c>
      <c r="C2" s="5" t="str">
        <f>IF(Inhaltsverzeichnis!$C$3="", "",Inhaltsverzeichnis!$C$3)</f>
        <v/>
      </c>
      <c r="D2" s="21" t="b">
        <v>0</v>
      </c>
      <c r="E2" s="77"/>
      <c r="F2" s="77"/>
      <c r="G2" s="77"/>
      <c r="H2" s="77"/>
      <c r="I2" s="77"/>
    </row>
    <row r="3" spans="1:11" s="3" customFormat="1" ht="12.75" x14ac:dyDescent="0.2">
      <c r="A3" s="92" t="s">
        <v>102</v>
      </c>
      <c r="B3" s="92"/>
      <c r="C3" s="92"/>
      <c r="D3" s="92"/>
      <c r="E3" s="92"/>
      <c r="F3" s="92"/>
      <c r="G3" s="92"/>
      <c r="H3" s="92"/>
      <c r="I3" s="92"/>
    </row>
    <row r="4" spans="1:11" x14ac:dyDescent="0.2">
      <c r="A4" s="60"/>
      <c r="B4" s="60"/>
      <c r="C4" s="60"/>
      <c r="D4" s="60"/>
      <c r="E4" s="60"/>
      <c r="F4" s="60"/>
      <c r="G4" s="60"/>
      <c r="H4" s="60"/>
      <c r="I4" s="60"/>
    </row>
    <row r="5" spans="1:11" ht="15" customHeight="1" x14ac:dyDescent="0.2">
      <c r="A5" s="61" t="s">
        <v>1</v>
      </c>
      <c r="B5" s="61" t="s">
        <v>2</v>
      </c>
      <c r="C5" s="61"/>
      <c r="D5" s="61"/>
      <c r="E5" s="61"/>
      <c r="F5" s="62">
        <v>100</v>
      </c>
      <c r="G5" s="61" t="s">
        <v>3</v>
      </c>
      <c r="H5" s="9">
        <v>18.399999999999999</v>
      </c>
      <c r="I5" s="61" t="s">
        <v>4</v>
      </c>
      <c r="K5" s="63"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0"/>
      <c r="B6" s="60"/>
      <c r="C6" s="60"/>
      <c r="D6" s="60"/>
      <c r="E6" s="60"/>
      <c r="F6" s="68"/>
      <c r="G6" s="60"/>
      <c r="H6" s="68"/>
      <c r="I6" s="60"/>
    </row>
    <row r="7" spans="1:11" x14ac:dyDescent="0.2">
      <c r="A7" s="61" t="s">
        <v>5</v>
      </c>
      <c r="B7" s="61" t="s">
        <v>6</v>
      </c>
      <c r="C7" s="61"/>
      <c r="D7" s="61"/>
      <c r="E7" s="61"/>
      <c r="F7" s="64"/>
      <c r="G7" s="61"/>
      <c r="H7" s="64"/>
      <c r="I7" s="61"/>
    </row>
    <row r="8" spans="1:11" ht="14.25" x14ac:dyDescent="0.2">
      <c r="A8" s="60" t="s">
        <v>7</v>
      </c>
      <c r="B8" s="60" t="s">
        <v>8</v>
      </c>
      <c r="C8" s="60"/>
      <c r="D8" s="60"/>
      <c r="E8" s="60"/>
      <c r="F8" s="64"/>
      <c r="G8" s="64"/>
      <c r="H8" s="64"/>
      <c r="I8" s="64"/>
      <c r="K8" s="65"/>
    </row>
    <row r="9" spans="1:11" x14ac:dyDescent="0.2">
      <c r="A9" s="60" t="s">
        <v>9</v>
      </c>
      <c r="B9" s="60"/>
      <c r="C9" s="60" t="s">
        <v>10</v>
      </c>
      <c r="D9" s="60"/>
      <c r="E9" s="60"/>
      <c r="F9" s="10"/>
      <c r="G9" s="60" t="s">
        <v>3</v>
      </c>
      <c r="H9" s="66" t="str">
        <f>IF(F9="","",ROUND(F9/100*$H$5,2))</f>
        <v/>
      </c>
      <c r="I9" s="60" t="s">
        <v>4</v>
      </c>
      <c r="K9" s="63" t="str">
        <f>IF(F9="","Bitte ausfüllen!","")</f>
        <v>Bitte ausfüllen!</v>
      </c>
    </row>
    <row r="10" spans="1:11" x14ac:dyDescent="0.2">
      <c r="A10" s="60" t="s">
        <v>11</v>
      </c>
      <c r="B10" s="60"/>
      <c r="C10" s="60" t="s">
        <v>12</v>
      </c>
      <c r="D10" s="60"/>
      <c r="E10" s="60"/>
      <c r="F10" s="10"/>
      <c r="G10" s="60" t="s">
        <v>3</v>
      </c>
      <c r="H10" s="66" t="str">
        <f>IF(F10="","",ROUND(F10/100*$H$5,2))</f>
        <v/>
      </c>
      <c r="I10" s="60" t="s">
        <v>4</v>
      </c>
      <c r="K10" s="63" t="str">
        <f>IF(F10="","Bitte ausfüllen!","")</f>
        <v>Bitte ausfüllen!</v>
      </c>
    </row>
    <row r="11" spans="1:11" x14ac:dyDescent="0.2">
      <c r="A11" s="60" t="s">
        <v>13</v>
      </c>
      <c r="B11" s="60"/>
      <c r="C11" s="60" t="s">
        <v>14</v>
      </c>
      <c r="D11" s="60"/>
      <c r="E11" s="60"/>
      <c r="F11" s="10"/>
      <c r="G11" s="60" t="s">
        <v>3</v>
      </c>
      <c r="H11" s="66" t="str">
        <f>IF(F11="","",ROUND(F11/100*$H$5,2))</f>
        <v/>
      </c>
      <c r="I11" s="60" t="s">
        <v>4</v>
      </c>
      <c r="K11" s="63" t="str">
        <f>IF(F11="","Bitte ausfüllen!","")</f>
        <v>Bitte ausfüllen!</v>
      </c>
    </row>
    <row r="12" spans="1:11" x14ac:dyDescent="0.2">
      <c r="A12" s="60" t="s">
        <v>15</v>
      </c>
      <c r="B12" s="60"/>
      <c r="C12" s="60" t="s">
        <v>16</v>
      </c>
      <c r="D12" s="60"/>
      <c r="E12" s="60"/>
      <c r="F12" s="10"/>
      <c r="G12" s="60" t="s">
        <v>3</v>
      </c>
      <c r="H12" s="66" t="str">
        <f>IF(F12="","",ROUND(F12/100*$H$5,2))</f>
        <v/>
      </c>
      <c r="I12" s="60" t="s">
        <v>4</v>
      </c>
      <c r="K12" s="63" t="str">
        <f>IF(F12="","Bitte ausfüllen!","")</f>
        <v>Bitte ausfüllen!</v>
      </c>
    </row>
    <row r="13" spans="1:11" x14ac:dyDescent="0.2">
      <c r="A13" s="60" t="s">
        <v>17</v>
      </c>
      <c r="B13" s="60"/>
      <c r="C13" s="60" t="s">
        <v>18</v>
      </c>
      <c r="D13" s="60"/>
      <c r="E13" s="60"/>
      <c r="F13" s="10"/>
      <c r="G13" s="60" t="s">
        <v>3</v>
      </c>
      <c r="H13" s="66" t="str">
        <f>IF(F13="","",ROUND(F13/100*$H$5,2))</f>
        <v/>
      </c>
      <c r="I13" s="60" t="s">
        <v>4</v>
      </c>
      <c r="K13" s="63" t="str">
        <f>IF(F13="","Bitte ausfüllen!","")</f>
        <v>Bitte ausfüllen!</v>
      </c>
    </row>
    <row r="14" spans="1:11" x14ac:dyDescent="0.2">
      <c r="A14" s="61"/>
      <c r="B14" s="61" t="s">
        <v>19</v>
      </c>
      <c r="C14" s="61"/>
      <c r="D14" s="61"/>
      <c r="E14" s="61"/>
      <c r="F14" s="72">
        <f>IF(SUM(F9:F13)=0,0,SUM(F9:F13))</f>
        <v>0</v>
      </c>
      <c r="G14" s="61" t="s">
        <v>3</v>
      </c>
      <c r="H14" s="67" t="str">
        <f>IF(COUNTIF(F9:F13,"")&gt;0,"",SUM(H8:H13))</f>
        <v/>
      </c>
      <c r="I14" s="61" t="s">
        <v>4</v>
      </c>
      <c r="K14" s="63" t="str">
        <f>IF(H14="","Angaben offen!","")</f>
        <v>Angaben offen!</v>
      </c>
    </row>
    <row r="15" spans="1:11" x14ac:dyDescent="0.2">
      <c r="A15" s="60"/>
      <c r="B15" s="60"/>
      <c r="C15" s="60"/>
      <c r="D15" s="60"/>
      <c r="E15" s="60"/>
      <c r="F15" s="68"/>
      <c r="G15" s="60"/>
      <c r="H15" s="68"/>
      <c r="I15" s="60"/>
    </row>
    <row r="16" spans="1:11" x14ac:dyDescent="0.2">
      <c r="A16" s="61" t="s">
        <v>20</v>
      </c>
      <c r="B16" s="61" t="s">
        <v>21</v>
      </c>
      <c r="C16" s="61"/>
      <c r="D16" s="61"/>
      <c r="E16" s="61"/>
      <c r="F16" s="64"/>
      <c r="G16" s="61"/>
      <c r="H16" s="64"/>
      <c r="I16" s="61"/>
    </row>
    <row r="17" spans="1:11" ht="11.25" x14ac:dyDescent="0.2">
      <c r="A17" s="60" t="s">
        <v>22</v>
      </c>
      <c r="B17" s="60" t="s">
        <v>110</v>
      </c>
      <c r="C17" s="60"/>
      <c r="D17" s="10">
        <f>D73+D77</f>
        <v>8.75</v>
      </c>
      <c r="E17" s="60" t="s">
        <v>3</v>
      </c>
      <c r="F17" s="68"/>
      <c r="G17" s="60"/>
      <c r="H17" s="68"/>
      <c r="I17" s="60"/>
      <c r="K17" s="63" t="str">
        <f ca="1">IF(D17&lt;(D73+D77),"Wert prüfen!",IF(H61="","Inhalt der gelben Zellen kann angepasst werden.",""))</f>
        <v>Inhalt der gelben Zellen kann angepasst werden.</v>
      </c>
    </row>
    <row r="18" spans="1:11" x14ac:dyDescent="0.2">
      <c r="A18" s="60"/>
      <c r="B18" s="60" t="s">
        <v>23</v>
      </c>
      <c r="C18" s="60"/>
      <c r="D18" s="69">
        <f>(D17/100)*$F$14</f>
        <v>0</v>
      </c>
      <c r="E18" s="60" t="s">
        <v>3</v>
      </c>
      <c r="F18" s="70">
        <f>IF(D18="","",D17+D18)</f>
        <v>8.75</v>
      </c>
      <c r="G18" s="60" t="s">
        <v>3</v>
      </c>
      <c r="H18" s="66">
        <f>IF(D18="","",ROUND(F18/100*$H$5,2))</f>
        <v>1.61</v>
      </c>
      <c r="I18" s="60" t="s">
        <v>4</v>
      </c>
      <c r="K18" s="63"/>
    </row>
    <row r="19" spans="1:11" ht="11.25" x14ac:dyDescent="0.2">
      <c r="A19" s="60" t="s">
        <v>24</v>
      </c>
      <c r="B19" s="60" t="s">
        <v>111</v>
      </c>
      <c r="C19" s="60"/>
      <c r="D19" s="10">
        <f>D74</f>
        <v>9.3000000000000007</v>
      </c>
      <c r="E19" s="60" t="s">
        <v>3</v>
      </c>
      <c r="F19" s="71"/>
      <c r="G19" s="60"/>
      <c r="H19" s="68"/>
      <c r="I19" s="60"/>
      <c r="K19" s="63" t="str">
        <f ca="1">IF(D19&lt;&gt;D74,"Wert prüfen!",IF(H61="","Inhalt der gelben Zellen kann angepasst werden.",""))</f>
        <v>Inhalt der gelben Zellen kann angepasst werden.</v>
      </c>
    </row>
    <row r="20" spans="1:11" x14ac:dyDescent="0.2">
      <c r="A20" s="60"/>
      <c r="B20" s="60" t="s">
        <v>25</v>
      </c>
      <c r="C20" s="60"/>
      <c r="D20" s="69">
        <f>(D19/100)*$F$14</f>
        <v>0</v>
      </c>
      <c r="E20" s="60" t="s">
        <v>3</v>
      </c>
      <c r="F20" s="70">
        <f>IF(D20="","",D19+D20)</f>
        <v>9.3000000000000007</v>
      </c>
      <c r="G20" s="60" t="s">
        <v>3</v>
      </c>
      <c r="H20" s="66">
        <f>IF(D20="","",ROUND(F20/100*$H$5,2))</f>
        <v>1.71</v>
      </c>
      <c r="I20" s="60" t="s">
        <v>4</v>
      </c>
      <c r="K20" s="63"/>
    </row>
    <row r="21" spans="1:11" ht="11.25" x14ac:dyDescent="0.2">
      <c r="A21" s="60" t="s">
        <v>26</v>
      </c>
      <c r="B21" s="60" t="s">
        <v>112</v>
      </c>
      <c r="C21" s="60"/>
      <c r="D21" s="10">
        <f>D75</f>
        <v>1.3</v>
      </c>
      <c r="E21" s="60" t="s">
        <v>3</v>
      </c>
      <c r="F21" s="71"/>
      <c r="G21" s="60"/>
      <c r="H21" s="68"/>
      <c r="I21" s="60"/>
      <c r="K21" s="63" t="str">
        <f ca="1">IF(D21&lt;&gt;D75,"Wert prüfen!",IF(H61="","Inhalt der gelben Zellen kann angepasst werden.",""))</f>
        <v>Inhalt der gelben Zellen kann angepasst werden.</v>
      </c>
    </row>
    <row r="22" spans="1:11" x14ac:dyDescent="0.2">
      <c r="A22" s="60"/>
      <c r="B22" s="60" t="s">
        <v>27</v>
      </c>
      <c r="C22" s="60"/>
      <c r="D22" s="69">
        <f>(D21/100)*$F$14</f>
        <v>0</v>
      </c>
      <c r="E22" s="60" t="s">
        <v>3</v>
      </c>
      <c r="F22" s="70">
        <f>IF(D22="","",D21+D22)</f>
        <v>1.3</v>
      </c>
      <c r="G22" s="60" t="s">
        <v>3</v>
      </c>
      <c r="H22" s="66">
        <f>IF(D22="","",ROUND(F22/100*$H$5,2))</f>
        <v>0.24</v>
      </c>
      <c r="I22" s="60" t="s">
        <v>4</v>
      </c>
      <c r="K22" s="63"/>
    </row>
    <row r="23" spans="1:11" ht="11.25" x14ac:dyDescent="0.2">
      <c r="A23" s="60" t="s">
        <v>28</v>
      </c>
      <c r="B23" s="60" t="s">
        <v>113</v>
      </c>
      <c r="C23" s="60"/>
      <c r="D23" s="10">
        <f>D76</f>
        <v>1.8</v>
      </c>
      <c r="E23" s="60" t="s">
        <v>3</v>
      </c>
      <c r="F23" s="71"/>
      <c r="G23" s="60"/>
      <c r="H23" s="68"/>
      <c r="I23" s="60"/>
      <c r="K23" s="63" t="str">
        <f ca="1">IF(D23&lt;&gt;D76,"Wert prüfen!",IF(H61="","Inhalt der gelben Zellen kann angepasst werden.",""))</f>
        <v>Inhalt der gelben Zellen kann angepasst werden.</v>
      </c>
    </row>
    <row r="24" spans="1:11" x14ac:dyDescent="0.2">
      <c r="A24" s="60"/>
      <c r="B24" s="60" t="s">
        <v>29</v>
      </c>
      <c r="C24" s="60"/>
      <c r="D24" s="69">
        <f>(D23/100)*$F$14</f>
        <v>0</v>
      </c>
      <c r="E24" s="60" t="s">
        <v>3</v>
      </c>
      <c r="F24" s="70">
        <f>IF(D24="","",D23+D24)</f>
        <v>1.8</v>
      </c>
      <c r="G24" s="60" t="s">
        <v>3</v>
      </c>
      <c r="H24" s="66">
        <f>IF(D24="","",ROUND(F24/100*$H$5,2))</f>
        <v>0.33</v>
      </c>
      <c r="I24" s="60" t="s">
        <v>4</v>
      </c>
      <c r="K24" s="63"/>
    </row>
    <row r="25" spans="1:11" ht="11.25" x14ac:dyDescent="0.2">
      <c r="A25" s="60" t="s">
        <v>30</v>
      </c>
      <c r="B25" s="60" t="s">
        <v>114</v>
      </c>
      <c r="C25" s="60"/>
      <c r="D25" s="10"/>
      <c r="E25" s="60" t="s">
        <v>3</v>
      </c>
      <c r="F25" s="71"/>
      <c r="G25" s="60"/>
      <c r="H25" s="68"/>
      <c r="I25" s="60"/>
      <c r="K25" s="63" t="str">
        <f>IF(D25="","Bitte ausfüllen!","")</f>
        <v>Bitte ausfüllen!</v>
      </c>
    </row>
    <row r="26" spans="1:11" x14ac:dyDescent="0.2">
      <c r="A26" s="60"/>
      <c r="B26" s="60" t="s">
        <v>31</v>
      </c>
      <c r="C26" s="60"/>
      <c r="D26" s="69">
        <f>(D25/100)*$F$14</f>
        <v>0</v>
      </c>
      <c r="E26" s="60" t="s">
        <v>3</v>
      </c>
      <c r="F26" s="70">
        <f>IF(D26="","",D25+D26)</f>
        <v>0</v>
      </c>
      <c r="G26" s="60" t="s">
        <v>3</v>
      </c>
      <c r="H26" s="66">
        <f>IF(D26="","",ROUND(F26/100*$H$5,2))</f>
        <v>0</v>
      </c>
      <c r="I26" s="60" t="s">
        <v>4</v>
      </c>
      <c r="K26" s="63"/>
    </row>
    <row r="27" spans="1:11" ht="11.25" x14ac:dyDescent="0.2">
      <c r="A27" s="60" t="s">
        <v>32</v>
      </c>
      <c r="B27" s="60" t="s">
        <v>115</v>
      </c>
      <c r="C27" s="60"/>
      <c r="D27" s="60"/>
      <c r="E27" s="60"/>
      <c r="F27" s="10"/>
      <c r="G27" s="60" t="s">
        <v>3</v>
      </c>
      <c r="H27" s="66" t="str">
        <f>IF(F27="","",ROUND(F27/100*$H$5,2))</f>
        <v/>
      </c>
      <c r="I27" s="60" t="s">
        <v>4</v>
      </c>
      <c r="K27" s="63" t="str">
        <f>IF(F27="","Bitte ausfüllen!","")</f>
        <v>Bitte ausfüllen!</v>
      </c>
    </row>
    <row r="28" spans="1:11" ht="11.25" x14ac:dyDescent="0.2">
      <c r="A28" s="60" t="s">
        <v>33</v>
      </c>
      <c r="B28" s="60" t="s">
        <v>116</v>
      </c>
      <c r="C28" s="60"/>
      <c r="D28" s="60"/>
      <c r="E28" s="60"/>
      <c r="F28" s="10">
        <f>D79</f>
        <v>0.15</v>
      </c>
      <c r="G28" s="60" t="s">
        <v>3</v>
      </c>
      <c r="H28" s="66">
        <f>IF(F28="","",ROUND(F28/100*$H$5,2))</f>
        <v>0.03</v>
      </c>
      <c r="I28" s="60" t="s">
        <v>4</v>
      </c>
      <c r="K28" s="63" t="str">
        <f ca="1">IF(F28&lt;&gt;D79,"Wert prüfen!",IF(H61="","Inhalt der gelben Zellen kann angepasst werden.",""))</f>
        <v>Inhalt der gelben Zellen kann angepasst werden.</v>
      </c>
    </row>
    <row r="29" spans="1:11" ht="25.5" customHeight="1" x14ac:dyDescent="0.2">
      <c r="A29" s="61"/>
      <c r="B29" s="94" t="s">
        <v>34</v>
      </c>
      <c r="C29" s="94"/>
      <c r="D29" s="61"/>
      <c r="E29" s="61"/>
      <c r="F29" s="72">
        <f>IF(SUM(F17:F28)=0,0,SUM(F17:F28)+F14)</f>
        <v>21.3</v>
      </c>
      <c r="G29" s="61" t="s">
        <v>3</v>
      </c>
      <c r="H29" s="67" t="str">
        <f>IF(OR(COUNTIF(D17:D26,"")&gt;0,COUNTIF(F27:F28,"")&gt;0),"",SUM(H17:H28)+H14)</f>
        <v/>
      </c>
      <c r="I29" s="61" t="s">
        <v>4</v>
      </c>
      <c r="K29" s="63" t="str">
        <f>IF(H29="","Angaben offen!","")</f>
        <v>Angaben offen!</v>
      </c>
    </row>
    <row r="30" spans="1:11" x14ac:dyDescent="0.2">
      <c r="A30" s="60"/>
      <c r="B30" s="60"/>
      <c r="C30" s="60"/>
      <c r="D30" s="60"/>
      <c r="E30" s="60"/>
      <c r="F30" s="68"/>
      <c r="G30" s="60"/>
      <c r="H30" s="68"/>
      <c r="I30" s="60"/>
    </row>
    <row r="31" spans="1:11" x14ac:dyDescent="0.2">
      <c r="A31" s="60"/>
      <c r="B31" s="61" t="s">
        <v>35</v>
      </c>
      <c r="C31" s="60"/>
      <c r="D31" s="60"/>
      <c r="E31" s="60"/>
      <c r="F31" s="68"/>
      <c r="G31" s="60"/>
      <c r="H31" s="68"/>
      <c r="I31" s="60"/>
    </row>
    <row r="32" spans="1:11" x14ac:dyDescent="0.2">
      <c r="A32" s="60" t="s">
        <v>36</v>
      </c>
      <c r="B32" s="60" t="s">
        <v>37</v>
      </c>
      <c r="C32" s="60"/>
      <c r="D32" s="60"/>
      <c r="E32" s="60"/>
      <c r="F32" s="10"/>
      <c r="G32" s="60" t="s">
        <v>3</v>
      </c>
      <c r="H32" s="66" t="str">
        <f>IF(F32="","",ROUND(F32/100*$H$5,2))</f>
        <v/>
      </c>
      <c r="I32" s="60" t="s">
        <v>4</v>
      </c>
      <c r="K32" s="63" t="str">
        <f>IF(F32="","Bitte ausfüllen!","")</f>
        <v>Bitte ausfüllen!</v>
      </c>
    </row>
    <row r="33" spans="1:11" x14ac:dyDescent="0.2">
      <c r="A33" s="60" t="s">
        <v>38</v>
      </c>
      <c r="B33" s="60" t="s">
        <v>39</v>
      </c>
      <c r="C33" s="60"/>
      <c r="D33" s="60"/>
      <c r="E33" s="60"/>
      <c r="F33" s="10"/>
      <c r="G33" s="60" t="s">
        <v>3</v>
      </c>
      <c r="H33" s="66" t="str">
        <f>IF(F33="","",ROUND(F33/100*$H$5,2))</f>
        <v/>
      </c>
      <c r="I33" s="60" t="s">
        <v>4</v>
      </c>
      <c r="K33" s="63" t="str">
        <f>IF(F33="","Bitte ausfüllen!","")</f>
        <v>Bitte ausfüllen!</v>
      </c>
    </row>
    <row r="34" spans="1:11" ht="25.5" customHeight="1" x14ac:dyDescent="0.2">
      <c r="A34" s="61"/>
      <c r="B34" s="94" t="s">
        <v>40</v>
      </c>
      <c r="C34" s="94"/>
      <c r="D34" s="61"/>
      <c r="E34" s="61"/>
      <c r="F34" s="72">
        <f>IF(SUM(F32:F33)=0,0,SUM(F32:F33)+F29)</f>
        <v>0</v>
      </c>
      <c r="G34" s="61" t="s">
        <v>3</v>
      </c>
      <c r="H34" s="67" t="str">
        <f>IF(COUNTIF(H32:H33,"")&gt;0,"",SUM(H32:H33)+H29)</f>
        <v/>
      </c>
      <c r="I34" s="61" t="s">
        <v>4</v>
      </c>
      <c r="K34" s="63" t="str">
        <f>IF(H34="","Angaben offen!","")</f>
        <v>Angaben offen!</v>
      </c>
    </row>
    <row r="35" spans="1:11" x14ac:dyDescent="0.2">
      <c r="A35" s="60"/>
      <c r="B35" s="60"/>
      <c r="C35" s="60"/>
      <c r="D35" s="60"/>
      <c r="E35" s="60"/>
      <c r="F35" s="68"/>
      <c r="G35" s="60"/>
      <c r="H35" s="68"/>
      <c r="I35" s="60"/>
    </row>
    <row r="36" spans="1:11" x14ac:dyDescent="0.2">
      <c r="A36" s="61" t="s">
        <v>41</v>
      </c>
      <c r="B36" s="61" t="s">
        <v>42</v>
      </c>
      <c r="C36" s="61"/>
      <c r="D36" s="61"/>
      <c r="E36" s="61"/>
      <c r="F36" s="64"/>
      <c r="G36" s="61"/>
      <c r="H36" s="64"/>
      <c r="I36" s="61"/>
    </row>
    <row r="37" spans="1:11" x14ac:dyDescent="0.2">
      <c r="A37" s="60" t="s">
        <v>43</v>
      </c>
      <c r="B37" s="60" t="s">
        <v>44</v>
      </c>
      <c r="C37" s="60"/>
      <c r="D37" s="60"/>
      <c r="E37" s="60"/>
      <c r="F37" s="68"/>
      <c r="G37" s="60"/>
      <c r="H37" s="68"/>
      <c r="I37" s="60"/>
    </row>
    <row r="38" spans="1:11" x14ac:dyDescent="0.2">
      <c r="A38" s="60"/>
      <c r="B38" s="60" t="s">
        <v>45</v>
      </c>
      <c r="C38" s="60"/>
      <c r="D38" s="60"/>
      <c r="E38" s="60"/>
      <c r="F38" s="10"/>
      <c r="G38" s="60" t="s">
        <v>3</v>
      </c>
      <c r="H38" s="66" t="str">
        <f>IF(F38="","",ROUND(F38/100*$H$5,2))</f>
        <v/>
      </c>
      <c r="I38" s="60" t="s">
        <v>4</v>
      </c>
      <c r="K38" s="63" t="str">
        <f>IF(F38="","Bitte ausfüllen!","")</f>
        <v>Bitte ausfüllen!</v>
      </c>
    </row>
    <row r="39" spans="1:11" x14ac:dyDescent="0.2">
      <c r="A39" s="60" t="s">
        <v>46</v>
      </c>
      <c r="B39" s="60" t="s">
        <v>47</v>
      </c>
      <c r="C39" s="60"/>
      <c r="D39" s="60"/>
      <c r="E39" s="60"/>
      <c r="F39" s="10"/>
      <c r="G39" s="60" t="s">
        <v>3</v>
      </c>
      <c r="H39" s="66" t="str">
        <f>IF(F39="","",ROUND(F39/100*$H$5,2))</f>
        <v/>
      </c>
      <c r="I39" s="60" t="s">
        <v>4</v>
      </c>
      <c r="K39" s="63" t="str">
        <f>IF(F39="","Bitte ausfüllen!","")</f>
        <v>Bitte ausfüllen!</v>
      </c>
    </row>
    <row r="40" spans="1:11" x14ac:dyDescent="0.2">
      <c r="A40" s="60" t="s">
        <v>48</v>
      </c>
      <c r="B40" s="60" t="s">
        <v>49</v>
      </c>
      <c r="C40" s="60"/>
      <c r="D40" s="60"/>
      <c r="E40" s="60"/>
      <c r="F40" s="10"/>
      <c r="G40" s="60" t="s">
        <v>3</v>
      </c>
      <c r="H40" s="66" t="str">
        <f>IF(F40="","",ROUND(F40/100*$H$5,2))</f>
        <v/>
      </c>
      <c r="I40" s="60" t="s">
        <v>4</v>
      </c>
      <c r="K40" s="63" t="str">
        <f>IF(F40="","Bitte ausfüllen!","")</f>
        <v>Bitte ausfüllen!</v>
      </c>
    </row>
    <row r="41" spans="1:11" x14ac:dyDescent="0.2">
      <c r="A41" s="60" t="s">
        <v>50</v>
      </c>
      <c r="B41" s="60" t="s">
        <v>51</v>
      </c>
      <c r="C41" s="60"/>
      <c r="D41" s="60"/>
      <c r="E41" s="60"/>
      <c r="F41" s="10"/>
      <c r="G41" s="60" t="s">
        <v>3</v>
      </c>
      <c r="H41" s="66" t="str">
        <f>IF(F41="","",ROUND(F41/100*$H$5,2))</f>
        <v/>
      </c>
      <c r="I41" s="60" t="s">
        <v>4</v>
      </c>
      <c r="K41" s="63" t="str">
        <f>IF(F41="","Bitte ausfüllen!","")</f>
        <v>Bitte ausfüllen!</v>
      </c>
    </row>
    <row r="42" spans="1:11" ht="25.5" customHeight="1" x14ac:dyDescent="0.2">
      <c r="A42" s="61"/>
      <c r="B42" s="94" t="s">
        <v>52</v>
      </c>
      <c r="C42" s="94"/>
      <c r="D42" s="61"/>
      <c r="E42" s="61"/>
      <c r="F42" s="72">
        <f>IF(SUM(F38:F41)=0,0,SUM(F38:F41))</f>
        <v>0</v>
      </c>
      <c r="G42" s="61" t="s">
        <v>3</v>
      </c>
      <c r="H42" s="67" t="str">
        <f>IF(COUNTIF(H38:H41,"")&gt;0,"",SUM(H38:H41))</f>
        <v/>
      </c>
      <c r="I42" s="61" t="s">
        <v>4</v>
      </c>
      <c r="K42" s="63" t="str">
        <f>IF(H42="","Angaben offen!","")</f>
        <v>Angaben offen!</v>
      </c>
    </row>
    <row r="43" spans="1:11" x14ac:dyDescent="0.2">
      <c r="A43" s="60"/>
      <c r="B43" s="60"/>
      <c r="C43" s="60"/>
      <c r="D43" s="60"/>
      <c r="E43" s="60"/>
      <c r="F43" s="68"/>
      <c r="G43" s="60"/>
      <c r="H43" s="68"/>
      <c r="I43" s="60"/>
    </row>
    <row r="44" spans="1:11" x14ac:dyDescent="0.2">
      <c r="A44" s="61" t="s">
        <v>53</v>
      </c>
      <c r="B44" s="61" t="s">
        <v>54</v>
      </c>
      <c r="C44" s="61"/>
      <c r="D44" s="61"/>
      <c r="E44" s="61"/>
      <c r="F44" s="61"/>
      <c r="G44" s="61"/>
      <c r="H44" s="61"/>
      <c r="I44" s="61"/>
    </row>
    <row r="45" spans="1:11" x14ac:dyDescent="0.2">
      <c r="A45" s="60" t="s">
        <v>55</v>
      </c>
      <c r="B45" s="60" t="s">
        <v>56</v>
      </c>
      <c r="C45" s="60"/>
      <c r="D45" s="60"/>
      <c r="E45" s="60"/>
      <c r="F45" s="60"/>
      <c r="G45" s="60"/>
      <c r="H45" s="60"/>
      <c r="I45" s="60"/>
    </row>
    <row r="46" spans="1:11" x14ac:dyDescent="0.2">
      <c r="A46" s="60" t="s">
        <v>57</v>
      </c>
      <c r="B46" s="60"/>
      <c r="C46" s="60" t="s">
        <v>58</v>
      </c>
      <c r="D46" s="60"/>
      <c r="E46" s="60"/>
      <c r="F46" s="10"/>
      <c r="G46" s="60" t="s">
        <v>3</v>
      </c>
      <c r="H46" s="66" t="str">
        <f>IF(F46="","",ROUND(F46/100*$H$5,2))</f>
        <v/>
      </c>
      <c r="I46" s="60" t="s">
        <v>4</v>
      </c>
      <c r="K46" s="63" t="str">
        <f>IF(F46="","Bitte ausfüllen!","")</f>
        <v>Bitte ausfüllen!</v>
      </c>
    </row>
    <row r="47" spans="1:11" x14ac:dyDescent="0.2">
      <c r="A47" s="60" t="s">
        <v>59</v>
      </c>
      <c r="B47" s="60"/>
      <c r="C47" s="60" t="s">
        <v>109</v>
      </c>
      <c r="D47" s="60"/>
      <c r="E47" s="60"/>
      <c r="F47" s="10"/>
      <c r="G47" s="60" t="s">
        <v>3</v>
      </c>
      <c r="H47" s="66" t="str">
        <f>IF(F47="","",ROUND(F47/100*$H$5,2))</f>
        <v/>
      </c>
      <c r="I47" s="60" t="s">
        <v>4</v>
      </c>
      <c r="K47" s="63" t="str">
        <f>IF(F47="","Bitte ausfüllen!","")</f>
        <v>Bitte ausfüllen!</v>
      </c>
    </row>
    <row r="48" spans="1:11" x14ac:dyDescent="0.2">
      <c r="A48" s="60" t="s">
        <v>60</v>
      </c>
      <c r="B48" s="60" t="s">
        <v>61</v>
      </c>
      <c r="C48" s="60"/>
      <c r="D48" s="60"/>
      <c r="E48" s="60"/>
      <c r="F48" s="10"/>
      <c r="G48" s="60" t="s">
        <v>3</v>
      </c>
      <c r="H48" s="66" t="str">
        <f>IF(F48="","",ROUND(F48/100*$H$5,2))</f>
        <v/>
      </c>
      <c r="I48" s="60" t="s">
        <v>4</v>
      </c>
      <c r="K48" s="63" t="str">
        <f>IF(F48="","Bitte ausfüllen!","")</f>
        <v>Bitte ausfüllen!</v>
      </c>
    </row>
    <row r="49" spans="1:11" x14ac:dyDescent="0.2">
      <c r="A49" s="60" t="s">
        <v>62</v>
      </c>
      <c r="B49" s="60" t="s">
        <v>63</v>
      </c>
      <c r="C49" s="60"/>
      <c r="D49" s="60"/>
      <c r="E49" s="60"/>
      <c r="F49" s="60"/>
      <c r="G49" s="60"/>
      <c r="H49" s="60"/>
      <c r="I49" s="60"/>
    </row>
    <row r="50" spans="1:11" x14ac:dyDescent="0.2">
      <c r="A50" s="60" t="s">
        <v>64</v>
      </c>
      <c r="B50" s="60"/>
      <c r="C50" s="60" t="s">
        <v>65</v>
      </c>
      <c r="D50" s="60"/>
      <c r="E50" s="60"/>
      <c r="F50" s="10"/>
      <c r="G50" s="60" t="s">
        <v>3</v>
      </c>
      <c r="H50" s="66" t="str">
        <f t="shared" ref="H50:H56" si="0">IF(F50="","",ROUND(F50/100*$H$5,2))</f>
        <v/>
      </c>
      <c r="I50" s="60" t="s">
        <v>4</v>
      </c>
      <c r="K50" s="63" t="str">
        <f t="shared" ref="K50:K56" si="1">IF(F50="","Bitte ausfüllen!","")</f>
        <v>Bitte ausfüllen!</v>
      </c>
    </row>
    <row r="51" spans="1:11" x14ac:dyDescent="0.2">
      <c r="A51" s="60" t="s">
        <v>66</v>
      </c>
      <c r="B51" s="60"/>
      <c r="C51" s="60" t="s">
        <v>67</v>
      </c>
      <c r="D51" s="60"/>
      <c r="E51" s="60"/>
      <c r="F51" s="10"/>
      <c r="G51" s="60" t="s">
        <v>3</v>
      </c>
      <c r="H51" s="66" t="str">
        <f t="shared" si="0"/>
        <v/>
      </c>
      <c r="I51" s="60" t="s">
        <v>4</v>
      </c>
      <c r="K51" s="63" t="str">
        <f t="shared" si="1"/>
        <v>Bitte ausfüllen!</v>
      </c>
    </row>
    <row r="52" spans="1:11" x14ac:dyDescent="0.2">
      <c r="A52" s="60" t="s">
        <v>68</v>
      </c>
      <c r="B52" s="60" t="s">
        <v>69</v>
      </c>
      <c r="C52" s="60"/>
      <c r="D52" s="60"/>
      <c r="E52" s="60"/>
      <c r="F52" s="10"/>
      <c r="G52" s="60" t="s">
        <v>3</v>
      </c>
      <c r="H52" s="66" t="str">
        <f t="shared" si="0"/>
        <v/>
      </c>
      <c r="I52" s="60" t="s">
        <v>4</v>
      </c>
      <c r="K52" s="63" t="str">
        <f t="shared" si="1"/>
        <v>Bitte ausfüllen!</v>
      </c>
    </row>
    <row r="53" spans="1:11" x14ac:dyDescent="0.2">
      <c r="A53" s="60" t="s">
        <v>70</v>
      </c>
      <c r="B53" s="60" t="s">
        <v>71</v>
      </c>
      <c r="C53" s="60"/>
      <c r="D53" s="60"/>
      <c r="E53" s="60"/>
      <c r="F53" s="10"/>
      <c r="G53" s="60" t="s">
        <v>3</v>
      </c>
      <c r="H53" s="66" t="str">
        <f t="shared" si="0"/>
        <v/>
      </c>
      <c r="I53" s="60" t="s">
        <v>4</v>
      </c>
      <c r="K53" s="63" t="str">
        <f t="shared" si="1"/>
        <v>Bitte ausfüllen!</v>
      </c>
    </row>
    <row r="54" spans="1:11" x14ac:dyDescent="0.2">
      <c r="A54" s="60" t="s">
        <v>72</v>
      </c>
      <c r="B54" s="60" t="s">
        <v>73</v>
      </c>
      <c r="C54" s="60"/>
      <c r="D54" s="60"/>
      <c r="E54" s="60"/>
      <c r="F54" s="10"/>
      <c r="G54" s="60" t="s">
        <v>3</v>
      </c>
      <c r="H54" s="66" t="str">
        <f t="shared" si="0"/>
        <v/>
      </c>
      <c r="I54" s="60" t="s">
        <v>4</v>
      </c>
      <c r="K54" s="63" t="str">
        <f t="shared" si="1"/>
        <v>Bitte ausfüllen!</v>
      </c>
    </row>
    <row r="55" spans="1:11" x14ac:dyDescent="0.2">
      <c r="A55" s="60" t="s">
        <v>74</v>
      </c>
      <c r="B55" s="60" t="s">
        <v>75</v>
      </c>
      <c r="C55" s="60"/>
      <c r="D55" s="60"/>
      <c r="E55" s="60"/>
      <c r="F55" s="10"/>
      <c r="G55" s="60" t="s">
        <v>3</v>
      </c>
      <c r="H55" s="66" t="str">
        <f t="shared" si="0"/>
        <v/>
      </c>
      <c r="I55" s="60" t="s">
        <v>4</v>
      </c>
      <c r="K55" s="63" t="str">
        <f t="shared" si="1"/>
        <v>Bitte ausfüllen!</v>
      </c>
    </row>
    <row r="56" spans="1:11" x14ac:dyDescent="0.2">
      <c r="A56" s="60" t="s">
        <v>76</v>
      </c>
      <c r="B56" s="60" t="s">
        <v>77</v>
      </c>
      <c r="C56" s="60"/>
      <c r="D56" s="60"/>
      <c r="E56" s="60"/>
      <c r="F56" s="10"/>
      <c r="G56" s="60" t="s">
        <v>3</v>
      </c>
      <c r="H56" s="66" t="str">
        <f t="shared" si="0"/>
        <v/>
      </c>
      <c r="I56" s="60" t="s">
        <v>4</v>
      </c>
      <c r="K56" s="63" t="str">
        <f t="shared" si="1"/>
        <v>Bitte ausfüllen!</v>
      </c>
    </row>
    <row r="57" spans="1:11" ht="25.5" customHeight="1" x14ac:dyDescent="0.2">
      <c r="A57" s="61"/>
      <c r="B57" s="94" t="s">
        <v>78</v>
      </c>
      <c r="C57" s="94"/>
      <c r="D57" s="61"/>
      <c r="E57" s="61"/>
      <c r="F57" s="72">
        <f>IF(SUM(F45:F56)=0,0,SUM(F45:F56))</f>
        <v>0</v>
      </c>
      <c r="G57" s="61" t="s">
        <v>3</v>
      </c>
      <c r="H57" s="67" t="str">
        <f>IF(COUNTIF(H46:H56,"")&gt;1,"",SUM(H46:H56))</f>
        <v/>
      </c>
      <c r="I57" s="61" t="s">
        <v>4</v>
      </c>
      <c r="K57" s="63" t="str">
        <f>IF(H57="","Angaben offen!","")</f>
        <v>Angaben offen!</v>
      </c>
    </row>
    <row r="58" spans="1:11" x14ac:dyDescent="0.2">
      <c r="A58" s="60"/>
      <c r="B58" s="60"/>
      <c r="C58" s="60"/>
      <c r="D58" s="60"/>
      <c r="E58" s="60"/>
      <c r="F58" s="68"/>
      <c r="G58" s="60"/>
      <c r="H58" s="68"/>
      <c r="I58" s="60"/>
    </row>
    <row r="59" spans="1:11" x14ac:dyDescent="0.2">
      <c r="A59" s="61" t="s">
        <v>79</v>
      </c>
      <c r="B59" s="93" t="s">
        <v>80</v>
      </c>
      <c r="C59" s="93"/>
      <c r="D59" s="61"/>
      <c r="E59" s="61"/>
      <c r="F59" s="74">
        <f>IF(AND(F34=""),0,F34+F42+F57+F5)</f>
        <v>100</v>
      </c>
      <c r="G59" s="61" t="s">
        <v>3</v>
      </c>
      <c r="H59" s="64" t="str">
        <f>IF(H57="","",H34+H42+H57+H5)</f>
        <v/>
      </c>
      <c r="I59" s="61" t="s">
        <v>4</v>
      </c>
    </row>
    <row r="60" spans="1:11" x14ac:dyDescent="0.2">
      <c r="A60" s="61" t="s">
        <v>81</v>
      </c>
      <c r="B60" s="61" t="s">
        <v>82</v>
      </c>
      <c r="C60" s="61"/>
      <c r="D60" s="61"/>
      <c r="E60" s="61"/>
      <c r="F60" s="10"/>
      <c r="G60" s="61" t="s">
        <v>3</v>
      </c>
      <c r="H60" s="67" t="str">
        <f>IF(F60="","",ROUND(F60/100*H59,2))</f>
        <v/>
      </c>
      <c r="I60" s="61" t="s">
        <v>4</v>
      </c>
      <c r="K60" s="63" t="str">
        <f>IF(F60="","Bitte ausfüllen!","")</f>
        <v>Bitte ausfüllen!</v>
      </c>
    </row>
    <row r="61" spans="1:11" x14ac:dyDescent="0.2">
      <c r="A61" s="61"/>
      <c r="B61" s="61" t="s">
        <v>83</v>
      </c>
      <c r="C61" s="61"/>
      <c r="D61" s="61"/>
      <c r="E61" s="61"/>
      <c r="F61" s="72">
        <f ca="1">IF(H61="",0,H61/H5*100)</f>
        <v>0</v>
      </c>
      <c r="G61" s="61" t="s">
        <v>3</v>
      </c>
      <c r="H61" s="67" t="str">
        <f ca="1">IF(SUM(COUNTIF(INDIRECT({"H5","F9:F13","D17:D26","F27:F28","F32:F33","F38:F41","F46:F48","F50:F56","F60","H65:H68"}),""))&gt;0,"",H59+H60)</f>
        <v/>
      </c>
      <c r="I61" s="61" t="s">
        <v>4</v>
      </c>
      <c r="K61" s="63" t="str">
        <f ca="1">IF(SUM(COUNTIF(INDIRECT({"H5","F9:F13","D17:D26","F27:F28","F32:F33","F38:F41","F46:F48","F50:F56","F60","H65:H68"}),""))&gt;0,SUM(COUNTIF(INDIRECT({"H5","F9:F13","D17:D26","F27:F28","F32:F33","F38:F41","F46:F48","F50:F56","F60","H65:H68"}),"")) &amp;" Zelle(n) ohne Wert!","")</f>
        <v>28 Zelle(n) ohne Wert!</v>
      </c>
    </row>
    <row r="62" spans="1:11" x14ac:dyDescent="0.2">
      <c r="A62" s="60"/>
      <c r="B62" s="60" t="s">
        <v>84</v>
      </c>
      <c r="C62" s="60"/>
      <c r="D62" s="60"/>
      <c r="E62" s="60"/>
      <c r="F62" s="72">
        <f ca="1">IF(F61=0,0,F61-F5)</f>
        <v>0</v>
      </c>
      <c r="G62" s="60" t="s">
        <v>3</v>
      </c>
      <c r="H62" s="60"/>
      <c r="I62" s="60"/>
      <c r="K62" s="63" t="str">
        <f ca="1">IF(F62&lt;70,"Bitte prüfen gemäß Aufforderung!","")</f>
        <v>Bitte prüfen gemäß Aufforderung!</v>
      </c>
    </row>
    <row r="63" spans="1:11" x14ac:dyDescent="0.2">
      <c r="A63" s="60"/>
      <c r="B63" s="60"/>
      <c r="C63" s="60"/>
      <c r="D63" s="60"/>
      <c r="E63" s="60"/>
      <c r="F63" s="60"/>
      <c r="G63" s="60"/>
      <c r="H63" s="60"/>
      <c r="I63" s="60"/>
    </row>
    <row r="64" spans="1:11" x14ac:dyDescent="0.2">
      <c r="B64" s="61" t="s">
        <v>85</v>
      </c>
      <c r="D64" s="61"/>
      <c r="E64" s="61"/>
      <c r="G64" s="61"/>
      <c r="H64" s="64" t="s">
        <v>86</v>
      </c>
    </row>
    <row r="65" spans="1:11" x14ac:dyDescent="0.2">
      <c r="B65" s="60" t="s">
        <v>87</v>
      </c>
      <c r="D65" s="60"/>
      <c r="E65" s="60"/>
      <c r="G65" s="73"/>
      <c r="H65" s="11"/>
      <c r="K65" s="63" t="str">
        <f>IF(H65="","Bitte ausfüllen!","")</f>
        <v>Bitte ausfüllen!</v>
      </c>
    </row>
    <row r="66" spans="1:11" x14ac:dyDescent="0.2">
      <c r="B66" s="60" t="s">
        <v>88</v>
      </c>
      <c r="D66" s="60"/>
      <c r="E66" s="60"/>
      <c r="G66" s="73"/>
      <c r="H66" s="12"/>
      <c r="K66" s="63" t="str">
        <f>IF(H66="","Bitte ausfüllen!","")</f>
        <v>Bitte ausfüllen!</v>
      </c>
    </row>
    <row r="67" spans="1:11" x14ac:dyDescent="0.2">
      <c r="B67" s="60" t="s">
        <v>89</v>
      </c>
      <c r="D67" s="60"/>
      <c r="E67" s="60"/>
      <c r="G67" s="73"/>
      <c r="H67" s="13"/>
      <c r="K67" s="63" t="str">
        <f>IF(H67="","Bitte ausfüllen!","")</f>
        <v>Bitte ausfüllen!</v>
      </c>
    </row>
    <row r="68" spans="1:11" x14ac:dyDescent="0.2">
      <c r="B68" s="60" t="s">
        <v>90</v>
      </c>
      <c r="D68" s="60"/>
      <c r="E68" s="60"/>
      <c r="G68" s="73"/>
      <c r="H68" s="12"/>
      <c r="K68" s="63" t="str">
        <f>IF(H68="","Bitte ausfüllen!","")</f>
        <v>Bitte ausfüllen!</v>
      </c>
    </row>
    <row r="70" spans="1:11" x14ac:dyDescent="0.2">
      <c r="C70" s="49"/>
      <c r="D70" s="5"/>
    </row>
    <row r="71" spans="1:11" ht="15.95" customHeight="1" x14ac:dyDescent="0.2">
      <c r="A71" s="84" t="s">
        <v>157</v>
      </c>
      <c r="B71" s="84"/>
      <c r="C71" s="84"/>
      <c r="D71" s="84" t="s">
        <v>160</v>
      </c>
      <c r="F71" s="86" t="s">
        <v>122</v>
      </c>
      <c r="G71" s="87"/>
      <c r="H71" s="88"/>
    </row>
    <row r="72" spans="1:11" ht="15.95" customHeight="1" x14ac:dyDescent="0.2">
      <c r="A72" s="85"/>
      <c r="B72" s="85"/>
      <c r="C72" s="85"/>
      <c r="D72" s="85"/>
      <c r="F72" s="89"/>
      <c r="G72" s="90"/>
      <c r="H72" s="91"/>
      <c r="I72" s="61"/>
      <c r="J72" s="61"/>
      <c r="K72" s="61"/>
    </row>
    <row r="73" spans="1:11" ht="19.899999999999999" customHeight="1" x14ac:dyDescent="0.2">
      <c r="A73" s="82">
        <v>1</v>
      </c>
      <c r="B73" s="82"/>
      <c r="C73" s="14" t="s">
        <v>117</v>
      </c>
      <c r="D73" s="50">
        <v>7.3</v>
      </c>
      <c r="F73" s="83" t="s">
        <v>230</v>
      </c>
      <c r="G73" s="83"/>
      <c r="H73" s="83"/>
    </row>
    <row r="74" spans="1:11" ht="19.899999999999999" customHeight="1" x14ac:dyDescent="0.2">
      <c r="A74" s="82">
        <v>2</v>
      </c>
      <c r="B74" s="82"/>
      <c r="C74" s="14" t="s">
        <v>118</v>
      </c>
      <c r="D74" s="50">
        <v>9.3000000000000007</v>
      </c>
    </row>
    <row r="75" spans="1:11" ht="23.25" customHeight="1" x14ac:dyDescent="0.2">
      <c r="A75" s="82">
        <v>3</v>
      </c>
      <c r="B75" s="82"/>
      <c r="C75" s="14" t="s">
        <v>119</v>
      </c>
      <c r="D75" s="50">
        <v>1.3</v>
      </c>
    </row>
    <row r="76" spans="1:11" ht="23.25" customHeight="1" x14ac:dyDescent="0.2">
      <c r="A76" s="82">
        <v>4</v>
      </c>
      <c r="B76" s="82"/>
      <c r="C76" s="14" t="s">
        <v>120</v>
      </c>
      <c r="D76" s="50">
        <f>IF( F73="Sachsen",1.3,1.8)</f>
        <v>1.8</v>
      </c>
    </row>
    <row r="77" spans="1:11" ht="31.5" x14ac:dyDescent="0.2">
      <c r="A77" s="82">
        <v>5</v>
      </c>
      <c r="B77" s="82"/>
      <c r="C77" s="14" t="s">
        <v>161</v>
      </c>
      <c r="D77" s="50">
        <v>1.45</v>
      </c>
    </row>
    <row r="78" spans="1:11" ht="23.25" customHeight="1" x14ac:dyDescent="0.2">
      <c r="A78" s="82">
        <v>6</v>
      </c>
      <c r="B78" s="82"/>
      <c r="C78" s="14" t="s">
        <v>107</v>
      </c>
      <c r="D78" s="50"/>
    </row>
    <row r="79" spans="1:11" ht="23.25" customHeight="1" x14ac:dyDescent="0.2">
      <c r="A79" s="82">
        <v>7</v>
      </c>
      <c r="B79" s="82"/>
      <c r="C79" s="14" t="s">
        <v>121</v>
      </c>
      <c r="D79" s="50">
        <v>0.15</v>
      </c>
    </row>
  </sheetData>
  <sheetProtection algorithmName="SHA-512" hashValue="df2WUfgKGcn1K/+4TBXAB9yKTQ5eSaBcxWPFv8A3yX9W2AhvxCZP6fjNi0mPgid8fY+afhWxATrpRUp0jKJ5qg==" saltValue="zAyYiQMEvX3H9KUpQ1/WbQ=="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500-000000000000}">
      <formula1>8.5</formula1>
      <formula2>84</formula2>
    </dataValidation>
  </dataValidations>
  <hyperlinks>
    <hyperlink ref="K1" location="Inhaltsverzeichnis!A1" display="Zurück zum Inhaltsverzeichnis" xr:uid="{00000000-0004-0000-05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GlasRG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ltText="Hinweis">
                <anchor moveWithCells="1">
                  <from>
                    <xdr:col>2</xdr:col>
                    <xdr:colOff>2924175</xdr:colOff>
                    <xdr:row>0</xdr:row>
                    <xdr:rowOff>123825</xdr:rowOff>
                  </from>
                  <to>
                    <xdr:col>3</xdr:col>
                    <xdr:colOff>561975</xdr:colOff>
                    <xdr:row>0</xdr:row>
                    <xdr:rowOff>409575</xdr:rowOff>
                  </to>
                </anchor>
              </controlPr>
            </control>
          </mc:Choice>
        </mc:AlternateContent>
        <mc:AlternateContent xmlns:mc="http://schemas.openxmlformats.org/markup-compatibility/2006">
          <mc:Choice Requires="x14">
            <control shapeId="28674" r:id="rId5" name="Check Box 2">
              <controlPr defaultSize="0" autoFill="0" autoLine="0" autoPict="0" altText="Hinweis">
                <anchor moveWithCells="1">
                  <from>
                    <xdr:col>2</xdr:col>
                    <xdr:colOff>2924175</xdr:colOff>
                    <xdr:row>0</xdr:row>
                    <xdr:rowOff>419100</xdr:rowOff>
                  </from>
                  <to>
                    <xdr:col>3</xdr:col>
                    <xdr:colOff>561975</xdr:colOff>
                    <xdr:row>1</xdr:row>
                    <xdr:rowOff>276225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7057-CC61-40E1-868A-D0E887300C60}">
  <sheetPr>
    <tabColor indexed="40"/>
  </sheetPr>
  <dimension ref="A1:V13"/>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26.71093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Sport Förderst</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188</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SUM(F9:F13)</f>
        <v>0</v>
      </c>
      <c r="G8" s="46">
        <f>SUM(G9:G13)</f>
        <v>15.14</v>
      </c>
      <c r="H8" s="41"/>
      <c r="I8" s="46">
        <f>SUM(I9:I13)</f>
        <v>0</v>
      </c>
      <c r="J8" s="41"/>
      <c r="K8" s="41"/>
      <c r="L8" s="32"/>
      <c r="M8" s="32"/>
      <c r="N8" s="32"/>
      <c r="O8" s="32"/>
      <c r="P8" s="32"/>
      <c r="Q8" s="32"/>
      <c r="R8" s="32"/>
    </row>
    <row r="9" spans="1:18" ht="15" customHeight="1" x14ac:dyDescent="0.2">
      <c r="A9" s="30">
        <v>1</v>
      </c>
      <c r="B9" s="30"/>
      <c r="C9" s="30" t="s">
        <v>248</v>
      </c>
      <c r="D9" s="41"/>
      <c r="E9" s="41" t="s">
        <v>556</v>
      </c>
      <c r="F9" s="30"/>
      <c r="G9" s="47">
        <v>4.25</v>
      </c>
      <c r="H9" s="30">
        <v>2</v>
      </c>
      <c r="I9" s="47"/>
      <c r="J9" s="30"/>
      <c r="K9" s="30" t="s">
        <v>309</v>
      </c>
    </row>
    <row r="10" spans="1:18" ht="15" customHeight="1" x14ac:dyDescent="0.2">
      <c r="A10" s="30">
        <v>2</v>
      </c>
      <c r="B10" s="30"/>
      <c r="C10" s="30" t="s">
        <v>248</v>
      </c>
      <c r="D10" s="41"/>
      <c r="E10" s="41" t="s">
        <v>557</v>
      </c>
      <c r="F10" s="30"/>
      <c r="G10" s="47">
        <v>4.25</v>
      </c>
      <c r="H10" s="30">
        <v>2</v>
      </c>
      <c r="I10" s="47"/>
      <c r="J10" s="30"/>
      <c r="K10" s="30" t="s">
        <v>309</v>
      </c>
    </row>
    <row r="11" spans="1:18" ht="15" customHeight="1" x14ac:dyDescent="0.2">
      <c r="A11" s="30">
        <v>3</v>
      </c>
      <c r="B11" s="30"/>
      <c r="C11" s="30" t="s">
        <v>248</v>
      </c>
      <c r="D11" s="41"/>
      <c r="E11" s="41" t="s">
        <v>558</v>
      </c>
      <c r="F11" s="30"/>
      <c r="G11" s="47">
        <v>1.66</v>
      </c>
      <c r="H11" s="30">
        <v>2</v>
      </c>
      <c r="I11" s="47"/>
      <c r="J11" s="30"/>
      <c r="K11" s="30" t="s">
        <v>250</v>
      </c>
    </row>
    <row r="12" spans="1:18" ht="15" customHeight="1" x14ac:dyDescent="0.2">
      <c r="A12" s="30">
        <v>4</v>
      </c>
      <c r="B12" s="30"/>
      <c r="C12" s="30" t="s">
        <v>248</v>
      </c>
      <c r="D12" s="41"/>
      <c r="E12" s="41" t="s">
        <v>558</v>
      </c>
      <c r="F12" s="30"/>
      <c r="G12" s="47">
        <v>1.66</v>
      </c>
      <c r="H12" s="30">
        <v>2</v>
      </c>
      <c r="I12" s="47"/>
      <c r="J12" s="30"/>
      <c r="K12" s="30" t="s">
        <v>250</v>
      </c>
    </row>
    <row r="13" spans="1:18" ht="15" customHeight="1" x14ac:dyDescent="0.2">
      <c r="A13" s="30">
        <v>5</v>
      </c>
      <c r="B13" s="30"/>
      <c r="C13" s="30" t="s">
        <v>248</v>
      </c>
      <c r="D13" s="41"/>
      <c r="E13" s="41" t="s">
        <v>249</v>
      </c>
      <c r="F13" s="30"/>
      <c r="G13" s="47">
        <v>3.32</v>
      </c>
      <c r="H13" s="30">
        <v>2</v>
      </c>
      <c r="I13" s="47"/>
      <c r="J13" s="30"/>
      <c r="K13" s="30" t="s">
        <v>250</v>
      </c>
    </row>
  </sheetData>
  <sheetProtection algorithmName="SHA-512" hashValue="K1kem6uiaMa5Frg7IjngwVZkm+EKv9jnqhB265h3JNZPGaMEhLL1rfWkWY/NxJCQ5jb/aA2FEzchNhuW2OZkuw==" saltValue="MrIp+Ass8Zq1LXQpb0I1FQ==" spinCount="100000" sheet="1" objects="1" scenarios="1"/>
  <mergeCells count="4">
    <mergeCell ref="A2:E3"/>
    <mergeCell ref="B4:E4"/>
    <mergeCell ref="B5:E5"/>
    <mergeCell ref="B6:E6"/>
  </mergeCells>
  <conditionalFormatting sqref="B9:J13">
    <cfRule type="expression" dxfId="4" priority="1">
      <formula>B9=0</formula>
    </cfRule>
  </conditionalFormatting>
  <hyperlinks>
    <hyperlink ref="J1" location="Inhaltsverzeichnis!A1" display="Zurück zum Inhaltsverzeichnis" xr:uid="{C8F42C7B-9F8D-47BC-8AF6-F47856B19799}"/>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Sport Förderst</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2B79E-636C-4EF3-AE8E-6A07126869A2}">
  <sheetPr>
    <tabColor indexed="40"/>
  </sheetPr>
  <dimension ref="A1:V19"/>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20.71093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Stadion d Einh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189</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SUM(F9:F19)</f>
        <v>0</v>
      </c>
      <c r="G8" s="46">
        <f>SUM(G9:G19)</f>
        <v>37.18</v>
      </c>
      <c r="H8" s="41"/>
      <c r="I8" s="46">
        <f>SUM(I9:I19)</f>
        <v>5.7</v>
      </c>
      <c r="J8" s="41"/>
      <c r="K8" s="41"/>
      <c r="L8" s="32"/>
      <c r="M8" s="32"/>
      <c r="N8" s="32"/>
      <c r="O8" s="32"/>
      <c r="P8" s="32"/>
      <c r="Q8" s="32"/>
      <c r="R8" s="32"/>
    </row>
    <row r="9" spans="1:18" ht="15" customHeight="1" x14ac:dyDescent="0.2">
      <c r="A9" s="30">
        <v>1</v>
      </c>
      <c r="B9" s="30"/>
      <c r="C9" s="30" t="s">
        <v>248</v>
      </c>
      <c r="D9" s="41" t="s">
        <v>313</v>
      </c>
      <c r="E9" s="41" t="s">
        <v>558</v>
      </c>
      <c r="F9" s="30"/>
      <c r="G9" s="47">
        <v>1.54</v>
      </c>
      <c r="H9" s="30">
        <v>2</v>
      </c>
      <c r="I9" s="47"/>
      <c r="J9" s="30"/>
      <c r="K9" s="30" t="s">
        <v>250</v>
      </c>
    </row>
    <row r="10" spans="1:18" ht="15" customHeight="1" x14ac:dyDescent="0.2">
      <c r="A10" s="30">
        <v>2</v>
      </c>
      <c r="B10" s="30"/>
      <c r="C10" s="30" t="s">
        <v>248</v>
      </c>
      <c r="D10" s="41"/>
      <c r="E10" s="41" t="s">
        <v>251</v>
      </c>
      <c r="F10" s="30"/>
      <c r="G10" s="47">
        <v>2.4900000000000002</v>
      </c>
      <c r="H10" s="30">
        <v>2</v>
      </c>
      <c r="I10" s="47"/>
      <c r="J10" s="30"/>
      <c r="K10" s="30" t="s">
        <v>250</v>
      </c>
    </row>
    <row r="11" spans="1:18" ht="15" customHeight="1" x14ac:dyDescent="0.2">
      <c r="A11" s="30">
        <v>3</v>
      </c>
      <c r="B11" s="30"/>
      <c r="C11" s="30" t="s">
        <v>248</v>
      </c>
      <c r="D11" s="41" t="s">
        <v>312</v>
      </c>
      <c r="E11" s="41" t="s">
        <v>559</v>
      </c>
      <c r="F11" s="30"/>
      <c r="G11" s="47">
        <v>4</v>
      </c>
      <c r="H11" s="30">
        <v>2</v>
      </c>
      <c r="I11" s="47"/>
      <c r="J11" s="30"/>
      <c r="K11" s="30" t="s">
        <v>250</v>
      </c>
    </row>
    <row r="12" spans="1:18" ht="15" customHeight="1" x14ac:dyDescent="0.2">
      <c r="A12" s="30">
        <v>4</v>
      </c>
      <c r="B12" s="30"/>
      <c r="C12" s="30" t="s">
        <v>248</v>
      </c>
      <c r="D12" s="41"/>
      <c r="E12" s="41" t="s">
        <v>560</v>
      </c>
      <c r="F12" s="30"/>
      <c r="G12" s="47">
        <v>6.24</v>
      </c>
      <c r="H12" s="30">
        <v>2</v>
      </c>
      <c r="I12" s="47"/>
      <c r="J12" s="30"/>
      <c r="K12" s="30" t="s">
        <v>309</v>
      </c>
    </row>
    <row r="13" spans="1:18" ht="15" customHeight="1" x14ac:dyDescent="0.2">
      <c r="A13" s="30">
        <v>5</v>
      </c>
      <c r="B13" s="30"/>
      <c r="C13" s="30" t="s">
        <v>248</v>
      </c>
      <c r="D13" s="41"/>
      <c r="E13" s="41" t="s">
        <v>252</v>
      </c>
      <c r="F13" s="30"/>
      <c r="G13" s="47">
        <v>2.08</v>
      </c>
      <c r="H13" s="30">
        <v>2</v>
      </c>
      <c r="I13" s="47"/>
      <c r="J13" s="30"/>
      <c r="K13" s="30" t="s">
        <v>253</v>
      </c>
    </row>
    <row r="14" spans="1:18" ht="15" customHeight="1" x14ac:dyDescent="0.2">
      <c r="A14" s="30">
        <v>6</v>
      </c>
      <c r="B14" s="30"/>
      <c r="C14" s="30" t="s">
        <v>248</v>
      </c>
      <c r="D14" s="41"/>
      <c r="E14" s="41" t="s">
        <v>204</v>
      </c>
      <c r="F14" s="30"/>
      <c r="G14" s="47">
        <v>4.7300000000000004</v>
      </c>
      <c r="H14" s="30">
        <v>2</v>
      </c>
      <c r="I14" s="47"/>
      <c r="J14" s="30"/>
      <c r="K14" s="30" t="s">
        <v>305</v>
      </c>
    </row>
    <row r="15" spans="1:18" ht="15" customHeight="1" x14ac:dyDescent="0.2">
      <c r="A15" s="30">
        <v>7</v>
      </c>
      <c r="B15" s="30"/>
      <c r="C15" s="30" t="s">
        <v>248</v>
      </c>
      <c r="D15" s="41"/>
      <c r="E15" s="41" t="s">
        <v>561</v>
      </c>
      <c r="F15" s="30"/>
      <c r="G15" s="47">
        <v>9.07</v>
      </c>
      <c r="H15" s="30">
        <v>2</v>
      </c>
      <c r="I15" s="47">
        <v>5.7</v>
      </c>
      <c r="J15" s="30">
        <v>2</v>
      </c>
      <c r="K15" s="30" t="s">
        <v>270</v>
      </c>
    </row>
    <row r="16" spans="1:18" ht="15" customHeight="1" x14ac:dyDescent="0.2">
      <c r="A16" s="30">
        <v>8</v>
      </c>
      <c r="B16" s="30"/>
      <c r="C16" s="30" t="s">
        <v>248</v>
      </c>
      <c r="D16" s="41"/>
      <c r="E16" s="41" t="s">
        <v>562</v>
      </c>
      <c r="F16" s="30"/>
      <c r="G16" s="47">
        <v>1.1299999999999999</v>
      </c>
      <c r="H16" s="30">
        <v>2</v>
      </c>
      <c r="I16" s="47"/>
      <c r="J16" s="30"/>
      <c r="K16" s="30" t="s">
        <v>257</v>
      </c>
    </row>
    <row r="17" spans="1:11" ht="15" customHeight="1" x14ac:dyDescent="0.2">
      <c r="A17" s="30">
        <v>9</v>
      </c>
      <c r="B17" s="30"/>
      <c r="C17" s="30" t="s">
        <v>248</v>
      </c>
      <c r="D17" s="41"/>
      <c r="E17" s="41" t="s">
        <v>268</v>
      </c>
      <c r="F17" s="30"/>
      <c r="G17" s="47">
        <v>2.08</v>
      </c>
      <c r="H17" s="30">
        <v>2</v>
      </c>
      <c r="I17" s="47"/>
      <c r="J17" s="30"/>
      <c r="K17" s="30" t="s">
        <v>268</v>
      </c>
    </row>
    <row r="18" spans="1:11" ht="15" customHeight="1" x14ac:dyDescent="0.2">
      <c r="A18" s="30">
        <v>10</v>
      </c>
      <c r="B18" s="30"/>
      <c r="C18" s="30" t="s">
        <v>274</v>
      </c>
      <c r="D18" s="41"/>
      <c r="E18" s="41" t="s">
        <v>563</v>
      </c>
      <c r="F18" s="30"/>
      <c r="G18" s="47">
        <v>1.9</v>
      </c>
      <c r="H18" s="30">
        <v>2</v>
      </c>
      <c r="I18" s="47"/>
      <c r="J18" s="30"/>
      <c r="K18" s="30" t="s">
        <v>253</v>
      </c>
    </row>
    <row r="19" spans="1:11" ht="15" customHeight="1" x14ac:dyDescent="0.2">
      <c r="A19" s="30">
        <v>11</v>
      </c>
      <c r="B19" s="30"/>
      <c r="C19" s="30" t="s">
        <v>274</v>
      </c>
      <c r="D19" s="41"/>
      <c r="E19" s="41" t="s">
        <v>564</v>
      </c>
      <c r="F19" s="30"/>
      <c r="G19" s="47">
        <v>1.92</v>
      </c>
      <c r="H19" s="30">
        <v>2</v>
      </c>
      <c r="I19" s="47"/>
      <c r="J19" s="30"/>
      <c r="K19" s="30" t="s">
        <v>253</v>
      </c>
    </row>
  </sheetData>
  <sheetProtection algorithmName="SHA-512" hashValue="bywbqvMPLIkSeVsXhHU5FdtvNluGsOwp4XoLKJM85jGoTNBE8w6iXPQRTvwLfSygPHMBEnt/C17hNW40pQW4LQ==" saltValue="BctvamRvUYTkgQlBEV6gGg==" spinCount="100000" sheet="1" objects="1" scenarios="1"/>
  <mergeCells count="4">
    <mergeCell ref="A2:E3"/>
    <mergeCell ref="B4:E4"/>
    <mergeCell ref="B5:E5"/>
    <mergeCell ref="B6:E6"/>
  </mergeCells>
  <conditionalFormatting sqref="B9:J19">
    <cfRule type="expression" dxfId="3" priority="1">
      <formula>B9=0</formula>
    </cfRule>
  </conditionalFormatting>
  <hyperlinks>
    <hyperlink ref="J1" location="Inhaltsverzeichnis!A1" display="Zurück zum Inhaltsverzeichnis" xr:uid="{62C74036-D26A-4737-86A4-265B5E72B888}"/>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Stadion d Einh</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F58F-22AA-40CC-BE53-0538615A907B}">
  <sheetPr>
    <tabColor indexed="40"/>
  </sheetPr>
  <dimension ref="A1:V12"/>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32"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Strandsolbad</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190</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SUM(F9:F12)</f>
        <v>0</v>
      </c>
      <c r="G8" s="46">
        <f>SUM(G9:G12)</f>
        <v>7.0399999999999991</v>
      </c>
      <c r="H8" s="41"/>
      <c r="I8" s="46">
        <f>SUM(I9:I12)</f>
        <v>2</v>
      </c>
      <c r="J8" s="41"/>
      <c r="K8" s="41"/>
      <c r="L8" s="32"/>
      <c r="M8" s="32"/>
      <c r="N8" s="32"/>
      <c r="O8" s="32"/>
      <c r="P8" s="32"/>
      <c r="Q8" s="32"/>
      <c r="R8" s="32"/>
    </row>
    <row r="9" spans="1:18" ht="15" customHeight="1" x14ac:dyDescent="0.2">
      <c r="A9" s="30">
        <v>1</v>
      </c>
      <c r="B9" s="30"/>
      <c r="C9" s="30" t="s">
        <v>248</v>
      </c>
      <c r="D9" s="41"/>
      <c r="E9" s="41" t="s">
        <v>565</v>
      </c>
      <c r="F9" s="30"/>
      <c r="G9" s="47">
        <v>1.68</v>
      </c>
      <c r="H9" s="30">
        <v>2</v>
      </c>
      <c r="I9" s="47"/>
      <c r="J9" s="30"/>
      <c r="K9" s="30" t="s">
        <v>253</v>
      </c>
    </row>
    <row r="10" spans="1:18" ht="15" customHeight="1" x14ac:dyDescent="0.2">
      <c r="A10" s="30">
        <v>2</v>
      </c>
      <c r="B10" s="30"/>
      <c r="C10" s="30" t="s">
        <v>248</v>
      </c>
      <c r="D10" s="41"/>
      <c r="E10" s="41" t="s">
        <v>566</v>
      </c>
      <c r="F10" s="30"/>
      <c r="G10" s="47"/>
      <c r="H10" s="30"/>
      <c r="I10" s="47">
        <v>2</v>
      </c>
      <c r="J10" s="30">
        <v>2</v>
      </c>
      <c r="K10" s="30" t="s">
        <v>253</v>
      </c>
    </row>
    <row r="11" spans="1:18" ht="15" customHeight="1" x14ac:dyDescent="0.2">
      <c r="A11" s="30">
        <v>3</v>
      </c>
      <c r="B11" s="30"/>
      <c r="C11" s="30" t="s">
        <v>248</v>
      </c>
      <c r="D11" s="41"/>
      <c r="E11" s="41" t="s">
        <v>431</v>
      </c>
      <c r="F11" s="30"/>
      <c r="G11" s="47">
        <v>2</v>
      </c>
      <c r="H11" s="30">
        <v>2</v>
      </c>
      <c r="I11" s="47"/>
      <c r="J11" s="30"/>
      <c r="K11" s="30" t="s">
        <v>270</v>
      </c>
    </row>
    <row r="12" spans="1:18" ht="15" customHeight="1" x14ac:dyDescent="0.2">
      <c r="A12" s="30">
        <v>4</v>
      </c>
      <c r="B12" s="30"/>
      <c r="C12" s="30" t="s">
        <v>248</v>
      </c>
      <c r="D12" s="41"/>
      <c r="E12" s="41" t="s">
        <v>567</v>
      </c>
      <c r="F12" s="30"/>
      <c r="G12" s="47">
        <v>3.36</v>
      </c>
      <c r="H12" s="30">
        <v>2</v>
      </c>
      <c r="I12" s="47"/>
      <c r="J12" s="30"/>
      <c r="K12" s="30" t="s">
        <v>268</v>
      </c>
    </row>
  </sheetData>
  <sheetProtection algorithmName="SHA-512" hashValue="x6A/StCo8zQrRJL3SCME8RTLg7oyZEd5zj5ejM8gY1CWgnENFCSzawsRTRLMbc/k6diI451aLKFkQtDui7e/zw==" saltValue="c31eRMXtqS3w+J/LShnvkQ==" spinCount="100000" sheet="1" objects="1" scenarios="1"/>
  <mergeCells count="4">
    <mergeCell ref="A2:E3"/>
    <mergeCell ref="B4:E4"/>
    <mergeCell ref="B5:E5"/>
    <mergeCell ref="B6:E6"/>
  </mergeCells>
  <conditionalFormatting sqref="B9:J12">
    <cfRule type="expression" dxfId="2" priority="1">
      <formula>B9=0</formula>
    </cfRule>
  </conditionalFormatting>
  <hyperlinks>
    <hyperlink ref="J1" location="Inhaltsverzeichnis!A1" display="Zurück zum Inhaltsverzeichnis" xr:uid="{7EC33684-86E8-4C8D-962A-B2B6A34C3CF4}"/>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Strandsolbad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65A6D-EBE9-4713-975C-F91102F2039D}">
  <sheetPr>
    <tabColor indexed="40"/>
  </sheetPr>
  <dimension ref="A1:V43"/>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4.1406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Verwaltung 1</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191</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SUM(F9:F43)</f>
        <v>0</v>
      </c>
      <c r="G8" s="46">
        <f>SUM(G9:G43)</f>
        <v>161.19</v>
      </c>
      <c r="H8" s="41"/>
      <c r="I8" s="46">
        <f>SUM(I9:I43)</f>
        <v>0</v>
      </c>
      <c r="J8" s="41"/>
      <c r="K8" s="41"/>
      <c r="L8" s="32"/>
      <c r="M8" s="32"/>
      <c r="N8" s="32"/>
      <c r="O8" s="32"/>
      <c r="P8" s="32"/>
      <c r="Q8" s="32"/>
      <c r="R8" s="32"/>
    </row>
    <row r="9" spans="1:18" ht="15" customHeight="1" x14ac:dyDescent="0.2">
      <c r="A9" s="30">
        <v>1</v>
      </c>
      <c r="B9" s="30">
        <v>201</v>
      </c>
      <c r="C9" s="30" t="s">
        <v>538</v>
      </c>
      <c r="D9" s="41"/>
      <c r="E9" s="41" t="s">
        <v>568</v>
      </c>
      <c r="F9" s="30"/>
      <c r="G9" s="47">
        <v>4.8</v>
      </c>
      <c r="H9" s="30">
        <v>2</v>
      </c>
      <c r="I9" s="47"/>
      <c r="J9" s="30"/>
      <c r="K9" s="30" t="s">
        <v>268</v>
      </c>
    </row>
    <row r="10" spans="1:18" ht="15" customHeight="1" x14ac:dyDescent="0.2">
      <c r="A10" s="30">
        <v>2</v>
      </c>
      <c r="B10" s="30">
        <v>202</v>
      </c>
      <c r="C10" s="30" t="s">
        <v>538</v>
      </c>
      <c r="D10" s="41"/>
      <c r="E10" s="41" t="s">
        <v>568</v>
      </c>
      <c r="F10" s="30"/>
      <c r="G10" s="47">
        <v>4.8</v>
      </c>
      <c r="H10" s="30">
        <v>2</v>
      </c>
      <c r="I10" s="47"/>
      <c r="J10" s="30"/>
      <c r="K10" s="30" t="s">
        <v>268</v>
      </c>
    </row>
    <row r="11" spans="1:18" ht="15" customHeight="1" x14ac:dyDescent="0.2">
      <c r="A11" s="30">
        <v>3</v>
      </c>
      <c r="B11" s="30">
        <v>203</v>
      </c>
      <c r="C11" s="30" t="s">
        <v>538</v>
      </c>
      <c r="D11" s="41"/>
      <c r="E11" s="41" t="s">
        <v>568</v>
      </c>
      <c r="F11" s="30"/>
      <c r="G11" s="47">
        <v>4.8</v>
      </c>
      <c r="H11" s="30">
        <v>2</v>
      </c>
      <c r="I11" s="47"/>
      <c r="J11" s="30"/>
      <c r="K11" s="30" t="s">
        <v>268</v>
      </c>
    </row>
    <row r="12" spans="1:18" ht="15" customHeight="1" x14ac:dyDescent="0.2">
      <c r="A12" s="30">
        <v>4</v>
      </c>
      <c r="B12" s="30">
        <v>204</v>
      </c>
      <c r="C12" s="30" t="s">
        <v>538</v>
      </c>
      <c r="D12" s="41"/>
      <c r="E12" s="41" t="s">
        <v>568</v>
      </c>
      <c r="F12" s="30"/>
      <c r="G12" s="47">
        <v>4.8</v>
      </c>
      <c r="H12" s="30">
        <v>2</v>
      </c>
      <c r="I12" s="47"/>
      <c r="J12" s="30"/>
      <c r="K12" s="30" t="s">
        <v>268</v>
      </c>
    </row>
    <row r="13" spans="1:18" ht="15" customHeight="1" x14ac:dyDescent="0.2">
      <c r="A13" s="30">
        <v>5</v>
      </c>
      <c r="B13" s="30">
        <v>205</v>
      </c>
      <c r="C13" s="30" t="s">
        <v>538</v>
      </c>
      <c r="D13" s="41"/>
      <c r="E13" s="41" t="s">
        <v>280</v>
      </c>
      <c r="F13" s="30"/>
      <c r="G13" s="47">
        <v>3.54</v>
      </c>
      <c r="H13" s="30">
        <v>2</v>
      </c>
      <c r="I13" s="47"/>
      <c r="J13" s="30"/>
      <c r="K13" s="30" t="s">
        <v>253</v>
      </c>
    </row>
    <row r="14" spans="1:18" ht="15" customHeight="1" x14ac:dyDescent="0.2">
      <c r="A14" s="30">
        <v>6</v>
      </c>
      <c r="B14" s="30">
        <v>206</v>
      </c>
      <c r="C14" s="30" t="s">
        <v>538</v>
      </c>
      <c r="D14" s="41"/>
      <c r="E14" s="41" t="s">
        <v>568</v>
      </c>
      <c r="F14" s="30"/>
      <c r="G14" s="47">
        <v>6.43</v>
      </c>
      <c r="H14" s="30">
        <v>2</v>
      </c>
      <c r="I14" s="47"/>
      <c r="J14" s="30"/>
      <c r="K14" s="30" t="s">
        <v>268</v>
      </c>
    </row>
    <row r="15" spans="1:18" ht="15" customHeight="1" x14ac:dyDescent="0.2">
      <c r="A15" s="30">
        <v>7</v>
      </c>
      <c r="B15" s="30" t="s">
        <v>569</v>
      </c>
      <c r="C15" s="30" t="s">
        <v>538</v>
      </c>
      <c r="D15" s="41"/>
      <c r="E15" s="41" t="s">
        <v>300</v>
      </c>
      <c r="F15" s="30"/>
      <c r="G15" s="47">
        <v>3.21</v>
      </c>
      <c r="H15" s="30">
        <v>2</v>
      </c>
      <c r="I15" s="47"/>
      <c r="J15" s="30"/>
      <c r="K15" s="30" t="s">
        <v>288</v>
      </c>
    </row>
    <row r="16" spans="1:18" ht="15" customHeight="1" x14ac:dyDescent="0.2">
      <c r="A16" s="30">
        <v>8</v>
      </c>
      <c r="B16" s="30">
        <v>207</v>
      </c>
      <c r="C16" s="30" t="s">
        <v>538</v>
      </c>
      <c r="D16" s="41"/>
      <c r="E16" s="41" t="s">
        <v>568</v>
      </c>
      <c r="F16" s="30"/>
      <c r="G16" s="47">
        <v>2.8</v>
      </c>
      <c r="H16" s="30">
        <v>2</v>
      </c>
      <c r="I16" s="47"/>
      <c r="J16" s="30"/>
      <c r="K16" s="30" t="s">
        <v>268</v>
      </c>
    </row>
    <row r="17" spans="1:11" ht="15" customHeight="1" x14ac:dyDescent="0.2">
      <c r="A17" s="30">
        <v>9</v>
      </c>
      <c r="B17" s="30">
        <v>208</v>
      </c>
      <c r="C17" s="30" t="s">
        <v>538</v>
      </c>
      <c r="D17" s="41"/>
      <c r="E17" s="41" t="s">
        <v>568</v>
      </c>
      <c r="F17" s="30"/>
      <c r="G17" s="47">
        <v>2.8</v>
      </c>
      <c r="H17" s="30">
        <v>2</v>
      </c>
      <c r="I17" s="47"/>
      <c r="J17" s="30"/>
      <c r="K17" s="30" t="s">
        <v>268</v>
      </c>
    </row>
    <row r="18" spans="1:11" ht="15" customHeight="1" x14ac:dyDescent="0.2">
      <c r="A18" s="30">
        <v>10</v>
      </c>
      <c r="B18" s="30">
        <v>209</v>
      </c>
      <c r="C18" s="30" t="s">
        <v>538</v>
      </c>
      <c r="D18" s="41"/>
      <c r="E18" s="41" t="s">
        <v>568</v>
      </c>
      <c r="F18" s="30"/>
      <c r="G18" s="47">
        <v>2.8</v>
      </c>
      <c r="H18" s="30">
        <v>2</v>
      </c>
      <c r="I18" s="47"/>
      <c r="J18" s="30"/>
      <c r="K18" s="30" t="s">
        <v>268</v>
      </c>
    </row>
    <row r="19" spans="1:11" ht="15" customHeight="1" x14ac:dyDescent="0.2">
      <c r="A19" s="30">
        <v>11</v>
      </c>
      <c r="B19" s="30">
        <v>210</v>
      </c>
      <c r="C19" s="30" t="s">
        <v>538</v>
      </c>
      <c r="D19" s="41"/>
      <c r="E19" s="41" t="s">
        <v>568</v>
      </c>
      <c r="F19" s="30"/>
      <c r="G19" s="47">
        <v>2.8</v>
      </c>
      <c r="H19" s="30">
        <v>2</v>
      </c>
      <c r="I19" s="47"/>
      <c r="J19" s="30"/>
      <c r="K19" s="30" t="s">
        <v>268</v>
      </c>
    </row>
    <row r="20" spans="1:11" ht="15" customHeight="1" x14ac:dyDescent="0.2">
      <c r="A20" s="30">
        <v>12</v>
      </c>
      <c r="B20" s="30">
        <v>211</v>
      </c>
      <c r="C20" s="30" t="s">
        <v>538</v>
      </c>
      <c r="D20" s="41"/>
      <c r="E20" s="41" t="s">
        <v>568</v>
      </c>
      <c r="F20" s="30"/>
      <c r="G20" s="47">
        <v>3.21</v>
      </c>
      <c r="H20" s="30">
        <v>2</v>
      </c>
      <c r="I20" s="47"/>
      <c r="J20" s="30"/>
      <c r="K20" s="30" t="s">
        <v>268</v>
      </c>
    </row>
    <row r="21" spans="1:11" ht="15" customHeight="1" x14ac:dyDescent="0.2">
      <c r="A21" s="30">
        <v>13</v>
      </c>
      <c r="B21" s="30">
        <v>212</v>
      </c>
      <c r="C21" s="30" t="s">
        <v>538</v>
      </c>
      <c r="D21" s="41"/>
      <c r="E21" s="41" t="s">
        <v>568</v>
      </c>
      <c r="F21" s="30"/>
      <c r="G21" s="47">
        <v>6.43</v>
      </c>
      <c r="H21" s="30">
        <v>2</v>
      </c>
      <c r="I21" s="47"/>
      <c r="J21" s="30"/>
      <c r="K21" s="30" t="s">
        <v>268</v>
      </c>
    </row>
    <row r="22" spans="1:11" ht="15" customHeight="1" x14ac:dyDescent="0.2">
      <c r="A22" s="30">
        <v>14</v>
      </c>
      <c r="B22" s="30">
        <v>101</v>
      </c>
      <c r="C22" s="30" t="s">
        <v>274</v>
      </c>
      <c r="D22" s="41"/>
      <c r="E22" s="41" t="s">
        <v>568</v>
      </c>
      <c r="F22" s="30"/>
      <c r="G22" s="47">
        <v>3.22</v>
      </c>
      <c r="H22" s="30">
        <v>2</v>
      </c>
      <c r="I22" s="47"/>
      <c r="J22" s="30"/>
      <c r="K22" s="30" t="s">
        <v>268</v>
      </c>
    </row>
    <row r="23" spans="1:11" ht="15" customHeight="1" x14ac:dyDescent="0.2">
      <c r="A23" s="30">
        <v>15</v>
      </c>
      <c r="B23" s="30">
        <v>102</v>
      </c>
      <c r="C23" s="30" t="s">
        <v>274</v>
      </c>
      <c r="D23" s="41"/>
      <c r="E23" s="41" t="s">
        <v>568</v>
      </c>
      <c r="F23" s="30"/>
      <c r="G23" s="47">
        <v>3.22</v>
      </c>
      <c r="H23" s="30">
        <v>2</v>
      </c>
      <c r="I23" s="47"/>
      <c r="J23" s="30"/>
      <c r="K23" s="30" t="s">
        <v>268</v>
      </c>
    </row>
    <row r="24" spans="1:11" ht="15" customHeight="1" x14ac:dyDescent="0.2">
      <c r="A24" s="30">
        <v>16</v>
      </c>
      <c r="B24" s="30">
        <v>103</v>
      </c>
      <c r="C24" s="30" t="s">
        <v>274</v>
      </c>
      <c r="D24" s="41"/>
      <c r="E24" s="41" t="s">
        <v>568</v>
      </c>
      <c r="F24" s="30"/>
      <c r="G24" s="47">
        <v>5.82</v>
      </c>
      <c r="H24" s="30">
        <v>2</v>
      </c>
      <c r="I24" s="47"/>
      <c r="J24" s="30"/>
      <c r="K24" s="30" t="s">
        <v>268</v>
      </c>
    </row>
    <row r="25" spans="1:11" ht="15" customHeight="1" x14ac:dyDescent="0.2">
      <c r="A25" s="30">
        <v>17</v>
      </c>
      <c r="B25" s="30">
        <v>104</v>
      </c>
      <c r="C25" s="30" t="s">
        <v>274</v>
      </c>
      <c r="D25" s="41"/>
      <c r="E25" s="41" t="s">
        <v>568</v>
      </c>
      <c r="F25" s="30"/>
      <c r="G25" s="47">
        <v>5.82</v>
      </c>
      <c r="H25" s="30">
        <v>2</v>
      </c>
      <c r="I25" s="47"/>
      <c r="J25" s="30"/>
      <c r="K25" s="30" t="s">
        <v>268</v>
      </c>
    </row>
    <row r="26" spans="1:11" ht="15" customHeight="1" x14ac:dyDescent="0.2">
      <c r="A26" s="30">
        <v>18</v>
      </c>
      <c r="B26" s="30" t="s">
        <v>570</v>
      </c>
      <c r="C26" s="30" t="s">
        <v>274</v>
      </c>
      <c r="D26" s="41"/>
      <c r="E26" s="41" t="s">
        <v>568</v>
      </c>
      <c r="F26" s="30"/>
      <c r="G26" s="47">
        <v>6.48</v>
      </c>
      <c r="H26" s="30">
        <v>2</v>
      </c>
      <c r="I26" s="47"/>
      <c r="J26" s="30"/>
      <c r="K26" s="30" t="s">
        <v>268</v>
      </c>
    </row>
    <row r="27" spans="1:11" ht="15" customHeight="1" x14ac:dyDescent="0.2">
      <c r="A27" s="30">
        <v>19</v>
      </c>
      <c r="B27" s="30">
        <v>105</v>
      </c>
      <c r="C27" s="30" t="s">
        <v>274</v>
      </c>
      <c r="D27" s="41"/>
      <c r="E27" s="41" t="s">
        <v>568</v>
      </c>
      <c r="F27" s="30"/>
      <c r="G27" s="47">
        <v>3.22</v>
      </c>
      <c r="H27" s="30">
        <v>2</v>
      </c>
      <c r="I27" s="47"/>
      <c r="J27" s="30"/>
      <c r="K27" s="30" t="s">
        <v>268</v>
      </c>
    </row>
    <row r="28" spans="1:11" ht="15" customHeight="1" x14ac:dyDescent="0.2">
      <c r="A28" s="30">
        <v>20</v>
      </c>
      <c r="B28" s="30">
        <v>106</v>
      </c>
      <c r="C28" s="30" t="s">
        <v>274</v>
      </c>
      <c r="D28" s="41"/>
      <c r="E28" s="41" t="s">
        <v>568</v>
      </c>
      <c r="F28" s="30"/>
      <c r="G28" s="47">
        <v>3.22</v>
      </c>
      <c r="H28" s="30">
        <v>2</v>
      </c>
      <c r="I28" s="47"/>
      <c r="J28" s="30"/>
      <c r="K28" s="30" t="s">
        <v>268</v>
      </c>
    </row>
    <row r="29" spans="1:11" ht="15" customHeight="1" x14ac:dyDescent="0.2">
      <c r="A29" s="30">
        <v>21</v>
      </c>
      <c r="B29" s="30">
        <v>107</v>
      </c>
      <c r="C29" s="30" t="s">
        <v>274</v>
      </c>
      <c r="D29" s="41"/>
      <c r="E29" s="41" t="s">
        <v>568</v>
      </c>
      <c r="F29" s="30"/>
      <c r="G29" s="47">
        <v>3.22</v>
      </c>
      <c r="H29" s="30">
        <v>2</v>
      </c>
      <c r="I29" s="47"/>
      <c r="J29" s="30"/>
      <c r="K29" s="30" t="s">
        <v>268</v>
      </c>
    </row>
    <row r="30" spans="1:11" ht="15" customHeight="1" x14ac:dyDescent="0.2">
      <c r="A30" s="30">
        <v>22</v>
      </c>
      <c r="B30" s="30" t="s">
        <v>571</v>
      </c>
      <c r="C30" s="30" t="s">
        <v>274</v>
      </c>
      <c r="D30" s="41"/>
      <c r="E30" s="41" t="s">
        <v>572</v>
      </c>
      <c r="F30" s="30"/>
      <c r="G30" s="47">
        <v>9.66</v>
      </c>
      <c r="H30" s="30">
        <v>2</v>
      </c>
      <c r="I30" s="47"/>
      <c r="J30" s="30"/>
      <c r="K30" s="30" t="s">
        <v>253</v>
      </c>
    </row>
    <row r="31" spans="1:11" ht="15" customHeight="1" x14ac:dyDescent="0.2">
      <c r="A31" s="30">
        <v>23</v>
      </c>
      <c r="B31" s="30">
        <v>108</v>
      </c>
      <c r="C31" s="30" t="s">
        <v>274</v>
      </c>
      <c r="D31" s="41"/>
      <c r="E31" s="41" t="s">
        <v>568</v>
      </c>
      <c r="F31" s="30"/>
      <c r="G31" s="47">
        <v>4.08</v>
      </c>
      <c r="H31" s="30">
        <v>2</v>
      </c>
      <c r="I31" s="47"/>
      <c r="J31" s="30"/>
      <c r="K31" s="30" t="s">
        <v>268</v>
      </c>
    </row>
    <row r="32" spans="1:11" ht="15" customHeight="1" x14ac:dyDescent="0.2">
      <c r="A32" s="30">
        <v>24</v>
      </c>
      <c r="B32" s="30">
        <v>109</v>
      </c>
      <c r="C32" s="30" t="s">
        <v>274</v>
      </c>
      <c r="D32" s="41"/>
      <c r="E32" s="41" t="s">
        <v>568</v>
      </c>
      <c r="F32" s="30"/>
      <c r="G32" s="47">
        <v>1.8</v>
      </c>
      <c r="H32" s="30">
        <v>2</v>
      </c>
      <c r="I32" s="47"/>
      <c r="J32" s="30"/>
      <c r="K32" s="30" t="s">
        <v>268</v>
      </c>
    </row>
    <row r="33" spans="1:11" ht="15" customHeight="1" x14ac:dyDescent="0.2">
      <c r="A33" s="30">
        <v>25</v>
      </c>
      <c r="B33" s="30">
        <v>110</v>
      </c>
      <c r="C33" s="30" t="s">
        <v>274</v>
      </c>
      <c r="D33" s="41"/>
      <c r="E33" s="41" t="s">
        <v>568</v>
      </c>
      <c r="F33" s="30"/>
      <c r="G33" s="47">
        <v>3.6</v>
      </c>
      <c r="H33" s="30">
        <v>2</v>
      </c>
      <c r="I33" s="47"/>
      <c r="J33" s="30"/>
      <c r="K33" s="30" t="s">
        <v>268</v>
      </c>
    </row>
    <row r="34" spans="1:11" ht="15" customHeight="1" x14ac:dyDescent="0.2">
      <c r="A34" s="30">
        <v>26</v>
      </c>
      <c r="B34" s="30">
        <v>111</v>
      </c>
      <c r="C34" s="30" t="s">
        <v>274</v>
      </c>
      <c r="D34" s="41"/>
      <c r="E34" s="41" t="s">
        <v>568</v>
      </c>
      <c r="F34" s="30"/>
      <c r="G34" s="47">
        <v>5.4</v>
      </c>
      <c r="H34" s="30">
        <v>2</v>
      </c>
      <c r="I34" s="47"/>
      <c r="J34" s="30"/>
      <c r="K34" s="30" t="s">
        <v>268</v>
      </c>
    </row>
    <row r="35" spans="1:11" ht="15" customHeight="1" x14ac:dyDescent="0.2">
      <c r="A35" s="30">
        <v>27</v>
      </c>
      <c r="B35" s="30">
        <v>112</v>
      </c>
      <c r="C35" s="30" t="s">
        <v>274</v>
      </c>
      <c r="D35" s="41"/>
      <c r="E35" s="41" t="s">
        <v>568</v>
      </c>
      <c r="F35" s="30"/>
      <c r="G35" s="47">
        <v>3.2</v>
      </c>
      <c r="H35" s="30">
        <v>2</v>
      </c>
      <c r="I35" s="47"/>
      <c r="J35" s="30"/>
      <c r="K35" s="30" t="s">
        <v>268</v>
      </c>
    </row>
    <row r="36" spans="1:11" ht="15" customHeight="1" x14ac:dyDescent="0.2">
      <c r="A36" s="30">
        <v>28</v>
      </c>
      <c r="B36" s="30">
        <v>113</v>
      </c>
      <c r="C36" s="30" t="s">
        <v>274</v>
      </c>
      <c r="D36" s="41"/>
      <c r="E36" s="41" t="s">
        <v>568</v>
      </c>
      <c r="F36" s="30"/>
      <c r="G36" s="47">
        <v>2.27</v>
      </c>
      <c r="H36" s="30">
        <v>2</v>
      </c>
      <c r="I36" s="47"/>
      <c r="J36" s="30"/>
      <c r="K36" s="30" t="s">
        <v>268</v>
      </c>
    </row>
    <row r="37" spans="1:11" ht="15" customHeight="1" x14ac:dyDescent="0.2">
      <c r="A37" s="30">
        <v>29</v>
      </c>
      <c r="B37" s="30">
        <v>114</v>
      </c>
      <c r="C37" s="30" t="s">
        <v>274</v>
      </c>
      <c r="D37" s="41"/>
      <c r="E37" s="41" t="s">
        <v>422</v>
      </c>
      <c r="F37" s="30"/>
      <c r="G37" s="47">
        <v>1.42</v>
      </c>
      <c r="H37" s="30">
        <v>2</v>
      </c>
      <c r="I37" s="47"/>
      <c r="J37" s="30"/>
      <c r="K37" s="30" t="s">
        <v>257</v>
      </c>
    </row>
    <row r="38" spans="1:11" ht="15" customHeight="1" x14ac:dyDescent="0.2">
      <c r="A38" s="30">
        <v>30</v>
      </c>
      <c r="B38" s="30"/>
      <c r="C38" s="30" t="s">
        <v>274</v>
      </c>
      <c r="D38" s="41"/>
      <c r="E38" s="41" t="s">
        <v>332</v>
      </c>
      <c r="F38" s="30"/>
      <c r="G38" s="47">
        <v>1</v>
      </c>
      <c r="H38" s="30">
        <v>2</v>
      </c>
      <c r="I38" s="47"/>
      <c r="J38" s="30"/>
      <c r="K38" s="30" t="s">
        <v>250</v>
      </c>
    </row>
    <row r="39" spans="1:11" ht="15" customHeight="1" x14ac:dyDescent="0.2">
      <c r="A39" s="30">
        <v>31</v>
      </c>
      <c r="B39" s="30"/>
      <c r="C39" s="30" t="s">
        <v>248</v>
      </c>
      <c r="D39" s="41"/>
      <c r="E39" s="41" t="s">
        <v>568</v>
      </c>
      <c r="F39" s="30"/>
      <c r="G39" s="47">
        <v>7.64</v>
      </c>
      <c r="H39" s="30">
        <v>2</v>
      </c>
      <c r="I39" s="47"/>
      <c r="J39" s="30"/>
      <c r="K39" s="30" t="s">
        <v>268</v>
      </c>
    </row>
    <row r="40" spans="1:11" ht="15" customHeight="1" x14ac:dyDescent="0.2">
      <c r="A40" s="30">
        <v>32</v>
      </c>
      <c r="B40" s="30"/>
      <c r="C40" s="30" t="s">
        <v>248</v>
      </c>
      <c r="D40" s="41"/>
      <c r="E40" s="41" t="s">
        <v>573</v>
      </c>
      <c r="F40" s="30"/>
      <c r="G40" s="47">
        <v>23.36</v>
      </c>
      <c r="H40" s="30">
        <v>2</v>
      </c>
      <c r="I40" s="47"/>
      <c r="J40" s="30"/>
      <c r="K40" s="30" t="s">
        <v>268</v>
      </c>
    </row>
    <row r="41" spans="1:11" ht="15" customHeight="1" x14ac:dyDescent="0.2">
      <c r="A41" s="30">
        <v>33</v>
      </c>
      <c r="B41" s="30"/>
      <c r="C41" s="30" t="s">
        <v>248</v>
      </c>
      <c r="D41" s="41"/>
      <c r="E41" s="41" t="s">
        <v>272</v>
      </c>
      <c r="F41" s="30"/>
      <c r="G41" s="47">
        <v>1.35</v>
      </c>
      <c r="H41" s="30">
        <v>2</v>
      </c>
      <c r="I41" s="47"/>
      <c r="J41" s="30"/>
      <c r="K41" s="30" t="s">
        <v>270</v>
      </c>
    </row>
    <row r="42" spans="1:11" ht="15" customHeight="1" x14ac:dyDescent="0.2">
      <c r="A42" s="30">
        <v>34</v>
      </c>
      <c r="B42" s="30"/>
      <c r="C42" s="30" t="s">
        <v>248</v>
      </c>
      <c r="D42" s="41"/>
      <c r="E42" s="41" t="s">
        <v>332</v>
      </c>
      <c r="F42" s="30"/>
      <c r="G42" s="47">
        <v>2.61</v>
      </c>
      <c r="H42" s="30">
        <v>2</v>
      </c>
      <c r="I42" s="47"/>
      <c r="J42" s="30"/>
      <c r="K42" s="30" t="s">
        <v>250</v>
      </c>
    </row>
    <row r="43" spans="1:11" ht="15" customHeight="1" x14ac:dyDescent="0.2">
      <c r="A43" s="30">
        <v>35</v>
      </c>
      <c r="B43" s="30"/>
      <c r="C43" s="30" t="s">
        <v>248</v>
      </c>
      <c r="D43" s="41"/>
      <c r="E43" s="41" t="s">
        <v>574</v>
      </c>
      <c r="F43" s="30"/>
      <c r="G43" s="47">
        <v>6.36</v>
      </c>
      <c r="H43" s="30">
        <v>2</v>
      </c>
      <c r="I43" s="47"/>
      <c r="J43" s="30"/>
      <c r="K43" s="30" t="s">
        <v>283</v>
      </c>
    </row>
  </sheetData>
  <sheetProtection algorithmName="SHA-512" hashValue="CfpV6CsRKROt2Sqk9Qr/kfPPC48TB/nMJRn9fSifXcCQOVigbz625GFY7VtMAaSf2yFFZLgr5EyM61Jf4KqbRg==" saltValue="cn2ARuTAz8pzLXGSi1MdIw==" spinCount="100000" sheet="1" objects="1" scenarios="1"/>
  <mergeCells count="4">
    <mergeCell ref="A2:E3"/>
    <mergeCell ref="B4:E4"/>
    <mergeCell ref="B5:E5"/>
    <mergeCell ref="B6:E6"/>
  </mergeCells>
  <conditionalFormatting sqref="B9:J43">
    <cfRule type="expression" dxfId="1" priority="1">
      <formula>B9=0</formula>
    </cfRule>
  </conditionalFormatting>
  <hyperlinks>
    <hyperlink ref="J1" location="Inhaltsverzeichnis!A1" display="Zurück zum Inhaltsverzeichnis" xr:uid="{E627B5CB-A3FE-4C0A-B2A4-4A95401E52B5}"/>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Verwaltung 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832D-3336-47F7-8440-D2F50AE7AE46}">
  <sheetPr>
    <tabColor indexed="40"/>
  </sheetPr>
  <dimension ref="A1:V54"/>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6.57031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Verwaltung 2</v>
      </c>
      <c r="N2" s="26"/>
      <c r="O2" s="26"/>
      <c r="P2" s="26"/>
    </row>
    <row r="3" spans="1:18" ht="15" customHeight="1" x14ac:dyDescent="0.2">
      <c r="A3" s="98"/>
      <c r="B3" s="99"/>
      <c r="C3" s="99"/>
      <c r="D3" s="99"/>
      <c r="E3" s="99"/>
      <c r="M3" s="26"/>
      <c r="N3" s="26"/>
      <c r="O3" s="26"/>
      <c r="P3" s="26"/>
    </row>
    <row r="4" spans="1:18" ht="14.1" customHeight="1" x14ac:dyDescent="0.2">
      <c r="A4" s="43"/>
      <c r="B4" s="100"/>
      <c r="C4" s="100"/>
      <c r="D4" s="100"/>
      <c r="E4" s="100"/>
      <c r="M4" s="26"/>
      <c r="N4" s="26"/>
      <c r="O4" s="26"/>
      <c r="P4" s="26"/>
    </row>
    <row r="5" spans="1:18" ht="15" customHeight="1" x14ac:dyDescent="0.2">
      <c r="A5" s="31" t="s">
        <v>147</v>
      </c>
      <c r="B5" s="101" t="s">
        <v>192</v>
      </c>
      <c r="C5" s="102"/>
      <c r="D5" s="102"/>
      <c r="E5" s="103"/>
    </row>
    <row r="6" spans="1:18" ht="14.1"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SUM(F9:F54)</f>
        <v>0</v>
      </c>
      <c r="G8" s="46">
        <f>SUM(G9:G54)</f>
        <v>255.96000000000004</v>
      </c>
      <c r="H8" s="41"/>
      <c r="I8" s="46">
        <f>SUM(I9:I54)</f>
        <v>0</v>
      </c>
      <c r="J8" s="41"/>
      <c r="K8" s="41"/>
      <c r="L8" s="32"/>
      <c r="M8" s="32"/>
      <c r="N8" s="32"/>
      <c r="O8" s="32"/>
      <c r="P8" s="32"/>
      <c r="Q8" s="32"/>
      <c r="R8" s="32"/>
    </row>
    <row r="9" spans="1:18" ht="15" customHeight="1" x14ac:dyDescent="0.2">
      <c r="A9" s="30">
        <v>1</v>
      </c>
      <c r="B9" s="30">
        <v>201</v>
      </c>
      <c r="C9" s="30" t="s">
        <v>260</v>
      </c>
      <c r="D9" s="41"/>
      <c r="E9" s="41" t="s">
        <v>575</v>
      </c>
      <c r="F9" s="30"/>
      <c r="G9" s="47">
        <v>2.65</v>
      </c>
      <c r="H9" s="30">
        <v>2</v>
      </c>
      <c r="I9" s="47"/>
      <c r="J9" s="30"/>
      <c r="K9" s="30" t="s">
        <v>257</v>
      </c>
    </row>
    <row r="10" spans="1:18" ht="15" customHeight="1" x14ac:dyDescent="0.2">
      <c r="A10" s="30">
        <v>2</v>
      </c>
      <c r="B10" s="30">
        <v>202</v>
      </c>
      <c r="C10" s="30" t="s">
        <v>260</v>
      </c>
      <c r="D10" s="41"/>
      <c r="E10" s="41" t="s">
        <v>568</v>
      </c>
      <c r="F10" s="30"/>
      <c r="G10" s="47">
        <v>5.3</v>
      </c>
      <c r="H10" s="30">
        <v>2</v>
      </c>
      <c r="I10" s="47"/>
      <c r="J10" s="30"/>
      <c r="K10" s="30" t="s">
        <v>268</v>
      </c>
    </row>
    <row r="11" spans="1:18" ht="15" customHeight="1" x14ac:dyDescent="0.2">
      <c r="A11" s="30">
        <v>3</v>
      </c>
      <c r="B11" s="30">
        <v>203</v>
      </c>
      <c r="C11" s="30" t="s">
        <v>260</v>
      </c>
      <c r="D11" s="41"/>
      <c r="E11" s="41" t="s">
        <v>568</v>
      </c>
      <c r="F11" s="30"/>
      <c r="G11" s="47">
        <v>5.3</v>
      </c>
      <c r="H11" s="30">
        <v>2</v>
      </c>
      <c r="I11" s="47"/>
      <c r="J11" s="30"/>
      <c r="K11" s="30" t="s">
        <v>268</v>
      </c>
    </row>
    <row r="12" spans="1:18" ht="15" customHeight="1" x14ac:dyDescent="0.2">
      <c r="A12" s="30">
        <v>4</v>
      </c>
      <c r="B12" s="30" t="s">
        <v>576</v>
      </c>
      <c r="C12" s="30" t="s">
        <v>260</v>
      </c>
      <c r="D12" s="41"/>
      <c r="E12" s="41" t="s">
        <v>568</v>
      </c>
      <c r="F12" s="30"/>
      <c r="G12" s="47">
        <v>5.3</v>
      </c>
      <c r="H12" s="30">
        <v>2</v>
      </c>
      <c r="I12" s="47"/>
      <c r="J12" s="30"/>
      <c r="K12" s="30" t="s">
        <v>268</v>
      </c>
    </row>
    <row r="13" spans="1:18" ht="15" customHeight="1" x14ac:dyDescent="0.2">
      <c r="A13" s="30">
        <v>5</v>
      </c>
      <c r="B13" s="30" t="s">
        <v>577</v>
      </c>
      <c r="C13" s="30" t="s">
        <v>260</v>
      </c>
      <c r="D13" s="41"/>
      <c r="E13" s="41" t="s">
        <v>568</v>
      </c>
      <c r="F13" s="30"/>
      <c r="G13" s="47">
        <v>5.3</v>
      </c>
      <c r="H13" s="30">
        <v>2</v>
      </c>
      <c r="I13" s="47"/>
      <c r="J13" s="30"/>
      <c r="K13" s="30" t="s">
        <v>268</v>
      </c>
    </row>
    <row r="14" spans="1:18" ht="15" customHeight="1" x14ac:dyDescent="0.2">
      <c r="A14" s="30">
        <v>6</v>
      </c>
      <c r="B14" s="30">
        <v>204</v>
      </c>
      <c r="C14" s="30" t="s">
        <v>260</v>
      </c>
      <c r="D14" s="41"/>
      <c r="E14" s="41" t="s">
        <v>568</v>
      </c>
      <c r="F14" s="30"/>
      <c r="G14" s="47">
        <v>5.3</v>
      </c>
      <c r="H14" s="30">
        <v>2</v>
      </c>
      <c r="I14" s="47"/>
      <c r="J14" s="30"/>
      <c r="K14" s="30" t="s">
        <v>268</v>
      </c>
    </row>
    <row r="15" spans="1:18" ht="15" customHeight="1" x14ac:dyDescent="0.2">
      <c r="A15" s="30">
        <v>7</v>
      </c>
      <c r="B15" s="30" t="s">
        <v>578</v>
      </c>
      <c r="C15" s="30" t="s">
        <v>260</v>
      </c>
      <c r="D15" s="41"/>
      <c r="E15" s="41" t="s">
        <v>568</v>
      </c>
      <c r="F15" s="30"/>
      <c r="G15" s="47">
        <v>2.65</v>
      </c>
      <c r="H15" s="30">
        <v>2</v>
      </c>
      <c r="I15" s="47"/>
      <c r="J15" s="30"/>
      <c r="K15" s="30" t="s">
        <v>268</v>
      </c>
    </row>
    <row r="16" spans="1:18" ht="15" customHeight="1" x14ac:dyDescent="0.2">
      <c r="A16" s="30">
        <v>8</v>
      </c>
      <c r="B16" s="30">
        <v>205</v>
      </c>
      <c r="C16" s="30" t="s">
        <v>260</v>
      </c>
      <c r="D16" s="41"/>
      <c r="E16" s="41" t="s">
        <v>568</v>
      </c>
      <c r="F16" s="30"/>
      <c r="G16" s="47">
        <v>5.3</v>
      </c>
      <c r="H16" s="30">
        <v>2</v>
      </c>
      <c r="I16" s="47"/>
      <c r="J16" s="30"/>
      <c r="K16" s="30" t="s">
        <v>268</v>
      </c>
    </row>
    <row r="17" spans="1:11" ht="15" customHeight="1" x14ac:dyDescent="0.2">
      <c r="A17" s="30">
        <v>9</v>
      </c>
      <c r="B17" s="30">
        <v>206</v>
      </c>
      <c r="C17" s="30" t="s">
        <v>260</v>
      </c>
      <c r="D17" s="41"/>
      <c r="E17" s="41" t="s">
        <v>568</v>
      </c>
      <c r="F17" s="30"/>
      <c r="G17" s="47">
        <v>5.3</v>
      </c>
      <c r="H17" s="30">
        <v>2</v>
      </c>
      <c r="I17" s="47"/>
      <c r="J17" s="30"/>
      <c r="K17" s="30" t="s">
        <v>268</v>
      </c>
    </row>
    <row r="18" spans="1:11" ht="15" customHeight="1" x14ac:dyDescent="0.2">
      <c r="A18" s="30">
        <v>10</v>
      </c>
      <c r="B18" s="30">
        <v>207</v>
      </c>
      <c r="C18" s="30" t="s">
        <v>260</v>
      </c>
      <c r="D18" s="41"/>
      <c r="E18" s="41" t="s">
        <v>572</v>
      </c>
      <c r="F18" s="30"/>
      <c r="G18" s="47">
        <v>10.08</v>
      </c>
      <c r="H18" s="30">
        <v>2</v>
      </c>
      <c r="I18" s="47"/>
      <c r="J18" s="30"/>
      <c r="K18" s="30" t="s">
        <v>253</v>
      </c>
    </row>
    <row r="19" spans="1:11" ht="15" customHeight="1" x14ac:dyDescent="0.2">
      <c r="A19" s="30">
        <v>11</v>
      </c>
      <c r="B19" s="30">
        <v>208</v>
      </c>
      <c r="C19" s="30" t="s">
        <v>260</v>
      </c>
      <c r="D19" s="41"/>
      <c r="E19" s="41" t="s">
        <v>579</v>
      </c>
      <c r="F19" s="30"/>
      <c r="G19" s="47">
        <v>7.08</v>
      </c>
      <c r="H19" s="30">
        <v>2</v>
      </c>
      <c r="I19" s="47"/>
      <c r="J19" s="30"/>
      <c r="K19" s="30" t="s">
        <v>268</v>
      </c>
    </row>
    <row r="20" spans="1:11" ht="15" customHeight="1" x14ac:dyDescent="0.2">
      <c r="A20" s="30">
        <v>12</v>
      </c>
      <c r="B20" s="30"/>
      <c r="C20" s="30" t="s">
        <v>260</v>
      </c>
      <c r="D20" s="41"/>
      <c r="E20" s="41" t="s">
        <v>300</v>
      </c>
      <c r="F20" s="30"/>
      <c r="G20" s="47">
        <v>2.99</v>
      </c>
      <c r="H20" s="30">
        <v>2</v>
      </c>
      <c r="I20" s="47"/>
      <c r="J20" s="30"/>
      <c r="K20" s="30" t="s">
        <v>288</v>
      </c>
    </row>
    <row r="21" spans="1:11" ht="15" customHeight="1" x14ac:dyDescent="0.2">
      <c r="A21" s="30">
        <v>13</v>
      </c>
      <c r="B21" s="30" t="s">
        <v>580</v>
      </c>
      <c r="C21" s="30" t="s">
        <v>260</v>
      </c>
      <c r="D21" s="41"/>
      <c r="E21" s="41" t="s">
        <v>280</v>
      </c>
      <c r="F21" s="30"/>
      <c r="G21" s="47">
        <v>2.65</v>
      </c>
      <c r="H21" s="30">
        <v>2</v>
      </c>
      <c r="I21" s="47"/>
      <c r="J21" s="30"/>
      <c r="K21" s="30" t="s">
        <v>253</v>
      </c>
    </row>
    <row r="22" spans="1:11" ht="15" customHeight="1" x14ac:dyDescent="0.2">
      <c r="A22" s="30">
        <v>14</v>
      </c>
      <c r="B22" s="30">
        <v>209</v>
      </c>
      <c r="C22" s="30" t="s">
        <v>260</v>
      </c>
      <c r="D22" s="41"/>
      <c r="E22" s="41" t="s">
        <v>568</v>
      </c>
      <c r="F22" s="30"/>
      <c r="G22" s="47">
        <v>4.92</v>
      </c>
      <c r="H22" s="30">
        <v>2</v>
      </c>
      <c r="I22" s="47"/>
      <c r="J22" s="30"/>
      <c r="K22" s="30" t="s">
        <v>268</v>
      </c>
    </row>
    <row r="23" spans="1:11" ht="15" customHeight="1" x14ac:dyDescent="0.2">
      <c r="A23" s="30">
        <v>15</v>
      </c>
      <c r="B23" s="30">
        <v>210</v>
      </c>
      <c r="C23" s="30" t="s">
        <v>260</v>
      </c>
      <c r="D23" s="41"/>
      <c r="E23" s="41" t="s">
        <v>568</v>
      </c>
      <c r="F23" s="30"/>
      <c r="G23" s="47">
        <v>4.92</v>
      </c>
      <c r="H23" s="30">
        <v>2</v>
      </c>
      <c r="I23" s="47"/>
      <c r="J23" s="30"/>
      <c r="K23" s="30" t="s">
        <v>268</v>
      </c>
    </row>
    <row r="24" spans="1:11" ht="15" customHeight="1" x14ac:dyDescent="0.2">
      <c r="A24" s="30">
        <v>16</v>
      </c>
      <c r="B24" s="30" t="s">
        <v>581</v>
      </c>
      <c r="C24" s="30" t="s">
        <v>260</v>
      </c>
      <c r="D24" s="41"/>
      <c r="E24" s="41" t="s">
        <v>568</v>
      </c>
      <c r="F24" s="30"/>
      <c r="G24" s="47">
        <v>2.46</v>
      </c>
      <c r="H24" s="30">
        <v>2</v>
      </c>
      <c r="I24" s="47"/>
      <c r="J24" s="30"/>
      <c r="K24" s="30" t="s">
        <v>268</v>
      </c>
    </row>
    <row r="25" spans="1:11" ht="15" customHeight="1" x14ac:dyDescent="0.2">
      <c r="A25" s="30">
        <v>17</v>
      </c>
      <c r="B25" s="30">
        <v>211</v>
      </c>
      <c r="C25" s="30" t="s">
        <v>260</v>
      </c>
      <c r="D25" s="41"/>
      <c r="E25" s="41" t="s">
        <v>568</v>
      </c>
      <c r="F25" s="30"/>
      <c r="G25" s="47">
        <v>2.54</v>
      </c>
      <c r="H25" s="30">
        <v>2</v>
      </c>
      <c r="I25" s="47"/>
      <c r="J25" s="30"/>
      <c r="K25" s="30" t="s">
        <v>268</v>
      </c>
    </row>
    <row r="26" spans="1:11" ht="15" customHeight="1" x14ac:dyDescent="0.2">
      <c r="A26" s="30">
        <v>18</v>
      </c>
      <c r="B26" s="30">
        <v>212</v>
      </c>
      <c r="C26" s="30" t="s">
        <v>260</v>
      </c>
      <c r="D26" s="41"/>
      <c r="E26" s="41" t="s">
        <v>568</v>
      </c>
      <c r="F26" s="30"/>
      <c r="G26" s="47">
        <v>4.99</v>
      </c>
      <c r="H26" s="30">
        <v>2</v>
      </c>
      <c r="I26" s="47"/>
      <c r="J26" s="30"/>
      <c r="K26" s="30" t="s">
        <v>268</v>
      </c>
    </row>
    <row r="27" spans="1:11" ht="15" customHeight="1" x14ac:dyDescent="0.2">
      <c r="A27" s="30">
        <v>19</v>
      </c>
      <c r="B27" s="30" t="s">
        <v>582</v>
      </c>
      <c r="C27" s="30" t="s">
        <v>260</v>
      </c>
      <c r="D27" s="41"/>
      <c r="E27" s="41" t="s">
        <v>568</v>
      </c>
      <c r="F27" s="30"/>
      <c r="G27" s="47">
        <v>4.99</v>
      </c>
      <c r="H27" s="30">
        <v>2</v>
      </c>
      <c r="I27" s="47"/>
      <c r="J27" s="30"/>
      <c r="K27" s="30" t="s">
        <v>268</v>
      </c>
    </row>
    <row r="28" spans="1:11" ht="15" customHeight="1" x14ac:dyDescent="0.2">
      <c r="A28" s="30">
        <v>20</v>
      </c>
      <c r="B28" s="30">
        <v>213</v>
      </c>
      <c r="C28" s="30" t="s">
        <v>260</v>
      </c>
      <c r="D28" s="41"/>
      <c r="E28" s="41" t="s">
        <v>568</v>
      </c>
      <c r="F28" s="30"/>
      <c r="G28" s="47">
        <v>4.99</v>
      </c>
      <c r="H28" s="30">
        <v>2</v>
      </c>
      <c r="I28" s="47"/>
      <c r="J28" s="30"/>
      <c r="K28" s="30" t="s">
        <v>268</v>
      </c>
    </row>
    <row r="29" spans="1:11" ht="15" customHeight="1" x14ac:dyDescent="0.2">
      <c r="A29" s="30">
        <v>21</v>
      </c>
      <c r="B29" s="30">
        <v>214</v>
      </c>
      <c r="C29" s="30" t="s">
        <v>260</v>
      </c>
      <c r="D29" s="41"/>
      <c r="E29" s="41" t="s">
        <v>583</v>
      </c>
      <c r="F29" s="30"/>
      <c r="G29" s="47">
        <v>4.99</v>
      </c>
      <c r="H29" s="30">
        <v>2</v>
      </c>
      <c r="I29" s="47"/>
      <c r="J29" s="30"/>
      <c r="K29" s="30" t="s">
        <v>257</v>
      </c>
    </row>
    <row r="30" spans="1:11" ht="15" customHeight="1" x14ac:dyDescent="0.2">
      <c r="A30" s="30">
        <v>22</v>
      </c>
      <c r="B30" s="30">
        <v>215</v>
      </c>
      <c r="C30" s="30" t="s">
        <v>260</v>
      </c>
      <c r="D30" s="41"/>
      <c r="E30" s="41" t="s">
        <v>378</v>
      </c>
      <c r="F30" s="30"/>
      <c r="G30" s="47">
        <v>9.98</v>
      </c>
      <c r="H30" s="30">
        <v>2</v>
      </c>
      <c r="I30" s="47"/>
      <c r="J30" s="30"/>
      <c r="K30" s="30" t="s">
        <v>253</v>
      </c>
    </row>
    <row r="31" spans="1:11" ht="15" customHeight="1" x14ac:dyDescent="0.2">
      <c r="A31" s="30">
        <v>23</v>
      </c>
      <c r="B31" s="30">
        <v>216</v>
      </c>
      <c r="C31" s="30" t="s">
        <v>260</v>
      </c>
      <c r="D31" s="41"/>
      <c r="E31" s="41" t="s">
        <v>568</v>
      </c>
      <c r="F31" s="30"/>
      <c r="G31" s="47">
        <v>2.5</v>
      </c>
      <c r="H31" s="30">
        <v>2</v>
      </c>
      <c r="I31" s="47"/>
      <c r="J31" s="30"/>
      <c r="K31" s="30" t="s">
        <v>268</v>
      </c>
    </row>
    <row r="32" spans="1:11" ht="15" customHeight="1" x14ac:dyDescent="0.2">
      <c r="A32" s="30">
        <v>24</v>
      </c>
      <c r="B32" s="30">
        <v>217</v>
      </c>
      <c r="C32" s="30" t="s">
        <v>260</v>
      </c>
      <c r="D32" s="41"/>
      <c r="E32" s="41" t="s">
        <v>568</v>
      </c>
      <c r="F32" s="30"/>
      <c r="G32" s="47">
        <v>2.5</v>
      </c>
      <c r="H32" s="30">
        <v>2</v>
      </c>
      <c r="I32" s="47"/>
      <c r="J32" s="30"/>
      <c r="K32" s="30" t="s">
        <v>268</v>
      </c>
    </row>
    <row r="33" spans="1:11" ht="15" customHeight="1" x14ac:dyDescent="0.2">
      <c r="A33" s="30">
        <v>25</v>
      </c>
      <c r="B33" s="30">
        <v>218</v>
      </c>
      <c r="C33" s="30" t="s">
        <v>260</v>
      </c>
      <c r="D33" s="41"/>
      <c r="E33" s="41" t="s">
        <v>568</v>
      </c>
      <c r="F33" s="30"/>
      <c r="G33" s="47">
        <v>5</v>
      </c>
      <c r="H33" s="30">
        <v>2</v>
      </c>
      <c r="I33" s="47"/>
      <c r="J33" s="30"/>
      <c r="K33" s="30" t="s">
        <v>268</v>
      </c>
    </row>
    <row r="34" spans="1:11" ht="15" customHeight="1" x14ac:dyDescent="0.2">
      <c r="A34" s="30">
        <v>26</v>
      </c>
      <c r="B34" s="30"/>
      <c r="C34" s="30" t="s">
        <v>260</v>
      </c>
      <c r="D34" s="41"/>
      <c r="E34" s="41" t="s">
        <v>584</v>
      </c>
      <c r="F34" s="30"/>
      <c r="G34" s="47">
        <v>3.63</v>
      </c>
      <c r="H34" s="30">
        <v>2</v>
      </c>
      <c r="I34" s="47"/>
      <c r="J34" s="30"/>
      <c r="K34" s="30" t="s">
        <v>270</v>
      </c>
    </row>
    <row r="35" spans="1:11" ht="15" customHeight="1" x14ac:dyDescent="0.2">
      <c r="A35" s="30">
        <v>27</v>
      </c>
      <c r="B35" s="30"/>
      <c r="C35" s="30" t="s">
        <v>260</v>
      </c>
      <c r="D35" s="41"/>
      <c r="E35" s="41" t="s">
        <v>251</v>
      </c>
      <c r="F35" s="30"/>
      <c r="G35" s="47">
        <v>1.38</v>
      </c>
      <c r="H35" s="30">
        <v>2</v>
      </c>
      <c r="I35" s="47"/>
      <c r="J35" s="30"/>
      <c r="K35" s="30" t="s">
        <v>250</v>
      </c>
    </row>
    <row r="36" spans="1:11" ht="15" customHeight="1" x14ac:dyDescent="0.2">
      <c r="A36" s="30">
        <v>28</v>
      </c>
      <c r="B36" s="30"/>
      <c r="C36" s="30" t="s">
        <v>260</v>
      </c>
      <c r="D36" s="41"/>
      <c r="E36" s="41" t="s">
        <v>249</v>
      </c>
      <c r="F36" s="30"/>
      <c r="G36" s="47">
        <v>2.0699999999999998</v>
      </c>
      <c r="H36" s="30">
        <v>2</v>
      </c>
      <c r="I36" s="47"/>
      <c r="J36" s="30"/>
      <c r="K36" s="30" t="s">
        <v>250</v>
      </c>
    </row>
    <row r="37" spans="1:11" ht="15" customHeight="1" x14ac:dyDescent="0.2">
      <c r="A37" s="30">
        <v>29</v>
      </c>
      <c r="B37" s="30" t="s">
        <v>585</v>
      </c>
      <c r="C37" s="30" t="s">
        <v>248</v>
      </c>
      <c r="D37" s="41" t="s">
        <v>586</v>
      </c>
      <c r="E37" s="41" t="s">
        <v>573</v>
      </c>
      <c r="F37" s="30"/>
      <c r="G37" s="47">
        <v>21</v>
      </c>
      <c r="H37" s="30">
        <v>2</v>
      </c>
      <c r="I37" s="47"/>
      <c r="J37" s="30"/>
      <c r="K37" s="30" t="s">
        <v>268</v>
      </c>
    </row>
    <row r="38" spans="1:11" ht="15" customHeight="1" x14ac:dyDescent="0.2">
      <c r="A38" s="30">
        <v>30</v>
      </c>
      <c r="B38" s="30">
        <v>101</v>
      </c>
      <c r="C38" s="30" t="s">
        <v>248</v>
      </c>
      <c r="D38" s="41" t="s">
        <v>586</v>
      </c>
      <c r="E38" s="41" t="s">
        <v>280</v>
      </c>
      <c r="F38" s="30"/>
      <c r="G38" s="47">
        <v>2.63</v>
      </c>
      <c r="H38" s="30">
        <v>2</v>
      </c>
      <c r="I38" s="47"/>
      <c r="J38" s="30"/>
      <c r="K38" s="30" t="s">
        <v>253</v>
      </c>
    </row>
    <row r="39" spans="1:11" ht="15" customHeight="1" x14ac:dyDescent="0.2">
      <c r="A39" s="30">
        <v>31</v>
      </c>
      <c r="B39" s="30"/>
      <c r="C39" s="30" t="s">
        <v>248</v>
      </c>
      <c r="D39" s="41" t="s">
        <v>586</v>
      </c>
      <c r="E39" s="41" t="s">
        <v>587</v>
      </c>
      <c r="F39" s="30"/>
      <c r="G39" s="47">
        <v>0.8</v>
      </c>
      <c r="H39" s="30">
        <v>2</v>
      </c>
      <c r="I39" s="47"/>
      <c r="J39" s="30"/>
      <c r="K39" s="30" t="s">
        <v>268</v>
      </c>
    </row>
    <row r="40" spans="1:11" ht="15" customHeight="1" x14ac:dyDescent="0.2">
      <c r="A40" s="30">
        <v>32</v>
      </c>
      <c r="B40" s="30">
        <v>105</v>
      </c>
      <c r="C40" s="30" t="s">
        <v>248</v>
      </c>
      <c r="D40" s="41"/>
      <c r="E40" s="41" t="s">
        <v>300</v>
      </c>
      <c r="F40" s="30"/>
      <c r="G40" s="47">
        <v>2.63</v>
      </c>
      <c r="H40" s="30">
        <v>2</v>
      </c>
      <c r="I40" s="47"/>
      <c r="J40" s="30"/>
      <c r="K40" s="30" t="s">
        <v>288</v>
      </c>
    </row>
    <row r="41" spans="1:11" ht="15" customHeight="1" x14ac:dyDescent="0.2">
      <c r="A41" s="30">
        <v>33</v>
      </c>
      <c r="B41" s="30"/>
      <c r="C41" s="30" t="s">
        <v>248</v>
      </c>
      <c r="D41" s="41"/>
      <c r="E41" s="41" t="s">
        <v>584</v>
      </c>
      <c r="F41" s="30"/>
      <c r="G41" s="47">
        <v>11.42</v>
      </c>
      <c r="H41" s="30">
        <v>2</v>
      </c>
      <c r="I41" s="47"/>
      <c r="J41" s="30"/>
      <c r="K41" s="30" t="s">
        <v>270</v>
      </c>
    </row>
    <row r="42" spans="1:11" ht="15" customHeight="1" x14ac:dyDescent="0.2">
      <c r="A42" s="30">
        <v>34</v>
      </c>
      <c r="B42" s="30"/>
      <c r="C42" s="30" t="s">
        <v>248</v>
      </c>
      <c r="D42" s="41" t="s">
        <v>588</v>
      </c>
      <c r="E42" s="41" t="s">
        <v>589</v>
      </c>
      <c r="F42" s="30"/>
      <c r="G42" s="47">
        <v>3.01</v>
      </c>
      <c r="H42" s="30">
        <v>2</v>
      </c>
      <c r="I42" s="47"/>
      <c r="J42" s="30"/>
      <c r="K42" s="30" t="s">
        <v>283</v>
      </c>
    </row>
    <row r="43" spans="1:11" ht="15" customHeight="1" x14ac:dyDescent="0.2">
      <c r="A43" s="30">
        <v>35</v>
      </c>
      <c r="B43" s="30" t="s">
        <v>590</v>
      </c>
      <c r="C43" s="30" t="s">
        <v>248</v>
      </c>
      <c r="D43" s="41"/>
      <c r="E43" s="41" t="s">
        <v>591</v>
      </c>
      <c r="F43" s="30"/>
      <c r="G43" s="47">
        <v>38.799999999999997</v>
      </c>
      <c r="H43" s="30">
        <v>2</v>
      </c>
      <c r="I43" s="47"/>
      <c r="J43" s="30"/>
      <c r="K43" s="30" t="s">
        <v>268</v>
      </c>
    </row>
    <row r="44" spans="1:11" ht="15" customHeight="1" x14ac:dyDescent="0.2">
      <c r="A44" s="30">
        <v>36</v>
      </c>
      <c r="B44" s="30">
        <v>110</v>
      </c>
      <c r="C44" s="30" t="s">
        <v>248</v>
      </c>
      <c r="D44" s="41"/>
      <c r="E44" s="41" t="s">
        <v>568</v>
      </c>
      <c r="F44" s="30"/>
      <c r="G44" s="47">
        <v>5.3</v>
      </c>
      <c r="H44" s="30">
        <v>2</v>
      </c>
      <c r="I44" s="47"/>
      <c r="J44" s="30"/>
      <c r="K44" s="30" t="s">
        <v>268</v>
      </c>
    </row>
    <row r="45" spans="1:11" ht="15" customHeight="1" x14ac:dyDescent="0.2">
      <c r="A45" s="30">
        <v>37</v>
      </c>
      <c r="B45" s="30">
        <v>111</v>
      </c>
      <c r="C45" s="30" t="s">
        <v>248</v>
      </c>
      <c r="D45" s="41"/>
      <c r="E45" s="41" t="s">
        <v>568</v>
      </c>
      <c r="F45" s="30"/>
      <c r="G45" s="47">
        <v>5.3</v>
      </c>
      <c r="H45" s="30">
        <v>2</v>
      </c>
      <c r="I45" s="47"/>
      <c r="J45" s="30"/>
      <c r="K45" s="30" t="s">
        <v>268</v>
      </c>
    </row>
    <row r="46" spans="1:11" ht="15" customHeight="1" x14ac:dyDescent="0.2">
      <c r="A46" s="30">
        <v>38</v>
      </c>
      <c r="B46" s="30" t="s">
        <v>592</v>
      </c>
      <c r="C46" s="30" t="s">
        <v>248</v>
      </c>
      <c r="D46" s="41"/>
      <c r="E46" s="41" t="s">
        <v>568</v>
      </c>
      <c r="F46" s="30"/>
      <c r="G46" s="47">
        <v>5.3</v>
      </c>
      <c r="H46" s="30">
        <v>2</v>
      </c>
      <c r="I46" s="47"/>
      <c r="J46" s="30"/>
      <c r="K46" s="30" t="s">
        <v>268</v>
      </c>
    </row>
    <row r="47" spans="1:11" ht="15" customHeight="1" x14ac:dyDescent="0.2">
      <c r="A47" s="30">
        <v>39</v>
      </c>
      <c r="B47" s="30">
        <v>112</v>
      </c>
      <c r="C47" s="30" t="s">
        <v>248</v>
      </c>
      <c r="D47" s="41"/>
      <c r="E47" s="41" t="s">
        <v>568</v>
      </c>
      <c r="F47" s="30"/>
      <c r="G47" s="47">
        <v>2.65</v>
      </c>
      <c r="H47" s="30">
        <v>2</v>
      </c>
      <c r="I47" s="47"/>
      <c r="J47" s="30"/>
      <c r="K47" s="30" t="s">
        <v>268</v>
      </c>
    </row>
    <row r="48" spans="1:11" ht="15" customHeight="1" x14ac:dyDescent="0.2">
      <c r="A48" s="30">
        <v>40</v>
      </c>
      <c r="B48" s="30">
        <v>113</v>
      </c>
      <c r="C48" s="30" t="s">
        <v>248</v>
      </c>
      <c r="D48" s="41"/>
      <c r="E48" s="41" t="s">
        <v>568</v>
      </c>
      <c r="F48" s="30"/>
      <c r="G48" s="47">
        <v>5.3</v>
      </c>
      <c r="H48" s="30">
        <v>2</v>
      </c>
      <c r="I48" s="47"/>
      <c r="J48" s="30"/>
      <c r="K48" s="30" t="s">
        <v>268</v>
      </c>
    </row>
    <row r="49" spans="1:11" ht="15" customHeight="1" x14ac:dyDescent="0.2">
      <c r="A49" s="30">
        <v>41</v>
      </c>
      <c r="B49" s="30" t="s">
        <v>593</v>
      </c>
      <c r="C49" s="30" t="s">
        <v>248</v>
      </c>
      <c r="D49" s="41"/>
      <c r="E49" s="41" t="s">
        <v>568</v>
      </c>
      <c r="F49" s="30"/>
      <c r="G49" s="47">
        <v>5.3</v>
      </c>
      <c r="H49" s="30">
        <v>2</v>
      </c>
      <c r="I49" s="47"/>
      <c r="J49" s="30"/>
      <c r="K49" s="30" t="s">
        <v>268</v>
      </c>
    </row>
    <row r="50" spans="1:11" ht="15" customHeight="1" x14ac:dyDescent="0.2">
      <c r="A50" s="30">
        <v>42</v>
      </c>
      <c r="B50" s="30">
        <v>114</v>
      </c>
      <c r="C50" s="30" t="s">
        <v>248</v>
      </c>
      <c r="D50" s="41"/>
      <c r="E50" s="41" t="s">
        <v>568</v>
      </c>
      <c r="F50" s="30"/>
      <c r="G50" s="47">
        <v>5.3</v>
      </c>
      <c r="H50" s="30">
        <v>2</v>
      </c>
      <c r="I50" s="47"/>
      <c r="J50" s="30"/>
      <c r="K50" s="30" t="s">
        <v>268</v>
      </c>
    </row>
    <row r="51" spans="1:11" ht="15" customHeight="1" x14ac:dyDescent="0.2">
      <c r="A51" s="30">
        <v>43</v>
      </c>
      <c r="B51" s="30">
        <v>115</v>
      </c>
      <c r="C51" s="30" t="s">
        <v>248</v>
      </c>
      <c r="D51" s="41"/>
      <c r="E51" s="41" t="s">
        <v>378</v>
      </c>
      <c r="F51" s="30"/>
      <c r="G51" s="47">
        <v>5.3</v>
      </c>
      <c r="H51" s="30">
        <v>2</v>
      </c>
      <c r="I51" s="47"/>
      <c r="J51" s="30"/>
      <c r="K51" s="30" t="s">
        <v>253</v>
      </c>
    </row>
    <row r="52" spans="1:11" ht="15" customHeight="1" x14ac:dyDescent="0.2">
      <c r="A52" s="30">
        <v>44</v>
      </c>
      <c r="B52" s="30"/>
      <c r="C52" s="30" t="s">
        <v>248</v>
      </c>
      <c r="D52" s="41"/>
      <c r="E52" s="41" t="s">
        <v>251</v>
      </c>
      <c r="F52" s="30"/>
      <c r="G52" s="47">
        <v>1.72</v>
      </c>
      <c r="H52" s="30">
        <v>2</v>
      </c>
      <c r="I52" s="47"/>
      <c r="J52" s="30"/>
      <c r="K52" s="30" t="s">
        <v>250</v>
      </c>
    </row>
    <row r="53" spans="1:11" ht="15" customHeight="1" x14ac:dyDescent="0.2">
      <c r="A53" s="30">
        <v>45</v>
      </c>
      <c r="B53" s="30"/>
      <c r="C53" s="30" t="s">
        <v>248</v>
      </c>
      <c r="D53" s="41"/>
      <c r="E53" s="41" t="s">
        <v>429</v>
      </c>
      <c r="F53" s="30"/>
      <c r="G53" s="47">
        <v>4</v>
      </c>
      <c r="H53" s="30">
        <v>2</v>
      </c>
      <c r="I53" s="47"/>
      <c r="J53" s="30"/>
      <c r="K53" s="30" t="s">
        <v>250</v>
      </c>
    </row>
    <row r="54" spans="1:11" ht="15" customHeight="1" x14ac:dyDescent="0.2">
      <c r="A54" s="30">
        <v>46</v>
      </c>
      <c r="B54" s="30"/>
      <c r="C54" s="30" t="s">
        <v>248</v>
      </c>
      <c r="D54" s="41" t="s">
        <v>594</v>
      </c>
      <c r="E54" s="41" t="s">
        <v>589</v>
      </c>
      <c r="F54" s="30"/>
      <c r="G54" s="47">
        <v>3.14</v>
      </c>
      <c r="H54" s="30">
        <v>2</v>
      </c>
      <c r="I54" s="47"/>
      <c r="J54" s="30"/>
      <c r="K54" s="30" t="s">
        <v>283</v>
      </c>
    </row>
  </sheetData>
  <sheetProtection algorithmName="SHA-512" hashValue="4lR2iwzG07rg0AQftylHMUlEeTEoSvGitPC9WY4GteuXTgfDHtRlVuZDOUhiq7AbJ7di9ercghbOrhbJu2tLiQ==" saltValue="aDxUPqZB6d9IJ5kF8IEdzQ==" spinCount="100000" sheet="1" objects="1" scenarios="1"/>
  <mergeCells count="4">
    <mergeCell ref="A2:E3"/>
    <mergeCell ref="B4:E4"/>
    <mergeCell ref="B5:E5"/>
    <mergeCell ref="B6:E6"/>
  </mergeCells>
  <conditionalFormatting sqref="B9:J54">
    <cfRule type="expression" dxfId="0" priority="1">
      <formula>B9=0</formula>
    </cfRule>
  </conditionalFormatting>
  <hyperlinks>
    <hyperlink ref="J1" location="Inhaltsverzeichnis!A1" display="Zurück zum Inhaltsverzeichnis" xr:uid="{64BB5A34-B894-4FF7-A071-CFBADC36A795}"/>
  </hyperlinks>
  <printOptions horizontalCentered="1"/>
  <pageMargins left="0.19685039370078741" right="0.19685039370078741" top="0.78740157480314965" bottom="0.78740157480314965" header="0.39370078740157483" footer="0.39370078740157483"/>
  <pageSetup paperSize="9" scale="58" fitToWidth="0" orientation="landscape" r:id="rId1"/>
  <headerFooter alignWithMargins="0">
    <oddHeader>&amp;L&amp;F</oddHeader>
    <oddFooter>&amp;LSalzstadt Staßfurt&amp;CSeite &amp;P von &amp;N&amp;RRäume Glas Verwaltung 2</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4">
    <tabColor indexed="16"/>
  </sheetPr>
  <dimension ref="A1:Q52"/>
  <sheetViews>
    <sheetView showGridLines="0" zoomScaleNormal="100" workbookViewId="0"/>
  </sheetViews>
  <sheetFormatPr baseColWidth="10" defaultColWidth="0" defaultRowHeight="10.5" x14ac:dyDescent="0.15"/>
  <cols>
    <col min="1" max="1" width="6.7109375" style="8" customWidth="1"/>
    <col min="2" max="2" width="29.28515625" style="8" customWidth="1"/>
    <col min="3" max="3" width="11.140625" style="36" customWidth="1"/>
    <col min="4" max="4" width="9.140625" style="8" customWidth="1"/>
    <col min="5" max="5" width="16" style="8" bestFit="1" customWidth="1"/>
    <col min="6" max="6" width="12.7109375" style="8" customWidth="1"/>
    <col min="7" max="7" width="13.28515625" style="8" customWidth="1"/>
    <col min="8" max="8" width="12.140625" style="8" customWidth="1"/>
    <col min="9" max="9" width="13.28515625" style="8" customWidth="1"/>
    <col min="10" max="10" width="14.140625" style="8" customWidth="1"/>
    <col min="11" max="12" width="12.85546875" style="8" customWidth="1"/>
    <col min="13" max="13" width="22.5703125" style="8" customWidth="1"/>
    <col min="14" max="14" width="13.28515625" style="8" hidden="1" customWidth="1"/>
    <col min="15" max="15" width="10" style="8" hidden="1" customWidth="1"/>
    <col min="16" max="16" width="11.42578125" style="8" hidden="1" customWidth="1"/>
    <col min="17" max="17" width="10.5703125" style="8" hidden="1" customWidth="1"/>
    <col min="18" max="16384" width="6.42578125" style="8" hidden="1"/>
  </cols>
  <sheetData>
    <row r="1" spans="1:13" s="4" customFormat="1" ht="36" customHeight="1" x14ac:dyDescent="0.2">
      <c r="A1" s="4" t="s">
        <v>154</v>
      </c>
      <c r="C1" s="18"/>
      <c r="F1" s="7"/>
      <c r="G1" s="7"/>
      <c r="H1" s="7"/>
      <c r="I1" s="7"/>
      <c r="J1" s="6" t="s">
        <v>100</v>
      </c>
    </row>
    <row r="2" spans="1:13" s="4" customFormat="1" ht="25.9" customHeight="1" x14ac:dyDescent="0.2">
      <c r="A2" s="4" t="s">
        <v>101</v>
      </c>
      <c r="B2" s="5" t="str">
        <f>IF(Inhaltsverzeichnis!$C$3="", "",Inhaltsverzeichnis!$C$3)</f>
        <v/>
      </c>
      <c r="C2" s="18"/>
      <c r="F2" s="21" t="b">
        <v>0</v>
      </c>
      <c r="G2" s="77" t="str">
        <f>IF(F2=TRUE,"Bitte tragen Sie Ihre Leistungswerte in die gelben Zellen direkt unter der Zelle Leistungswerte (m²/h) ein. " &amp; "Die Leistungswerte werden automatisch in die untere Kalkulation übernommen.  
Die Steigerkosten sind pro Objekt in der Spalte SteigerKosten (€) einzutragen. Wenn keine Kosten dafür anfallen, bitte eine 0 eintragen.",IF(F3=TRUE,
"Die rot markierten Informationen sind nur zur Unterstützung. Sie zeigen an, wenn gelbe Zellen in dieser Tabelle oder in dem Stundenverrechnungssatz (SVS GlasRG) nicht ausgefüllt sind. " &amp;
"Wenn keine rote Schrift mehr angezeigt wird, ist alles ausgefüllt.",""))</f>
        <v/>
      </c>
      <c r="H2" s="77"/>
      <c r="I2" s="77"/>
      <c r="J2" s="77"/>
      <c r="K2" s="77"/>
      <c r="L2" s="77"/>
    </row>
    <row r="3" spans="1:13" s="4" customFormat="1" ht="27" customHeight="1" x14ac:dyDescent="0.2">
      <c r="B3" s="5"/>
      <c r="C3" s="18"/>
      <c r="F3" s="21" t="b">
        <v>0</v>
      </c>
      <c r="G3" s="95"/>
      <c r="H3" s="95"/>
      <c r="I3" s="95"/>
      <c r="J3" s="95"/>
      <c r="K3" s="95"/>
      <c r="L3" s="95"/>
      <c r="M3" s="20">
        <f>IF(COUNTA($M$5:$M$34)-COUNTBLANK($M$5:$M$34)=0,"",COUNTA($M$5:$M$34)-COUNTBLANK($M$5:$M$34))</f>
        <v>30</v>
      </c>
    </row>
    <row r="4" spans="1:13" ht="45" customHeight="1" x14ac:dyDescent="0.15">
      <c r="A4" s="1" t="s">
        <v>92</v>
      </c>
      <c r="B4" s="1" t="s">
        <v>104</v>
      </c>
      <c r="C4" s="2" t="s">
        <v>128</v>
      </c>
      <c r="D4" s="2" t="s">
        <v>103</v>
      </c>
      <c r="E4" s="2" t="s">
        <v>129</v>
      </c>
      <c r="F4" s="2" t="s">
        <v>130</v>
      </c>
      <c r="G4" s="2" t="s">
        <v>127</v>
      </c>
      <c r="H4" s="2" t="s">
        <v>153</v>
      </c>
      <c r="I4" s="2" t="s">
        <v>131</v>
      </c>
      <c r="J4" s="2" t="s">
        <v>152</v>
      </c>
      <c r="K4" s="2" t="s">
        <v>105</v>
      </c>
      <c r="L4" s="2" t="s">
        <v>106</v>
      </c>
    </row>
    <row r="5" spans="1:13" ht="15" customHeight="1" x14ac:dyDescent="0.15">
      <c r="A5" s="37">
        <v>1</v>
      </c>
      <c r="B5" s="38" t="s">
        <v>163</v>
      </c>
      <c r="C5" s="37" t="s">
        <v>162</v>
      </c>
      <c r="D5" s="76" t="s">
        <v>126</v>
      </c>
      <c r="E5" s="39">
        <v>10.5</v>
      </c>
      <c r="F5" s="39">
        <v>2</v>
      </c>
      <c r="G5" s="39">
        <v>1</v>
      </c>
      <c r="H5" s="39">
        <f>$E$5*$F$5*$G$5</f>
        <v>21</v>
      </c>
      <c r="I5" s="75"/>
      <c r="J5" s="75"/>
      <c r="K5" s="39">
        <f ca="1">IF('SVS GlasRG'!$H$61="",0,'SVS GlasRG'!$H$61)</f>
        <v>0</v>
      </c>
      <c r="L5" s="39">
        <f t="shared" ref="L5:L34" si="0">IF(OR(H5=0,I5="",J5=""),0,ROUND(H5/J5*K5+I5*G5,2))</f>
        <v>0</v>
      </c>
      <c r="M5" s="8" t="str">
        <f t="shared" ref="M5:M34" si="1">IF(H5=0,"",IF(I5="","Steigerkosten eintragen",IF(J5="","Leistungswert eintragen",IF(K5=0,"SVS prüfen",""))))</f>
        <v>Steigerkosten eintragen</v>
      </c>
    </row>
    <row r="6" spans="1:13" ht="15" customHeight="1" x14ac:dyDescent="0.15">
      <c r="A6" s="37">
        <v>2</v>
      </c>
      <c r="B6" s="38" t="s">
        <v>164</v>
      </c>
      <c r="C6" s="37" t="s">
        <v>162</v>
      </c>
      <c r="D6" s="76" t="s">
        <v>125</v>
      </c>
      <c r="E6" s="39">
        <v>163.51999999999998</v>
      </c>
      <c r="F6" s="39">
        <v>2</v>
      </c>
      <c r="G6" s="39">
        <v>2</v>
      </c>
      <c r="H6" s="39">
        <f>$E$6*$F$6*$G$6</f>
        <v>654.07999999999993</v>
      </c>
      <c r="I6" s="75"/>
      <c r="J6" s="75"/>
      <c r="K6" s="39">
        <f ca="1">IF('SVS GlasRG'!$H$61="",0,'SVS GlasRG'!$H$61)</f>
        <v>0</v>
      </c>
      <c r="L6" s="39">
        <f t="shared" si="0"/>
        <v>0</v>
      </c>
      <c r="M6" s="8" t="str">
        <f t="shared" si="1"/>
        <v>Steigerkosten eintragen</v>
      </c>
    </row>
    <row r="7" spans="1:13" ht="15" customHeight="1" x14ac:dyDescent="0.15">
      <c r="A7" s="37">
        <v>3</v>
      </c>
      <c r="B7" s="38" t="s">
        <v>165</v>
      </c>
      <c r="C7" s="37" t="s">
        <v>162</v>
      </c>
      <c r="D7" s="76" t="s">
        <v>125</v>
      </c>
      <c r="E7" s="39">
        <v>18.330000000000002</v>
      </c>
      <c r="F7" s="39">
        <v>2</v>
      </c>
      <c r="G7" s="39">
        <v>2</v>
      </c>
      <c r="H7" s="39">
        <f>$E$7*$F$7*$G$7</f>
        <v>73.320000000000007</v>
      </c>
      <c r="I7" s="75"/>
      <c r="J7" s="75"/>
      <c r="K7" s="39">
        <f ca="1">IF('SVS GlasRG'!$H$61="",0,'SVS GlasRG'!$H$61)</f>
        <v>0</v>
      </c>
      <c r="L7" s="39">
        <f t="shared" si="0"/>
        <v>0</v>
      </c>
      <c r="M7" s="8" t="str">
        <f t="shared" si="1"/>
        <v>Steigerkosten eintragen</v>
      </c>
    </row>
    <row r="8" spans="1:13" ht="15" customHeight="1" x14ac:dyDescent="0.15">
      <c r="A8" s="37">
        <v>4</v>
      </c>
      <c r="B8" s="38" t="s">
        <v>166</v>
      </c>
      <c r="C8" s="37" t="s">
        <v>162</v>
      </c>
      <c r="D8" s="76" t="s">
        <v>125</v>
      </c>
      <c r="E8" s="39">
        <v>314.55000000000007</v>
      </c>
      <c r="F8" s="39">
        <v>2</v>
      </c>
      <c r="G8" s="39">
        <v>2</v>
      </c>
      <c r="H8" s="39">
        <f>$E$8*$F$8*$G$8</f>
        <v>1258.2000000000003</v>
      </c>
      <c r="I8" s="75"/>
      <c r="J8" s="75"/>
      <c r="K8" s="39">
        <f ca="1">IF('SVS GlasRG'!$H$61="",0,'SVS GlasRG'!$H$61)</f>
        <v>0</v>
      </c>
      <c r="L8" s="39">
        <f t="shared" si="0"/>
        <v>0</v>
      </c>
      <c r="M8" s="8" t="str">
        <f t="shared" si="1"/>
        <v>Steigerkosten eintragen</v>
      </c>
    </row>
    <row r="9" spans="1:13" ht="15" customHeight="1" x14ac:dyDescent="0.15">
      <c r="A9" s="37">
        <v>5</v>
      </c>
      <c r="B9" s="38" t="s">
        <v>167</v>
      </c>
      <c r="C9" s="37" t="s">
        <v>162</v>
      </c>
      <c r="D9" s="76" t="s">
        <v>125</v>
      </c>
      <c r="E9" s="39">
        <v>106.64</v>
      </c>
      <c r="F9" s="39">
        <v>2</v>
      </c>
      <c r="G9" s="39">
        <v>2</v>
      </c>
      <c r="H9" s="39">
        <f>$E$9*$F$9*$G$9</f>
        <v>426.56</v>
      </c>
      <c r="I9" s="75"/>
      <c r="J9" s="75"/>
      <c r="K9" s="39">
        <f ca="1">IF('SVS GlasRG'!$H$61="",0,'SVS GlasRG'!$H$61)</f>
        <v>0</v>
      </c>
      <c r="L9" s="39">
        <f t="shared" si="0"/>
        <v>0</v>
      </c>
      <c r="M9" s="8" t="str">
        <f t="shared" si="1"/>
        <v>Steigerkosten eintragen</v>
      </c>
    </row>
    <row r="10" spans="1:13" ht="15" customHeight="1" x14ac:dyDescent="0.15">
      <c r="A10" s="37">
        <v>6</v>
      </c>
      <c r="B10" s="38" t="s">
        <v>168</v>
      </c>
      <c r="C10" s="37" t="s">
        <v>162</v>
      </c>
      <c r="D10" s="76" t="s">
        <v>125</v>
      </c>
      <c r="E10" s="39">
        <v>344.48999999999978</v>
      </c>
      <c r="F10" s="39">
        <v>2</v>
      </c>
      <c r="G10" s="39">
        <v>2</v>
      </c>
      <c r="H10" s="39">
        <f>$E$10*$F$10*$G$10</f>
        <v>1377.9599999999991</v>
      </c>
      <c r="I10" s="75"/>
      <c r="J10" s="75"/>
      <c r="K10" s="39">
        <f ca="1">IF('SVS GlasRG'!$H$61="",0,'SVS GlasRG'!$H$61)</f>
        <v>0</v>
      </c>
      <c r="L10" s="39">
        <f t="shared" si="0"/>
        <v>0</v>
      </c>
      <c r="M10" s="8" t="str">
        <f t="shared" si="1"/>
        <v>Steigerkosten eintragen</v>
      </c>
    </row>
    <row r="11" spans="1:13" ht="15" customHeight="1" x14ac:dyDescent="0.15">
      <c r="A11" s="37">
        <v>7</v>
      </c>
      <c r="B11" s="38" t="s">
        <v>169</v>
      </c>
      <c r="C11" s="37" t="s">
        <v>162</v>
      </c>
      <c r="D11" s="76" t="s">
        <v>125</v>
      </c>
      <c r="E11" s="39">
        <v>49.68</v>
      </c>
      <c r="F11" s="39">
        <v>2</v>
      </c>
      <c r="G11" s="39">
        <v>2</v>
      </c>
      <c r="H11" s="39">
        <f>$E$11*$F$11*$G$11</f>
        <v>198.72</v>
      </c>
      <c r="I11" s="75"/>
      <c r="J11" s="75"/>
      <c r="K11" s="39">
        <f ca="1">IF('SVS GlasRG'!$H$61="",0,'SVS GlasRG'!$H$61)</f>
        <v>0</v>
      </c>
      <c r="L11" s="39">
        <f t="shared" si="0"/>
        <v>0</v>
      </c>
      <c r="M11" s="8" t="str">
        <f t="shared" si="1"/>
        <v>Steigerkosten eintragen</v>
      </c>
    </row>
    <row r="12" spans="1:13" ht="15" customHeight="1" x14ac:dyDescent="0.15">
      <c r="A12" s="37">
        <v>8</v>
      </c>
      <c r="B12" s="38" t="s">
        <v>170</v>
      </c>
      <c r="C12" s="37" t="s">
        <v>162</v>
      </c>
      <c r="D12" s="76" t="s">
        <v>125</v>
      </c>
      <c r="E12" s="39">
        <v>151.71</v>
      </c>
      <c r="F12" s="39">
        <v>2</v>
      </c>
      <c r="G12" s="39">
        <v>2</v>
      </c>
      <c r="H12" s="39">
        <f>$E$12*$F$12*$G$12</f>
        <v>606.84</v>
      </c>
      <c r="I12" s="75"/>
      <c r="J12" s="75"/>
      <c r="K12" s="39">
        <f ca="1">IF('SVS GlasRG'!$H$61="",0,'SVS GlasRG'!$H$61)</f>
        <v>0</v>
      </c>
      <c r="L12" s="39">
        <f t="shared" si="0"/>
        <v>0</v>
      </c>
      <c r="M12" s="8" t="str">
        <f t="shared" si="1"/>
        <v>Steigerkosten eintragen</v>
      </c>
    </row>
    <row r="13" spans="1:13" ht="15" customHeight="1" x14ac:dyDescent="0.15">
      <c r="A13" s="37">
        <v>9</v>
      </c>
      <c r="B13" s="38" t="s">
        <v>171</v>
      </c>
      <c r="C13" s="37" t="s">
        <v>162</v>
      </c>
      <c r="D13" s="76" t="s">
        <v>125</v>
      </c>
      <c r="E13" s="39">
        <v>583.36999999999989</v>
      </c>
      <c r="F13" s="39">
        <v>2</v>
      </c>
      <c r="G13" s="39">
        <v>2</v>
      </c>
      <c r="H13" s="39">
        <f>$E$13*$F$13*$G$13</f>
        <v>2333.4799999999996</v>
      </c>
      <c r="I13" s="75"/>
      <c r="J13" s="75"/>
      <c r="K13" s="39">
        <f ca="1">IF('SVS GlasRG'!$H$61="",0,'SVS GlasRG'!$H$61)</f>
        <v>0</v>
      </c>
      <c r="L13" s="39">
        <f t="shared" si="0"/>
        <v>0</v>
      </c>
      <c r="M13" s="8" t="str">
        <f t="shared" si="1"/>
        <v>Steigerkosten eintragen</v>
      </c>
    </row>
    <row r="14" spans="1:13" ht="15" customHeight="1" x14ac:dyDescent="0.15">
      <c r="A14" s="37">
        <v>10</v>
      </c>
      <c r="B14" s="38" t="s">
        <v>172</v>
      </c>
      <c r="C14" s="37" t="s">
        <v>162</v>
      </c>
      <c r="D14" s="76" t="s">
        <v>124</v>
      </c>
      <c r="E14" s="39">
        <v>160.75</v>
      </c>
      <c r="F14" s="39">
        <v>2</v>
      </c>
      <c r="G14" s="39">
        <v>3</v>
      </c>
      <c r="H14" s="39">
        <f>$E$14*$F$14*$G$14</f>
        <v>964.5</v>
      </c>
      <c r="I14" s="75"/>
      <c r="J14" s="75"/>
      <c r="K14" s="39">
        <f ca="1">IF('SVS GlasRG'!$H$61="",0,'SVS GlasRG'!$H$61)</f>
        <v>0</v>
      </c>
      <c r="L14" s="39">
        <f t="shared" si="0"/>
        <v>0</v>
      </c>
      <c r="M14" s="8" t="str">
        <f t="shared" si="1"/>
        <v>Steigerkosten eintragen</v>
      </c>
    </row>
    <row r="15" spans="1:13" ht="15" customHeight="1" x14ac:dyDescent="0.15">
      <c r="A15" s="37">
        <v>11</v>
      </c>
      <c r="B15" s="38" t="s">
        <v>173</v>
      </c>
      <c r="C15" s="37" t="s">
        <v>162</v>
      </c>
      <c r="D15" s="76" t="s">
        <v>125</v>
      </c>
      <c r="E15" s="39">
        <v>113.25999999999998</v>
      </c>
      <c r="F15" s="39">
        <v>2</v>
      </c>
      <c r="G15" s="39">
        <v>2</v>
      </c>
      <c r="H15" s="39">
        <f>$E$15*$F$15*$G$15</f>
        <v>453.03999999999991</v>
      </c>
      <c r="I15" s="75"/>
      <c r="J15" s="75"/>
      <c r="K15" s="39">
        <f ca="1">IF('SVS GlasRG'!$H$61="",0,'SVS GlasRG'!$H$61)</f>
        <v>0</v>
      </c>
      <c r="L15" s="39">
        <f t="shared" si="0"/>
        <v>0</v>
      </c>
      <c r="M15" s="8" t="str">
        <f t="shared" si="1"/>
        <v>Steigerkosten eintragen</v>
      </c>
    </row>
    <row r="16" spans="1:13" ht="15" customHeight="1" x14ac:dyDescent="0.15">
      <c r="A16" s="37">
        <v>12</v>
      </c>
      <c r="B16" s="38" t="s">
        <v>174</v>
      </c>
      <c r="C16" s="37" t="s">
        <v>162</v>
      </c>
      <c r="D16" s="76" t="s">
        <v>125</v>
      </c>
      <c r="E16" s="39">
        <v>8</v>
      </c>
      <c r="F16" s="39">
        <v>2</v>
      </c>
      <c r="G16" s="39">
        <v>2</v>
      </c>
      <c r="H16" s="39">
        <f>$E$16*$F$16*$G$16</f>
        <v>32</v>
      </c>
      <c r="I16" s="75"/>
      <c r="J16" s="75"/>
      <c r="K16" s="39">
        <f ca="1">IF('SVS GlasRG'!$H$61="",0,'SVS GlasRG'!$H$61)</f>
        <v>0</v>
      </c>
      <c r="L16" s="39">
        <f t="shared" si="0"/>
        <v>0</v>
      </c>
      <c r="M16" s="8" t="str">
        <f t="shared" si="1"/>
        <v>Steigerkosten eintragen</v>
      </c>
    </row>
    <row r="17" spans="1:13" ht="15" customHeight="1" x14ac:dyDescent="0.15">
      <c r="A17" s="37">
        <v>13</v>
      </c>
      <c r="B17" s="38" t="s">
        <v>175</v>
      </c>
      <c r="C17" s="37" t="s">
        <v>162</v>
      </c>
      <c r="D17" s="76" t="s">
        <v>125</v>
      </c>
      <c r="E17" s="39">
        <v>29</v>
      </c>
      <c r="F17" s="39">
        <v>2</v>
      </c>
      <c r="G17" s="39">
        <v>2</v>
      </c>
      <c r="H17" s="39">
        <f>$E$17*$F$17*$G$17</f>
        <v>116</v>
      </c>
      <c r="I17" s="75"/>
      <c r="J17" s="75"/>
      <c r="K17" s="39">
        <f ca="1">IF('SVS GlasRG'!$H$61="",0,'SVS GlasRG'!$H$61)</f>
        <v>0</v>
      </c>
      <c r="L17" s="39">
        <f t="shared" si="0"/>
        <v>0</v>
      </c>
      <c r="M17" s="8" t="str">
        <f t="shared" si="1"/>
        <v>Steigerkosten eintragen</v>
      </c>
    </row>
    <row r="18" spans="1:13" ht="15" customHeight="1" x14ac:dyDescent="0.15">
      <c r="A18" s="37">
        <v>14</v>
      </c>
      <c r="B18" s="38" t="s">
        <v>176</v>
      </c>
      <c r="C18" s="37" t="s">
        <v>162</v>
      </c>
      <c r="D18" s="76" t="s">
        <v>125</v>
      </c>
      <c r="E18" s="39">
        <v>202.12</v>
      </c>
      <c r="F18" s="39">
        <v>2</v>
      </c>
      <c r="G18" s="39">
        <v>2</v>
      </c>
      <c r="H18" s="39">
        <f>$E$18*$F$18*$G$18</f>
        <v>808.48</v>
      </c>
      <c r="I18" s="75"/>
      <c r="J18" s="75"/>
      <c r="K18" s="39">
        <f ca="1">IF('SVS GlasRG'!$H$61="",0,'SVS GlasRG'!$H$61)</f>
        <v>0</v>
      </c>
      <c r="L18" s="39">
        <f t="shared" si="0"/>
        <v>0</v>
      </c>
      <c r="M18" s="8" t="str">
        <f t="shared" si="1"/>
        <v>Steigerkosten eintragen</v>
      </c>
    </row>
    <row r="19" spans="1:13" ht="15" customHeight="1" x14ac:dyDescent="0.15">
      <c r="A19" s="37">
        <v>15</v>
      </c>
      <c r="B19" s="38" t="s">
        <v>177</v>
      </c>
      <c r="C19" s="37" t="s">
        <v>162</v>
      </c>
      <c r="D19" s="76" t="s">
        <v>125</v>
      </c>
      <c r="E19" s="39">
        <v>336.70000000000005</v>
      </c>
      <c r="F19" s="39">
        <v>2</v>
      </c>
      <c r="G19" s="39">
        <v>2</v>
      </c>
      <c r="H19" s="39">
        <f>$E$19*$F$19*$G$19</f>
        <v>1346.8000000000002</v>
      </c>
      <c r="I19" s="75"/>
      <c r="J19" s="75"/>
      <c r="K19" s="39">
        <f ca="1">IF('SVS GlasRG'!$H$61="",0,'SVS GlasRG'!$H$61)</f>
        <v>0</v>
      </c>
      <c r="L19" s="39">
        <f t="shared" si="0"/>
        <v>0</v>
      </c>
      <c r="M19" s="8" t="str">
        <f t="shared" si="1"/>
        <v>Steigerkosten eintragen</v>
      </c>
    </row>
    <row r="20" spans="1:13" ht="15" customHeight="1" x14ac:dyDescent="0.15">
      <c r="A20" s="37">
        <v>16</v>
      </c>
      <c r="B20" s="38" t="s">
        <v>178</v>
      </c>
      <c r="C20" s="37" t="s">
        <v>162</v>
      </c>
      <c r="D20" s="76" t="s">
        <v>125</v>
      </c>
      <c r="E20" s="39">
        <v>206.57999999999998</v>
      </c>
      <c r="F20" s="39">
        <v>2</v>
      </c>
      <c r="G20" s="39">
        <v>2</v>
      </c>
      <c r="H20" s="39">
        <f>$E$20*$F$20*$G$20</f>
        <v>826.31999999999994</v>
      </c>
      <c r="I20" s="75"/>
      <c r="J20" s="75"/>
      <c r="K20" s="39">
        <f ca="1">IF('SVS GlasRG'!$H$61="",0,'SVS GlasRG'!$H$61)</f>
        <v>0</v>
      </c>
      <c r="L20" s="39">
        <f t="shared" si="0"/>
        <v>0</v>
      </c>
      <c r="M20" s="8" t="str">
        <f t="shared" si="1"/>
        <v>Steigerkosten eintragen</v>
      </c>
    </row>
    <row r="21" spans="1:13" ht="15" customHeight="1" x14ac:dyDescent="0.15">
      <c r="A21" s="37">
        <v>17</v>
      </c>
      <c r="B21" s="38" t="s">
        <v>179</v>
      </c>
      <c r="C21" s="37" t="s">
        <v>162</v>
      </c>
      <c r="D21" s="76" t="s">
        <v>125</v>
      </c>
      <c r="E21" s="39">
        <v>47.03</v>
      </c>
      <c r="F21" s="39">
        <v>2</v>
      </c>
      <c r="G21" s="39">
        <v>2</v>
      </c>
      <c r="H21" s="39">
        <f>$E$21*$F$21*$G$21</f>
        <v>188.12</v>
      </c>
      <c r="I21" s="75"/>
      <c r="J21" s="75"/>
      <c r="K21" s="39">
        <f ca="1">IF('SVS GlasRG'!$H$61="",0,'SVS GlasRG'!$H$61)</f>
        <v>0</v>
      </c>
      <c r="L21" s="39">
        <f t="shared" si="0"/>
        <v>0</v>
      </c>
      <c r="M21" s="8" t="str">
        <f t="shared" si="1"/>
        <v>Steigerkosten eintragen</v>
      </c>
    </row>
    <row r="22" spans="1:13" ht="15" customHeight="1" x14ac:dyDescent="0.15">
      <c r="A22" s="37">
        <v>18</v>
      </c>
      <c r="B22" s="38" t="s">
        <v>180</v>
      </c>
      <c r="C22" s="37" t="s">
        <v>162</v>
      </c>
      <c r="D22" s="76" t="s">
        <v>125</v>
      </c>
      <c r="E22" s="39">
        <v>89.679999999999978</v>
      </c>
      <c r="F22" s="39">
        <v>2</v>
      </c>
      <c r="G22" s="39">
        <v>2</v>
      </c>
      <c r="H22" s="39">
        <f>$E$22*$F$22*$G$22</f>
        <v>358.71999999999991</v>
      </c>
      <c r="I22" s="75"/>
      <c r="J22" s="75"/>
      <c r="K22" s="39">
        <f ca="1">IF('SVS GlasRG'!$H$61="",0,'SVS GlasRG'!$H$61)</f>
        <v>0</v>
      </c>
      <c r="L22" s="39">
        <f t="shared" si="0"/>
        <v>0</v>
      </c>
      <c r="M22" s="8" t="str">
        <f t="shared" si="1"/>
        <v>Steigerkosten eintragen</v>
      </c>
    </row>
    <row r="23" spans="1:13" ht="15" customHeight="1" x14ac:dyDescent="0.15">
      <c r="A23" s="37">
        <v>19</v>
      </c>
      <c r="B23" s="38" t="s">
        <v>181</v>
      </c>
      <c r="C23" s="37" t="s">
        <v>162</v>
      </c>
      <c r="D23" s="76" t="s">
        <v>125</v>
      </c>
      <c r="E23" s="39">
        <v>355.24999999999989</v>
      </c>
      <c r="F23" s="39">
        <v>2</v>
      </c>
      <c r="G23" s="39">
        <v>2</v>
      </c>
      <c r="H23" s="39">
        <f>$E$23*$F$23*$G$23</f>
        <v>1420.9999999999995</v>
      </c>
      <c r="I23" s="75"/>
      <c r="J23" s="75"/>
      <c r="K23" s="39">
        <f ca="1">IF('SVS GlasRG'!$H$61="",0,'SVS GlasRG'!$H$61)</f>
        <v>0</v>
      </c>
      <c r="L23" s="39">
        <f t="shared" si="0"/>
        <v>0</v>
      </c>
      <c r="M23" s="8" t="str">
        <f t="shared" si="1"/>
        <v>Steigerkosten eintragen</v>
      </c>
    </row>
    <row r="24" spans="1:13" ht="15" customHeight="1" x14ac:dyDescent="0.15">
      <c r="A24" s="37">
        <v>20</v>
      </c>
      <c r="B24" s="38" t="s">
        <v>182</v>
      </c>
      <c r="C24" s="37" t="s">
        <v>162</v>
      </c>
      <c r="D24" s="76" t="s">
        <v>125</v>
      </c>
      <c r="E24" s="39">
        <v>84.600000000000009</v>
      </c>
      <c r="F24" s="39">
        <v>2</v>
      </c>
      <c r="G24" s="39">
        <v>2</v>
      </c>
      <c r="H24" s="39">
        <f>$E$24*$F$24*$G$24</f>
        <v>338.40000000000003</v>
      </c>
      <c r="I24" s="75"/>
      <c r="J24" s="75"/>
      <c r="K24" s="39">
        <f ca="1">IF('SVS GlasRG'!$H$61="",0,'SVS GlasRG'!$H$61)</f>
        <v>0</v>
      </c>
      <c r="L24" s="39">
        <f t="shared" si="0"/>
        <v>0</v>
      </c>
      <c r="M24" s="8" t="str">
        <f t="shared" si="1"/>
        <v>Steigerkosten eintragen</v>
      </c>
    </row>
    <row r="25" spans="1:13" ht="15" customHeight="1" x14ac:dyDescent="0.15">
      <c r="A25" s="37">
        <v>21</v>
      </c>
      <c r="B25" s="38" t="s">
        <v>183</v>
      </c>
      <c r="C25" s="37" t="s">
        <v>162</v>
      </c>
      <c r="D25" s="76" t="s">
        <v>125</v>
      </c>
      <c r="E25" s="39">
        <v>67.910000000000011</v>
      </c>
      <c r="F25" s="39">
        <v>2</v>
      </c>
      <c r="G25" s="39">
        <v>2</v>
      </c>
      <c r="H25" s="39">
        <f>$E$25*$F$25*$G$25</f>
        <v>271.64000000000004</v>
      </c>
      <c r="I25" s="75"/>
      <c r="J25" s="75"/>
      <c r="K25" s="39">
        <f ca="1">IF('SVS GlasRG'!$H$61="",0,'SVS GlasRG'!$H$61)</f>
        <v>0</v>
      </c>
      <c r="L25" s="39">
        <f t="shared" si="0"/>
        <v>0</v>
      </c>
      <c r="M25" s="8" t="str">
        <f t="shared" si="1"/>
        <v>Steigerkosten eintragen</v>
      </c>
    </row>
    <row r="26" spans="1:13" ht="15" customHeight="1" x14ac:dyDescent="0.15">
      <c r="A26" s="37">
        <v>22</v>
      </c>
      <c r="B26" s="38" t="s">
        <v>184</v>
      </c>
      <c r="C26" s="37" t="s">
        <v>162</v>
      </c>
      <c r="D26" s="76" t="s">
        <v>125</v>
      </c>
      <c r="E26" s="39">
        <v>40.9</v>
      </c>
      <c r="F26" s="39">
        <v>2</v>
      </c>
      <c r="G26" s="39">
        <v>2</v>
      </c>
      <c r="H26" s="39">
        <f>$E$26*$F$26*$G$26</f>
        <v>163.6</v>
      </c>
      <c r="I26" s="75"/>
      <c r="J26" s="75"/>
      <c r="K26" s="39">
        <f ca="1">IF('SVS GlasRG'!$H$61="",0,'SVS GlasRG'!$H$61)</f>
        <v>0</v>
      </c>
      <c r="L26" s="39">
        <f t="shared" si="0"/>
        <v>0</v>
      </c>
      <c r="M26" s="8" t="str">
        <f t="shared" si="1"/>
        <v>Steigerkosten eintragen</v>
      </c>
    </row>
    <row r="27" spans="1:13" ht="15" customHeight="1" x14ac:dyDescent="0.15">
      <c r="A27" s="37">
        <v>23</v>
      </c>
      <c r="B27" s="38" t="s">
        <v>185</v>
      </c>
      <c r="C27" s="37" t="s">
        <v>162</v>
      </c>
      <c r="D27" s="76" t="s">
        <v>125</v>
      </c>
      <c r="E27" s="39">
        <v>58.25</v>
      </c>
      <c r="F27" s="39">
        <v>2</v>
      </c>
      <c r="G27" s="39">
        <v>2</v>
      </c>
      <c r="H27" s="39">
        <f>$E$27*$F$27*$G$27</f>
        <v>233</v>
      </c>
      <c r="I27" s="75"/>
      <c r="J27" s="75"/>
      <c r="K27" s="39">
        <f ca="1">IF('SVS GlasRG'!$H$61="",0,'SVS GlasRG'!$H$61)</f>
        <v>0</v>
      </c>
      <c r="L27" s="39">
        <f t="shared" si="0"/>
        <v>0</v>
      </c>
      <c r="M27" s="8" t="str">
        <f t="shared" si="1"/>
        <v>Steigerkosten eintragen</v>
      </c>
    </row>
    <row r="28" spans="1:13" ht="15" customHeight="1" x14ac:dyDescent="0.15">
      <c r="A28" s="37">
        <v>24</v>
      </c>
      <c r="B28" s="38" t="s">
        <v>186</v>
      </c>
      <c r="C28" s="37" t="s">
        <v>162</v>
      </c>
      <c r="D28" s="76" t="s">
        <v>123</v>
      </c>
      <c r="E28" s="39">
        <v>243.72000000000003</v>
      </c>
      <c r="F28" s="39">
        <v>2</v>
      </c>
      <c r="G28" s="39">
        <v>4</v>
      </c>
      <c r="H28" s="39">
        <f>$E$28*$F$28*$G$28</f>
        <v>1949.7600000000002</v>
      </c>
      <c r="I28" s="75"/>
      <c r="J28" s="75"/>
      <c r="K28" s="39">
        <f ca="1">IF('SVS GlasRG'!$H$61="",0,'SVS GlasRG'!$H$61)</f>
        <v>0</v>
      </c>
      <c r="L28" s="39">
        <f t="shared" si="0"/>
        <v>0</v>
      </c>
      <c r="M28" s="8" t="str">
        <f t="shared" si="1"/>
        <v>Steigerkosten eintragen</v>
      </c>
    </row>
    <row r="29" spans="1:13" ht="15" customHeight="1" x14ac:dyDescent="0.15">
      <c r="A29" s="37">
        <v>25</v>
      </c>
      <c r="B29" s="38" t="s">
        <v>187</v>
      </c>
      <c r="C29" s="37" t="s">
        <v>162</v>
      </c>
      <c r="D29" s="76" t="s">
        <v>123</v>
      </c>
      <c r="E29" s="39">
        <v>115.64000000000001</v>
      </c>
      <c r="F29" s="39">
        <v>2</v>
      </c>
      <c r="G29" s="39">
        <v>4</v>
      </c>
      <c r="H29" s="39">
        <f>$E$29*$F$29*$G$29</f>
        <v>925.12000000000012</v>
      </c>
      <c r="I29" s="75"/>
      <c r="J29" s="75"/>
      <c r="K29" s="39">
        <f ca="1">IF('SVS GlasRG'!$H$61="",0,'SVS GlasRG'!$H$61)</f>
        <v>0</v>
      </c>
      <c r="L29" s="39">
        <f t="shared" si="0"/>
        <v>0</v>
      </c>
      <c r="M29" s="8" t="str">
        <f t="shared" si="1"/>
        <v>Steigerkosten eintragen</v>
      </c>
    </row>
    <row r="30" spans="1:13" ht="15" customHeight="1" x14ac:dyDescent="0.15">
      <c r="A30" s="37">
        <v>26</v>
      </c>
      <c r="B30" s="38" t="s">
        <v>188</v>
      </c>
      <c r="C30" s="37" t="s">
        <v>162</v>
      </c>
      <c r="D30" s="76" t="s">
        <v>126</v>
      </c>
      <c r="E30" s="39">
        <v>15.14</v>
      </c>
      <c r="F30" s="39">
        <v>2</v>
      </c>
      <c r="G30" s="39">
        <v>1</v>
      </c>
      <c r="H30" s="39">
        <f>$E$30*$F$30*$G$30</f>
        <v>30.28</v>
      </c>
      <c r="I30" s="75"/>
      <c r="J30" s="75"/>
      <c r="K30" s="39">
        <f ca="1">IF('SVS GlasRG'!$H$61="",0,'SVS GlasRG'!$H$61)</f>
        <v>0</v>
      </c>
      <c r="L30" s="39">
        <f t="shared" si="0"/>
        <v>0</v>
      </c>
      <c r="M30" s="8" t="str">
        <f t="shared" si="1"/>
        <v>Steigerkosten eintragen</v>
      </c>
    </row>
    <row r="31" spans="1:13" ht="15" customHeight="1" x14ac:dyDescent="0.15">
      <c r="A31" s="37">
        <v>27</v>
      </c>
      <c r="B31" s="38" t="s">
        <v>189</v>
      </c>
      <c r="C31" s="37" t="s">
        <v>162</v>
      </c>
      <c r="D31" s="76" t="s">
        <v>125</v>
      </c>
      <c r="E31" s="39">
        <v>42.88</v>
      </c>
      <c r="F31" s="39">
        <v>2</v>
      </c>
      <c r="G31" s="39">
        <v>2</v>
      </c>
      <c r="H31" s="39">
        <f>$E$31*$F$31*$G$31</f>
        <v>171.52</v>
      </c>
      <c r="I31" s="75"/>
      <c r="J31" s="75"/>
      <c r="K31" s="39">
        <f ca="1">IF('SVS GlasRG'!$H$61="",0,'SVS GlasRG'!$H$61)</f>
        <v>0</v>
      </c>
      <c r="L31" s="39">
        <f t="shared" si="0"/>
        <v>0</v>
      </c>
      <c r="M31" s="8" t="str">
        <f t="shared" si="1"/>
        <v>Steigerkosten eintragen</v>
      </c>
    </row>
    <row r="32" spans="1:13" ht="15" customHeight="1" x14ac:dyDescent="0.15">
      <c r="A32" s="37">
        <v>28</v>
      </c>
      <c r="B32" s="38" t="s">
        <v>190</v>
      </c>
      <c r="C32" s="37" t="s">
        <v>162</v>
      </c>
      <c r="D32" s="76" t="s">
        <v>126</v>
      </c>
      <c r="E32" s="39">
        <v>9.0399999999999991</v>
      </c>
      <c r="F32" s="39">
        <v>2</v>
      </c>
      <c r="G32" s="39">
        <v>1</v>
      </c>
      <c r="H32" s="39">
        <f>$E$32*$F$32*$G$32</f>
        <v>18.079999999999998</v>
      </c>
      <c r="I32" s="75"/>
      <c r="J32" s="75"/>
      <c r="K32" s="39">
        <f ca="1">IF('SVS GlasRG'!$H$61="",0,'SVS GlasRG'!$H$61)</f>
        <v>0</v>
      </c>
      <c r="L32" s="39">
        <f t="shared" si="0"/>
        <v>0</v>
      </c>
      <c r="M32" s="8" t="str">
        <f t="shared" si="1"/>
        <v>Steigerkosten eintragen</v>
      </c>
    </row>
    <row r="33" spans="1:13" ht="15" customHeight="1" x14ac:dyDescent="0.15">
      <c r="A33" s="37">
        <v>29</v>
      </c>
      <c r="B33" s="38" t="s">
        <v>191</v>
      </c>
      <c r="C33" s="37" t="s">
        <v>162</v>
      </c>
      <c r="D33" s="76" t="s">
        <v>123</v>
      </c>
      <c r="E33" s="39">
        <v>161.19</v>
      </c>
      <c r="F33" s="39">
        <v>2</v>
      </c>
      <c r="G33" s="39">
        <v>4</v>
      </c>
      <c r="H33" s="39">
        <f>$E$33*$F$33*$G$33</f>
        <v>1289.52</v>
      </c>
      <c r="I33" s="75"/>
      <c r="J33" s="75"/>
      <c r="K33" s="39">
        <f ca="1">IF('SVS GlasRG'!$H$61="",0,'SVS GlasRG'!$H$61)</f>
        <v>0</v>
      </c>
      <c r="L33" s="39">
        <f t="shared" si="0"/>
        <v>0</v>
      </c>
      <c r="M33" s="8" t="str">
        <f t="shared" si="1"/>
        <v>Steigerkosten eintragen</v>
      </c>
    </row>
    <row r="34" spans="1:13" ht="15" customHeight="1" x14ac:dyDescent="0.15">
      <c r="A34" s="37">
        <v>30</v>
      </c>
      <c r="B34" s="38" t="s">
        <v>192</v>
      </c>
      <c r="C34" s="37" t="s">
        <v>162</v>
      </c>
      <c r="D34" s="76" t="s">
        <v>123</v>
      </c>
      <c r="E34" s="39">
        <v>255.96000000000004</v>
      </c>
      <c r="F34" s="39">
        <v>2</v>
      </c>
      <c r="G34" s="39">
        <v>4</v>
      </c>
      <c r="H34" s="39">
        <f>$E$34*$F$34*$G$34</f>
        <v>2047.6800000000003</v>
      </c>
      <c r="I34" s="75"/>
      <c r="J34" s="75"/>
      <c r="K34" s="39">
        <f ca="1">IF('SVS GlasRG'!$H$61="",0,'SVS GlasRG'!$H$61)</f>
        <v>0</v>
      </c>
      <c r="L34" s="39">
        <f t="shared" si="0"/>
        <v>0</v>
      </c>
      <c r="M34" s="8" t="str">
        <f t="shared" si="1"/>
        <v>Steigerkosten eintragen</v>
      </c>
    </row>
    <row r="36" spans="1:13" ht="15" customHeight="1" x14ac:dyDescent="0.15">
      <c r="B36" s="77" t="s">
        <v>231</v>
      </c>
      <c r="C36" s="77"/>
      <c r="D36" s="77"/>
      <c r="E36" s="77"/>
      <c r="F36" s="77"/>
      <c r="G36" s="77"/>
      <c r="H36" s="77"/>
      <c r="I36" s="77"/>
    </row>
    <row r="37" spans="1:13" x14ac:dyDescent="0.15">
      <c r="B37" s="8" t="s">
        <v>232</v>
      </c>
    </row>
    <row r="38" spans="1:13" x14ac:dyDescent="0.15">
      <c r="B38" s="40" t="s">
        <v>233</v>
      </c>
    </row>
    <row r="39" spans="1:13" x14ac:dyDescent="0.15">
      <c r="B39" s="40" t="s">
        <v>234</v>
      </c>
    </row>
    <row r="41" spans="1:13" x14ac:dyDescent="0.15">
      <c r="B41" s="8" t="s">
        <v>235</v>
      </c>
    </row>
    <row r="42" spans="1:13" x14ac:dyDescent="0.15">
      <c r="B42" s="8" t="s">
        <v>236</v>
      </c>
    </row>
    <row r="43" spans="1:13" x14ac:dyDescent="0.15">
      <c r="B43" s="8" t="s">
        <v>237</v>
      </c>
    </row>
    <row r="45" spans="1:13" x14ac:dyDescent="0.15">
      <c r="B45" s="40" t="s">
        <v>238</v>
      </c>
    </row>
    <row r="46" spans="1:13" x14ac:dyDescent="0.15">
      <c r="B46" s="8" t="s">
        <v>239</v>
      </c>
    </row>
    <row r="48" spans="1:13" x14ac:dyDescent="0.15">
      <c r="B48" s="8" t="s">
        <v>240</v>
      </c>
    </row>
    <row r="49" spans="2:2" x14ac:dyDescent="0.15">
      <c r="B49" s="8" t="s">
        <v>241</v>
      </c>
    </row>
    <row r="51" spans="2:2" x14ac:dyDescent="0.15">
      <c r="B51" s="8" t="s">
        <v>242</v>
      </c>
    </row>
    <row r="52" spans="2:2" x14ac:dyDescent="0.15">
      <c r="B52" s="40" t="s">
        <v>243</v>
      </c>
    </row>
  </sheetData>
  <sheetProtection algorithmName="SHA-512" hashValue="uSDOdU9sN77aSZmRNhUlJbuP2FBWSNcpaegW6zNVcdcYZIk5vQjhqgs6Vyokem0Km0AL6fA8e3mGp18mQPr6qA==" saltValue="IAJ0DQaxZB/1k0YJ0/c3fQ==" spinCount="100000" sheet="1" objects="1" scenarios="1"/>
  <mergeCells count="2">
    <mergeCell ref="G2:L3"/>
    <mergeCell ref="B36:I36"/>
  </mergeCells>
  <phoneticPr fontId="3" type="noConversion"/>
  <conditionalFormatting sqref="M5:M34">
    <cfRule type="containsText" dxfId="32" priority="1" stopIfTrue="1" operator="containsText" text="Steigerkosten eintragen">
      <formula>NOT(ISERROR(SEARCH("Steigerkosten eintragen",M5)))</formula>
    </cfRule>
    <cfRule type="containsText" dxfId="31" priority="2" stopIfTrue="1" operator="containsText" text="SVS prüfen">
      <formula>NOT(ISERROR(SEARCH("SVS prüfen",M5)))</formula>
    </cfRule>
    <cfRule type="containsText" dxfId="30" priority="3" stopIfTrue="1" operator="containsText" text="Leistungswert eintragen">
      <formula>NOT(ISERROR(SEARCH("Leistungswert eintragen",M5)))</formula>
    </cfRule>
  </conditionalFormatting>
  <hyperlinks>
    <hyperlink ref="J1" location="Inhaltsverzeichnis!A1" display="Zurück zum Inhaltsverzeichnis" xr:uid="{00000000-0004-0000-10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Glas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57150</xdr:colOff>
                    <xdr:row>1</xdr:row>
                    <xdr:rowOff>76200</xdr:rowOff>
                  </from>
                  <to>
                    <xdr:col>5</xdr:col>
                    <xdr:colOff>819150</xdr:colOff>
                    <xdr:row>1</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ltText="Hinweis 2">
                <anchor moveWithCells="1">
                  <from>
                    <xdr:col>5</xdr:col>
                    <xdr:colOff>57150</xdr:colOff>
                    <xdr:row>2</xdr:row>
                    <xdr:rowOff>0</xdr:rowOff>
                  </from>
                  <to>
                    <xdr:col>5</xdr:col>
                    <xdr:colOff>819150</xdr:colOff>
                    <xdr:row>2</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AC9E3-65DE-45F7-A918-265633975472}">
  <sheetPr>
    <tabColor indexed="40"/>
  </sheetPr>
  <dimension ref="A1:V12"/>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10.85546875" style="26" bestFit="1" customWidth="1"/>
    <col min="5" max="5" width="14.425781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Albertinsee</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163</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SUM(F9:F12)</f>
        <v>0</v>
      </c>
      <c r="G8" s="46">
        <f>SUM(G9:G12)</f>
        <v>6.6</v>
      </c>
      <c r="H8" s="41"/>
      <c r="I8" s="46">
        <f>SUM(I9:I12)</f>
        <v>3.9</v>
      </c>
      <c r="J8" s="41"/>
      <c r="K8" s="41"/>
      <c r="L8" s="32"/>
      <c r="M8" s="32"/>
      <c r="N8" s="32"/>
      <c r="O8" s="32"/>
      <c r="P8" s="32"/>
      <c r="Q8" s="32"/>
      <c r="R8" s="32"/>
    </row>
    <row r="9" spans="1:18" ht="15" customHeight="1" x14ac:dyDescent="0.2">
      <c r="A9" s="30">
        <v>1</v>
      </c>
      <c r="B9" s="30"/>
      <c r="C9" s="30" t="s">
        <v>248</v>
      </c>
      <c r="D9" s="41"/>
      <c r="E9" s="41" t="s">
        <v>249</v>
      </c>
      <c r="F9" s="30"/>
      <c r="G9" s="47">
        <v>0.3</v>
      </c>
      <c r="H9" s="30">
        <v>2</v>
      </c>
      <c r="I9" s="47"/>
      <c r="J9" s="30"/>
      <c r="K9" s="30" t="s">
        <v>250</v>
      </c>
    </row>
    <row r="10" spans="1:18" ht="15" customHeight="1" x14ac:dyDescent="0.2">
      <c r="A10" s="30">
        <v>2</v>
      </c>
      <c r="B10" s="30"/>
      <c r="C10" s="30" t="s">
        <v>248</v>
      </c>
      <c r="D10" s="41"/>
      <c r="E10" s="41" t="s">
        <v>251</v>
      </c>
      <c r="F10" s="30"/>
      <c r="G10" s="47">
        <v>2.4</v>
      </c>
      <c r="H10" s="30">
        <v>2</v>
      </c>
      <c r="I10" s="47"/>
      <c r="J10" s="30"/>
      <c r="K10" s="30" t="s">
        <v>250</v>
      </c>
    </row>
    <row r="11" spans="1:18" ht="15" customHeight="1" x14ac:dyDescent="0.2">
      <c r="A11" s="30">
        <v>3</v>
      </c>
      <c r="B11" s="30"/>
      <c r="C11" s="30" t="s">
        <v>248</v>
      </c>
      <c r="D11" s="41"/>
      <c r="E11" s="41" t="s">
        <v>252</v>
      </c>
      <c r="F11" s="30"/>
      <c r="G11" s="47"/>
      <c r="H11" s="30"/>
      <c r="I11" s="47">
        <v>3.9</v>
      </c>
      <c r="J11" s="30">
        <v>2</v>
      </c>
      <c r="K11" s="30" t="s">
        <v>253</v>
      </c>
    </row>
    <row r="12" spans="1:18" ht="15" customHeight="1" x14ac:dyDescent="0.2">
      <c r="A12" s="30">
        <v>4</v>
      </c>
      <c r="B12" s="30"/>
      <c r="C12" s="30" t="s">
        <v>248</v>
      </c>
      <c r="D12" s="41"/>
      <c r="E12" s="41" t="s">
        <v>254</v>
      </c>
      <c r="F12" s="30"/>
      <c r="G12" s="47">
        <v>3.9</v>
      </c>
      <c r="H12" s="30">
        <v>2</v>
      </c>
      <c r="I12" s="47"/>
      <c r="J12" s="30"/>
      <c r="K12" s="30" t="s">
        <v>253</v>
      </c>
    </row>
  </sheetData>
  <sheetProtection algorithmName="SHA-512" hashValue="nbTV8VI/8Bu+IFScZwrRR3QFi3TYtdPcJgsvKQSuZ7fWIEJP5cUm3TGi8HEwoIAmK5CUpmIgxTExCE+wL4Qxdw==" saltValue="qmFbis3xGC2GJQZ7e7/IzA==" spinCount="100000" sheet="1" objects="1" scenarios="1"/>
  <mergeCells count="4">
    <mergeCell ref="A2:E3"/>
    <mergeCell ref="B4:E4"/>
    <mergeCell ref="B5:E5"/>
    <mergeCell ref="B6:E6"/>
  </mergeCells>
  <conditionalFormatting sqref="B9:J12">
    <cfRule type="expression" dxfId="29" priority="1">
      <formula>B9=0</formula>
    </cfRule>
  </conditionalFormatting>
  <hyperlinks>
    <hyperlink ref="J1" location="Inhaltsverzeichnis!A1" display="Zurück zum Inhaltsverzeichnis" xr:uid="{1F446C16-4CA0-4A00-92FF-406C284A4B25}"/>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Albertinsee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E3C8-5EF3-431A-91D1-33EF73A40854}">
  <sheetPr>
    <tabColor indexed="40"/>
  </sheetPr>
  <dimension ref="A1:V14"/>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9.570312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ehem Rath Förd</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164</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SUM(F9:F14)</f>
        <v>0</v>
      </c>
      <c r="G8" s="46">
        <f>SUM(G9:G14)</f>
        <v>156.51999999999998</v>
      </c>
      <c r="H8" s="41"/>
      <c r="I8" s="46">
        <f>SUM(I9:I14)</f>
        <v>7</v>
      </c>
      <c r="J8" s="41"/>
      <c r="K8" s="41"/>
      <c r="L8" s="32"/>
      <c r="M8" s="32"/>
      <c r="N8" s="32"/>
      <c r="O8" s="32"/>
      <c r="P8" s="32"/>
      <c r="Q8" s="32"/>
      <c r="R8" s="32"/>
    </row>
    <row r="9" spans="1:18" ht="15" customHeight="1" x14ac:dyDescent="0.2">
      <c r="A9" s="30">
        <v>1</v>
      </c>
      <c r="B9" s="30"/>
      <c r="C9" s="30" t="s">
        <v>255</v>
      </c>
      <c r="D9" s="41"/>
      <c r="E9" s="41" t="s">
        <v>256</v>
      </c>
      <c r="F9" s="30"/>
      <c r="G9" s="47">
        <v>12</v>
      </c>
      <c r="H9" s="30">
        <v>2</v>
      </c>
      <c r="I9" s="47"/>
      <c r="J9" s="30"/>
      <c r="K9" s="30" t="s">
        <v>257</v>
      </c>
    </row>
    <row r="10" spans="1:18" ht="15" customHeight="1" x14ac:dyDescent="0.2">
      <c r="A10" s="30">
        <v>2</v>
      </c>
      <c r="B10" s="30"/>
      <c r="C10" s="30" t="s">
        <v>258</v>
      </c>
      <c r="D10" s="41"/>
      <c r="E10" s="41" t="s">
        <v>259</v>
      </c>
      <c r="F10" s="30"/>
      <c r="G10" s="47">
        <v>34.869999999999997</v>
      </c>
      <c r="H10" s="30">
        <v>2</v>
      </c>
      <c r="I10" s="47"/>
      <c r="J10" s="30"/>
      <c r="K10" s="30" t="s">
        <v>257</v>
      </c>
    </row>
    <row r="11" spans="1:18" ht="15" customHeight="1" x14ac:dyDescent="0.2">
      <c r="A11" s="30">
        <v>3</v>
      </c>
      <c r="B11" s="30"/>
      <c r="C11" s="30" t="s">
        <v>260</v>
      </c>
      <c r="D11" s="41"/>
      <c r="E11" s="41" t="s">
        <v>261</v>
      </c>
      <c r="F11" s="30"/>
      <c r="G11" s="47">
        <v>51.24</v>
      </c>
      <c r="H11" s="30">
        <v>2</v>
      </c>
      <c r="I11" s="47"/>
      <c r="J11" s="30"/>
      <c r="K11" s="30" t="s">
        <v>257</v>
      </c>
    </row>
    <row r="12" spans="1:18" ht="15" customHeight="1" x14ac:dyDescent="0.2">
      <c r="A12" s="30">
        <v>4</v>
      </c>
      <c r="B12" s="30"/>
      <c r="C12" s="30" t="s">
        <v>248</v>
      </c>
      <c r="D12" s="41"/>
      <c r="E12" s="41" t="s">
        <v>262</v>
      </c>
      <c r="F12" s="30"/>
      <c r="G12" s="47">
        <v>42.33</v>
      </c>
      <c r="H12" s="30">
        <v>2</v>
      </c>
      <c r="I12" s="47">
        <v>7</v>
      </c>
      <c r="J12" s="30">
        <v>2</v>
      </c>
      <c r="K12" s="30" t="s">
        <v>257</v>
      </c>
    </row>
    <row r="13" spans="1:18" ht="15" customHeight="1" x14ac:dyDescent="0.2">
      <c r="A13" s="30">
        <v>5</v>
      </c>
      <c r="B13" s="30"/>
      <c r="C13" s="30"/>
      <c r="D13" s="41"/>
      <c r="E13" s="41" t="s">
        <v>263</v>
      </c>
      <c r="F13" s="30"/>
      <c r="G13" s="47">
        <v>6.63</v>
      </c>
      <c r="H13" s="30">
        <v>2</v>
      </c>
      <c r="I13" s="47"/>
      <c r="J13" s="30"/>
      <c r="K13" s="30" t="s">
        <v>257</v>
      </c>
    </row>
    <row r="14" spans="1:18" ht="15" customHeight="1" x14ac:dyDescent="0.2">
      <c r="A14" s="30">
        <v>6</v>
      </c>
      <c r="B14" s="30"/>
      <c r="C14" s="30" t="s">
        <v>264</v>
      </c>
      <c r="D14" s="41" t="s">
        <v>265</v>
      </c>
      <c r="E14" s="41" t="s">
        <v>266</v>
      </c>
      <c r="F14" s="30"/>
      <c r="G14" s="47">
        <v>9.4499999999999993</v>
      </c>
      <c r="H14" s="30">
        <v>2</v>
      </c>
      <c r="I14" s="47"/>
      <c r="J14" s="30"/>
      <c r="K14" s="30" t="s">
        <v>257</v>
      </c>
    </row>
  </sheetData>
  <sheetProtection algorithmName="SHA-512" hashValue="XneTOga7pgi92mSJR149gLU8yFh7KTswUjGEC5m/3Ctbdrj9wFABFm1zIwxBX4bSod1wV8sUfvwZvPf7fJXCUw==" saltValue="oRvVp3CeB27yeQFu2KkbmA==" spinCount="100000" sheet="1" objects="1" scenarios="1"/>
  <mergeCells count="4">
    <mergeCell ref="A2:E3"/>
    <mergeCell ref="B4:E4"/>
    <mergeCell ref="B5:E5"/>
    <mergeCell ref="B6:E6"/>
  </mergeCells>
  <conditionalFormatting sqref="B9:J14">
    <cfRule type="expression" dxfId="28" priority="1">
      <formula>B9=0</formula>
    </cfRule>
  </conditionalFormatting>
  <hyperlinks>
    <hyperlink ref="J1" location="Inhaltsverzeichnis!A1" display="Zurück zum Inhaltsverzeichnis" xr:uid="{09512875-EBF7-4650-B27A-154CFB3FFDD5}"/>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 xml:space="preserve">&amp;LSalzstadt Staßfurt&amp;CSeite &amp;P von &amp;N&amp;RRäume Glas ehem Rath Förd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C8F2-2A81-499C-84C7-1FECDA4C3DF9}">
  <sheetPr>
    <tabColor indexed="40"/>
  </sheetPr>
  <dimension ref="A1:V13"/>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7109375" style="26" bestFit="1" customWidth="1"/>
    <col min="5" max="5" width="14.71093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ehem Rath Neun</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165</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SUM(F9:F13)</f>
        <v>0</v>
      </c>
      <c r="G8" s="46">
        <f>SUM(G9:G13)</f>
        <v>18.330000000000002</v>
      </c>
      <c r="H8" s="41"/>
      <c r="I8" s="46">
        <f>SUM(I9:I13)</f>
        <v>0</v>
      </c>
      <c r="J8" s="41"/>
      <c r="K8" s="41"/>
      <c r="L8" s="32"/>
      <c r="M8" s="32"/>
      <c r="N8" s="32"/>
      <c r="O8" s="32"/>
      <c r="P8" s="32"/>
      <c r="Q8" s="32"/>
      <c r="R8" s="32"/>
    </row>
    <row r="9" spans="1:18" ht="24.95" customHeight="1" x14ac:dyDescent="0.2">
      <c r="A9" s="30">
        <v>1</v>
      </c>
      <c r="B9" s="30"/>
      <c r="C9" s="30" t="s">
        <v>248</v>
      </c>
      <c r="D9" s="41" t="s">
        <v>267</v>
      </c>
      <c r="E9" s="41" t="s">
        <v>268</v>
      </c>
      <c r="F9" s="30"/>
      <c r="G9" s="47">
        <v>5.4</v>
      </c>
      <c r="H9" s="30">
        <v>2</v>
      </c>
      <c r="I9" s="47"/>
      <c r="J9" s="30"/>
      <c r="K9" s="30" t="s">
        <v>268</v>
      </c>
    </row>
    <row r="10" spans="1:18" ht="24.95" customHeight="1" x14ac:dyDescent="0.2">
      <c r="A10" s="30">
        <v>2</v>
      </c>
      <c r="B10" s="30"/>
      <c r="C10" s="30" t="s">
        <v>248</v>
      </c>
      <c r="D10" s="41" t="s">
        <v>267</v>
      </c>
      <c r="E10" s="41" t="s">
        <v>268</v>
      </c>
      <c r="F10" s="30"/>
      <c r="G10" s="47">
        <v>6.35</v>
      </c>
      <c r="H10" s="30">
        <v>2</v>
      </c>
      <c r="I10" s="47"/>
      <c r="J10" s="30"/>
      <c r="K10" s="30" t="s">
        <v>268</v>
      </c>
    </row>
    <row r="11" spans="1:18" ht="15" customHeight="1" x14ac:dyDescent="0.2">
      <c r="A11" s="30">
        <v>3</v>
      </c>
      <c r="B11" s="30"/>
      <c r="C11" s="30" t="s">
        <v>248</v>
      </c>
      <c r="D11" s="41"/>
      <c r="E11" s="41" t="s">
        <v>269</v>
      </c>
      <c r="F11" s="30"/>
      <c r="G11" s="47">
        <v>3.28</v>
      </c>
      <c r="H11" s="30">
        <v>2</v>
      </c>
      <c r="I11" s="47"/>
      <c r="J11" s="30"/>
      <c r="K11" s="30" t="s">
        <v>270</v>
      </c>
    </row>
    <row r="12" spans="1:18" ht="24.95" customHeight="1" x14ac:dyDescent="0.2">
      <c r="A12" s="30">
        <v>4</v>
      </c>
      <c r="B12" s="30"/>
      <c r="C12" s="30" t="s">
        <v>248</v>
      </c>
      <c r="D12" s="41" t="s">
        <v>271</v>
      </c>
      <c r="E12" s="41" t="s">
        <v>272</v>
      </c>
      <c r="F12" s="30"/>
      <c r="G12" s="47">
        <v>1.5</v>
      </c>
      <c r="H12" s="30">
        <v>2</v>
      </c>
      <c r="I12" s="47"/>
      <c r="J12" s="30"/>
      <c r="K12" s="30" t="s">
        <v>270</v>
      </c>
    </row>
    <row r="13" spans="1:18" ht="15" customHeight="1" x14ac:dyDescent="0.2">
      <c r="A13" s="30">
        <v>5</v>
      </c>
      <c r="B13" s="30"/>
      <c r="C13" s="30" t="s">
        <v>248</v>
      </c>
      <c r="D13" s="41"/>
      <c r="E13" s="41" t="s">
        <v>273</v>
      </c>
      <c r="F13" s="30"/>
      <c r="G13" s="47">
        <v>1.8</v>
      </c>
      <c r="H13" s="30">
        <v>2</v>
      </c>
      <c r="I13" s="47"/>
      <c r="J13" s="30"/>
      <c r="K13" s="30" t="s">
        <v>250</v>
      </c>
    </row>
  </sheetData>
  <sheetProtection algorithmName="SHA-512" hashValue="JgCL0dYp/P0F1quO+hw5kqCcihV7lWyg09Ax8BJwWVoJC7qR9d5wA9k4d0B65o02dj6zx3rigvTkWTEV3497YA==" saltValue="trXVQpl6RK4lqitQbWZvqw==" spinCount="100000" sheet="1" objects="1" scenarios="1"/>
  <mergeCells count="4">
    <mergeCell ref="A2:E3"/>
    <mergeCell ref="B4:E4"/>
    <mergeCell ref="B5:E5"/>
    <mergeCell ref="B6:E6"/>
  </mergeCells>
  <conditionalFormatting sqref="B9:J13">
    <cfRule type="expression" dxfId="27" priority="1">
      <formula>B9=0</formula>
    </cfRule>
  </conditionalFormatting>
  <hyperlinks>
    <hyperlink ref="J1" location="Inhaltsverzeichnis!A1" display="Zurück zum Inhaltsverzeichnis" xr:uid="{C79C3651-AE1E-49F1-B5D0-B6BDA9F3EC4B}"/>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ehem Tath Neun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00BC-8BF2-49A8-908B-DC665E640FB7}">
  <sheetPr>
    <tabColor indexed="40"/>
  </sheetPr>
  <dimension ref="A1:V57"/>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9" style="26" bestFit="1" customWidth="1"/>
    <col min="5" max="5" width="17.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GS Förderst SG</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166</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SUM(F9:F57)</f>
        <v>0</v>
      </c>
      <c r="G8" s="46">
        <f>SUM(G9:G57)</f>
        <v>298.35000000000002</v>
      </c>
      <c r="H8" s="41"/>
      <c r="I8" s="46">
        <f>SUM(I9:I57)</f>
        <v>16.2</v>
      </c>
      <c r="J8" s="41"/>
      <c r="K8" s="41"/>
      <c r="L8" s="32"/>
      <c r="M8" s="32"/>
      <c r="N8" s="32"/>
      <c r="O8" s="32"/>
      <c r="P8" s="32"/>
      <c r="Q8" s="32"/>
      <c r="R8" s="32"/>
    </row>
    <row r="9" spans="1:18" ht="15" customHeight="1" x14ac:dyDescent="0.2">
      <c r="A9" s="30">
        <v>1</v>
      </c>
      <c r="B9" s="30">
        <v>2.19</v>
      </c>
      <c r="C9" s="30" t="s">
        <v>274</v>
      </c>
      <c r="D9" s="41" t="s">
        <v>275</v>
      </c>
      <c r="E9" s="41" t="s">
        <v>276</v>
      </c>
      <c r="F9" s="30"/>
      <c r="G9" s="47">
        <v>14.39</v>
      </c>
      <c r="H9" s="30">
        <v>2</v>
      </c>
      <c r="I9" s="47"/>
      <c r="J9" s="30"/>
      <c r="K9" s="30" t="s">
        <v>277</v>
      </c>
    </row>
    <row r="10" spans="1:18" ht="15" customHeight="1" x14ac:dyDescent="0.2">
      <c r="A10" s="30">
        <v>2</v>
      </c>
      <c r="B10" s="30">
        <v>2.15</v>
      </c>
      <c r="C10" s="30" t="s">
        <v>274</v>
      </c>
      <c r="D10" s="41" t="s">
        <v>275</v>
      </c>
      <c r="E10" s="41" t="s">
        <v>278</v>
      </c>
      <c r="F10" s="30"/>
      <c r="G10" s="47">
        <v>3.72</v>
      </c>
      <c r="H10" s="30">
        <v>2</v>
      </c>
      <c r="I10" s="47"/>
      <c r="J10" s="30"/>
      <c r="K10" s="30" t="s">
        <v>268</v>
      </c>
    </row>
    <row r="11" spans="1:18" ht="15" customHeight="1" x14ac:dyDescent="0.2">
      <c r="A11" s="30">
        <v>3</v>
      </c>
      <c r="B11" s="30">
        <v>2.16</v>
      </c>
      <c r="C11" s="30" t="s">
        <v>274</v>
      </c>
      <c r="D11" s="41" t="s">
        <v>275</v>
      </c>
      <c r="E11" s="41" t="s">
        <v>279</v>
      </c>
      <c r="F11" s="30"/>
      <c r="G11" s="47">
        <v>4.0599999999999996</v>
      </c>
      <c r="H11" s="30">
        <v>2</v>
      </c>
      <c r="I11" s="47"/>
      <c r="J11" s="30"/>
      <c r="K11" s="30" t="s">
        <v>268</v>
      </c>
    </row>
    <row r="12" spans="1:18" ht="15" customHeight="1" x14ac:dyDescent="0.2">
      <c r="A12" s="30">
        <v>4</v>
      </c>
      <c r="B12" s="30">
        <v>2.17</v>
      </c>
      <c r="C12" s="30" t="s">
        <v>274</v>
      </c>
      <c r="D12" s="41" t="s">
        <v>275</v>
      </c>
      <c r="E12" s="41" t="s">
        <v>280</v>
      </c>
      <c r="F12" s="30"/>
      <c r="G12" s="47">
        <v>3.01</v>
      </c>
      <c r="H12" s="30">
        <v>2</v>
      </c>
      <c r="I12" s="47"/>
      <c r="J12" s="30"/>
      <c r="K12" s="30" t="s">
        <v>253</v>
      </c>
    </row>
    <row r="13" spans="1:18" ht="15" customHeight="1" x14ac:dyDescent="0.2">
      <c r="A13" s="30">
        <v>5</v>
      </c>
      <c r="B13" s="30">
        <v>2.1800000000000002</v>
      </c>
      <c r="C13" s="30" t="s">
        <v>274</v>
      </c>
      <c r="D13" s="41" t="s">
        <v>275</v>
      </c>
      <c r="E13" s="41" t="s">
        <v>281</v>
      </c>
      <c r="F13" s="30"/>
      <c r="G13" s="47">
        <v>4.45</v>
      </c>
      <c r="H13" s="30">
        <v>2</v>
      </c>
      <c r="I13" s="47"/>
      <c r="J13" s="30"/>
      <c r="K13" s="30" t="s">
        <v>268</v>
      </c>
    </row>
    <row r="14" spans="1:18" ht="15" customHeight="1" x14ac:dyDescent="0.2">
      <c r="A14" s="30">
        <v>6</v>
      </c>
      <c r="B14" s="30"/>
      <c r="C14" s="30" t="s">
        <v>274</v>
      </c>
      <c r="D14" s="41"/>
      <c r="E14" s="41" t="s">
        <v>282</v>
      </c>
      <c r="F14" s="30"/>
      <c r="G14" s="47"/>
      <c r="H14" s="30"/>
      <c r="I14" s="47">
        <v>8.1</v>
      </c>
      <c r="J14" s="30">
        <v>2</v>
      </c>
      <c r="K14" s="30" t="s">
        <v>283</v>
      </c>
    </row>
    <row r="15" spans="1:18" ht="15" customHeight="1" x14ac:dyDescent="0.2">
      <c r="A15" s="30">
        <v>7</v>
      </c>
      <c r="B15" s="30">
        <v>2.11</v>
      </c>
      <c r="C15" s="30" t="s">
        <v>274</v>
      </c>
      <c r="D15" s="41" t="s">
        <v>284</v>
      </c>
      <c r="E15" s="41" t="s">
        <v>285</v>
      </c>
      <c r="F15" s="30"/>
      <c r="G15" s="47">
        <v>1.61</v>
      </c>
      <c r="H15" s="30">
        <v>2</v>
      </c>
      <c r="I15" s="47"/>
      <c r="J15" s="30"/>
      <c r="K15" s="30" t="s">
        <v>250</v>
      </c>
    </row>
    <row r="16" spans="1:18" ht="15" customHeight="1" x14ac:dyDescent="0.2">
      <c r="A16" s="30">
        <v>8</v>
      </c>
      <c r="B16" s="30">
        <v>2.1</v>
      </c>
      <c r="C16" s="30" t="s">
        <v>274</v>
      </c>
      <c r="D16" s="41" t="s">
        <v>284</v>
      </c>
      <c r="E16" s="41" t="s">
        <v>286</v>
      </c>
      <c r="F16" s="30"/>
      <c r="G16" s="47">
        <v>3.31</v>
      </c>
      <c r="H16" s="30">
        <v>2</v>
      </c>
      <c r="I16" s="47"/>
      <c r="J16" s="30"/>
      <c r="K16" s="30" t="s">
        <v>250</v>
      </c>
    </row>
    <row r="17" spans="1:11" ht="15" customHeight="1" x14ac:dyDescent="0.2">
      <c r="A17" s="30">
        <v>9</v>
      </c>
      <c r="B17" s="30">
        <v>2.09</v>
      </c>
      <c r="C17" s="30" t="s">
        <v>274</v>
      </c>
      <c r="D17" s="41" t="s">
        <v>284</v>
      </c>
      <c r="E17" s="41" t="s">
        <v>287</v>
      </c>
      <c r="F17" s="30"/>
      <c r="G17" s="47">
        <v>2.0299999999999998</v>
      </c>
      <c r="H17" s="30">
        <v>2</v>
      </c>
      <c r="I17" s="47"/>
      <c r="J17" s="30"/>
      <c r="K17" s="30" t="s">
        <v>288</v>
      </c>
    </row>
    <row r="18" spans="1:11" ht="15" customHeight="1" x14ac:dyDescent="0.2">
      <c r="A18" s="30">
        <v>10</v>
      </c>
      <c r="B18" s="30">
        <v>2.08</v>
      </c>
      <c r="C18" s="30" t="s">
        <v>274</v>
      </c>
      <c r="D18" s="41" t="s">
        <v>284</v>
      </c>
      <c r="E18" s="41" t="s">
        <v>289</v>
      </c>
      <c r="F18" s="30"/>
      <c r="G18" s="47">
        <v>4.45</v>
      </c>
      <c r="H18" s="30">
        <v>2</v>
      </c>
      <c r="I18" s="47"/>
      <c r="J18" s="30"/>
      <c r="K18" s="30" t="s">
        <v>277</v>
      </c>
    </row>
    <row r="19" spans="1:11" ht="15" customHeight="1" x14ac:dyDescent="0.2">
      <c r="A19" s="30">
        <v>11</v>
      </c>
      <c r="B19" s="30">
        <v>2.0699999999999998</v>
      </c>
      <c r="C19" s="30" t="s">
        <v>274</v>
      </c>
      <c r="D19" s="41" t="s">
        <v>284</v>
      </c>
      <c r="E19" s="41" t="s">
        <v>290</v>
      </c>
      <c r="F19" s="30"/>
      <c r="G19" s="47">
        <v>3.2</v>
      </c>
      <c r="H19" s="30">
        <v>2</v>
      </c>
      <c r="I19" s="47"/>
      <c r="J19" s="30"/>
      <c r="K19" s="30" t="s">
        <v>291</v>
      </c>
    </row>
    <row r="20" spans="1:11" ht="15" customHeight="1" x14ac:dyDescent="0.2">
      <c r="A20" s="30">
        <v>12</v>
      </c>
      <c r="B20" s="30">
        <v>2.06</v>
      </c>
      <c r="C20" s="30" t="s">
        <v>274</v>
      </c>
      <c r="D20" s="41" t="s">
        <v>284</v>
      </c>
      <c r="E20" s="41" t="s">
        <v>290</v>
      </c>
      <c r="F20" s="30"/>
      <c r="G20" s="47">
        <v>3.2</v>
      </c>
      <c r="H20" s="30">
        <v>2</v>
      </c>
      <c r="I20" s="47"/>
      <c r="J20" s="30"/>
      <c r="K20" s="30" t="s">
        <v>291</v>
      </c>
    </row>
    <row r="21" spans="1:11" ht="15" customHeight="1" x14ac:dyDescent="0.2">
      <c r="A21" s="30">
        <v>13</v>
      </c>
      <c r="B21" s="30">
        <v>2.0099999999999998</v>
      </c>
      <c r="C21" s="30" t="s">
        <v>274</v>
      </c>
      <c r="D21" s="41" t="s">
        <v>284</v>
      </c>
      <c r="E21" s="41" t="s">
        <v>290</v>
      </c>
      <c r="F21" s="30"/>
      <c r="G21" s="47">
        <v>1.25</v>
      </c>
      <c r="H21" s="30">
        <v>2</v>
      </c>
      <c r="I21" s="47"/>
      <c r="J21" s="30"/>
      <c r="K21" s="30" t="s">
        <v>291</v>
      </c>
    </row>
    <row r="22" spans="1:11" ht="15" customHeight="1" x14ac:dyDescent="0.2">
      <c r="A22" s="30">
        <v>14</v>
      </c>
      <c r="B22" s="30">
        <v>2.02</v>
      </c>
      <c r="C22" s="30" t="s">
        <v>274</v>
      </c>
      <c r="D22" s="41" t="s">
        <v>284</v>
      </c>
      <c r="E22" s="41" t="s">
        <v>290</v>
      </c>
      <c r="F22" s="30"/>
      <c r="G22" s="47">
        <v>4.82</v>
      </c>
      <c r="H22" s="30">
        <v>2</v>
      </c>
      <c r="I22" s="47"/>
      <c r="J22" s="30"/>
      <c r="K22" s="30" t="s">
        <v>291</v>
      </c>
    </row>
    <row r="23" spans="1:11" ht="15" customHeight="1" x14ac:dyDescent="0.2">
      <c r="A23" s="30">
        <v>15</v>
      </c>
      <c r="B23" s="30">
        <v>2.0299999999999998</v>
      </c>
      <c r="C23" s="30" t="s">
        <v>274</v>
      </c>
      <c r="D23" s="41" t="s">
        <v>284</v>
      </c>
      <c r="E23" s="41" t="s">
        <v>290</v>
      </c>
      <c r="F23" s="30"/>
      <c r="G23" s="47">
        <v>4.22</v>
      </c>
      <c r="H23" s="30">
        <v>2</v>
      </c>
      <c r="I23" s="47"/>
      <c r="J23" s="30"/>
      <c r="K23" s="30" t="s">
        <v>291</v>
      </c>
    </row>
    <row r="24" spans="1:11" ht="15" customHeight="1" x14ac:dyDescent="0.2">
      <c r="A24" s="30">
        <v>16</v>
      </c>
      <c r="B24" s="30">
        <v>2.04</v>
      </c>
      <c r="C24" s="30" t="s">
        <v>274</v>
      </c>
      <c r="D24" s="41" t="s">
        <v>284</v>
      </c>
      <c r="E24" s="41" t="s">
        <v>272</v>
      </c>
      <c r="F24" s="30"/>
      <c r="G24" s="47">
        <v>2.5</v>
      </c>
      <c r="H24" s="30">
        <v>2</v>
      </c>
      <c r="I24" s="47"/>
      <c r="J24" s="30"/>
      <c r="K24" s="30" t="s">
        <v>270</v>
      </c>
    </row>
    <row r="25" spans="1:11" ht="15" customHeight="1" x14ac:dyDescent="0.2">
      <c r="A25" s="30">
        <v>17</v>
      </c>
      <c r="B25" s="30">
        <v>2.0499999999999998</v>
      </c>
      <c r="C25" s="30" t="s">
        <v>274</v>
      </c>
      <c r="D25" s="41" t="s">
        <v>284</v>
      </c>
      <c r="E25" s="41" t="s">
        <v>290</v>
      </c>
      <c r="F25" s="30"/>
      <c r="G25" s="47">
        <v>11.37</v>
      </c>
      <c r="H25" s="30">
        <v>2</v>
      </c>
      <c r="I25" s="47"/>
      <c r="J25" s="30"/>
      <c r="K25" s="30" t="s">
        <v>291</v>
      </c>
    </row>
    <row r="26" spans="1:11" ht="15" customHeight="1" x14ac:dyDescent="0.2">
      <c r="A26" s="30">
        <v>18</v>
      </c>
      <c r="B26" s="30">
        <v>1.28</v>
      </c>
      <c r="C26" s="30" t="s">
        <v>248</v>
      </c>
      <c r="D26" s="41"/>
      <c r="E26" s="41" t="s">
        <v>285</v>
      </c>
      <c r="F26" s="30"/>
      <c r="G26" s="47">
        <v>1.5</v>
      </c>
      <c r="H26" s="30">
        <v>2</v>
      </c>
      <c r="I26" s="47"/>
      <c r="J26" s="30"/>
      <c r="K26" s="30" t="s">
        <v>250</v>
      </c>
    </row>
    <row r="27" spans="1:11" ht="15" customHeight="1" x14ac:dyDescent="0.2">
      <c r="A27" s="30">
        <v>19</v>
      </c>
      <c r="B27" s="30">
        <v>1.26</v>
      </c>
      <c r="C27" s="30" t="s">
        <v>248</v>
      </c>
      <c r="D27" s="41"/>
      <c r="E27" s="41" t="s">
        <v>286</v>
      </c>
      <c r="F27" s="30"/>
      <c r="G27" s="47">
        <v>1.5</v>
      </c>
      <c r="H27" s="30">
        <v>2</v>
      </c>
      <c r="I27" s="47"/>
      <c r="J27" s="30"/>
      <c r="K27" s="30" t="s">
        <v>250</v>
      </c>
    </row>
    <row r="28" spans="1:11" ht="15" customHeight="1" x14ac:dyDescent="0.2">
      <c r="A28" s="30">
        <v>20</v>
      </c>
      <c r="B28" s="30"/>
      <c r="C28" s="30" t="s">
        <v>248</v>
      </c>
      <c r="D28" s="41" t="s">
        <v>292</v>
      </c>
      <c r="E28" s="41" t="s">
        <v>293</v>
      </c>
      <c r="F28" s="30"/>
      <c r="G28" s="47">
        <v>26.12</v>
      </c>
      <c r="H28" s="30">
        <v>2</v>
      </c>
      <c r="I28" s="47"/>
      <c r="J28" s="30"/>
      <c r="K28" s="30" t="s">
        <v>270</v>
      </c>
    </row>
    <row r="29" spans="1:11" ht="15" customHeight="1" x14ac:dyDescent="0.2">
      <c r="A29" s="30">
        <v>21</v>
      </c>
      <c r="B29" s="30"/>
      <c r="C29" s="30" t="s">
        <v>248</v>
      </c>
      <c r="D29" s="41" t="s">
        <v>292</v>
      </c>
      <c r="E29" s="41" t="s">
        <v>269</v>
      </c>
      <c r="F29" s="30"/>
      <c r="G29" s="47">
        <v>14.44</v>
      </c>
      <c r="H29" s="30">
        <v>2</v>
      </c>
      <c r="I29" s="47"/>
      <c r="J29" s="30"/>
      <c r="K29" s="30" t="s">
        <v>270</v>
      </c>
    </row>
    <row r="30" spans="1:11" ht="15" customHeight="1" x14ac:dyDescent="0.2">
      <c r="A30" s="30">
        <v>22</v>
      </c>
      <c r="B30" s="30"/>
      <c r="C30" s="30" t="s">
        <v>248</v>
      </c>
      <c r="D30" s="41" t="s">
        <v>292</v>
      </c>
      <c r="E30" s="41" t="s">
        <v>294</v>
      </c>
      <c r="F30" s="30"/>
      <c r="G30" s="47">
        <v>7.86</v>
      </c>
      <c r="H30" s="30">
        <v>2</v>
      </c>
      <c r="I30" s="47"/>
      <c r="J30" s="30"/>
      <c r="K30" s="30" t="s">
        <v>270</v>
      </c>
    </row>
    <row r="31" spans="1:11" ht="15" customHeight="1" x14ac:dyDescent="0.2">
      <c r="A31" s="30">
        <v>23</v>
      </c>
      <c r="B31" s="30"/>
      <c r="C31" s="30" t="s">
        <v>248</v>
      </c>
      <c r="D31" s="41" t="s">
        <v>275</v>
      </c>
      <c r="E31" s="41" t="s">
        <v>272</v>
      </c>
      <c r="F31" s="30"/>
      <c r="G31" s="47">
        <v>7.49</v>
      </c>
      <c r="H31" s="30">
        <v>2</v>
      </c>
      <c r="I31" s="47">
        <v>4.05</v>
      </c>
      <c r="J31" s="30">
        <v>2</v>
      </c>
      <c r="K31" s="30" t="s">
        <v>270</v>
      </c>
    </row>
    <row r="32" spans="1:11" ht="15" customHeight="1" x14ac:dyDescent="0.2">
      <c r="A32" s="30">
        <v>24</v>
      </c>
      <c r="B32" s="30">
        <v>1.17</v>
      </c>
      <c r="C32" s="30" t="s">
        <v>248</v>
      </c>
      <c r="D32" s="41" t="s">
        <v>275</v>
      </c>
      <c r="E32" s="41" t="s">
        <v>295</v>
      </c>
      <c r="F32" s="30"/>
      <c r="G32" s="47">
        <v>7.49</v>
      </c>
      <c r="H32" s="30">
        <v>2</v>
      </c>
      <c r="I32" s="47"/>
      <c r="J32" s="30"/>
      <c r="K32" s="30" t="s">
        <v>277</v>
      </c>
    </row>
    <row r="33" spans="1:11" ht="15" customHeight="1" x14ac:dyDescent="0.2">
      <c r="A33" s="30">
        <v>25</v>
      </c>
      <c r="B33" s="30">
        <v>1.18</v>
      </c>
      <c r="C33" s="30" t="s">
        <v>248</v>
      </c>
      <c r="D33" s="41" t="s">
        <v>275</v>
      </c>
      <c r="E33" s="41" t="s">
        <v>296</v>
      </c>
      <c r="F33" s="30"/>
      <c r="G33" s="47">
        <v>5.64</v>
      </c>
      <c r="H33" s="30">
        <v>2</v>
      </c>
      <c r="I33" s="47"/>
      <c r="J33" s="30"/>
      <c r="K33" s="30" t="s">
        <v>291</v>
      </c>
    </row>
    <row r="34" spans="1:11" ht="15" customHeight="1" x14ac:dyDescent="0.2">
      <c r="A34" s="30">
        <v>26</v>
      </c>
      <c r="B34" s="30">
        <v>1.19</v>
      </c>
      <c r="C34" s="30" t="s">
        <v>248</v>
      </c>
      <c r="D34" s="41" t="s">
        <v>275</v>
      </c>
      <c r="E34" s="41" t="s">
        <v>295</v>
      </c>
      <c r="F34" s="30"/>
      <c r="G34" s="47">
        <v>7.49</v>
      </c>
      <c r="H34" s="30">
        <v>2</v>
      </c>
      <c r="I34" s="47"/>
      <c r="J34" s="30"/>
      <c r="K34" s="30" t="s">
        <v>277</v>
      </c>
    </row>
    <row r="35" spans="1:11" ht="15" customHeight="1" x14ac:dyDescent="0.2">
      <c r="A35" s="30">
        <v>27</v>
      </c>
      <c r="B35" s="30">
        <v>1.2</v>
      </c>
      <c r="C35" s="30" t="s">
        <v>248</v>
      </c>
      <c r="D35" s="41" t="s">
        <v>275</v>
      </c>
      <c r="E35" s="41" t="s">
        <v>296</v>
      </c>
      <c r="F35" s="30"/>
      <c r="G35" s="47">
        <v>2.5</v>
      </c>
      <c r="H35" s="30">
        <v>2</v>
      </c>
      <c r="I35" s="47"/>
      <c r="J35" s="30"/>
      <c r="K35" s="30" t="s">
        <v>291</v>
      </c>
    </row>
    <row r="36" spans="1:11" ht="15" customHeight="1" x14ac:dyDescent="0.2">
      <c r="A36" s="30">
        <v>28</v>
      </c>
      <c r="B36" s="30">
        <v>1.21</v>
      </c>
      <c r="C36" s="30" t="s">
        <v>248</v>
      </c>
      <c r="D36" s="41" t="s">
        <v>275</v>
      </c>
      <c r="E36" s="41" t="s">
        <v>297</v>
      </c>
      <c r="F36" s="30"/>
      <c r="G36" s="47">
        <v>2.5</v>
      </c>
      <c r="H36" s="30">
        <v>2</v>
      </c>
      <c r="I36" s="47"/>
      <c r="J36" s="30"/>
      <c r="K36" s="30" t="s">
        <v>253</v>
      </c>
    </row>
    <row r="37" spans="1:11" ht="15" customHeight="1" x14ac:dyDescent="0.2">
      <c r="A37" s="30">
        <v>29</v>
      </c>
      <c r="B37" s="30">
        <v>1.22</v>
      </c>
      <c r="C37" s="30" t="s">
        <v>248</v>
      </c>
      <c r="D37" s="41" t="s">
        <v>275</v>
      </c>
      <c r="E37" s="41" t="s">
        <v>298</v>
      </c>
      <c r="F37" s="30"/>
      <c r="G37" s="47">
        <v>4.05</v>
      </c>
      <c r="H37" s="30">
        <v>2</v>
      </c>
      <c r="I37" s="47"/>
      <c r="J37" s="30"/>
      <c r="K37" s="30" t="s">
        <v>270</v>
      </c>
    </row>
    <row r="38" spans="1:11" ht="15" customHeight="1" x14ac:dyDescent="0.2">
      <c r="A38" s="30">
        <v>30</v>
      </c>
      <c r="B38" s="30">
        <v>1.24</v>
      </c>
      <c r="C38" s="30" t="s">
        <v>248</v>
      </c>
      <c r="D38" s="41" t="s">
        <v>275</v>
      </c>
      <c r="E38" s="41" t="s">
        <v>295</v>
      </c>
      <c r="F38" s="30"/>
      <c r="G38" s="47">
        <v>7.49</v>
      </c>
      <c r="H38" s="30">
        <v>2</v>
      </c>
      <c r="I38" s="47"/>
      <c r="J38" s="30"/>
      <c r="K38" s="30" t="s">
        <v>277</v>
      </c>
    </row>
    <row r="39" spans="1:11" ht="15" customHeight="1" x14ac:dyDescent="0.2">
      <c r="A39" s="30">
        <v>31</v>
      </c>
      <c r="B39" s="30">
        <v>1.23</v>
      </c>
      <c r="C39" s="30" t="s">
        <v>248</v>
      </c>
      <c r="D39" s="41" t="s">
        <v>275</v>
      </c>
      <c r="E39" s="41" t="s">
        <v>296</v>
      </c>
      <c r="F39" s="30"/>
      <c r="G39" s="47">
        <v>2.5</v>
      </c>
      <c r="H39" s="30">
        <v>2</v>
      </c>
      <c r="I39" s="47"/>
      <c r="J39" s="30"/>
      <c r="K39" s="30" t="s">
        <v>291</v>
      </c>
    </row>
    <row r="40" spans="1:11" ht="15" customHeight="1" x14ac:dyDescent="0.2">
      <c r="A40" s="30">
        <v>32</v>
      </c>
      <c r="B40" s="30">
        <v>1.1499999999999999</v>
      </c>
      <c r="C40" s="30" t="s">
        <v>248</v>
      </c>
      <c r="D40" s="41"/>
      <c r="E40" s="41" t="s">
        <v>299</v>
      </c>
      <c r="F40" s="30"/>
      <c r="G40" s="47">
        <v>27.85</v>
      </c>
      <c r="H40" s="30">
        <v>2</v>
      </c>
      <c r="I40" s="47"/>
      <c r="J40" s="30"/>
      <c r="K40" s="30" t="s">
        <v>288</v>
      </c>
    </row>
    <row r="41" spans="1:11" ht="15" customHeight="1" x14ac:dyDescent="0.2">
      <c r="A41" s="30">
        <v>33</v>
      </c>
      <c r="B41" s="30">
        <v>1.1299999999999999</v>
      </c>
      <c r="C41" s="30" t="s">
        <v>248</v>
      </c>
      <c r="D41" s="41"/>
      <c r="E41" s="41" t="s">
        <v>300</v>
      </c>
      <c r="F41" s="30"/>
      <c r="G41" s="47">
        <v>1.53</v>
      </c>
      <c r="H41" s="30">
        <v>2</v>
      </c>
      <c r="I41" s="47"/>
      <c r="J41" s="30"/>
      <c r="K41" s="30" t="s">
        <v>288</v>
      </c>
    </row>
    <row r="42" spans="1:11" ht="15" customHeight="1" x14ac:dyDescent="0.2">
      <c r="A42" s="30">
        <v>34</v>
      </c>
      <c r="B42" s="30">
        <v>1.1599999999999999</v>
      </c>
      <c r="C42" s="30" t="s">
        <v>248</v>
      </c>
      <c r="D42" s="41" t="s">
        <v>300</v>
      </c>
      <c r="E42" s="41" t="s">
        <v>301</v>
      </c>
      <c r="F42" s="30"/>
      <c r="G42" s="47">
        <v>1.53</v>
      </c>
      <c r="H42" s="30">
        <v>2</v>
      </c>
      <c r="I42" s="47"/>
      <c r="J42" s="30"/>
      <c r="K42" s="30" t="s">
        <v>288</v>
      </c>
    </row>
    <row r="43" spans="1:11" ht="15" customHeight="1" x14ac:dyDescent="0.2">
      <c r="A43" s="30">
        <v>35</v>
      </c>
      <c r="B43" s="30"/>
      <c r="C43" s="30" t="s">
        <v>248</v>
      </c>
      <c r="D43" s="41" t="s">
        <v>284</v>
      </c>
      <c r="E43" s="41" t="s">
        <v>272</v>
      </c>
      <c r="F43" s="30"/>
      <c r="G43" s="47">
        <v>7.49</v>
      </c>
      <c r="H43" s="30">
        <v>2</v>
      </c>
      <c r="I43" s="47">
        <v>4.05</v>
      </c>
      <c r="J43" s="30">
        <v>2</v>
      </c>
      <c r="K43" s="30" t="s">
        <v>270</v>
      </c>
    </row>
    <row r="44" spans="1:11" ht="15" customHeight="1" x14ac:dyDescent="0.2">
      <c r="A44" s="30">
        <v>36</v>
      </c>
      <c r="B44" s="30">
        <v>1.1200000000000001</v>
      </c>
      <c r="C44" s="30" t="s">
        <v>248</v>
      </c>
      <c r="D44" s="41" t="s">
        <v>284</v>
      </c>
      <c r="E44" s="41" t="s">
        <v>295</v>
      </c>
      <c r="F44" s="30"/>
      <c r="G44" s="47">
        <v>7.49</v>
      </c>
      <c r="H44" s="30">
        <v>2</v>
      </c>
      <c r="I44" s="47"/>
      <c r="J44" s="30"/>
      <c r="K44" s="30" t="s">
        <v>277</v>
      </c>
    </row>
    <row r="45" spans="1:11" ht="15" customHeight="1" x14ac:dyDescent="0.2">
      <c r="A45" s="30">
        <v>37</v>
      </c>
      <c r="B45" s="30">
        <v>1.1100000000000001</v>
      </c>
      <c r="C45" s="30" t="s">
        <v>248</v>
      </c>
      <c r="D45" s="41" t="s">
        <v>284</v>
      </c>
      <c r="E45" s="41" t="s">
        <v>296</v>
      </c>
      <c r="F45" s="30"/>
      <c r="G45" s="47">
        <v>5.64</v>
      </c>
      <c r="H45" s="30">
        <v>2</v>
      </c>
      <c r="I45" s="47"/>
      <c r="J45" s="30"/>
      <c r="K45" s="30" t="s">
        <v>291</v>
      </c>
    </row>
    <row r="46" spans="1:11" ht="15" customHeight="1" x14ac:dyDescent="0.2">
      <c r="A46" s="30">
        <v>38</v>
      </c>
      <c r="B46" s="30">
        <v>1.0900000000000001</v>
      </c>
      <c r="C46" s="30" t="s">
        <v>248</v>
      </c>
      <c r="D46" s="41" t="s">
        <v>284</v>
      </c>
      <c r="E46" s="41" t="s">
        <v>295</v>
      </c>
      <c r="F46" s="30"/>
      <c r="G46" s="47">
        <v>7.49</v>
      </c>
      <c r="H46" s="30">
        <v>2</v>
      </c>
      <c r="I46" s="47"/>
      <c r="J46" s="30"/>
      <c r="K46" s="30" t="s">
        <v>277</v>
      </c>
    </row>
    <row r="47" spans="1:11" ht="15" customHeight="1" x14ac:dyDescent="0.2">
      <c r="A47" s="30">
        <v>39</v>
      </c>
      <c r="B47" s="30">
        <v>1.08</v>
      </c>
      <c r="C47" s="30" t="s">
        <v>248</v>
      </c>
      <c r="D47" s="41" t="s">
        <v>284</v>
      </c>
      <c r="E47" s="41" t="s">
        <v>296</v>
      </c>
      <c r="F47" s="30"/>
      <c r="G47" s="47">
        <v>2.5</v>
      </c>
      <c r="H47" s="30">
        <v>2</v>
      </c>
      <c r="I47" s="47"/>
      <c r="J47" s="30"/>
      <c r="K47" s="30" t="s">
        <v>291</v>
      </c>
    </row>
    <row r="48" spans="1:11" ht="15" customHeight="1" x14ac:dyDescent="0.2">
      <c r="A48" s="30">
        <v>40</v>
      </c>
      <c r="B48" s="30">
        <v>1.07</v>
      </c>
      <c r="C48" s="30" t="s">
        <v>248</v>
      </c>
      <c r="D48" s="41" t="s">
        <v>284</v>
      </c>
      <c r="E48" s="41" t="s">
        <v>295</v>
      </c>
      <c r="F48" s="30"/>
      <c r="G48" s="47">
        <v>7.49</v>
      </c>
      <c r="H48" s="30">
        <v>2</v>
      </c>
      <c r="I48" s="47"/>
      <c r="J48" s="30"/>
      <c r="K48" s="30" t="s">
        <v>277</v>
      </c>
    </row>
    <row r="49" spans="1:11" ht="15" customHeight="1" x14ac:dyDescent="0.2">
      <c r="A49" s="30">
        <v>41</v>
      </c>
      <c r="B49" s="30">
        <v>1.06</v>
      </c>
      <c r="C49" s="30" t="s">
        <v>248</v>
      </c>
      <c r="D49" s="41" t="s">
        <v>284</v>
      </c>
      <c r="E49" s="41" t="s">
        <v>295</v>
      </c>
      <c r="F49" s="30"/>
      <c r="G49" s="47">
        <v>7.49</v>
      </c>
      <c r="H49" s="30">
        <v>2</v>
      </c>
      <c r="I49" s="47"/>
      <c r="J49" s="30"/>
      <c r="K49" s="30" t="s">
        <v>277</v>
      </c>
    </row>
    <row r="50" spans="1:11" ht="15" customHeight="1" x14ac:dyDescent="0.2">
      <c r="A50" s="30">
        <v>42</v>
      </c>
      <c r="B50" s="30">
        <v>1.05</v>
      </c>
      <c r="C50" s="30" t="s">
        <v>248</v>
      </c>
      <c r="D50" s="41" t="s">
        <v>284</v>
      </c>
      <c r="E50" s="41" t="s">
        <v>296</v>
      </c>
      <c r="F50" s="30"/>
      <c r="G50" s="47">
        <v>2.5</v>
      </c>
      <c r="H50" s="30">
        <v>2</v>
      </c>
      <c r="I50" s="47"/>
      <c r="J50" s="30"/>
      <c r="K50" s="30" t="s">
        <v>291</v>
      </c>
    </row>
    <row r="51" spans="1:11" ht="15" customHeight="1" x14ac:dyDescent="0.2">
      <c r="A51" s="30">
        <v>43</v>
      </c>
      <c r="B51" s="30"/>
      <c r="C51" s="30" t="s">
        <v>248</v>
      </c>
      <c r="D51" s="41"/>
      <c r="E51" s="41" t="s">
        <v>302</v>
      </c>
      <c r="F51" s="30"/>
      <c r="G51" s="47">
        <v>11.73</v>
      </c>
      <c r="H51" s="30">
        <v>2</v>
      </c>
      <c r="I51" s="47"/>
      <c r="J51" s="30"/>
      <c r="K51" s="30" t="s">
        <v>270</v>
      </c>
    </row>
    <row r="52" spans="1:11" ht="15" customHeight="1" x14ac:dyDescent="0.2">
      <c r="A52" s="30">
        <v>44</v>
      </c>
      <c r="B52" s="30">
        <v>1.01</v>
      </c>
      <c r="C52" s="30" t="s">
        <v>248</v>
      </c>
      <c r="D52" s="41" t="s">
        <v>284</v>
      </c>
      <c r="E52" s="41" t="s">
        <v>295</v>
      </c>
      <c r="F52" s="30"/>
      <c r="G52" s="47">
        <v>4.96</v>
      </c>
      <c r="H52" s="30">
        <v>2</v>
      </c>
      <c r="I52" s="47"/>
      <c r="J52" s="30"/>
      <c r="K52" s="30" t="s">
        <v>277</v>
      </c>
    </row>
    <row r="53" spans="1:11" ht="15" customHeight="1" x14ac:dyDescent="0.2">
      <c r="A53" s="30">
        <v>45</v>
      </c>
      <c r="B53" s="30">
        <v>1.02</v>
      </c>
      <c r="C53" s="30" t="s">
        <v>248</v>
      </c>
      <c r="D53" s="41" t="s">
        <v>284</v>
      </c>
      <c r="E53" s="41" t="s">
        <v>296</v>
      </c>
      <c r="F53" s="30"/>
      <c r="G53" s="47">
        <v>2.5</v>
      </c>
      <c r="H53" s="30">
        <v>2</v>
      </c>
      <c r="I53" s="47"/>
      <c r="J53" s="30"/>
      <c r="K53" s="30" t="s">
        <v>291</v>
      </c>
    </row>
    <row r="54" spans="1:11" ht="15" customHeight="1" x14ac:dyDescent="0.2">
      <c r="A54" s="30">
        <v>46</v>
      </c>
      <c r="B54" s="30">
        <v>1</v>
      </c>
      <c r="C54" s="30" t="s">
        <v>248</v>
      </c>
      <c r="D54" s="41" t="s">
        <v>303</v>
      </c>
      <c r="E54" s="41" t="s">
        <v>295</v>
      </c>
      <c r="F54" s="30"/>
      <c r="G54" s="47">
        <v>7.5</v>
      </c>
      <c r="H54" s="30">
        <v>2</v>
      </c>
      <c r="I54" s="47"/>
      <c r="J54" s="30"/>
      <c r="K54" s="30" t="s">
        <v>277</v>
      </c>
    </row>
    <row r="55" spans="1:11" ht="15" customHeight="1" x14ac:dyDescent="0.2">
      <c r="A55" s="30">
        <v>47</v>
      </c>
      <c r="B55" s="30">
        <v>2</v>
      </c>
      <c r="C55" s="30" t="s">
        <v>248</v>
      </c>
      <c r="D55" s="41" t="s">
        <v>303</v>
      </c>
      <c r="E55" s="41" t="s">
        <v>290</v>
      </c>
      <c r="F55" s="30"/>
      <c r="G55" s="47">
        <v>7.5</v>
      </c>
      <c r="H55" s="30">
        <v>2</v>
      </c>
      <c r="I55" s="47"/>
      <c r="J55" s="30"/>
      <c r="K55" s="30" t="s">
        <v>291</v>
      </c>
    </row>
    <row r="56" spans="1:11" ht="15" customHeight="1" x14ac:dyDescent="0.2">
      <c r="A56" s="30">
        <v>48</v>
      </c>
      <c r="B56" s="30">
        <v>3</v>
      </c>
      <c r="C56" s="30" t="s">
        <v>248</v>
      </c>
      <c r="D56" s="41" t="s">
        <v>303</v>
      </c>
      <c r="E56" s="41" t="s">
        <v>290</v>
      </c>
      <c r="F56" s="30"/>
      <c r="G56" s="47">
        <v>7.5</v>
      </c>
      <c r="H56" s="30">
        <v>2</v>
      </c>
      <c r="I56" s="47"/>
      <c r="J56" s="30"/>
      <c r="K56" s="30" t="s">
        <v>291</v>
      </c>
    </row>
    <row r="57" spans="1:11" ht="15" customHeight="1" x14ac:dyDescent="0.2">
      <c r="A57" s="30">
        <v>49</v>
      </c>
      <c r="B57" s="30">
        <v>4</v>
      </c>
      <c r="C57" s="30" t="s">
        <v>248</v>
      </c>
      <c r="D57" s="41" t="s">
        <v>303</v>
      </c>
      <c r="E57" s="41" t="s">
        <v>290</v>
      </c>
      <c r="F57" s="30"/>
      <c r="G57" s="47">
        <v>7.5</v>
      </c>
      <c r="H57" s="30">
        <v>2</v>
      </c>
      <c r="I57" s="47"/>
      <c r="J57" s="30"/>
      <c r="K57" s="30" t="s">
        <v>291</v>
      </c>
    </row>
  </sheetData>
  <sheetProtection algorithmName="SHA-512" hashValue="MbTA6bmZ35BC0oj5rbqPFKrNk41SfJDviLckyIyszoV2ehrNGH7pq7LIEHaVjWOE1MN/VBlUJP+ZZKqUKKfwgA==" saltValue="WMnF/NvFT215cFmx7QDjHw==" spinCount="100000" sheet="1" objects="1" scenarios="1"/>
  <mergeCells count="4">
    <mergeCell ref="A2:E3"/>
    <mergeCell ref="B4:E4"/>
    <mergeCell ref="B5:E5"/>
    <mergeCell ref="B6:E6"/>
  </mergeCells>
  <conditionalFormatting sqref="B9:J57">
    <cfRule type="expression" dxfId="26" priority="1">
      <formula>B9=0</formula>
    </cfRule>
  </conditionalFormatting>
  <hyperlinks>
    <hyperlink ref="J1" location="Inhaltsverzeichnis!A1" display="Zurück zum Inhaltsverzeichnis" xr:uid="{CB535AB5-B0A5-43D9-97E6-A556ED86EFC6}"/>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GS Förderst SG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A9D4-A7CE-46B3-AEDA-4E812BE1BE4E}">
  <sheetPr>
    <tabColor indexed="40"/>
  </sheetPr>
  <dimension ref="A1:V23"/>
  <sheetViews>
    <sheetView showGridLines="0" showZeros="0" zoomScaleNormal="100" zoomScaleSheetLayoutView="100" workbookViewId="0">
      <pane ySplit="8" topLeftCell="A9" activePane="bottomLeft" state="frozen"/>
      <selection activeCell="C3" sqref="C3"/>
      <selection pane="bottomLeft"/>
    </sheetView>
  </sheetViews>
  <sheetFormatPr baseColWidth="10" defaultColWidth="0" defaultRowHeight="15" customHeight="1" x14ac:dyDescent="0.2"/>
  <cols>
    <col min="1" max="1" width="9.7109375" style="16" customWidth="1"/>
    <col min="2" max="3" width="8.7109375" style="16" customWidth="1"/>
    <col min="4" max="4" width="7.140625" style="26" bestFit="1" customWidth="1"/>
    <col min="5" max="5" width="12.85546875" style="26" bestFit="1" customWidth="1"/>
    <col min="6" max="6" width="7.7109375" style="16" customWidth="1"/>
    <col min="7" max="10" width="12.7109375" style="16" customWidth="1"/>
    <col min="11" max="11" width="16.7109375" style="16" customWidth="1"/>
    <col min="12" max="12" width="7.7109375" style="16" customWidth="1"/>
    <col min="13" max="13" width="27.42578125" style="16" hidden="1" customWidth="1"/>
    <col min="14" max="14" width="8.42578125" style="16" hidden="1" customWidth="1"/>
    <col min="15" max="17" width="11.42578125" style="16" hidden="1" customWidth="1"/>
    <col min="18" max="18" width="21.7109375" style="16" hidden="1" customWidth="1"/>
    <col min="19" max="19" width="22.7109375" style="16" hidden="1" customWidth="1"/>
    <col min="20" max="20" width="10.5703125" style="16" hidden="1" customWidth="1"/>
    <col min="21" max="21" width="22.7109375" style="16" hidden="1" customWidth="1"/>
    <col min="22" max="22" width="10.5703125" style="16" hidden="1" customWidth="1"/>
    <col min="23" max="16384" width="6.42578125" style="16" hidden="1"/>
  </cols>
  <sheetData>
    <row r="1" spans="1:18" ht="15" customHeight="1" x14ac:dyDescent="0.2">
      <c r="E1" s="42"/>
      <c r="F1" s="24"/>
      <c r="G1" s="24"/>
      <c r="H1" s="24"/>
      <c r="J1" s="25" t="s">
        <v>100</v>
      </c>
      <c r="M1" s="16" t="s">
        <v>247</v>
      </c>
    </row>
    <row r="2" spans="1:18" ht="21" customHeight="1" x14ac:dyDescent="0.2">
      <c r="A2" s="96" t="s">
        <v>158</v>
      </c>
      <c r="B2" s="97"/>
      <c r="C2" s="97"/>
      <c r="D2" s="97"/>
      <c r="E2" s="97"/>
      <c r="M2" s="26" t="str">
        <f>CONCATENATE($M$1," ",$B$5)</f>
        <v>Räume Glas GS Förderst TH</v>
      </c>
      <c r="N2" s="26"/>
      <c r="O2" s="26"/>
      <c r="P2" s="26"/>
    </row>
    <row r="3" spans="1:18" ht="15" customHeight="1" x14ac:dyDescent="0.2">
      <c r="A3" s="98"/>
      <c r="B3" s="99"/>
      <c r="C3" s="99"/>
      <c r="D3" s="99"/>
      <c r="E3" s="99"/>
      <c r="M3" s="26"/>
      <c r="N3" s="26"/>
      <c r="O3" s="26"/>
      <c r="P3" s="26"/>
    </row>
    <row r="4" spans="1:18" ht="15" customHeight="1" x14ac:dyDescent="0.2">
      <c r="A4" s="43"/>
      <c r="B4" s="100"/>
      <c r="C4" s="100"/>
      <c r="D4" s="100"/>
      <c r="E4" s="100"/>
      <c r="M4" s="26"/>
      <c r="N4" s="26"/>
      <c r="O4" s="26"/>
      <c r="P4" s="26"/>
    </row>
    <row r="5" spans="1:18" ht="15" customHeight="1" x14ac:dyDescent="0.2">
      <c r="A5" s="31" t="s">
        <v>147</v>
      </c>
      <c r="B5" s="101" t="s">
        <v>167</v>
      </c>
      <c r="C5" s="102"/>
      <c r="D5" s="102"/>
      <c r="E5" s="103"/>
    </row>
    <row r="6" spans="1:18" ht="15" customHeight="1" x14ac:dyDescent="0.2">
      <c r="A6" s="26"/>
      <c r="B6" s="104"/>
      <c r="C6" s="104"/>
      <c r="D6" s="104"/>
      <c r="E6" s="104"/>
    </row>
    <row r="7" spans="1:18" ht="45" customHeight="1" x14ac:dyDescent="0.2">
      <c r="A7" s="29" t="s">
        <v>92</v>
      </c>
      <c r="B7" s="28" t="s">
        <v>96</v>
      </c>
      <c r="C7" s="29" t="s">
        <v>93</v>
      </c>
      <c r="D7" s="28" t="s">
        <v>94</v>
      </c>
      <c r="E7" s="28" t="s">
        <v>97</v>
      </c>
      <c r="F7" s="28" t="s">
        <v>99</v>
      </c>
      <c r="G7" s="28" t="s">
        <v>129</v>
      </c>
      <c r="H7" s="28" t="s">
        <v>130</v>
      </c>
      <c r="I7" s="28" t="s">
        <v>159</v>
      </c>
      <c r="J7" s="28" t="s">
        <v>240</v>
      </c>
      <c r="K7" s="28" t="s">
        <v>98</v>
      </c>
      <c r="L7" s="32"/>
      <c r="M7" s="32"/>
      <c r="N7" s="32"/>
      <c r="O7" s="32"/>
      <c r="P7" s="32"/>
      <c r="Q7" s="32"/>
      <c r="R7" s="32"/>
    </row>
    <row r="8" spans="1:18" ht="18" customHeight="1" x14ac:dyDescent="0.2">
      <c r="A8" s="44" t="s">
        <v>108</v>
      </c>
      <c r="B8" s="41"/>
      <c r="C8" s="30"/>
      <c r="D8" s="41"/>
      <c r="E8" s="41"/>
      <c r="F8" s="45">
        <f>SUM(F9:F23)</f>
        <v>0</v>
      </c>
      <c r="G8" s="46">
        <f>SUM(G9:G23)</f>
        <v>70.679999999999993</v>
      </c>
      <c r="H8" s="41"/>
      <c r="I8" s="46">
        <f>SUM(I9:I23)</f>
        <v>35.96</v>
      </c>
      <c r="J8" s="41"/>
      <c r="K8" s="41"/>
      <c r="L8" s="32"/>
      <c r="M8" s="32"/>
      <c r="N8" s="32"/>
      <c r="O8" s="32"/>
      <c r="P8" s="32"/>
      <c r="Q8" s="32"/>
      <c r="R8" s="32"/>
    </row>
    <row r="9" spans="1:18" ht="15" customHeight="1" x14ac:dyDescent="0.2">
      <c r="A9" s="30">
        <v>1</v>
      </c>
      <c r="B9" s="30"/>
      <c r="C9" s="30" t="s">
        <v>248</v>
      </c>
      <c r="D9" s="41"/>
      <c r="E9" s="41" t="s">
        <v>269</v>
      </c>
      <c r="F9" s="30"/>
      <c r="G9" s="47">
        <v>3.77</v>
      </c>
      <c r="H9" s="30">
        <v>2</v>
      </c>
      <c r="I9" s="47">
        <v>5.9</v>
      </c>
      <c r="J9" s="30">
        <v>2</v>
      </c>
      <c r="K9" s="30" t="s">
        <v>270</v>
      </c>
    </row>
    <row r="10" spans="1:18" ht="15" customHeight="1" x14ac:dyDescent="0.2">
      <c r="A10" s="30">
        <v>2</v>
      </c>
      <c r="B10" s="30"/>
      <c r="C10" s="30" t="s">
        <v>248</v>
      </c>
      <c r="D10" s="41"/>
      <c r="E10" s="41" t="s">
        <v>272</v>
      </c>
      <c r="F10" s="30"/>
      <c r="G10" s="47">
        <v>44.36</v>
      </c>
      <c r="H10" s="30">
        <v>2</v>
      </c>
      <c r="I10" s="47">
        <v>5.9</v>
      </c>
      <c r="J10" s="30">
        <v>2</v>
      </c>
      <c r="K10" s="30" t="s">
        <v>270</v>
      </c>
    </row>
    <row r="11" spans="1:18" ht="15" customHeight="1" x14ac:dyDescent="0.2">
      <c r="A11" s="30">
        <v>3</v>
      </c>
      <c r="B11" s="30"/>
      <c r="C11" s="30" t="s">
        <v>248</v>
      </c>
      <c r="D11" s="41"/>
      <c r="E11" s="41" t="s">
        <v>304</v>
      </c>
      <c r="F11" s="30"/>
      <c r="G11" s="47">
        <v>1</v>
      </c>
      <c r="H11" s="30">
        <v>2</v>
      </c>
      <c r="I11" s="47"/>
      <c r="J11" s="30"/>
      <c r="K11" s="30" t="s">
        <v>257</v>
      </c>
    </row>
    <row r="12" spans="1:18" ht="15" customHeight="1" x14ac:dyDescent="0.2">
      <c r="A12" s="30">
        <v>4</v>
      </c>
      <c r="B12" s="30"/>
      <c r="C12" s="30" t="s">
        <v>248</v>
      </c>
      <c r="D12" s="41"/>
      <c r="E12" s="41" t="s">
        <v>204</v>
      </c>
      <c r="F12" s="30"/>
      <c r="G12" s="47"/>
      <c r="H12" s="30"/>
      <c r="I12" s="47">
        <v>20.04</v>
      </c>
      <c r="J12" s="30">
        <v>2</v>
      </c>
      <c r="K12" s="30" t="s">
        <v>305</v>
      </c>
    </row>
    <row r="13" spans="1:18" ht="15" customHeight="1" x14ac:dyDescent="0.2">
      <c r="A13" s="30">
        <v>5</v>
      </c>
      <c r="B13" s="30"/>
      <c r="C13" s="30" t="s">
        <v>248</v>
      </c>
      <c r="D13" s="41"/>
      <c r="E13" s="41" t="s">
        <v>304</v>
      </c>
      <c r="F13" s="30"/>
      <c r="G13" s="47">
        <v>1.5</v>
      </c>
      <c r="H13" s="30">
        <v>2</v>
      </c>
      <c r="I13" s="47"/>
      <c r="J13" s="30"/>
      <c r="K13" s="30" t="s">
        <v>257</v>
      </c>
    </row>
    <row r="14" spans="1:18" ht="15" customHeight="1" x14ac:dyDescent="0.2">
      <c r="A14" s="30">
        <v>6</v>
      </c>
      <c r="B14" s="30"/>
      <c r="C14" s="30" t="s">
        <v>248</v>
      </c>
      <c r="D14" s="41"/>
      <c r="E14" s="41" t="s">
        <v>306</v>
      </c>
      <c r="F14" s="30"/>
      <c r="G14" s="47"/>
      <c r="H14" s="30"/>
      <c r="I14" s="47">
        <v>4.12</v>
      </c>
      <c r="J14" s="30">
        <v>2</v>
      </c>
      <c r="K14" s="30" t="s">
        <v>253</v>
      </c>
    </row>
    <row r="15" spans="1:18" ht="15" customHeight="1" x14ac:dyDescent="0.2">
      <c r="A15" s="30">
        <v>7</v>
      </c>
      <c r="B15" s="30"/>
      <c r="C15" s="30" t="s">
        <v>248</v>
      </c>
      <c r="D15" s="41" t="s">
        <v>307</v>
      </c>
      <c r="E15" s="41" t="s">
        <v>308</v>
      </c>
      <c r="F15" s="30"/>
      <c r="G15" s="47">
        <v>1.54</v>
      </c>
      <c r="H15" s="30">
        <v>2</v>
      </c>
      <c r="I15" s="47"/>
      <c r="J15" s="30"/>
      <c r="K15" s="30" t="s">
        <v>309</v>
      </c>
    </row>
    <row r="16" spans="1:18" ht="15" customHeight="1" x14ac:dyDescent="0.2">
      <c r="A16" s="30">
        <v>8</v>
      </c>
      <c r="B16" s="30"/>
      <c r="C16" s="30" t="s">
        <v>248</v>
      </c>
      <c r="D16" s="41"/>
      <c r="E16" s="41" t="s">
        <v>252</v>
      </c>
      <c r="F16" s="30"/>
      <c r="G16" s="47">
        <v>1.54</v>
      </c>
      <c r="H16" s="30">
        <v>2</v>
      </c>
      <c r="I16" s="47"/>
      <c r="J16" s="30"/>
      <c r="K16" s="30" t="s">
        <v>253</v>
      </c>
    </row>
    <row r="17" spans="1:11" ht="15" customHeight="1" x14ac:dyDescent="0.2">
      <c r="A17" s="30">
        <v>9</v>
      </c>
      <c r="B17" s="30"/>
      <c r="C17" s="30" t="s">
        <v>248</v>
      </c>
      <c r="D17" s="41"/>
      <c r="E17" s="41" t="s">
        <v>308</v>
      </c>
      <c r="F17" s="30"/>
      <c r="G17" s="47">
        <v>1.97</v>
      </c>
      <c r="H17" s="30">
        <v>2</v>
      </c>
      <c r="I17" s="47"/>
      <c r="J17" s="30"/>
      <c r="K17" s="30" t="s">
        <v>309</v>
      </c>
    </row>
    <row r="18" spans="1:11" ht="15" customHeight="1" x14ac:dyDescent="0.2">
      <c r="A18" s="30">
        <v>10</v>
      </c>
      <c r="B18" s="30"/>
      <c r="C18" s="30" t="s">
        <v>248</v>
      </c>
      <c r="D18" s="41"/>
      <c r="E18" s="41" t="s">
        <v>310</v>
      </c>
      <c r="F18" s="30"/>
      <c r="G18" s="47">
        <v>2.74</v>
      </c>
      <c r="H18" s="30">
        <v>2</v>
      </c>
      <c r="I18" s="47"/>
      <c r="J18" s="30"/>
      <c r="K18" s="30" t="s">
        <v>250</v>
      </c>
    </row>
    <row r="19" spans="1:11" ht="15" customHeight="1" x14ac:dyDescent="0.2">
      <c r="A19" s="30">
        <v>11</v>
      </c>
      <c r="B19" s="30"/>
      <c r="C19" s="30" t="s">
        <v>248</v>
      </c>
      <c r="D19" s="41"/>
      <c r="E19" s="41" t="s">
        <v>308</v>
      </c>
      <c r="F19" s="30"/>
      <c r="G19" s="47">
        <v>1.97</v>
      </c>
      <c r="H19" s="30">
        <v>2</v>
      </c>
      <c r="I19" s="47"/>
      <c r="J19" s="30"/>
      <c r="K19" s="30" t="s">
        <v>309</v>
      </c>
    </row>
    <row r="20" spans="1:11" ht="15" customHeight="1" x14ac:dyDescent="0.2">
      <c r="A20" s="30">
        <v>12</v>
      </c>
      <c r="B20" s="30"/>
      <c r="C20" s="30" t="s">
        <v>248</v>
      </c>
      <c r="D20" s="41"/>
      <c r="E20" s="41" t="s">
        <v>308</v>
      </c>
      <c r="F20" s="30"/>
      <c r="G20" s="47">
        <v>1.97</v>
      </c>
      <c r="H20" s="30">
        <v>2</v>
      </c>
      <c r="I20" s="47"/>
      <c r="J20" s="30"/>
      <c r="K20" s="30" t="s">
        <v>309</v>
      </c>
    </row>
    <row r="21" spans="1:11" ht="15" customHeight="1" x14ac:dyDescent="0.2">
      <c r="A21" s="30">
        <v>13</v>
      </c>
      <c r="B21" s="30"/>
      <c r="C21" s="30" t="s">
        <v>248</v>
      </c>
      <c r="D21" s="41"/>
      <c r="E21" s="41" t="s">
        <v>310</v>
      </c>
      <c r="F21" s="30"/>
      <c r="G21" s="47">
        <v>2.74</v>
      </c>
      <c r="H21" s="30">
        <v>2</v>
      </c>
      <c r="I21" s="47"/>
      <c r="J21" s="30"/>
      <c r="K21" s="30" t="s">
        <v>250</v>
      </c>
    </row>
    <row r="22" spans="1:11" ht="15" customHeight="1" x14ac:dyDescent="0.2">
      <c r="A22" s="30">
        <v>14</v>
      </c>
      <c r="B22" s="30"/>
      <c r="C22" s="30" t="s">
        <v>248</v>
      </c>
      <c r="D22" s="41"/>
      <c r="E22" s="41" t="s">
        <v>272</v>
      </c>
      <c r="F22" s="30"/>
      <c r="G22" s="47">
        <v>5.08</v>
      </c>
      <c r="H22" s="30">
        <v>2</v>
      </c>
      <c r="I22" s="47"/>
      <c r="J22" s="30"/>
      <c r="K22" s="30" t="s">
        <v>270</v>
      </c>
    </row>
    <row r="23" spans="1:11" ht="15" customHeight="1" x14ac:dyDescent="0.2">
      <c r="A23" s="30">
        <v>15</v>
      </c>
      <c r="B23" s="30"/>
      <c r="C23" s="30" t="s">
        <v>248</v>
      </c>
      <c r="D23" s="41"/>
      <c r="E23" s="41" t="s">
        <v>301</v>
      </c>
      <c r="F23" s="30"/>
      <c r="G23" s="47">
        <v>0.5</v>
      </c>
      <c r="H23" s="30">
        <v>2</v>
      </c>
      <c r="I23" s="47"/>
      <c r="J23" s="30"/>
      <c r="K23" s="30" t="s">
        <v>257</v>
      </c>
    </row>
  </sheetData>
  <sheetProtection algorithmName="SHA-512" hashValue="rs0wJM/sH7F681aOSsfw5vpdbc1r5sY+FdOXebaSaehkmw4VZ4SySJ2Pjgr+xYFSl8GT7w2uooXFoEP64hkGDg==" saltValue="xWjLvxtkqD2a9bDI4SVMyw==" spinCount="100000" sheet="1" objects="1" scenarios="1"/>
  <mergeCells count="4">
    <mergeCell ref="A2:E3"/>
    <mergeCell ref="B4:E4"/>
    <mergeCell ref="B5:E5"/>
    <mergeCell ref="B6:E6"/>
  </mergeCells>
  <conditionalFormatting sqref="B9:J23">
    <cfRule type="expression" dxfId="25" priority="1">
      <formula>B9=0</formula>
    </cfRule>
  </conditionalFormatting>
  <hyperlinks>
    <hyperlink ref="J1" location="Inhaltsverzeichnis!A1" display="Zurück zum Inhaltsverzeichnis" xr:uid="{A9D5E85C-4950-49B3-BCFA-9612D0EBBEC4}"/>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&amp;LSalzstadt Staßfurt&amp;CSeite &amp;P von &amp;N&amp;RRäume Glas GS Förderst TH</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66</vt:i4>
      </vt:variant>
    </vt:vector>
  </HeadingPairs>
  <TitlesOfParts>
    <vt:vector size="100" baseType="lpstr">
      <vt:lpstr>Inhaltsverzeichnis</vt:lpstr>
      <vt:lpstr>Preisübersicht</vt:lpstr>
      <vt:lpstr>SVS GlasRG</vt:lpstr>
      <vt:lpstr>Kal Glas Gesamt</vt:lpstr>
      <vt:lpstr>Räume Glas Albertinsee</vt:lpstr>
      <vt:lpstr>Räume Glas ehem Rath Förd </vt:lpstr>
      <vt:lpstr>Räume Glas ehem Tath Neun</vt:lpstr>
      <vt:lpstr>Räume Glas GS Förderst SG</vt:lpstr>
      <vt:lpstr>Räume Glas GS Förderst TH</vt:lpstr>
      <vt:lpstr>Räume Glas GS Goethe TH </vt:lpstr>
      <vt:lpstr>Räume Glas GS Goethe</vt:lpstr>
      <vt:lpstr>Räume Glas GS Nord</vt:lpstr>
      <vt:lpstr>Räume Glas GS Uhland</vt:lpstr>
      <vt:lpstr>Räume Glas Haus am See </vt:lpstr>
      <vt:lpstr>Räume Glas JC Leo Treff </vt:lpstr>
      <vt:lpstr>Räume Glas JK Förderstedt</vt:lpstr>
      <vt:lpstr>Räume Glas Jugendklub </vt:lpstr>
      <vt:lpstr>Räume Glas Kita Abenteuer</vt:lpstr>
      <vt:lpstr>Räume Glas Kita Leopoldsh</vt:lpstr>
      <vt:lpstr>Räume Glas Kita Pustebl</vt:lpstr>
      <vt:lpstr>Räume Glas Kita Regenb</vt:lpstr>
      <vt:lpstr>Räume Glas Kita Spatzen</vt:lpstr>
      <vt:lpstr>Räume Glas Kita Tausendf</vt:lpstr>
      <vt:lpstr>Räume Glas Kita Teichspa</vt:lpstr>
      <vt:lpstr>Räume Glas Kita Winnie P</vt:lpstr>
      <vt:lpstr>Räume Glas Luther SH </vt:lpstr>
      <vt:lpstr>Räume Glas Neundorf SH</vt:lpstr>
      <vt:lpstr>Räume Glas Rathaus </vt:lpstr>
      <vt:lpstr>Räume Glas Salzland SH</vt:lpstr>
      <vt:lpstr>Räume Glas Sport Förderst</vt:lpstr>
      <vt:lpstr>Räume Glas Stadion d Einh</vt:lpstr>
      <vt:lpstr>Räume Glas Strandsolbad</vt:lpstr>
      <vt:lpstr>Räume Glas Verwaltung 1 </vt:lpstr>
      <vt:lpstr>Räume Glas Verwaltung 2</vt:lpstr>
      <vt:lpstr>Inhaltsverzeichnis!Druckbereich</vt:lpstr>
      <vt:lpstr>'Kal Glas Gesamt'!Druckbereich</vt:lpstr>
      <vt:lpstr>Preisübersicht!Druckbereich</vt:lpstr>
      <vt:lpstr>'Räume Glas Albertinsee'!Druckbereich</vt:lpstr>
      <vt:lpstr>'Räume Glas ehem Rath Förd '!Druckbereich</vt:lpstr>
      <vt:lpstr>'Räume Glas ehem Tath Neun'!Druckbereich</vt:lpstr>
      <vt:lpstr>'Räume Glas GS Förderst SG'!Druckbereich</vt:lpstr>
      <vt:lpstr>'Räume Glas GS Förderst TH'!Druckbereich</vt:lpstr>
      <vt:lpstr>'Räume Glas GS Goethe'!Druckbereich</vt:lpstr>
      <vt:lpstr>'Räume Glas GS Goethe TH '!Druckbereich</vt:lpstr>
      <vt:lpstr>'Räume Glas GS Nord'!Druckbereich</vt:lpstr>
      <vt:lpstr>'Räume Glas GS Uhland'!Druckbereich</vt:lpstr>
      <vt:lpstr>'Räume Glas Haus am See '!Druckbereich</vt:lpstr>
      <vt:lpstr>'Räume Glas JC Leo Treff '!Druckbereich</vt:lpstr>
      <vt:lpstr>'Räume Glas JK Förderstedt'!Druckbereich</vt:lpstr>
      <vt:lpstr>'Räume Glas Jugendklub '!Druckbereich</vt:lpstr>
      <vt:lpstr>'Räume Glas Kita Abenteuer'!Druckbereich</vt:lpstr>
      <vt:lpstr>'Räume Glas Kita Leopoldsh'!Druckbereich</vt:lpstr>
      <vt:lpstr>'Räume Glas Kita Pustebl'!Druckbereich</vt:lpstr>
      <vt:lpstr>'Räume Glas Kita Regenb'!Druckbereich</vt:lpstr>
      <vt:lpstr>'Räume Glas Kita Spatzen'!Druckbereich</vt:lpstr>
      <vt:lpstr>'Räume Glas Kita Tausendf'!Druckbereich</vt:lpstr>
      <vt:lpstr>'Räume Glas Kita Teichspa'!Druckbereich</vt:lpstr>
      <vt:lpstr>'Räume Glas Kita Winnie P'!Druckbereich</vt:lpstr>
      <vt:lpstr>'Räume Glas Luther SH '!Druckbereich</vt:lpstr>
      <vt:lpstr>'Räume Glas Neundorf SH'!Druckbereich</vt:lpstr>
      <vt:lpstr>'Räume Glas Rathaus '!Druckbereich</vt:lpstr>
      <vt:lpstr>'Räume Glas Salzland SH'!Druckbereich</vt:lpstr>
      <vt:lpstr>'Räume Glas Sport Förderst'!Druckbereich</vt:lpstr>
      <vt:lpstr>'Räume Glas Stadion d Einh'!Druckbereich</vt:lpstr>
      <vt:lpstr>'Räume Glas Strandsolbad'!Druckbereich</vt:lpstr>
      <vt:lpstr>'Räume Glas Verwaltung 1 '!Druckbereich</vt:lpstr>
      <vt:lpstr>'Räume Glas Verwaltung 2'!Druckbereich</vt:lpstr>
      <vt:lpstr>'SVS GlasRG'!Druckbereich</vt:lpstr>
      <vt:lpstr>Inhaltsverzeichnis!Drucktitel</vt:lpstr>
      <vt:lpstr>Preisübersicht!Drucktitel</vt:lpstr>
      <vt:lpstr>'Räume Glas Albertinsee'!Drucktitel</vt:lpstr>
      <vt:lpstr>'Räume Glas ehem Rath Förd '!Drucktitel</vt:lpstr>
      <vt:lpstr>'Räume Glas ehem Tath Neun'!Drucktitel</vt:lpstr>
      <vt:lpstr>'Räume Glas GS Förderst SG'!Drucktitel</vt:lpstr>
      <vt:lpstr>'Räume Glas GS Förderst TH'!Drucktitel</vt:lpstr>
      <vt:lpstr>'Räume Glas GS Goethe'!Drucktitel</vt:lpstr>
      <vt:lpstr>'Räume Glas GS Goethe TH '!Drucktitel</vt:lpstr>
      <vt:lpstr>'Räume Glas GS Nord'!Drucktitel</vt:lpstr>
      <vt:lpstr>'Räume Glas GS Uhland'!Drucktitel</vt:lpstr>
      <vt:lpstr>'Räume Glas Haus am See '!Drucktitel</vt:lpstr>
      <vt:lpstr>'Räume Glas JC Leo Treff '!Drucktitel</vt:lpstr>
      <vt:lpstr>'Räume Glas JK Förderstedt'!Drucktitel</vt:lpstr>
      <vt:lpstr>'Räume Glas Jugendklub '!Drucktitel</vt:lpstr>
      <vt:lpstr>'Räume Glas Kita Abenteuer'!Drucktitel</vt:lpstr>
      <vt:lpstr>'Räume Glas Kita Leopoldsh'!Drucktitel</vt:lpstr>
      <vt:lpstr>'Räume Glas Kita Pustebl'!Drucktitel</vt:lpstr>
      <vt:lpstr>'Räume Glas Kita Regenb'!Drucktitel</vt:lpstr>
      <vt:lpstr>'Räume Glas Kita Spatzen'!Drucktitel</vt:lpstr>
      <vt:lpstr>'Räume Glas Kita Tausendf'!Drucktitel</vt:lpstr>
      <vt:lpstr>'Räume Glas Kita Teichspa'!Drucktitel</vt:lpstr>
      <vt:lpstr>'Räume Glas Kita Winnie P'!Drucktitel</vt:lpstr>
      <vt:lpstr>'Räume Glas Luther SH '!Drucktitel</vt:lpstr>
      <vt:lpstr>'Räume Glas Neundorf SH'!Drucktitel</vt:lpstr>
      <vt:lpstr>'Räume Glas Rathaus '!Drucktitel</vt:lpstr>
      <vt:lpstr>'Räume Glas Salzland SH'!Drucktitel</vt:lpstr>
      <vt:lpstr>'Räume Glas Sport Förderst'!Drucktitel</vt:lpstr>
      <vt:lpstr>'Räume Glas Stadion d Einh'!Drucktitel</vt:lpstr>
      <vt:lpstr>'Räume Glas Strandsolbad'!Drucktitel</vt:lpstr>
      <vt:lpstr>'Räume Glas Verwaltung 1 '!Drucktitel</vt:lpstr>
      <vt:lpstr>'Räume Glas Verwaltung 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2026-02-18T07:07:23Z</cp:lastPrinted>
  <dcterms:created xsi:type="dcterms:W3CDTF">2012-06-08T19:50:39Z</dcterms:created>
  <dcterms:modified xsi:type="dcterms:W3CDTF">2026-03-24T10:31:29Z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