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defaultThemeVersion="124226"/>
  <mc:AlternateContent xmlns:mc="http://schemas.openxmlformats.org/markup-compatibility/2006">
    <mc:Choice Requires="x15">
      <x15ac:absPath xmlns:x15ac="http://schemas.microsoft.com/office/spreadsheetml/2010/11/ac" url="O:\Abteilung_ZIB\ZIB12\25-99157_Drucker RV Bund - Laser-Multifunktionsgeräte zur Miete\03 Vergabeunterlagen\Arbeitsversion\VV1-Abteilungsgeräte\"/>
    </mc:Choice>
  </mc:AlternateContent>
  <xr:revisionPtr revIDLastSave="0" documentId="8_{39D921F3-FCBC-4FBD-8883-FDB464583D75}" xr6:coauthVersionLast="36" xr6:coauthVersionMax="36" xr10:uidLastSave="{00000000-0000-0000-0000-000000000000}"/>
  <bookViews>
    <workbookView xWindow="120" yWindow="120" windowWidth="12150" windowHeight="5655" tabRatio="865" xr2:uid="{00000000-000D-0000-FFFF-FFFF00000000}"/>
  </bookViews>
  <sheets>
    <sheet name="Befüllanleitung" sheetId="8" r:id="rId1"/>
    <sheet name="Gerätetyp_L6" sheetId="6" r:id="rId2"/>
    <sheet name="Gerätetyp_L7" sheetId="13" r:id="rId3"/>
    <sheet name="Weiteres" sheetId="12" r:id="rId4"/>
    <sheet name="Geschwindigkeit L7" sheetId="9" r:id="rId5"/>
    <sheet name="Zusammenfassung" sheetId="3" r:id="rId6"/>
    <sheet name="Basisannahmen" sheetId="1" r:id="rId7"/>
  </sheets>
  <definedNames>
    <definedName name="_xlnm.Print_Area" localSheetId="6">Basisannahmen!$A$2:$V$90</definedName>
    <definedName name="_xlnm.Print_Area" localSheetId="0">Befüllanleitung!$A$1:$G$13</definedName>
    <definedName name="_xlnm.Print_Area" localSheetId="1">Gerätetyp_L6!$A$1:$O$54</definedName>
    <definedName name="_xlnm.Print_Area" localSheetId="2">Gerätetyp_L7!$A$1:$O$56</definedName>
    <definedName name="_xlnm.Print_Area" localSheetId="4">'Geschwindigkeit L7'!$B$2:$J$13</definedName>
    <definedName name="_xlnm.Print_Area" localSheetId="3">Weiteres!$A$2:$I$25</definedName>
  </definedNames>
  <calcPr calcId="191029"/>
</workbook>
</file>

<file path=xl/calcChain.xml><?xml version="1.0" encoding="utf-8"?>
<calcChain xmlns="http://schemas.openxmlformats.org/spreadsheetml/2006/main">
  <c r="G4" i="6" l="1"/>
  <c r="E55" i="3" l="1"/>
  <c r="E8" i="13"/>
  <c r="E20" i="1" l="1"/>
  <c r="C20" i="1"/>
  <c r="C14" i="1"/>
  <c r="G17" i="3"/>
  <c r="E51" i="3" l="1"/>
  <c r="E48" i="3"/>
  <c r="E45" i="3"/>
  <c r="E44" i="3"/>
  <c r="E41" i="3"/>
  <c r="E40" i="3"/>
  <c r="E39" i="3"/>
  <c r="E38" i="3"/>
  <c r="G33" i="3"/>
  <c r="G32" i="3"/>
  <c r="G31" i="3"/>
  <c r="E33" i="3"/>
  <c r="E32" i="3"/>
  <c r="E31" i="3"/>
  <c r="G23" i="3"/>
  <c r="G22" i="3"/>
  <c r="G21" i="3"/>
  <c r="G20" i="3"/>
  <c r="G19" i="3"/>
  <c r="G18" i="3"/>
  <c r="G16" i="3"/>
  <c r="G15" i="3"/>
  <c r="G13" i="3"/>
  <c r="E23" i="3"/>
  <c r="E22" i="3"/>
  <c r="E21" i="3"/>
  <c r="E20" i="3"/>
  <c r="E19" i="3"/>
  <c r="E18" i="3"/>
  <c r="E17" i="3"/>
  <c r="E16" i="3"/>
  <c r="E15" i="3"/>
  <c r="E13" i="3"/>
  <c r="G10" i="3"/>
  <c r="E10" i="3"/>
  <c r="G9" i="3"/>
  <c r="G8" i="3"/>
  <c r="G7" i="3"/>
  <c r="G6" i="3"/>
  <c r="E9" i="3"/>
  <c r="E8" i="3"/>
  <c r="E7" i="3"/>
  <c r="E6" i="3"/>
  <c r="G26" i="3" l="1"/>
  <c r="E26" i="3"/>
  <c r="E44" i="1"/>
  <c r="E43" i="1"/>
  <c r="C44" i="1"/>
  <c r="C43" i="1"/>
  <c r="C19" i="1"/>
  <c r="E18" i="1"/>
  <c r="C18" i="1"/>
  <c r="C17" i="1" l="1"/>
  <c r="E28" i="3" s="1"/>
  <c r="F53" i="1" l="1"/>
  <c r="E53" i="1"/>
  <c r="H3" i="9" l="1"/>
  <c r="G3" i="12"/>
  <c r="G3" i="13"/>
  <c r="G4" i="13"/>
  <c r="G3" i="6"/>
  <c r="G55" i="3" l="1"/>
  <c r="E11" i="3"/>
  <c r="E36" i="3" s="1"/>
  <c r="G11" i="3"/>
  <c r="E58" i="3" l="1"/>
  <c r="E57" i="3"/>
  <c r="E14" i="1" l="1"/>
  <c r="E19" i="1" s="1"/>
  <c r="E17" i="1" s="1"/>
  <c r="G28" i="3" s="1"/>
  <c r="G36" i="3" s="1"/>
  <c r="D7" i="9" l="1"/>
</calcChain>
</file>

<file path=xl/sharedStrings.xml><?xml version="1.0" encoding="utf-8"?>
<sst xmlns="http://schemas.openxmlformats.org/spreadsheetml/2006/main" count="582" uniqueCount="316">
  <si>
    <t>Scannen, Kopieren</t>
  </si>
  <si>
    <t>Fax</t>
  </si>
  <si>
    <t>Vertrauliches Drucken</t>
  </si>
  <si>
    <t>Texterkennung/OCR</t>
  </si>
  <si>
    <t>Zusatzfunktion 
Z1</t>
  </si>
  <si>
    <t>Zusatzfunktion 
Z2</t>
  </si>
  <si>
    <t>Zusatzfunktion 
Z3</t>
  </si>
  <si>
    <t>Zusatzfunktion 
Z4</t>
  </si>
  <si>
    <t>Zusatzfunktion 
Z9</t>
  </si>
  <si>
    <t>Zusatzfunktion 
Z10</t>
  </si>
  <si>
    <t>Angebotenes Modell</t>
  </si>
  <si>
    <t>Z1</t>
  </si>
  <si>
    <t>Z2</t>
  </si>
  <si>
    <t>Z3</t>
  </si>
  <si>
    <t>Z4</t>
  </si>
  <si>
    <t>Z9</t>
  </si>
  <si>
    <t>Z10</t>
  </si>
  <si>
    <t>Es sind NUR Zahlen einzugeben</t>
  </si>
  <si>
    <t>Für Bewertung relevant</t>
  </si>
  <si>
    <t>Vom Bieter 
zwingend auszufüllende Felder</t>
  </si>
  <si>
    <t>Energiepreis [netto] / kWh</t>
  </si>
  <si>
    <t>Bezugsart</t>
  </si>
  <si>
    <t>Druckertyp</t>
  </si>
  <si>
    <t>geschätzter Bedarf über gesamte LZ</t>
  </si>
  <si>
    <t>Schulungen
(Pauschalsatz pro Schulung)</t>
  </si>
  <si>
    <t>Weiteres</t>
  </si>
  <si>
    <t>Bietername</t>
  </si>
  <si>
    <t>(Bietername ist nur auf diesem Blatt einzutragen)</t>
  </si>
  <si>
    <t>Bauartcharakter</t>
  </si>
  <si>
    <t>Typ</t>
  </si>
  <si>
    <t>Papiervorrat</t>
  </si>
  <si>
    <t>Größe des Arbeitsspeichers</t>
  </si>
  <si>
    <t>Drucken und Kopieren:</t>
  </si>
  <si>
    <t>Druckausgabe</t>
  </si>
  <si>
    <t>Duplex-Druck</t>
  </si>
  <si>
    <t>Druckauflösung</t>
  </si>
  <si>
    <t>Papierfächer</t>
  </si>
  <si>
    <t>Vergrößern/Verkleinern</t>
  </si>
  <si>
    <t>Mehrfachkopien</t>
  </si>
  <si>
    <t>Seitengeschwindigkeit (DIN A4)</t>
  </si>
  <si>
    <t>Erste Seite DIN A4 im Ausgabefach aus dem Druckbereitschaftsmodus</t>
  </si>
  <si>
    <t>Druckerbefehlssprache</t>
  </si>
  <si>
    <t>Formate</t>
  </si>
  <si>
    <t>Grammatur bei Druck</t>
  </si>
  <si>
    <t>Druckmedien</t>
  </si>
  <si>
    <t>Scannen:</t>
  </si>
  <si>
    <t>Auflösung Monochrom</t>
  </si>
  <si>
    <t>Auflösung Farbe</t>
  </si>
  <si>
    <t>Scanformate</t>
  </si>
  <si>
    <t>Duplex-ADF-Scan</t>
  </si>
  <si>
    <t>Scanziele</t>
  </si>
  <si>
    <t>Scangeschwindigkeit (einseitig)</t>
  </si>
  <si>
    <t>Grammatur bei Scan</t>
  </si>
  <si>
    <t>Schnittstellen:</t>
  </si>
  <si>
    <t>USB für Client</t>
  </si>
  <si>
    <t>USB für Sticks</t>
  </si>
  <si>
    <t>Netzwerkanschluss</t>
  </si>
  <si>
    <t>Funkverbindungen</t>
  </si>
  <si>
    <t>Display:</t>
  </si>
  <si>
    <t>Anzeige</t>
  </si>
  <si>
    <t>Bedienung</t>
  </si>
  <si>
    <t>Sprache</t>
  </si>
  <si>
    <t>Kriterium</t>
  </si>
  <si>
    <t>gestellte Anforderungen (Mindestanforderungen)</t>
  </si>
  <si>
    <t>Es ist Text einzugeben</t>
  </si>
  <si>
    <t>Leistungsanforderungen</t>
  </si>
  <si>
    <t>Kurzbeschreibung</t>
  </si>
  <si>
    <t xml:space="preserve">Herstellername </t>
  </si>
  <si>
    <t>Befüllanleitung</t>
  </si>
  <si>
    <t>Allgemeine Hinweise für den Bieter</t>
  </si>
  <si>
    <t>Schulung 2  Geräteadministration (Einweisung First Level Support)</t>
  </si>
  <si>
    <t>Schulung 3 Administrationssoftware</t>
  </si>
  <si>
    <t>Zweiseitig Farbe</t>
  </si>
  <si>
    <t>Einseitig Farbe</t>
  </si>
  <si>
    <t>Ende Ausgabe letztes Blatt
(in Sekunden)</t>
  </si>
  <si>
    <t>Ende Ausgabe erstes Blatt
(in Sekunden)</t>
  </si>
  <si>
    <t>Szenario</t>
  </si>
  <si>
    <t>lfd. Nr.</t>
  </si>
  <si>
    <t>Gerätemodell</t>
  </si>
  <si>
    <t>Gerät</t>
  </si>
  <si>
    <t>Festlegungen im Rahmen des Preisblattes zur Ermittlung eines vergleichbaren Angebotspreises für alle Bieter</t>
  </si>
  <si>
    <t>1)</t>
  </si>
  <si>
    <t>2)</t>
  </si>
  <si>
    <t>3)</t>
  </si>
  <si>
    <t>Annahme: der geschätzte Bedarf über die gesamte Laufzeit verteilt sich gleichmäßig auf die einzelnen Jahre der Gesamtlaufzeit (4 Jahre) der Rahmenvereinbarung</t>
  </si>
  <si>
    <t xml:space="preserve">geschätzte Abnahmemengen (über gesamte Laufzeit der Rahmenvereinbarung 4 Jahre): </t>
  </si>
  <si>
    <t>Umzug eines Gerätes</t>
  </si>
  <si>
    <t xml:space="preserve">Zusätzliches Papierfach DIN A4 </t>
  </si>
  <si>
    <t>4)</t>
  </si>
  <si>
    <t>Druckertechniker</t>
  </si>
  <si>
    <t>Systemspezialist</t>
  </si>
  <si>
    <t xml:space="preserve">Druckertechniker </t>
  </si>
  <si>
    <t xml:space="preserve">Systemspezialist </t>
  </si>
  <si>
    <t>Bemerkung</t>
  </si>
  <si>
    <t>Geräteadministration</t>
  </si>
  <si>
    <t>Administrationssoftware</t>
  </si>
  <si>
    <t>innerhalb Gebäude</t>
  </si>
  <si>
    <t>innerhalb 30km</t>
  </si>
  <si>
    <t>Deutschlandweit</t>
  </si>
  <si>
    <t>innerhalb Gebäude (pauschal je Stück)</t>
  </si>
  <si>
    <t>bis 30 km Entfernung (pauschal je Stück)</t>
  </si>
  <si>
    <t>Deutschlandweit (pauschal je Stück)</t>
  </si>
  <si>
    <t>Standardausführung</t>
  </si>
  <si>
    <t>Energiekosten</t>
  </si>
  <si>
    <t xml:space="preserve">Gesamtkosten Energie über 4 Jahre </t>
  </si>
  <si>
    <t xml:space="preserve">Keine Hauptleistung. Diese Annahme dient lediglich der Bildung eines vergleichbaren Angebotspreises. </t>
  </si>
  <si>
    <t>5)</t>
  </si>
  <si>
    <t xml:space="preserve">Bedarf an Personen-tagen (PT) </t>
  </si>
  <si>
    <t>Anzahl</t>
  </si>
  <si>
    <t xml:space="preserve">Umzüge (über 4 Jahre) </t>
  </si>
  <si>
    <t xml:space="preserve">Schulungen (Pauschalsatz) (über 4 Jahre) </t>
  </si>
  <si>
    <t xml:space="preserve">Laufzeit in  Jahre </t>
  </si>
  <si>
    <t>6)</t>
  </si>
  <si>
    <t>Zwischensumme</t>
  </si>
  <si>
    <t>Anzahl der auszufüllenden Zellen</t>
  </si>
  <si>
    <t xml:space="preserve">bis 30 km Entfernung </t>
  </si>
  <si>
    <t>ausgefüllte Felder:</t>
  </si>
  <si>
    <t>Angabe der konkreten Eigenschaften des angebotenen Modells 
(Datenblatt / Datenblätter ist / sind dem Angebot beizufügen)</t>
  </si>
  <si>
    <t>Anmerkung: Eine Verpflichtung der Auftraggeberin bzw. des Bedarfsträgers zur Bestellung und Abnahme einer bestimmten Menge oder eines bestimmten Volumens besteht nicht.</t>
  </si>
  <si>
    <t xml:space="preserve">Diese Annahmen sind grobe Schätzwerte und dienen hauptsächlich der Bildung eines vergleichbaren Angebotspreises. </t>
  </si>
  <si>
    <t>7)</t>
  </si>
  <si>
    <t>Überprüfung, ob alle zwingend auszufüllende Zellen vom Bieter  ausgefüllt wurden:</t>
  </si>
  <si>
    <t>von</t>
  </si>
  <si>
    <t>Annahme: der geschätzte Bedarf über die gesamte Laufzeit der Rahmenvereinbarung</t>
  </si>
  <si>
    <t>geschätzte Abnahme für zusätzliche Dienstleistungen</t>
  </si>
  <si>
    <t>Druckvolumen / Woche pro Gerät</t>
  </si>
  <si>
    <t xml:space="preserve">Diese Annahmen werden für das vorgegebene Szenario verwendet.
</t>
  </si>
  <si>
    <t>durchschn. Anzahl der Seiten pro Druckjob</t>
  </si>
  <si>
    <t>Anzahl Druckjobs pro Woche</t>
  </si>
  <si>
    <t>Verweilzeit im Ruhemodus  (in h / Woche)</t>
  </si>
  <si>
    <t>Verweilzeit in der Druckbereitschaft  (in h / Woche)</t>
  </si>
  <si>
    <t>Anzahl der Geräte</t>
  </si>
  <si>
    <t>Angaben zur Berechnung des Energieverbrauchs</t>
  </si>
  <si>
    <t>Ruhemodus (Angabe in W)</t>
  </si>
  <si>
    <t>Druckbereitschaft (Angabe in W)</t>
  </si>
  <si>
    <t>Druckbetrieb (Angabe in W)</t>
  </si>
  <si>
    <t>weitere Angaben</t>
  </si>
  <si>
    <t>Seitengeschwindigkeit/Druckgeschwindigkeit ipm nach ISO/IEC 24734</t>
  </si>
  <si>
    <t xml:space="preserve">Angebotspreise </t>
  </si>
  <si>
    <t xml:space="preserve">zusätzliche Dienstleistungen </t>
  </si>
  <si>
    <t xml:space="preserve">Pauschalbetrag pro Jahr </t>
  </si>
  <si>
    <t>Einweisung Beschäftigte</t>
  </si>
  <si>
    <t>Kosten für 4J. RV-LZ</t>
  </si>
  <si>
    <t>Admin-SW</t>
  </si>
  <si>
    <t>WICHTIG: Alle im Preisblatt anzugebenden Preise sind als Nettopreise mit max. zwei Nachkommastellen und in EURO anzugeben</t>
  </si>
  <si>
    <t>Schulung 1 Einweisung der Beschäftigen</t>
  </si>
  <si>
    <t xml:space="preserve">Gerätetyp-Nr. </t>
  </si>
  <si>
    <r>
      <rPr>
        <b/>
        <u/>
        <sz val="10"/>
        <rFont val="Arial"/>
        <family val="2"/>
      </rPr>
      <t>Tabellenblatt Weiteres:</t>
    </r>
    <r>
      <rPr>
        <sz val="10"/>
        <rFont val="Arial"/>
        <family val="2"/>
      </rPr>
      <t xml:space="preserve">
In diesem Tabellenblatt sind Angaben zu machen, welche für alle Gerätetypen gleichermaßen gelten und keinem Gerätetyp direkt zugeordnet werden können.</t>
    </r>
  </si>
  <si>
    <r>
      <rPr>
        <b/>
        <u/>
        <sz val="10"/>
        <rFont val="Arial"/>
        <family val="2"/>
      </rPr>
      <t>Tabellenblatt Zusammenfassung:</t>
    </r>
    <r>
      <rPr>
        <sz val="10"/>
        <rFont val="Arial"/>
        <family val="2"/>
      </rPr>
      <t xml:space="preserve">
Auf Basis Ihrer Angaben und die in der Bedarfsabfrage ermittelten Bedarfswerte (dargestellt im Tabellenblatt "Basisannahmen") wird hier ein für alle Bieter vergleichbarer Angebotspreis gebildet.
Der in das Formular "Angebotsformular" zu übertragende Angebotspreis wird nur dargestellt, wenn in den Tabellenblättern alle notwendigen Eintragungen durch den Bieter vorgenommen wurden.</t>
    </r>
  </si>
  <si>
    <t>Automatisch</t>
  </si>
  <si>
    <t>Universalzuführung wird angeboten</t>
  </si>
  <si>
    <t>Max. 15 Sekunden</t>
  </si>
  <si>
    <t>Normalpapier, Recyclingpapier, Sonderdruckmedien</t>
  </si>
  <si>
    <t>Min. USB 2.0, deaktivierbar</t>
  </si>
  <si>
    <t>Wenn vorhanden, deaktivierbar</t>
  </si>
  <si>
    <t>Multilingual (min. DE, EN)</t>
  </si>
  <si>
    <t>-</t>
  </si>
  <si>
    <t>Zusatzfunktion 
Z5</t>
  </si>
  <si>
    <t>Zusatzfunktion 
Z6</t>
  </si>
  <si>
    <t>Zusatzfunktion 
Z7</t>
  </si>
  <si>
    <t>Zusatzfunktion 
Z8</t>
  </si>
  <si>
    <t>Zusätzliches Papierfach DIN A3</t>
  </si>
  <si>
    <t>Heften, Lochen</t>
  </si>
  <si>
    <t>Falten/Falzen</t>
  </si>
  <si>
    <t>Follow me Druckfunktion (Pull-Printing)</t>
  </si>
  <si>
    <t>Zusatzfunktion 
Z11</t>
  </si>
  <si>
    <t>Zusatzfunktion 
Z12</t>
  </si>
  <si>
    <t>Zusatzfunktion 
Z13</t>
  </si>
  <si>
    <t>seitl. Großraumkassette ca. 1500 Blatt DIN A4</t>
  </si>
  <si>
    <t>Broschürenfinischer</t>
  </si>
  <si>
    <t>Unterschrank für Umbau Standgeräte</t>
  </si>
  <si>
    <t>voreingestellte Zeit für Erreichen des Ruhemodus nach dem Druck = Verweilzeit in der Druckbereitschaft nach einem Druck (Angabe in Min.)</t>
  </si>
  <si>
    <t xml:space="preserve">Min. 50 – 200 Prozent in 1-Prozent-Schritten </t>
  </si>
  <si>
    <t xml:space="preserve">Mehr als 99 Kopien </t>
  </si>
  <si>
    <t>Min. 600x600 dpi optisch möglich</t>
  </si>
  <si>
    <t>Min. 300x300 dpi optisch möglich; Externe Farbtiefe 24 Bit, 
bei Graustufen 8 Bit</t>
  </si>
  <si>
    <t>Min. PDF,JPG,TIFF</t>
  </si>
  <si>
    <t>Automatisch; Beidseitiges Scannen  in einem Durchgang (Dual-Scan) ohne Wendung im Gerät (DADF)</t>
  </si>
  <si>
    <t>ADF min. 70-90g/m²</t>
  </si>
  <si>
    <t>Farbdisplay</t>
  </si>
  <si>
    <t>Touch-Funktionalität ohne Tasten</t>
  </si>
  <si>
    <t>Doppelblatteinzugskontrolle</t>
  </si>
  <si>
    <t>Empfohlenes maximales monatliches Druckvolumen</t>
  </si>
  <si>
    <t>Universalzuführung (Stapelblatteinzug, Bypass, Multi Tray)</t>
  </si>
  <si>
    <t>Max. Platzbedarf (BxTxH) in mm
ohne Zusatzfunktionen</t>
  </si>
  <si>
    <t>Zusätzliches Papierfach DIN A4 ca. 2000 Blatt</t>
  </si>
  <si>
    <t>gilt für alle Gerätetypen</t>
  </si>
  <si>
    <t>Angaben zu Geschwindigkeiten / Siehe Dokument "Benchmarktests"</t>
  </si>
  <si>
    <t>Gerätetyp</t>
  </si>
  <si>
    <t>Seiten in Farbe pro Gerät / pro Monat</t>
  </si>
  <si>
    <t>geschätztes durchschn. Druckvolumen pro Gerät / pro Monat</t>
  </si>
  <si>
    <t>Z5</t>
  </si>
  <si>
    <t>Z6</t>
  </si>
  <si>
    <t>Z7</t>
  </si>
  <si>
    <t>Z8</t>
  </si>
  <si>
    <t>Z11</t>
  </si>
  <si>
    <t>Z12</t>
  </si>
  <si>
    <t>Z13</t>
  </si>
  <si>
    <t xml:space="preserve">Der "Aus-Zustand" wird nicht berücksichtigt.
</t>
  </si>
  <si>
    <t>Energieverbrauch
(Mittlere Leistungsaufnahme des Gerätes gemäß DE-UZ 219)</t>
  </si>
  <si>
    <t>Verweilzeit im Druckbetrieb (in h / Woche)</t>
  </si>
  <si>
    <t>geschätzte Anzahl BSI-konformes Löschen und Verbleib SSD / HDD im Gerät</t>
  </si>
  <si>
    <t>geschätzte Anzahl für Ausbau, Übergabe und Einbehalt SSD / HDD beim Bedarftsräger</t>
  </si>
  <si>
    <t>8)</t>
  </si>
  <si>
    <t>Seiten in S/W pro Gerät / pro Monat</t>
  </si>
  <si>
    <t>Ausdruck in S/W und Farbe</t>
  </si>
  <si>
    <t>Einseitig S/W</t>
  </si>
  <si>
    <t>Zweiseitig S/W</t>
  </si>
  <si>
    <t>Administrationssoftware und Tools auf Mandatenebene</t>
  </si>
  <si>
    <t>durchschn. Anzahl pro Gerätetyp</t>
  </si>
  <si>
    <t>Kosten für Ausbau, Übergabe und Einbehalt von z.B. HDD, SSD (Preis pro Stück)</t>
  </si>
  <si>
    <t>Ausgefüllte Zellen</t>
  </si>
  <si>
    <t>Hinweis: Dieser Wert ist in das Dokument
"Angebotsformular" einzutragen</t>
  </si>
  <si>
    <t>Papierausgabekapazität (80g/m²)
Standardablage</t>
  </si>
  <si>
    <t>Dienstleistungen in Bezug auf IT-Sicherheit</t>
  </si>
  <si>
    <t>zusätzliche Dienstleistungen</t>
  </si>
  <si>
    <t>Tagessatz für sonstige vor Ort Dienstleistungen (inkl. An- und Abfahrt)</t>
  </si>
  <si>
    <t xml:space="preserve">Tagessatz für sonstige vor Ort Dienstleistungen  (über 4 Jahre) </t>
  </si>
  <si>
    <t>1 Jahr = 52 Wochen</t>
  </si>
  <si>
    <t>Kosten für Administrationssoftware / Appliance) / Bereitstellung pro Bedarfsträger</t>
  </si>
  <si>
    <t>Administrationssoftware / Appliance</t>
  </si>
  <si>
    <t>L6</t>
  </si>
  <si>
    <t>Abteilungsgerät Typ 1</t>
  </si>
  <si>
    <t>Standgerät</t>
  </si>
  <si>
    <t>Multifunktionsgerät DIN A3/A4</t>
  </si>
  <si>
    <t>Min. 500 Blatt Standardkassette; 
Min. 500 Blatt weitere Kassette</t>
  </si>
  <si>
    <t>Min. 500 Blatt</t>
  </si>
  <si>
    <t>Min. 2GB</t>
  </si>
  <si>
    <t>Min. 1200x1200 dpi physikalisch</t>
  </si>
  <si>
    <t>Min. 1 Papierfach DIN A4, 
Min. 1 Papierfach DIN A3</t>
  </si>
  <si>
    <t>Max. 30.000 Seiten/Monat</t>
  </si>
  <si>
    <t>PCL 5 / PCL 6 und PostScript-kompatibel 
-&gt; PostScript 3 (Emulation)</t>
  </si>
  <si>
    <t>DIN A3, DIN A4, DIN A5</t>
  </si>
  <si>
    <t>Universalzuführung min. 70-300g/m²
Papierkassette min. 70-90g/m²</t>
  </si>
  <si>
    <t>Scan-to-PC, Scan-to-Folder, Scan-to-E-Mail, Scan-to-USB, Scan-to-FTP</t>
  </si>
  <si>
    <t xml:space="preserve">Min. 70 ipm aus ADF bei DIN A4 </t>
  </si>
  <si>
    <t>Ja, Standardausführung</t>
  </si>
  <si>
    <t>RJ 45 Ethernet 100/1000</t>
  </si>
  <si>
    <t>(Preisangabe mit max. zwei Nachkommastellen)</t>
  </si>
  <si>
    <t>Gerätetyp L7</t>
  </si>
  <si>
    <t>L7</t>
  </si>
  <si>
    <t>Abteilungsgerät Typ 2</t>
  </si>
  <si>
    <t>Min. 55 ipm bei DIN A4 gemäß ISO/IEC 24734</t>
  </si>
  <si>
    <t>Max. 50.000 Seiten/Monat</t>
  </si>
  <si>
    <t>L7 (DIN A3 - Druck)</t>
  </si>
  <si>
    <t>Sicheres Löschen von nichtflüchtigen Speichermedien z.B. HDD, SSD und Nachweis über erfolgreiche Löschung (Preis pro Stück)</t>
  </si>
  <si>
    <t>1.) Kosten für Sicheres Löschen und Verbleib des nichtflüchtigen Speichermediums im Gerät (z.B. bei Austausch des Gerätes)</t>
  </si>
  <si>
    <t>2.) Kosten für Ausbau, Übergabe und Verbleib des nichtflüchtigen Speichermediums beim Bedarfsträger (z.B. bei Austausch des Gerätes)</t>
  </si>
  <si>
    <t>Ausbau und Übergabe an Bedarfsträger von nichtflüchtigen Speichermedien z.B. HDD, SSD (Preis pro Stück)</t>
  </si>
  <si>
    <t xml:space="preserve">Wertungspreis über 4 J. 
RV- Laufzeit [netto] </t>
  </si>
  <si>
    <t>Bildung des vergleichbaren Angebotspreises</t>
  </si>
  <si>
    <t>Min. 30 ipm bei DIN A4 gemäß ISO/IEC 24734</t>
  </si>
  <si>
    <t xml:space="preserve">WICHTIG: Alle im Preisblatt anzugebenden Preise sind als Nettopreise mit max. zwei Nachkommastellen und in EURO anzugeben </t>
  </si>
  <si>
    <t>Zusatzfunktion 
Z14</t>
  </si>
  <si>
    <t>Ausdruck Neobond Papier: (max. 200g/m²)</t>
  </si>
  <si>
    <t>zusätzliche Dienstleistungen/Pauschalen pro Gerät</t>
  </si>
  <si>
    <t>Zur Miete mit folgender monatlicher Laufzeit:</t>
  </si>
  <si>
    <t>Miete 24 Monate</t>
  </si>
  <si>
    <t>Miete 36 Monate</t>
  </si>
  <si>
    <t>Miete 48 Monate</t>
  </si>
  <si>
    <t>Miete 60 Monate</t>
  </si>
  <si>
    <t>Monatlicher Mietpreis des Gerätes [ohne Zusatzfunktionen]</t>
  </si>
  <si>
    <t>weitere Anforderungen / Zubehör / Ausbauoptionen (sind zwingend anzubieten)</t>
  </si>
  <si>
    <t xml:space="preserve">Klickpreis zur Abrechnung der gedruckten Seiten </t>
  </si>
  <si>
    <t>Klickpreis bei Bezugsart Miete (gilt für alle Laufzeiten)</t>
  </si>
  <si>
    <t xml:space="preserve">Klickpreis für SW, DIN A4 in Stück </t>
  </si>
  <si>
    <t xml:space="preserve">Klickpreis Farbe, DIN A4 in Stück </t>
  </si>
  <si>
    <t>inkl.(Standardausführung)</t>
  </si>
  <si>
    <t>Angabe nur ganze Zahl ohne Nachkommastelle(n)</t>
  </si>
  <si>
    <t>Angabe mit max. zwei Nachkommastellen</t>
  </si>
  <si>
    <t>Preisangabe mit max. zwei Nachkommastellen</t>
  </si>
  <si>
    <t>Preisangabe mit max. vier Nachkommastellen</t>
  </si>
  <si>
    <t>optionale Kosten bei Anlieferungen der Multifunktionsgeräte</t>
  </si>
  <si>
    <t xml:space="preserve">zusätzliche Pauschale (pro Gerät) </t>
  </si>
  <si>
    <t>Aufpreis für Lieferung bis zum Bereitstellungspunkt inkl. Betriebsbereit 
(für Anlieferungen der Geräte, wo kein barrierefreier Zugang vorhanden)</t>
  </si>
  <si>
    <t>im Mietpreis bereits inklusive</t>
  </si>
  <si>
    <t>Abteilungsgerät Typ1</t>
  </si>
  <si>
    <t>Abteilungsgerät Typ2</t>
  </si>
  <si>
    <t>monatl. Abschlag für variable Kosten
[Anzahl Seiten x Klickpreis]</t>
  </si>
  <si>
    <t>Mietpreis über 4J. RV-LZ [ohne Zusatzfunktionen]</t>
  </si>
  <si>
    <t>Mietpreis über 4J. RV-LZ [nur Zusatzfunktionen]</t>
  </si>
  <si>
    <t>Aufpreis Lieferung</t>
  </si>
  <si>
    <t>Lieferung bis Bereitstellungspunkt für Anlieferungen, wo kein barrierefreier Zugang verfügbar</t>
  </si>
  <si>
    <t>Monatlicher Mietpreis des Gerätes für 24 Monate 
[ohne Zusatzfunktionen]</t>
  </si>
  <si>
    <t>Monatlicher Mietpreis des Gerätes für 48 Monate 
[ohne Zusatzfunktionen]</t>
  </si>
  <si>
    <t>Monatlicher Mietpreis des Gerätes für 36 Monate 
[ohne Zusatzfunktionen]</t>
  </si>
  <si>
    <t>Monatlicher Mietpreis des Gerätes für 60 Monate 
[ohne Zusatzfunktionen]</t>
  </si>
  <si>
    <t>Miete</t>
  </si>
  <si>
    <t>Z14</t>
  </si>
  <si>
    <t>Annahme: der geschätzte Bedarf über die gesamte Laufzeit verteilt sich gleichmäßig auf die einzelnen Jahre der Gesamtlaufzeit (4 Jahre) der Rahmenvereinbarung
(zusätzlich bei Miete: gleichmäßige Verteilung des Gesamtbedarfs auf die 4 möglichen LZ)</t>
  </si>
  <si>
    <t>geschätzte durchschn. Seiten in S/W 
Gesamt pro Monat</t>
  </si>
  <si>
    <t>geschätzte durchschn. Seiten in Farbe
Gesamt pro Monat</t>
  </si>
  <si>
    <t>Aufteilung Mietlaufzeiten</t>
  </si>
  <si>
    <t>Mietlaufzeiten</t>
  </si>
  <si>
    <t>24 Monate</t>
  </si>
  <si>
    <t>36 Monate</t>
  </si>
  <si>
    <t>48 Monate</t>
  </si>
  <si>
    <t>60 Monate</t>
  </si>
  <si>
    <t>Gesamt</t>
  </si>
  <si>
    <t>zusätzliche Pauschale für Anlieferung</t>
  </si>
  <si>
    <t>Kosten für BSI-konformes Löschen von z.B. HDD, SSD (Preis pro Stück)</t>
  </si>
  <si>
    <r>
      <t xml:space="preserve">Bitte tragen Sie bei den Leistungsanforderungen die konkreten Eigenschaften des angebotenen Modells in die vorgesehenen Felder. </t>
    </r>
    <r>
      <rPr>
        <b/>
        <sz val="10"/>
        <color theme="1"/>
        <rFont val="Arial"/>
        <family val="2"/>
      </rPr>
      <t>Ein "erfüllt" oder "ja" reicht hier nicht aus!</t>
    </r>
  </si>
  <si>
    <r>
      <rPr>
        <b/>
        <u/>
        <sz val="10"/>
        <rFont val="Arial"/>
        <family val="2"/>
      </rPr>
      <t>Tabellenblatt Basisannahmen:</t>
    </r>
    <r>
      <rPr>
        <sz val="10"/>
        <rFont val="Arial"/>
        <family val="2"/>
      </rPr>
      <t xml:space="preserve">
Die hier enthaltenen Mengenangaben der unterschiedlichen Gerätetypen und die Angaben zu Dienstleistungs- und Schulungskosten dienen ausschließlich zur Bildung eines vergleichbaren Angebotspreises.
Die angebenen Werte sind Schätzwerte und wurden im Rahmen einer Bedarfserhebung ermittelt.
</t>
    </r>
    <r>
      <rPr>
        <b/>
        <sz val="10"/>
        <color rgb="FFFF0000"/>
        <rFont val="Arial"/>
        <family val="2"/>
      </rPr>
      <t>Eine Verpflichtung der Auftraggeberin bzw. des Bedarfsträgers zur Bestellung und Abnahme einer bestimmten Menge oder eines bestimmten Volumens besteht nicht.</t>
    </r>
  </si>
  <si>
    <r>
      <rPr>
        <b/>
        <u/>
        <sz val="10"/>
        <rFont val="Arial"/>
        <family val="2"/>
      </rPr>
      <t>Tabellenblatt Geschwindigkeit L7:</t>
    </r>
    <r>
      <rPr>
        <sz val="10"/>
        <rFont val="Arial"/>
        <family val="2"/>
      </rPr>
      <t xml:space="preserve">
Im Tabellenblatt sind die Angaben bzgl. der Geschwindigkeit L7 einzutragen (siehe dazu auch Dokument "Benchmarktests").</t>
    </r>
  </si>
  <si>
    <r>
      <t>Tragen Sie in den genannten Tabellenblättern in die dafür vorgesehenen Felder die nachgefragten Informationen ein.
Bitte beachten Sie, dass Sie</t>
    </r>
    <r>
      <rPr>
        <b/>
        <sz val="10"/>
        <rFont val="Arial"/>
        <family val="2"/>
      </rPr>
      <t xml:space="preserve"> alle</t>
    </r>
    <r>
      <rPr>
        <sz val="10"/>
        <rFont val="Arial"/>
        <family val="2"/>
      </rPr>
      <t xml:space="preserve"> Eingabe-Felder entsprechend befüllen müssen.  
</t>
    </r>
    <r>
      <rPr>
        <b/>
        <sz val="10"/>
        <rFont val="Arial"/>
        <family val="2"/>
      </rPr>
      <t>Sollte ein Zahlenfeld für Ihr Angebot nicht relevant sein, so tragen Sie bitte eine "0" ein. 
Sollte ein Textfeld für Ihr Angebot nicht erforderlich / relevant sein, so tragen Sie bitte "nicht relevant" ein.</t>
    </r>
    <r>
      <rPr>
        <sz val="10"/>
        <rFont val="Arial"/>
        <family val="2"/>
      </rPr>
      <t xml:space="preserve">
</t>
    </r>
  </si>
  <si>
    <t>Alle Preise müssen als Nettopreise (ohne MwSt.) und in der Währung € (Euro) angegeben werden. In den Preisen müssen sämtliche Nebenleistungen enthalten sein. 
Dazu zählen u.a.:Urheberrechtsabgabe, Lieferung frei zum Bereitstellungssort, Fracht, Versicherung, Verpackung und Entsorgung der Verpackungsmaterialien.
Die Preisblätter sind immer mit Einzelpreisen auszufüllen. 
Sofern Preispositionen bereits in einem anderen Angebotspreis enthalten sind oder kostenfrei angeboten werden, ist in der jeweiligen Angebotspreis-Zelle der Wert 0,00 € anzugeben. Eine erforderliche, nicht ausgefülllte Angebotspreis-Zelle (Preisposition leer) führt hingegen zu einem als unvollständig zu wertenden Angebot. Bitte beachten Sie zu Ihrer Kontrolle auf jedem Tabellenblatt rechts oben die Anzeige der auszufüllenden Zellen.</t>
  </si>
  <si>
    <r>
      <t xml:space="preserve">Dieses Dokument ist Bestandteil der Vergabeunterlagen.
Folgende Tabellenblätter müssen </t>
    </r>
    <r>
      <rPr>
        <b/>
        <sz val="10"/>
        <rFont val="Arial"/>
        <family val="2"/>
      </rPr>
      <t>vollständig</t>
    </r>
    <r>
      <rPr>
        <sz val="10"/>
        <rFont val="Arial"/>
        <family val="2"/>
      </rPr>
      <t xml:space="preserve"> ausgefüllt werden:
•  Gerätetyp_L6
•  Gerätetyp_L7
•  Weiteres
•  Geschwindigkeit L7</t>
    </r>
  </si>
  <si>
    <t>(wird automatisch übernommen für L7)</t>
  </si>
  <si>
    <t>(wird automatisch übernommen von L6)</t>
  </si>
  <si>
    <t>Preisblatt_Leistung Az: ZIB 12.07 - 99157/25/VV : 1</t>
  </si>
  <si>
    <t>9)</t>
  </si>
  <si>
    <t>Anzahl Bedarfsträger mit Follow me Druckfunktion (Pull-Printing) (Z10)</t>
  </si>
  <si>
    <t>geschätzte Anzahl Bedarfsträger mit Zusatzfunktion Z10 - Follow me Druckfunktion (Pull-Printing) 
(4 Jahre RV-Laufzeit)</t>
  </si>
  <si>
    <t>geschätzte Anzahl Admin-SW 
(4 Jahre RV-Laufzeit)</t>
  </si>
  <si>
    <t>Gerätetyp L6</t>
  </si>
  <si>
    <t xml:space="preserve">Version vom 25.03.2026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</si>
</sst>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 _€_-;\-* #,##0.00\ _€_-;_-* &quot;-&quot;??\ _€_-;_-@_-"/>
    <numFmt numFmtId="164" formatCode="#,##0.00\ &quot;€&quot;"/>
    <numFmt numFmtId="165" formatCode="#,##0.0000\ &quot;€&quot;"/>
    <numFmt numFmtId="166" formatCode="&quot;   &quot;#,##0.00&quot;  &quot;;[Red]???;;@"/>
    <numFmt numFmtId="167" formatCode="#,##0.000"/>
    <numFmt numFmtId="168" formatCode="#,##0.00\ [$€-1];\-#,##0.00\ [$€-1]"/>
    <numFmt numFmtId="169" formatCode="#,##0.0"/>
    <numFmt numFmtId="170" formatCode="#,##0_ ;\-#,##0\ "/>
    <numFmt numFmtId="171" formatCode="0.00000"/>
  </numFmts>
  <fonts count="7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1"/>
      <color theme="1"/>
      <name val="Calibri"/>
      <family val="2"/>
      <scheme val="minor"/>
    </font>
    <font>
      <b/>
      <sz val="10"/>
      <color theme="1"/>
      <name val="Calibri"/>
      <family val="2"/>
      <scheme val="minor"/>
    </font>
    <font>
      <b/>
      <sz val="12"/>
      <color theme="1"/>
      <name val="Calibri"/>
      <family val="2"/>
      <scheme val="minor"/>
    </font>
    <font>
      <b/>
      <sz val="8"/>
      <name val="Arial"/>
      <family val="2"/>
    </font>
    <font>
      <sz val="10"/>
      <color theme="1"/>
      <name val="Arial"/>
      <family val="2"/>
    </font>
    <font>
      <sz val="10"/>
      <name val="Arial"/>
      <family val="2"/>
    </font>
    <font>
      <sz val="12"/>
      <name val="Times New Roman"/>
      <family val="1"/>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0"/>
      <color theme="1"/>
      <name val="Arial"/>
      <family val="2"/>
    </font>
    <font>
      <b/>
      <sz val="11"/>
      <color theme="1"/>
      <name val="Arial"/>
      <family val="2"/>
    </font>
    <font>
      <sz val="10"/>
      <name val="Arial"/>
      <family val="2"/>
    </font>
    <font>
      <b/>
      <sz val="10"/>
      <name val="Arial"/>
      <family val="2"/>
    </font>
    <font>
      <sz val="10"/>
      <color indexed="8"/>
      <name val="Arial"/>
      <family val="2"/>
    </font>
    <font>
      <sz val="10"/>
      <color indexed="9"/>
      <name val="Arial"/>
      <family val="2"/>
    </font>
    <font>
      <sz val="10"/>
      <name val="Helv"/>
      <charset val="204"/>
    </font>
    <font>
      <sz val="12"/>
      <name val="DTMLetterRegular"/>
    </font>
    <font>
      <sz val="10"/>
      <color indexed="12"/>
      <name val="Arial"/>
      <family val="2"/>
    </font>
    <font>
      <b/>
      <i/>
      <sz val="14"/>
      <name val="Helv"/>
    </font>
    <font>
      <sz val="11"/>
      <name val="Arial"/>
      <family val="2"/>
    </font>
    <font>
      <i/>
      <sz val="11"/>
      <name val="Arial"/>
      <family val="2"/>
    </font>
    <font>
      <u/>
      <sz val="10"/>
      <color indexed="12"/>
      <name val="Arial"/>
      <family val="2"/>
    </font>
    <font>
      <sz val="10"/>
      <color rgb="FF9C6500"/>
      <name val="Arial"/>
      <family val="2"/>
    </font>
    <font>
      <sz val="10"/>
      <color rgb="FF3F3F76"/>
      <name val="Arial"/>
      <family val="2"/>
    </font>
    <font>
      <sz val="20"/>
      <color theme="1"/>
      <name val="Arial"/>
      <family val="2"/>
    </font>
    <font>
      <b/>
      <sz val="16"/>
      <color theme="0"/>
      <name val="Arial"/>
      <family val="2"/>
    </font>
    <font>
      <b/>
      <sz val="11"/>
      <color rgb="FFFF0000"/>
      <name val="Arial"/>
      <family val="2"/>
    </font>
    <font>
      <sz val="10"/>
      <color rgb="FFFF0000"/>
      <name val="Arial"/>
      <family val="2"/>
    </font>
    <font>
      <b/>
      <sz val="11"/>
      <name val="Arial"/>
      <family val="2"/>
    </font>
    <font>
      <b/>
      <sz val="14"/>
      <color rgb="FFFF0000"/>
      <name val="Arial"/>
      <family val="2"/>
    </font>
    <font>
      <b/>
      <u/>
      <sz val="20"/>
      <color theme="1"/>
      <name val="Arial"/>
      <family val="2"/>
    </font>
    <font>
      <sz val="11"/>
      <color theme="1"/>
      <name val="Arial"/>
      <family val="2"/>
    </font>
    <font>
      <sz val="12"/>
      <color theme="1"/>
      <name val="Arial"/>
      <family val="2"/>
    </font>
    <font>
      <b/>
      <sz val="10"/>
      <color rgb="FFFF0000"/>
      <name val="Arial"/>
      <family val="2"/>
    </font>
    <font>
      <b/>
      <u/>
      <sz val="10"/>
      <name val="Arial"/>
      <family val="2"/>
    </font>
    <font>
      <b/>
      <sz val="18"/>
      <color rgb="FFFF0000"/>
      <name val="Arial"/>
      <family val="2"/>
    </font>
    <font>
      <b/>
      <sz val="16"/>
      <color rgb="FFFF0000"/>
      <name val="Arial"/>
      <family val="2"/>
    </font>
    <font>
      <b/>
      <sz val="12"/>
      <color theme="1"/>
      <name val="Arial"/>
      <family val="2"/>
    </font>
    <font>
      <b/>
      <sz val="14"/>
      <name val="Arial"/>
      <family val="2"/>
    </font>
    <font>
      <b/>
      <sz val="16"/>
      <color theme="1"/>
      <name val="Arial"/>
      <family val="2"/>
    </font>
    <font>
      <b/>
      <i/>
      <sz val="10"/>
      <color theme="1"/>
      <name val="Arial"/>
      <family val="2"/>
    </font>
    <font>
      <i/>
      <sz val="10"/>
      <name val="Arial"/>
      <family val="2"/>
    </font>
    <font>
      <b/>
      <sz val="20"/>
      <color theme="1"/>
      <name val="Arial"/>
      <family val="2"/>
    </font>
    <font>
      <sz val="16"/>
      <color theme="1"/>
      <name val="Arial"/>
      <family val="2"/>
    </font>
    <font>
      <b/>
      <sz val="13"/>
      <color theme="1"/>
      <name val="Arial"/>
      <family val="2"/>
    </font>
    <font>
      <i/>
      <sz val="10"/>
      <color theme="1"/>
      <name val="Arial"/>
      <family val="2"/>
    </font>
    <font>
      <b/>
      <sz val="10"/>
      <color rgb="FFFF0000"/>
      <name val="Calibri"/>
      <family val="2"/>
      <scheme val="minor"/>
    </font>
    <font>
      <b/>
      <sz val="14"/>
      <color theme="1"/>
      <name val="Arial"/>
      <family val="2"/>
    </font>
    <font>
      <sz val="14"/>
      <color theme="1"/>
      <name val="Arial"/>
      <family val="2"/>
    </font>
    <font>
      <b/>
      <sz val="9"/>
      <color theme="1"/>
      <name val="Arial"/>
      <family val="2"/>
    </font>
  </fonts>
  <fills count="42">
    <fill>
      <patternFill patternType="none"/>
    </fill>
    <fill>
      <patternFill patternType="gray125"/>
    </fill>
    <fill>
      <patternFill patternType="solid">
        <fgColor rgb="FFD9D9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52"/>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C00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right style="thin">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diagonal style="thin">
        <color indexed="64"/>
      </diagonal>
    </border>
    <border>
      <left style="thin">
        <color indexed="64"/>
      </left>
      <right style="thin">
        <color indexed="64"/>
      </right>
      <top/>
      <bottom style="medium">
        <color indexed="64"/>
      </bottom>
      <diagonal/>
    </border>
    <border diagonalUp="1" diagonalDown="1">
      <left style="medium">
        <color indexed="64"/>
      </left>
      <right style="thin">
        <color indexed="64"/>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s>
  <cellStyleXfs count="125">
    <xf numFmtId="0" fontId="0" fillId="0" borderId="0"/>
    <xf numFmtId="0" fontId="9" fillId="0" borderId="0"/>
    <xf numFmtId="0" fontId="14" fillId="0" borderId="0">
      <alignment vertical="top" wrapText="1"/>
    </xf>
    <xf numFmtId="0" fontId="14" fillId="0" borderId="0">
      <alignment vertical="top" wrapText="1"/>
    </xf>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7" fillId="18" borderId="26" applyNumberFormat="0" applyAlignment="0" applyProtection="0"/>
    <xf numFmtId="0" fontId="18" fillId="18" borderId="27" applyNumberFormat="0" applyAlignment="0" applyProtection="0"/>
    <xf numFmtId="0" fontId="19" fillId="11" borderId="27" applyNumberFormat="0" applyAlignment="0" applyProtection="0"/>
    <xf numFmtId="0" fontId="20" fillId="0" borderId="28" applyNumberFormat="0" applyFill="0" applyAlignment="0" applyProtection="0"/>
    <xf numFmtId="0" fontId="21" fillId="0" borderId="0" applyNumberFormat="0" applyFill="0" applyBorder="0" applyAlignment="0" applyProtection="0"/>
    <xf numFmtId="44" fontId="14" fillId="0" borderId="0" applyFont="0" applyFill="0" applyBorder="0" applyAlignment="0" applyProtection="0"/>
    <xf numFmtId="0" fontId="22" fillId="10" borderId="0" applyNumberFormat="0" applyBorder="0" applyAlignment="0" applyProtection="0"/>
    <xf numFmtId="0" fontId="23" fillId="19" borderId="0" applyNumberFormat="0" applyBorder="0" applyAlignment="0" applyProtection="0"/>
    <xf numFmtId="0" fontId="14" fillId="20" borderId="29" applyNumberFormat="0" applyFont="0" applyAlignment="0" applyProtection="0"/>
    <xf numFmtId="0" fontId="24" fillId="9" borderId="0" applyNumberFormat="0" applyBorder="0" applyAlignment="0" applyProtection="0"/>
    <xf numFmtId="0" fontId="15" fillId="0" borderId="0"/>
    <xf numFmtId="166" fontId="14" fillId="0" borderId="0">
      <alignment vertical="top"/>
    </xf>
    <xf numFmtId="0" fontId="25" fillId="0" borderId="0" applyNumberFormat="0" applyFill="0" applyBorder="0" applyAlignment="0" applyProtection="0"/>
    <xf numFmtId="0" fontId="26" fillId="0" borderId="30" applyNumberFormat="0" applyFill="0" applyAlignment="0" applyProtection="0"/>
    <xf numFmtId="0" fontId="27" fillId="0" borderId="31" applyNumberFormat="0" applyFill="0" applyAlignment="0" applyProtection="0"/>
    <xf numFmtId="0" fontId="28" fillId="0" borderId="32" applyNumberFormat="0" applyFill="0" applyAlignment="0" applyProtection="0"/>
    <xf numFmtId="0" fontId="28" fillId="0" borderId="0" applyNumberFormat="0" applyFill="0" applyBorder="0" applyAlignment="0" applyProtection="0"/>
    <xf numFmtId="0" fontId="29" fillId="0" borderId="33" applyNumberFormat="0" applyFill="0" applyAlignment="0" applyProtection="0"/>
    <xf numFmtId="44" fontId="14" fillId="0" borderId="0" applyFont="0" applyFill="0" applyBorder="0" applyAlignment="0" applyProtection="0"/>
    <xf numFmtId="0" fontId="30" fillId="0" borderId="0" applyNumberFormat="0" applyFill="0" applyBorder="0" applyAlignment="0" applyProtection="0"/>
    <xf numFmtId="0" fontId="31" fillId="21" borderId="34" applyNumberFormat="0" applyAlignment="0" applyProtection="0"/>
    <xf numFmtId="44" fontId="9" fillId="0" borderId="0" applyFont="0" applyFill="0" applyBorder="0" applyAlignment="0" applyProtection="0"/>
    <xf numFmtId="0" fontId="14" fillId="0" borderId="0"/>
    <xf numFmtId="0" fontId="14" fillId="0" borderId="0"/>
    <xf numFmtId="0" fontId="9" fillId="0" borderId="0"/>
    <xf numFmtId="0" fontId="13" fillId="0" borderId="0"/>
    <xf numFmtId="0" fontId="34" fillId="0" borderId="0"/>
    <xf numFmtId="0" fontId="38" fillId="0" borderId="0"/>
    <xf numFmtId="0" fontId="14" fillId="0" borderId="0"/>
    <xf numFmtId="0" fontId="39" fillId="0" borderId="0"/>
    <xf numFmtId="0" fontId="38" fillId="0" borderId="0"/>
    <xf numFmtId="0" fontId="36" fillId="2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11"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36" fillId="29" borderId="0" applyNumberFormat="0" applyBorder="0" applyAlignment="0" applyProtection="0"/>
    <xf numFmtId="0" fontId="36" fillId="31" borderId="0" applyNumberFormat="0" applyBorder="0" applyAlignment="0" applyProtection="0"/>
    <xf numFmtId="0" fontId="36" fillId="34" borderId="0" applyNumberFormat="0" applyBorder="0" applyAlignment="0" applyProtection="0"/>
    <xf numFmtId="0" fontId="37" fillId="35"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36" borderId="0" applyNumberFormat="0" applyBorder="0" applyAlignment="0" applyProtection="0"/>
    <xf numFmtId="168" fontId="14" fillId="0" borderId="0" applyFont="0" applyFill="0" applyBorder="0" applyAlignment="0" applyProtection="0"/>
    <xf numFmtId="3" fontId="35" fillId="0" borderId="0"/>
    <xf numFmtId="17" fontId="40" fillId="0" borderId="0" applyNumberFormat="0" applyBorder="0">
      <protection locked="0"/>
    </xf>
    <xf numFmtId="3" fontId="39" fillId="0" borderId="0"/>
    <xf numFmtId="0" fontId="38" fillId="0" borderId="0"/>
    <xf numFmtId="0" fontId="41" fillId="0" borderId="0" applyFont="0">
      <alignment horizontal="centerContinuous"/>
    </xf>
    <xf numFmtId="9" fontId="14" fillId="0" borderId="0" applyFont="0" applyFill="0" applyBorder="0" applyAlignment="0" applyProtection="0"/>
    <xf numFmtId="0" fontId="14" fillId="0" borderId="0"/>
    <xf numFmtId="168" fontId="14" fillId="0" borderId="0" applyFont="0" applyFill="0" applyBorder="0" applyAlignment="0" applyProtection="0"/>
    <xf numFmtId="3" fontId="35" fillId="0" borderId="0"/>
    <xf numFmtId="9" fontId="14" fillId="0" borderId="0" applyFont="0" applyFill="0" applyBorder="0" applyAlignment="0" applyProtection="0"/>
    <xf numFmtId="0" fontId="42" fillId="0" borderId="0" applyFill="0"/>
    <xf numFmtId="0" fontId="42" fillId="0" borderId="0" applyFill="0"/>
    <xf numFmtId="0" fontId="44" fillId="0" borderId="0" applyNumberFormat="0" applyFill="0" applyBorder="0" applyAlignment="0" applyProtection="0">
      <alignment vertical="top"/>
      <protection locked="0"/>
    </xf>
    <xf numFmtId="0" fontId="38" fillId="0" borderId="0"/>
    <xf numFmtId="0" fontId="14" fillId="0" borderId="0"/>
    <xf numFmtId="0" fontId="36" fillId="2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11"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36" fillId="29" borderId="0" applyNumberFormat="0" applyBorder="0" applyAlignment="0" applyProtection="0"/>
    <xf numFmtId="0" fontId="36" fillId="31" borderId="0" applyNumberFormat="0" applyBorder="0" applyAlignment="0" applyProtection="0"/>
    <xf numFmtId="0" fontId="36" fillId="34" borderId="0" applyNumberFormat="0" applyBorder="0" applyAlignment="0" applyProtection="0"/>
    <xf numFmtId="9" fontId="42" fillId="0" borderId="0" applyFont="0" applyFill="0" applyBorder="0" applyAlignment="0" applyProtection="0"/>
    <xf numFmtId="0" fontId="14" fillId="0" borderId="0"/>
    <xf numFmtId="0" fontId="13" fillId="0" borderId="0"/>
    <xf numFmtId="0" fontId="13" fillId="0" borderId="0"/>
    <xf numFmtId="0" fontId="14" fillId="0" borderId="0"/>
    <xf numFmtId="0" fontId="14" fillId="0" borderId="0"/>
    <xf numFmtId="9" fontId="14" fillId="0" borderId="0" applyFont="0" applyFill="0" applyBorder="0" applyAlignment="0" applyProtection="0"/>
    <xf numFmtId="0" fontId="42" fillId="0" borderId="0" applyFill="0"/>
    <xf numFmtId="9" fontId="42" fillId="0" borderId="0" applyFont="0" applyFill="0" applyBorder="0" applyAlignment="0" applyProtection="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42" fillId="0" borderId="0" applyFill="0"/>
    <xf numFmtId="9" fontId="42" fillId="0" borderId="0" applyFont="0" applyFill="0" applyBorder="0" applyAlignment="0" applyProtection="0"/>
    <xf numFmtId="0" fontId="14" fillId="0" borderId="0"/>
    <xf numFmtId="0" fontId="13" fillId="0" borderId="0"/>
    <xf numFmtId="0" fontId="13" fillId="0" borderId="0"/>
    <xf numFmtId="0" fontId="14" fillId="0" borderId="0"/>
    <xf numFmtId="43" fontId="14" fillId="0" borderId="0" applyFont="0" applyFill="0" applyBorder="0" applyAlignment="0" applyProtection="0"/>
    <xf numFmtId="0" fontId="6" fillId="0" borderId="0"/>
    <xf numFmtId="0" fontId="45" fillId="26" borderId="0" applyNumberFormat="0" applyBorder="0" applyAlignment="0" applyProtection="0"/>
    <xf numFmtId="0" fontId="46" fillId="27" borderId="69" applyNumberFormat="0" applyAlignment="0" applyProtection="0"/>
    <xf numFmtId="0" fontId="5" fillId="0" borderId="0"/>
    <xf numFmtId="44" fontId="5"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xf numFmtId="0" fontId="14" fillId="0" borderId="0"/>
  </cellStyleXfs>
  <cellXfs count="575">
    <xf numFmtId="0" fontId="0" fillId="0" borderId="0" xfId="0"/>
    <xf numFmtId="0" fontId="7" fillId="2" borderId="1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11" fillId="5" borderId="17" xfId="0" applyFont="1" applyFill="1" applyBorder="1" applyAlignment="1" applyProtection="1">
      <alignment horizontal="center" vertical="center" wrapText="1"/>
    </xf>
    <xf numFmtId="0" fontId="11" fillId="5" borderId="6" xfId="0" applyFont="1" applyFill="1" applyBorder="1" applyAlignment="1" applyProtection="1">
      <alignment horizontal="center" vertical="center" wrapText="1"/>
    </xf>
    <xf numFmtId="0" fontId="11" fillId="23" borderId="8" xfId="1" applyNumberFormat="1" applyFont="1" applyFill="1" applyBorder="1" applyAlignment="1" applyProtection="1">
      <alignment horizontal="center" vertical="center" wrapText="1"/>
    </xf>
    <xf numFmtId="0" fontId="47" fillId="0" borderId="0" xfId="0" applyFont="1" applyFill="1" applyBorder="1" applyAlignment="1">
      <alignment vertical="center" wrapText="1"/>
    </xf>
    <xf numFmtId="0" fontId="0" fillId="0" borderId="0" xfId="0" applyAlignment="1"/>
    <xf numFmtId="0" fontId="32" fillId="2" borderId="2" xfId="0" applyFont="1" applyFill="1" applyBorder="1" applyAlignment="1">
      <alignment horizontal="left" vertical="center" wrapText="1"/>
    </xf>
    <xf numFmtId="0" fontId="0" fillId="0" borderId="0" xfId="0"/>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33" fillId="0" borderId="0" xfId="0" applyFont="1" applyAlignment="1">
      <alignment vertical="center"/>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0" fillId="0" borderId="0" xfId="0" applyBorder="1" applyAlignment="1"/>
    <xf numFmtId="0" fontId="8" fillId="0" borderId="0" xfId="0" applyFont="1"/>
    <xf numFmtId="0" fontId="12" fillId="6" borderId="1" xfId="0" applyFont="1" applyFill="1" applyBorder="1" applyAlignment="1">
      <alignment horizontal="left" vertical="center" wrapText="1"/>
    </xf>
    <xf numFmtId="170" fontId="12" fillId="6"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0" fillId="0" borderId="58" xfId="0" applyFill="1" applyBorder="1" applyAlignment="1">
      <alignment horizontal="left" vertical="center" wrapText="1"/>
    </xf>
    <xf numFmtId="0" fontId="12" fillId="0" borderId="58"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7" fillId="0" borderId="0" xfId="0" applyFont="1"/>
    <xf numFmtId="0" fontId="8" fillId="0" borderId="0" xfId="0" applyFont="1" applyFill="1" applyBorder="1" applyAlignment="1">
      <alignment horizontal="left" vertical="center"/>
    </xf>
    <xf numFmtId="3" fontId="8" fillId="0" borderId="0" xfId="0" applyNumberFormat="1" applyFont="1" applyFill="1" applyBorder="1" applyAlignment="1">
      <alignment horizontal="right" vertical="center" wrapText="1"/>
    </xf>
    <xf numFmtId="0" fontId="10" fillId="0" borderId="0" xfId="1" applyFont="1" applyFill="1" applyBorder="1" applyAlignment="1" applyProtection="1">
      <alignment vertical="center" wrapText="1"/>
    </xf>
    <xf numFmtId="0" fontId="0" fillId="0" borderId="1" xfId="0" applyBorder="1" applyAlignment="1">
      <alignment horizontal="center" vertical="center"/>
    </xf>
    <xf numFmtId="0" fontId="0" fillId="0" borderId="72" xfId="0" applyBorder="1" applyAlignment="1">
      <alignment vertical="center"/>
    </xf>
    <xf numFmtId="0" fontId="0" fillId="0" borderId="38" xfId="0" applyBorder="1" applyAlignment="1">
      <alignment vertical="center"/>
    </xf>
    <xf numFmtId="0" fontId="11" fillId="23" borderId="18" xfId="1" applyNumberFormat="1" applyFont="1" applyFill="1" applyBorder="1" applyAlignment="1" applyProtection="1">
      <alignment horizontal="center" vertical="center" wrapText="1"/>
    </xf>
    <xf numFmtId="3" fontId="7" fillId="8" borderId="6" xfId="0" applyNumberFormat="1" applyFont="1" applyFill="1" applyBorder="1" applyAlignment="1">
      <alignment horizontal="right" vertical="center" wrapText="1"/>
    </xf>
    <xf numFmtId="0" fontId="7" fillId="2" borderId="16"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7" fillId="0" borderId="0" xfId="0" applyFont="1" applyBorder="1" applyAlignment="1">
      <alignment horizontal="left" vertical="center"/>
    </xf>
    <xf numFmtId="0" fontId="0" fillId="0" borderId="0" xfId="0" applyBorder="1" applyAlignment="1">
      <alignment vertical="center"/>
    </xf>
    <xf numFmtId="0" fontId="32" fillId="4" borderId="0" xfId="0" applyFont="1" applyFill="1" applyProtection="1"/>
    <xf numFmtId="0" fontId="0" fillId="4" borderId="0" xfId="0" applyFont="1" applyFill="1" applyProtection="1"/>
    <xf numFmtId="0" fontId="0" fillId="0" borderId="0" xfId="0" applyFont="1" applyAlignment="1">
      <alignment horizontal="left" vertical="center"/>
    </xf>
    <xf numFmtId="0" fontId="0" fillId="0" borderId="0" xfId="0" applyFont="1" applyAlignment="1">
      <alignment vertical="center"/>
    </xf>
    <xf numFmtId="0" fontId="62" fillId="4" borderId="0" xfId="0" applyFont="1" applyFill="1" applyBorder="1" applyAlignment="1" applyProtection="1">
      <alignment horizontal="center" vertical="center"/>
    </xf>
    <xf numFmtId="0" fontId="0" fillId="0" borderId="0" xfId="0" applyFont="1" applyFill="1" applyAlignment="1">
      <alignment horizontal="center" vertical="center"/>
    </xf>
    <xf numFmtId="0" fontId="63" fillId="5" borderId="0" xfId="0" applyFont="1" applyFill="1" applyAlignment="1" applyProtection="1">
      <alignment horizontal="right" vertical="center"/>
    </xf>
    <xf numFmtId="0" fontId="63" fillId="5" borderId="0" xfId="0" applyFont="1" applyFill="1" applyAlignment="1" applyProtection="1">
      <alignment horizontal="center" vertical="center"/>
    </xf>
    <xf numFmtId="0" fontId="63" fillId="5" borderId="0" xfId="0" applyFont="1" applyFill="1" applyAlignment="1" applyProtection="1">
      <alignment horizontal="left" vertical="center"/>
    </xf>
    <xf numFmtId="0" fontId="63" fillId="0" borderId="0" xfId="0" applyFont="1" applyFill="1" applyAlignment="1" applyProtection="1">
      <alignment horizontal="left" vertical="center"/>
    </xf>
    <xf numFmtId="0" fontId="63" fillId="23" borderId="0" xfId="0" applyFont="1" applyFill="1" applyAlignment="1" applyProtection="1">
      <alignment horizontal="right" vertical="center"/>
    </xf>
    <xf numFmtId="0" fontId="63" fillId="23" borderId="0" xfId="0" applyFont="1" applyFill="1" applyAlignment="1" applyProtection="1">
      <alignment horizontal="center" vertical="center"/>
    </xf>
    <xf numFmtId="0" fontId="63" fillId="23" borderId="0" xfId="0" applyFont="1" applyFill="1" applyAlignment="1" applyProtection="1">
      <alignment horizontal="left" vertical="center"/>
    </xf>
    <xf numFmtId="0" fontId="32" fillId="4" borderId="0" xfId="1" applyFont="1" applyFill="1" applyBorder="1" applyAlignment="1" applyProtection="1">
      <alignment horizontal="center" vertical="center" wrapText="1"/>
    </xf>
    <xf numFmtId="0" fontId="60" fillId="3" borderId="17" xfId="1" applyFont="1" applyFill="1" applyBorder="1" applyAlignment="1" applyProtection="1">
      <alignment horizontal="center" vertical="center" wrapText="1"/>
    </xf>
    <xf numFmtId="0" fontId="60" fillId="3" borderId="18" xfId="1" applyFont="1" applyFill="1" applyBorder="1" applyAlignment="1" applyProtection="1">
      <alignment horizontal="center" vertical="center" wrapText="1"/>
    </xf>
    <xf numFmtId="0" fontId="32" fillId="7" borderId="22" xfId="1" applyFont="1" applyFill="1" applyBorder="1" applyAlignment="1" applyProtection="1">
      <alignment vertical="center" wrapText="1"/>
    </xf>
    <xf numFmtId="0" fontId="64" fillId="37" borderId="48" xfId="105" applyFont="1" applyFill="1" applyBorder="1" applyAlignment="1"/>
    <xf numFmtId="0" fontId="32" fillId="7" borderId="48" xfId="1" applyFont="1" applyFill="1" applyBorder="1" applyAlignment="1" applyProtection="1">
      <alignment vertical="center" wrapText="1"/>
    </xf>
    <xf numFmtId="0" fontId="0" fillId="4" borderId="0" xfId="0" applyFont="1" applyFill="1" applyBorder="1" applyProtection="1"/>
    <xf numFmtId="0" fontId="0" fillId="0" borderId="0" xfId="0" applyFont="1" applyBorder="1" applyAlignment="1">
      <alignment vertical="center" wrapText="1"/>
    </xf>
    <xf numFmtId="0" fontId="0" fillId="4" borderId="0" xfId="0" applyFont="1" applyFill="1" applyBorder="1" applyAlignment="1">
      <alignment horizontal="center" vertical="center" wrapText="1"/>
    </xf>
    <xf numFmtId="0" fontId="32" fillId="4" borderId="0" xfId="1" applyFont="1" applyFill="1" applyBorder="1" applyAlignment="1" applyProtection="1">
      <alignment vertical="center" wrapText="1"/>
    </xf>
    <xf numFmtId="0" fontId="32" fillId="0" borderId="0" xfId="1" applyFont="1" applyFill="1" applyBorder="1" applyAlignment="1" applyProtection="1">
      <alignment vertical="center" wrapText="1"/>
    </xf>
    <xf numFmtId="0" fontId="32" fillId="7" borderId="7" xfId="0" applyFont="1" applyFill="1" applyBorder="1" applyAlignment="1" applyProtection="1">
      <alignment vertical="center" wrapText="1"/>
    </xf>
    <xf numFmtId="0" fontId="32" fillId="7" borderId="19" xfId="1" applyFont="1" applyFill="1" applyBorder="1" applyAlignment="1" applyProtection="1">
      <alignment horizontal="center" vertical="center" wrapText="1"/>
    </xf>
    <xf numFmtId="0" fontId="7" fillId="2" borderId="17" xfId="0" applyFont="1" applyFill="1" applyBorder="1" applyAlignment="1">
      <alignment horizontal="left" vertical="center" wrapText="1"/>
    </xf>
    <xf numFmtId="0" fontId="14" fillId="39" borderId="5" xfId="113" applyFont="1" applyFill="1" applyBorder="1" applyAlignment="1">
      <alignment vertical="top" wrapText="1"/>
    </xf>
    <xf numFmtId="0" fontId="14" fillId="39" borderId="1" xfId="113" applyFont="1" applyFill="1" applyBorder="1" applyAlignment="1">
      <alignment vertical="top" wrapText="1"/>
    </xf>
    <xf numFmtId="0" fontId="14" fillId="39" borderId="1" xfId="113" applyFont="1" applyFill="1" applyBorder="1" applyAlignment="1">
      <alignment horizontal="left" vertical="top" wrapText="1"/>
    </xf>
    <xf numFmtId="0" fontId="14" fillId="39" borderId="3" xfId="113" applyFont="1" applyFill="1" applyBorder="1" applyAlignment="1">
      <alignment vertical="top" wrapText="1"/>
    </xf>
    <xf numFmtId="0" fontId="14" fillId="39" borderId="7" xfId="113" applyFont="1" applyFill="1" applyBorder="1" applyAlignment="1">
      <alignment vertical="top" wrapText="1"/>
    </xf>
    <xf numFmtId="0" fontId="60" fillId="5" borderId="46" xfId="0" applyFont="1" applyFill="1" applyBorder="1" applyAlignment="1" applyProtection="1">
      <alignment horizontal="center" vertical="center" wrapText="1"/>
    </xf>
    <xf numFmtId="0" fontId="60" fillId="5" borderId="54" xfId="0" applyFont="1" applyFill="1" applyBorder="1" applyAlignment="1" applyProtection="1">
      <alignment horizontal="center" vertical="center" wrapText="1"/>
    </xf>
    <xf numFmtId="0" fontId="63" fillId="5" borderId="47" xfId="0" applyFont="1" applyFill="1" applyBorder="1" applyAlignment="1" applyProtection="1">
      <alignment horizontal="right" vertical="center"/>
    </xf>
    <xf numFmtId="0" fontId="63" fillId="5" borderId="56" xfId="0" applyFont="1" applyFill="1" applyBorder="1" applyAlignment="1" applyProtection="1">
      <alignment horizontal="center" vertical="center"/>
    </xf>
    <xf numFmtId="0" fontId="63" fillId="5" borderId="45" xfId="0" applyFont="1" applyFill="1" applyBorder="1" applyAlignment="1" applyProtection="1">
      <alignment horizontal="left" vertical="center"/>
    </xf>
    <xf numFmtId="0" fontId="32" fillId="7" borderId="57" xfId="1" applyFont="1" applyFill="1" applyBorder="1" applyAlignment="1" applyProtection="1">
      <alignment vertical="center" wrapText="1"/>
    </xf>
    <xf numFmtId="0" fontId="32" fillId="7" borderId="61" xfId="1" applyFont="1" applyFill="1" applyBorder="1" applyAlignment="1" applyProtection="1">
      <alignment vertical="center" wrapText="1"/>
    </xf>
    <xf numFmtId="0" fontId="32" fillId="7" borderId="74" xfId="1" applyFont="1" applyFill="1" applyBorder="1" applyAlignment="1" applyProtection="1">
      <alignment vertical="center" wrapText="1"/>
    </xf>
    <xf numFmtId="0" fontId="32" fillId="7" borderId="77" xfId="1" applyFont="1" applyFill="1" applyBorder="1" applyAlignment="1" applyProtection="1">
      <alignment vertical="center" wrapText="1"/>
    </xf>
    <xf numFmtId="0" fontId="32" fillId="7" borderId="78" xfId="1" applyFont="1" applyFill="1" applyBorder="1" applyAlignment="1" applyProtection="1">
      <alignment vertical="center" wrapText="1"/>
    </xf>
    <xf numFmtId="0" fontId="32" fillId="7" borderId="59" xfId="1" applyFont="1" applyFill="1" applyBorder="1" applyAlignment="1" applyProtection="1">
      <alignment horizontal="center" vertical="center" wrapText="1"/>
    </xf>
    <xf numFmtId="0" fontId="0" fillId="0" borderId="0" xfId="0" applyFont="1"/>
    <xf numFmtId="0" fontId="0" fillId="0" borderId="0" xfId="0" applyFont="1" applyAlignment="1">
      <alignment horizontal="center"/>
    </xf>
    <xf numFmtId="0" fontId="0" fillId="2" borderId="16" xfId="0" applyFont="1" applyFill="1" applyBorder="1" applyAlignment="1">
      <alignment horizontal="justify" vertical="center" wrapText="1"/>
    </xf>
    <xf numFmtId="0" fontId="0" fillId="2" borderId="18" xfId="0" applyFont="1" applyFill="1" applyBorder="1" applyAlignment="1">
      <alignment horizontal="justify" vertical="center" wrapText="1"/>
    </xf>
    <xf numFmtId="169" fontId="0" fillId="5" borderId="8" xfId="0" applyNumberFormat="1" applyFont="1" applyFill="1" applyBorder="1" applyAlignment="1" applyProtection="1">
      <alignment horizontal="center" vertical="center"/>
      <protection locked="0"/>
    </xf>
    <xf numFmtId="0" fontId="12" fillId="6" borderId="16" xfId="0" applyFont="1" applyFill="1" applyBorder="1" applyAlignment="1">
      <alignment horizontal="left" vertical="center" wrapText="1"/>
    </xf>
    <xf numFmtId="0" fontId="0" fillId="0" borderId="0" xfId="0" applyFont="1" applyBorder="1" applyAlignment="1">
      <alignment horizontal="left" vertical="center" wrapText="1"/>
    </xf>
    <xf numFmtId="3" fontId="7" fillId="8" borderId="8" xfId="0" applyNumberFormat="1" applyFont="1" applyFill="1" applyBorder="1" applyAlignment="1">
      <alignment horizontal="right" vertical="center" wrapText="1"/>
    </xf>
    <xf numFmtId="0" fontId="33" fillId="3" borderId="47" xfId="1" applyFont="1" applyFill="1" applyBorder="1" applyAlignment="1" applyProtection="1">
      <alignment horizontal="center" vertical="center" wrapText="1"/>
    </xf>
    <xf numFmtId="0" fontId="33" fillId="3" borderId="47" xfId="1" applyFont="1" applyFill="1" applyBorder="1" applyAlignment="1" applyProtection="1">
      <alignment horizontal="center" vertical="center" wrapText="1"/>
    </xf>
    <xf numFmtId="3" fontId="8" fillId="8" borderId="7" xfId="0" applyNumberFormat="1" applyFont="1" applyFill="1" applyBorder="1" applyAlignment="1">
      <alignment horizontal="right" vertical="center" wrapText="1"/>
    </xf>
    <xf numFmtId="0" fontId="12" fillId="6" borderId="22" xfId="0" applyFont="1" applyFill="1" applyBorder="1" applyAlignment="1">
      <alignment horizontal="left" vertical="center" wrapText="1"/>
    </xf>
    <xf numFmtId="0" fontId="32" fillId="7" borderId="42" xfId="1" applyFont="1" applyFill="1" applyBorder="1" applyAlignment="1" applyProtection="1">
      <alignment vertical="center" wrapText="1"/>
    </xf>
    <xf numFmtId="0" fontId="32" fillId="7" borderId="49" xfId="1" applyFont="1" applyFill="1" applyBorder="1" applyAlignment="1" applyProtection="1">
      <alignment vertical="center" wrapText="1"/>
    </xf>
    <xf numFmtId="0" fontId="32" fillId="7" borderId="43" xfId="1" applyFont="1" applyFill="1" applyBorder="1" applyAlignment="1" applyProtection="1">
      <alignment vertical="center" wrapText="1"/>
    </xf>
    <xf numFmtId="169" fontId="0" fillId="5" borderId="2" xfId="0" applyNumberFormat="1" applyFont="1" applyFill="1" applyBorder="1" applyAlignment="1" applyProtection="1">
      <alignment horizontal="center" vertical="center"/>
      <protection locked="0"/>
    </xf>
    <xf numFmtId="0" fontId="32" fillId="7" borderId="11" xfId="0" applyFont="1" applyFill="1" applyBorder="1" applyAlignment="1" applyProtection="1">
      <alignment vertical="center" wrapText="1"/>
    </xf>
    <xf numFmtId="0" fontId="68" fillId="4" borderId="0" xfId="0" applyFont="1" applyFill="1" applyProtection="1"/>
    <xf numFmtId="0" fontId="32" fillId="0" borderId="0" xfId="122" applyFont="1" applyFill="1" applyBorder="1" applyAlignment="1" applyProtection="1">
      <alignment vertical="center" wrapText="1"/>
    </xf>
    <xf numFmtId="164" fontId="0" fillId="22" borderId="5" xfId="0" applyNumberFormat="1" applyFont="1" applyFill="1" applyBorder="1" applyAlignment="1" applyProtection="1">
      <alignment horizontal="center" vertical="center"/>
    </xf>
    <xf numFmtId="0" fontId="32" fillId="7" borderId="18" xfId="122" applyFont="1" applyFill="1" applyBorder="1" applyAlignment="1" applyProtection="1">
      <alignment horizontal="center" vertical="center" wrapText="1"/>
    </xf>
    <xf numFmtId="0" fontId="60" fillId="3" borderId="54" xfId="122" applyFont="1" applyFill="1" applyBorder="1" applyAlignment="1" applyProtection="1">
      <alignment horizontal="center" vertical="center" wrapText="1"/>
    </xf>
    <xf numFmtId="0" fontId="60" fillId="3" borderId="55" xfId="122" applyFont="1" applyFill="1" applyBorder="1" applyAlignment="1" applyProtection="1">
      <alignment horizontal="center" vertical="center" wrapText="1"/>
    </xf>
    <xf numFmtId="164" fontId="13" fillId="5" borderId="47" xfId="0" applyNumberFormat="1" applyFont="1" applyFill="1" applyBorder="1" applyAlignment="1" applyProtection="1">
      <alignment horizontal="center" vertical="center"/>
      <protection locked="0"/>
    </xf>
    <xf numFmtId="164" fontId="13" fillId="5" borderId="55" xfId="0" applyNumberFormat="1" applyFont="1" applyFill="1" applyBorder="1" applyAlignment="1" applyProtection="1">
      <alignment horizontal="center" vertical="center"/>
      <protection locked="0"/>
    </xf>
    <xf numFmtId="164" fontId="0" fillId="5" borderId="1" xfId="0" applyNumberFormat="1" applyFont="1" applyFill="1" applyBorder="1" applyAlignment="1" applyProtection="1">
      <alignment horizontal="center" vertical="center"/>
      <protection locked="0"/>
    </xf>
    <xf numFmtId="164" fontId="0" fillId="5" borderId="2" xfId="0" applyNumberFormat="1" applyFont="1" applyFill="1" applyBorder="1" applyAlignment="1" applyProtection="1">
      <alignment horizontal="center" vertical="center"/>
      <protection locked="0"/>
    </xf>
    <xf numFmtId="164" fontId="0" fillId="5" borderId="16" xfId="0" applyNumberFormat="1" applyFont="1" applyFill="1" applyBorder="1" applyAlignment="1" applyProtection="1">
      <alignment horizontal="center" vertical="center"/>
      <protection locked="0"/>
    </xf>
    <xf numFmtId="0" fontId="32" fillId="7" borderId="16" xfId="122" applyFont="1" applyFill="1" applyBorder="1" applyAlignment="1" applyProtection="1">
      <alignment horizontal="center" vertical="center" wrapText="1"/>
    </xf>
    <xf numFmtId="0" fontId="32" fillId="7" borderId="17" xfId="122" applyFont="1" applyFill="1" applyBorder="1" applyAlignment="1" applyProtection="1">
      <alignment horizontal="center" vertical="center" wrapText="1"/>
    </xf>
    <xf numFmtId="0" fontId="0" fillId="0" borderId="0" xfId="0" applyFont="1" applyFill="1" applyBorder="1" applyAlignment="1"/>
    <xf numFmtId="0" fontId="32" fillId="7" borderId="16" xfId="1" applyFont="1" applyFill="1" applyBorder="1" applyAlignment="1" applyProtection="1">
      <alignment horizontal="center" vertical="center" wrapText="1"/>
    </xf>
    <xf numFmtId="164" fontId="0" fillId="22" borderId="17" xfId="0" applyNumberFormat="1" applyFont="1" applyFill="1" applyBorder="1" applyAlignment="1" applyProtection="1">
      <alignment horizontal="center" vertical="center"/>
    </xf>
    <xf numFmtId="0" fontId="0" fillId="0" borderId="0" xfId="0" applyFont="1" applyBorder="1" applyAlignment="1">
      <alignment horizontal="center" vertical="center" wrapText="1"/>
    </xf>
    <xf numFmtId="0" fontId="32" fillId="7" borderId="56" xfId="1" applyFont="1" applyFill="1" applyBorder="1" applyAlignment="1" applyProtection="1">
      <alignment vertical="center" wrapText="1"/>
    </xf>
    <xf numFmtId="0" fontId="0" fillId="0" borderId="0" xfId="0" applyBorder="1" applyAlignment="1">
      <alignment horizontal="center" vertical="center" wrapText="1"/>
    </xf>
    <xf numFmtId="0" fontId="12" fillId="6" borderId="17"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20" xfId="0" applyFont="1" applyFill="1" applyBorder="1" applyAlignment="1">
      <alignment horizontal="left" vertical="center" wrapText="1"/>
    </xf>
    <xf numFmtId="0" fontId="7" fillId="3" borderId="5" xfId="0" applyFont="1" applyFill="1" applyBorder="1" applyAlignment="1">
      <alignment horizontal="center" vertical="center" wrapText="1"/>
    </xf>
    <xf numFmtId="3" fontId="8" fillId="8" borderId="1" xfId="0" applyNumberFormat="1" applyFont="1" applyFill="1" applyBorder="1" applyAlignment="1">
      <alignment horizontal="right" vertical="center" wrapText="1"/>
    </xf>
    <xf numFmtId="0" fontId="49" fillId="0" borderId="0" xfId="0" applyFont="1" applyFill="1" applyBorder="1" applyAlignment="1">
      <alignment horizontal="left" vertical="center" wrapText="1"/>
    </xf>
    <xf numFmtId="0" fontId="50" fillId="0" borderId="0" xfId="0" applyFont="1" applyAlignment="1"/>
    <xf numFmtId="164" fontId="0" fillId="22" borderId="1" xfId="0" applyNumberFormat="1" applyFont="1" applyFill="1" applyBorder="1" applyAlignment="1" applyProtection="1">
      <alignment horizontal="center" vertical="center"/>
    </xf>
    <xf numFmtId="164" fontId="0" fillId="22" borderId="6" xfId="0" applyNumberFormat="1" applyFont="1" applyFill="1" applyBorder="1" applyAlignment="1" applyProtection="1">
      <alignment horizontal="center" vertical="center"/>
    </xf>
    <xf numFmtId="164" fontId="0" fillId="22" borderId="2" xfId="0" applyNumberFormat="1" applyFont="1" applyFill="1" applyBorder="1" applyAlignment="1" applyProtection="1">
      <alignment horizontal="center" vertical="center"/>
    </xf>
    <xf numFmtId="164" fontId="0" fillId="5" borderId="13" xfId="0" applyNumberFormat="1" applyFont="1" applyFill="1" applyBorder="1" applyAlignment="1" applyProtection="1">
      <alignment horizontal="center" vertical="center"/>
      <protection locked="0"/>
    </xf>
    <xf numFmtId="164" fontId="0" fillId="22" borderId="14" xfId="0" applyNumberFormat="1" applyFont="1" applyFill="1" applyBorder="1" applyAlignment="1" applyProtection="1">
      <alignment horizontal="center" vertical="center"/>
    </xf>
    <xf numFmtId="164" fontId="0" fillId="22" borderId="13" xfId="0" applyNumberFormat="1" applyFont="1" applyFill="1" applyBorder="1" applyAlignment="1" applyProtection="1">
      <alignment horizontal="center" vertical="center"/>
    </xf>
    <xf numFmtId="0" fontId="60" fillId="3" borderId="67" xfId="122" applyFont="1" applyFill="1" applyBorder="1" applyAlignment="1" applyProtection="1">
      <alignment horizontal="center" vertical="center" wrapText="1"/>
    </xf>
    <xf numFmtId="164" fontId="13" fillId="5" borderId="56" xfId="0" applyNumberFormat="1" applyFont="1" applyFill="1" applyBorder="1" applyAlignment="1" applyProtection="1">
      <alignment horizontal="center" vertical="center"/>
      <protection locked="0"/>
    </xf>
    <xf numFmtId="0" fontId="60" fillId="7" borderId="59" xfId="122" applyFont="1" applyFill="1" applyBorder="1" applyAlignment="1" applyProtection="1">
      <alignment vertical="center" wrapText="1"/>
    </xf>
    <xf numFmtId="0" fontId="32" fillId="7" borderId="83" xfId="122" applyFont="1" applyFill="1" applyBorder="1" applyAlignment="1" applyProtection="1">
      <alignment vertical="center" wrapText="1"/>
    </xf>
    <xf numFmtId="0" fontId="10" fillId="7" borderId="23" xfId="121" applyFont="1" applyFill="1" applyBorder="1" applyAlignment="1" applyProtection="1">
      <alignment vertical="center" wrapText="1"/>
    </xf>
    <xf numFmtId="0" fontId="10" fillId="7" borderId="25" xfId="121" applyFont="1" applyFill="1" applyBorder="1" applyAlignment="1" applyProtection="1">
      <alignment vertical="center" wrapText="1"/>
    </xf>
    <xf numFmtId="0" fontId="32" fillId="7" borderId="23" xfId="122" applyFont="1" applyFill="1" applyBorder="1" applyAlignment="1" applyProtection="1">
      <alignment vertical="center" wrapText="1"/>
    </xf>
    <xf numFmtId="0" fontId="32" fillId="7" borderId="24" xfId="122" applyFont="1" applyFill="1" applyBorder="1" applyAlignment="1" applyProtection="1">
      <alignment vertical="center" wrapText="1"/>
    </xf>
    <xf numFmtId="0" fontId="32" fillId="7" borderId="25" xfId="122" applyFont="1" applyFill="1" applyBorder="1" applyAlignment="1" applyProtection="1">
      <alignment vertical="center" wrapText="1"/>
    </xf>
    <xf numFmtId="0" fontId="32" fillId="7" borderId="40" xfId="122" applyFont="1" applyFill="1" applyBorder="1" applyAlignment="1" applyProtection="1">
      <alignment vertical="center" wrapText="1"/>
    </xf>
    <xf numFmtId="0" fontId="69" fillId="25" borderId="24" xfId="0" applyFont="1" applyFill="1" applyBorder="1" applyAlignment="1">
      <alignment horizontal="center" vertical="center" wrapText="1"/>
    </xf>
    <xf numFmtId="0" fontId="32" fillId="5" borderId="17" xfId="0" applyFont="1" applyFill="1" applyBorder="1" applyAlignment="1" applyProtection="1">
      <alignment horizontal="center" vertical="center" wrapText="1"/>
    </xf>
    <xf numFmtId="0" fontId="32" fillId="5" borderId="6" xfId="0" applyFont="1" applyFill="1" applyBorder="1" applyAlignment="1" applyProtection="1">
      <alignment horizontal="center" vertical="center" wrapText="1"/>
    </xf>
    <xf numFmtId="0" fontId="32" fillId="23" borderId="15" xfId="1" applyNumberFormat="1" applyFont="1" applyFill="1" applyBorder="1" applyAlignment="1" applyProtection="1">
      <alignment horizontal="center" vertical="center" wrapText="1"/>
    </xf>
    <xf numFmtId="0" fontId="32" fillId="23" borderId="8" xfId="1" applyNumberFormat="1" applyFont="1" applyFill="1" applyBorder="1" applyAlignment="1" applyProtection="1">
      <alignment horizontal="center" vertical="center" wrapText="1"/>
    </xf>
    <xf numFmtId="0" fontId="32" fillId="5" borderId="46" xfId="0" applyFont="1" applyFill="1" applyBorder="1" applyAlignment="1" applyProtection="1">
      <alignment horizontal="center" vertical="center" wrapText="1"/>
    </xf>
    <xf numFmtId="0" fontId="32" fillId="5" borderId="54" xfId="0" applyFont="1" applyFill="1" applyBorder="1" applyAlignment="1" applyProtection="1">
      <alignment horizontal="center" vertical="center" wrapText="1"/>
    </xf>
    <xf numFmtId="0" fontId="32" fillId="2" borderId="13" xfId="0" applyFont="1" applyFill="1" applyBorder="1" applyAlignment="1">
      <alignment horizontal="left" vertical="center" wrapText="1"/>
    </xf>
    <xf numFmtId="169" fontId="0" fillId="5" borderId="13" xfId="0" applyNumberFormat="1" applyFont="1" applyFill="1" applyBorder="1" applyAlignment="1" applyProtection="1">
      <alignment horizontal="center" vertical="center"/>
      <protection locked="0"/>
    </xf>
    <xf numFmtId="169" fontId="0" fillId="5" borderId="39" xfId="0" applyNumberFormat="1" applyFont="1" applyFill="1" applyBorder="1" applyAlignment="1" applyProtection="1">
      <alignment horizontal="center" vertical="center"/>
      <protection locked="0"/>
    </xf>
    <xf numFmtId="0" fontId="0" fillId="2" borderId="2" xfId="0" applyFont="1" applyFill="1" applyBorder="1" applyAlignment="1">
      <alignment horizontal="justify" vertical="center" wrapText="1"/>
    </xf>
    <xf numFmtId="0" fontId="0" fillId="2" borderId="8" xfId="0" applyFont="1" applyFill="1" applyBorder="1" applyAlignment="1">
      <alignment horizontal="justify" vertical="center" wrapText="1"/>
    </xf>
    <xf numFmtId="0" fontId="32" fillId="2" borderId="19" xfId="0" applyFont="1" applyFill="1" applyBorder="1" applyAlignment="1">
      <alignment horizontal="justify" vertical="center" wrapText="1"/>
    </xf>
    <xf numFmtId="0" fontId="32" fillId="2" borderId="12" xfId="0" applyFont="1" applyFill="1" applyBorder="1" applyAlignment="1">
      <alignment horizontal="justify" vertical="center" wrapText="1"/>
    </xf>
    <xf numFmtId="0" fontId="32" fillId="0" borderId="0" xfId="0" applyFont="1" applyBorder="1" applyAlignment="1">
      <alignment vertical="center"/>
    </xf>
    <xf numFmtId="0" fontId="32" fillId="3" borderId="57" xfId="1" applyFont="1" applyFill="1" applyBorder="1" applyAlignment="1" applyProtection="1">
      <alignment horizontal="center" vertical="center" wrapText="1"/>
    </xf>
    <xf numFmtId="0" fontId="32" fillId="3" borderId="0" xfId="1" applyFont="1" applyFill="1" applyBorder="1" applyAlignment="1" applyProtection="1">
      <alignment horizontal="center" vertical="center" wrapText="1"/>
    </xf>
    <xf numFmtId="0" fontId="32" fillId="7" borderId="66" xfId="0" applyFont="1" applyFill="1" applyBorder="1" applyAlignment="1" applyProtection="1">
      <alignment horizontal="right" vertical="center" wrapText="1"/>
    </xf>
    <xf numFmtId="0" fontId="32" fillId="7" borderId="56" xfId="0" applyFont="1" applyFill="1" applyBorder="1" applyAlignment="1" applyProtection="1">
      <alignment horizontal="right" vertical="center" wrapText="1"/>
    </xf>
    <xf numFmtId="0" fontId="32" fillId="0" borderId="0" xfId="1" applyFont="1" applyFill="1" applyBorder="1" applyAlignment="1" applyProtection="1">
      <alignment horizontal="center" vertical="center" wrapText="1"/>
    </xf>
    <xf numFmtId="0" fontId="32" fillId="0" borderId="0" xfId="0" applyFont="1" applyFill="1" applyBorder="1" applyAlignment="1" applyProtection="1">
      <alignment vertical="center" wrapText="1"/>
    </xf>
    <xf numFmtId="164" fontId="0" fillId="0" borderId="0" xfId="0" applyNumberFormat="1" applyFont="1" applyFill="1" applyBorder="1" applyAlignment="1" applyProtection="1">
      <alignment vertical="center"/>
    </xf>
    <xf numFmtId="164" fontId="0" fillId="0" borderId="0" xfId="0" applyNumberFormat="1" applyFont="1" applyFill="1" applyBorder="1" applyAlignment="1" applyProtection="1">
      <alignment horizontal="center" vertical="center"/>
    </xf>
    <xf numFmtId="0" fontId="0" fillId="0" borderId="0" xfId="0" applyFont="1" applyFill="1" applyProtection="1"/>
    <xf numFmtId="164" fontId="0" fillId="0" borderId="0" xfId="0" applyNumberFormat="1" applyFont="1" applyFill="1" applyBorder="1" applyAlignment="1" applyProtection="1">
      <alignment horizontal="right" vertical="center"/>
    </xf>
    <xf numFmtId="0" fontId="0" fillId="4" borderId="0" xfId="0" applyFont="1" applyFill="1" applyAlignment="1" applyProtection="1">
      <alignment horizontal="right"/>
    </xf>
    <xf numFmtId="0" fontId="32" fillId="7" borderId="17" xfId="1" applyFont="1" applyFill="1" applyBorder="1" applyAlignment="1" applyProtection="1">
      <alignment vertical="center" wrapText="1"/>
    </xf>
    <xf numFmtId="0" fontId="32" fillId="7" borderId="18" xfId="1" applyFont="1" applyFill="1" applyBorder="1" applyAlignment="1" applyProtection="1">
      <alignment vertical="center" wrapText="1"/>
    </xf>
    <xf numFmtId="0" fontId="32" fillId="7" borderId="16" xfId="1" applyFont="1" applyFill="1" applyBorder="1" applyAlignment="1" applyProtection="1">
      <alignment vertical="center" wrapText="1"/>
    </xf>
    <xf numFmtId="164" fontId="32" fillId="0" borderId="0" xfId="0" applyNumberFormat="1" applyFont="1" applyFill="1" applyBorder="1" applyAlignment="1" applyProtection="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52" fillId="7" borderId="46" xfId="0" applyFont="1" applyFill="1" applyBorder="1" applyAlignment="1" applyProtection="1">
      <alignment horizontal="left" vertical="center" wrapText="1"/>
    </xf>
    <xf numFmtId="0" fontId="72" fillId="7" borderId="59" xfId="1" applyFont="1" applyFill="1" applyBorder="1" applyAlignment="1" applyProtection="1">
      <alignment vertical="center" wrapText="1"/>
    </xf>
    <xf numFmtId="0" fontId="32" fillId="3" borderId="1" xfId="1" applyFont="1" applyFill="1" applyBorder="1" applyAlignment="1" applyProtection="1">
      <alignment horizontal="center" vertical="center" wrapText="1"/>
    </xf>
    <xf numFmtId="0" fontId="12" fillId="6" borderId="19" xfId="0" applyFont="1" applyFill="1" applyBorder="1" applyAlignment="1">
      <alignment horizontal="left" vertical="center" wrapText="1"/>
    </xf>
    <xf numFmtId="3" fontId="7" fillId="8" borderId="91" xfId="0" applyNumberFormat="1" applyFont="1" applyFill="1" applyBorder="1" applyAlignment="1">
      <alignment horizontal="right" vertical="center" wrapText="1"/>
    </xf>
    <xf numFmtId="0" fontId="7" fillId="0" borderId="0" xfId="0" applyFont="1" applyAlignment="1">
      <alignment vertical="center"/>
    </xf>
    <xf numFmtId="164" fontId="0" fillId="22" borderId="16" xfId="0" applyNumberFormat="1" applyFont="1" applyFill="1" applyBorder="1" applyAlignment="1" applyProtection="1">
      <alignment horizontal="center" vertical="center"/>
    </xf>
    <xf numFmtId="164" fontId="0" fillId="22" borderId="24" xfId="0" applyNumberFormat="1" applyFont="1" applyFill="1" applyBorder="1" applyAlignment="1" applyProtection="1">
      <alignment horizontal="center" vertical="center"/>
    </xf>
    <xf numFmtId="164" fontId="0" fillId="4" borderId="92" xfId="0" applyNumberFormat="1" applyFont="1" applyFill="1" applyBorder="1" applyAlignment="1" applyProtection="1">
      <alignment horizontal="right" vertical="center"/>
    </xf>
    <xf numFmtId="164" fontId="0" fillId="4" borderId="93" xfId="0" applyNumberFormat="1" applyFont="1" applyFill="1" applyBorder="1" applyAlignment="1" applyProtection="1">
      <alignment horizontal="right" vertical="center"/>
    </xf>
    <xf numFmtId="164" fontId="0" fillId="4" borderId="94" xfId="0" applyNumberFormat="1" applyFont="1" applyFill="1" applyBorder="1" applyAlignment="1" applyProtection="1">
      <alignment horizontal="right" vertical="center"/>
    </xf>
    <xf numFmtId="3" fontId="7" fillId="8" borderId="55" xfId="0" applyNumberFormat="1" applyFont="1" applyFill="1" applyBorder="1" applyAlignment="1">
      <alignment horizontal="right" vertical="center" wrapText="1"/>
    </xf>
    <xf numFmtId="0" fontId="0" fillId="0" borderId="0" xfId="0" applyBorder="1" applyAlignment="1">
      <alignment vertical="center" wrapText="1"/>
    </xf>
    <xf numFmtId="164" fontId="10" fillId="4" borderId="0" xfId="0" applyNumberFormat="1" applyFont="1" applyFill="1" applyBorder="1" applyAlignment="1" applyProtection="1">
      <alignment vertical="center"/>
    </xf>
    <xf numFmtId="164" fontId="0" fillId="5" borderId="13" xfId="0" applyNumberFormat="1" applyFont="1" applyFill="1" applyBorder="1" applyAlignment="1" applyProtection="1">
      <alignment horizontal="center" vertical="center"/>
      <protection locked="0"/>
    </xf>
    <xf numFmtId="0" fontId="12" fillId="6" borderId="17"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0" fillId="0" borderId="0" xfId="0" applyBorder="1"/>
    <xf numFmtId="0" fontId="32" fillId="0" borderId="0" xfId="0" applyFont="1" applyFill="1" applyAlignment="1">
      <alignment horizontal="right"/>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48" fillId="38" borderId="63" xfId="36" applyFont="1" applyFill="1" applyBorder="1" applyAlignment="1">
      <alignment horizontal="left" vertical="top" wrapText="1"/>
    </xf>
    <xf numFmtId="0" fontId="48" fillId="38" borderId="0" xfId="36" applyFont="1" applyFill="1" applyBorder="1" applyAlignment="1">
      <alignment horizontal="left" vertical="top" wrapText="1"/>
    </xf>
    <xf numFmtId="0" fontId="0" fillId="0" borderId="0" xfId="0" applyAlignment="1"/>
    <xf numFmtId="0" fontId="32" fillId="25" borderId="63" xfId="36" applyFont="1" applyFill="1" applyBorder="1" applyAlignment="1">
      <alignment horizontal="left" vertical="top" wrapText="1"/>
    </xf>
    <xf numFmtId="0" fontId="0" fillId="0" borderId="0" xfId="0" applyBorder="1" applyAlignment="1">
      <alignment horizontal="left" vertical="top" wrapText="1"/>
    </xf>
    <xf numFmtId="0" fontId="14" fillId="0" borderId="1" xfId="36"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1" xfId="0" applyBorder="1" applyAlignment="1">
      <alignment vertical="center" wrapText="1"/>
    </xf>
    <xf numFmtId="0" fontId="60" fillId="0" borderId="0" xfId="0" applyFont="1" applyAlignment="1"/>
    <xf numFmtId="0" fontId="58" fillId="0" borderId="0" xfId="0" applyFont="1" applyAlignment="1"/>
    <xf numFmtId="0" fontId="14" fillId="0" borderId="3" xfId="36" applyFont="1" applyBorder="1" applyAlignment="1">
      <alignment horizontal="left" vertical="center" wrapText="1"/>
    </xf>
    <xf numFmtId="0" fontId="0" fillId="0" borderId="3" xfId="0" applyBorder="1" applyAlignment="1">
      <alignment horizontal="left" vertical="center" wrapText="1"/>
    </xf>
    <xf numFmtId="0" fontId="0" fillId="0" borderId="50" xfId="0" applyBorder="1" applyAlignment="1">
      <alignment horizontal="left" vertical="center" wrapText="1"/>
    </xf>
    <xf numFmtId="0" fontId="14" fillId="0" borderId="11" xfId="36"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left" vertical="center" wrapText="1"/>
    </xf>
    <xf numFmtId="0" fontId="59" fillId="5" borderId="0" xfId="122" applyFont="1" applyFill="1" applyBorder="1" applyAlignment="1" applyProtection="1">
      <alignment horizontal="center" vertical="center" wrapText="1"/>
    </xf>
    <xf numFmtId="0" fontId="66" fillId="5" borderId="0" xfId="0" applyFont="1" applyFill="1" applyBorder="1" applyAlignment="1">
      <alignment horizontal="center" vertical="center" wrapText="1"/>
    </xf>
    <xf numFmtId="0" fontId="65" fillId="7" borderId="44" xfId="122" applyFont="1" applyFill="1" applyBorder="1" applyAlignment="1" applyProtection="1">
      <alignment horizontal="left" vertical="center" wrapText="1"/>
    </xf>
    <xf numFmtId="0" fontId="13" fillId="0" borderId="56" xfId="0" applyFont="1" applyBorder="1" applyAlignment="1">
      <alignment horizontal="left" vertical="center" wrapText="1"/>
    </xf>
    <xf numFmtId="0" fontId="56" fillId="7" borderId="56" xfId="0" applyFont="1" applyFill="1" applyBorder="1" applyAlignment="1">
      <alignment horizontal="center" vertical="center" wrapText="1"/>
    </xf>
    <xf numFmtId="0" fontId="13" fillId="0" borderId="56" xfId="0" applyFont="1" applyBorder="1" applyAlignment="1">
      <alignment vertical="center" wrapText="1"/>
    </xf>
    <xf numFmtId="0" fontId="13" fillId="0" borderId="45" xfId="0" applyFont="1" applyBorder="1" applyAlignment="1">
      <alignment vertical="center" wrapText="1"/>
    </xf>
    <xf numFmtId="0" fontId="32" fillId="7" borderId="44" xfId="122" applyFont="1" applyFill="1" applyBorder="1" applyAlignment="1" applyProtection="1">
      <alignment vertical="center" wrapText="1"/>
    </xf>
    <xf numFmtId="0" fontId="0" fillId="0" borderId="56" xfId="0" applyBorder="1" applyAlignment="1">
      <alignment vertical="center" wrapText="1"/>
    </xf>
    <xf numFmtId="0" fontId="0" fillId="0" borderId="45" xfId="0" applyBorder="1" applyAlignment="1">
      <alignment vertical="center" wrapText="1"/>
    </xf>
    <xf numFmtId="0" fontId="32" fillId="7" borderId="5" xfId="122" applyFont="1" applyFill="1" applyBorder="1" applyAlignment="1" applyProtection="1">
      <alignment vertical="center" wrapText="1"/>
    </xf>
    <xf numFmtId="0" fontId="0" fillId="0" borderId="6" xfId="0" applyFont="1" applyBorder="1" applyAlignment="1">
      <alignment vertical="center" wrapText="1"/>
    </xf>
    <xf numFmtId="0" fontId="32" fillId="7" borderId="1" xfId="122" applyFont="1" applyFill="1" applyBorder="1" applyAlignment="1" applyProtection="1">
      <alignment vertical="center" wrapText="1"/>
    </xf>
    <xf numFmtId="0" fontId="0" fillId="0" borderId="2" xfId="0" applyFont="1" applyBorder="1" applyAlignment="1">
      <alignment vertical="center" wrapText="1"/>
    </xf>
    <xf numFmtId="0" fontId="32" fillId="7" borderId="68" xfId="122" applyFont="1" applyFill="1" applyBorder="1" applyAlignment="1" applyProtection="1">
      <alignment horizontal="center" vertical="center" wrapText="1"/>
    </xf>
    <xf numFmtId="0" fontId="13" fillId="0" borderId="64" xfId="0" applyFont="1" applyBorder="1" applyAlignment="1">
      <alignment vertical="center" wrapText="1"/>
    </xf>
    <xf numFmtId="0" fontId="13" fillId="0" borderId="53" xfId="0" applyFont="1" applyBorder="1" applyAlignment="1">
      <alignment vertical="center" wrapText="1"/>
    </xf>
    <xf numFmtId="0" fontId="13" fillId="0" borderId="52" xfId="0" applyFont="1" applyBorder="1" applyAlignment="1">
      <alignment vertical="center" wrapText="1"/>
    </xf>
    <xf numFmtId="0" fontId="32" fillId="7" borderId="7" xfId="122" applyFont="1" applyFill="1" applyBorder="1" applyAlignment="1" applyProtection="1">
      <alignment vertical="center" wrapText="1"/>
    </xf>
    <xf numFmtId="0" fontId="0" fillId="0" borderId="8" xfId="0" applyFont="1" applyBorder="1" applyAlignment="1">
      <alignment vertical="center" wrapText="1"/>
    </xf>
    <xf numFmtId="165" fontId="0" fillId="5" borderId="39" xfId="0" applyNumberFormat="1" applyFont="1" applyFill="1" applyBorder="1" applyAlignment="1" applyProtection="1">
      <alignment horizontal="center" vertical="center"/>
      <protection locked="0"/>
    </xf>
    <xf numFmtId="165" fontId="0" fillId="0" borderId="8" xfId="0" applyNumberFormat="1" applyBorder="1" applyAlignment="1" applyProtection="1">
      <alignment horizontal="center" vertical="center"/>
      <protection locked="0"/>
    </xf>
    <xf numFmtId="165" fontId="0" fillId="5" borderId="14" xfId="0" applyNumberFormat="1" applyFont="1" applyFill="1" applyBorder="1" applyAlignment="1" applyProtection="1">
      <alignment horizontal="center" vertical="center"/>
      <protection locked="0"/>
    </xf>
    <xf numFmtId="165" fontId="0" fillId="0" borderId="6" xfId="0" applyNumberFormat="1" applyBorder="1" applyAlignment="1" applyProtection="1">
      <alignment horizontal="center" vertical="center"/>
      <protection locked="0"/>
    </xf>
    <xf numFmtId="0" fontId="10" fillId="25" borderId="68" xfId="121" applyFont="1" applyFill="1" applyBorder="1" applyAlignment="1" applyProtection="1">
      <alignment horizontal="left" vertical="center" wrapText="1"/>
    </xf>
    <xf numFmtId="0" fontId="0" fillId="0" borderId="60" xfId="0" applyBorder="1" applyAlignment="1">
      <alignment horizontal="left" vertical="center" wrapText="1"/>
    </xf>
    <xf numFmtId="0" fontId="0" fillId="0" borderId="64" xfId="0" applyBorder="1" applyAlignment="1">
      <alignment horizontal="left" vertical="center" wrapText="1"/>
    </xf>
    <xf numFmtId="0" fontId="69" fillId="25" borderId="60" xfId="0" applyFont="1" applyFill="1" applyBorder="1" applyAlignment="1">
      <alignment horizontal="center" vertical="center" wrapText="1"/>
    </xf>
    <xf numFmtId="0" fontId="69" fillId="25" borderId="64" xfId="0" applyFont="1" applyFill="1" applyBorder="1" applyAlignment="1">
      <alignment horizontal="center" vertical="center" wrapText="1"/>
    </xf>
    <xf numFmtId="0" fontId="10" fillId="7" borderId="17" xfId="12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32" fillId="25" borderId="44" xfId="122" applyFont="1" applyFill="1" applyBorder="1" applyAlignment="1" applyProtection="1">
      <alignment horizontal="left" vertical="center" wrapText="1"/>
    </xf>
    <xf numFmtId="0" fontId="0" fillId="0" borderId="56" xfId="0" applyBorder="1" applyAlignment="1">
      <alignment horizontal="left" vertical="center" wrapText="1"/>
    </xf>
    <xf numFmtId="0" fontId="69" fillId="25" borderId="56" xfId="0" applyFont="1" applyFill="1" applyBorder="1" applyAlignment="1">
      <alignment horizontal="center" vertical="center" wrapText="1"/>
    </xf>
    <xf numFmtId="0" fontId="69" fillId="25" borderId="45" xfId="0" applyFont="1" applyFill="1" applyBorder="1" applyAlignment="1">
      <alignment horizontal="center" vertical="center" wrapText="1"/>
    </xf>
    <xf numFmtId="164" fontId="0" fillId="5" borderId="13" xfId="0" applyNumberFormat="1" applyFont="1" applyFill="1" applyBorder="1" applyAlignment="1" applyProtection="1">
      <alignment horizontal="center" vertical="center"/>
      <protection locked="0"/>
    </xf>
    <xf numFmtId="164" fontId="0" fillId="0" borderId="2" xfId="0" applyNumberFormat="1" applyFont="1" applyBorder="1" applyAlignment="1" applyProtection="1">
      <alignment horizontal="center" vertical="center"/>
      <protection locked="0"/>
    </xf>
    <xf numFmtId="4" fontId="0" fillId="5" borderId="14" xfId="0" applyNumberFormat="1" applyFont="1" applyFill="1" applyBorder="1" applyAlignment="1" applyProtection="1">
      <alignment horizontal="center" vertical="center"/>
      <protection locked="0"/>
    </xf>
    <xf numFmtId="4" fontId="0" fillId="0" borderId="6" xfId="0" applyNumberFormat="1" applyFont="1" applyBorder="1" applyAlignment="1" applyProtection="1">
      <alignment horizontal="center" vertical="center"/>
      <protection locked="0"/>
    </xf>
    <xf numFmtId="4" fontId="0" fillId="5" borderId="38" xfId="0" applyNumberFormat="1" applyFont="1" applyFill="1" applyBorder="1" applyAlignment="1" applyProtection="1">
      <alignment horizontal="center" vertical="center"/>
      <protection locked="0"/>
    </xf>
    <xf numFmtId="4" fontId="0" fillId="0" borderId="4" xfId="0" applyNumberFormat="1" applyFont="1" applyBorder="1" applyAlignment="1" applyProtection="1">
      <alignment horizontal="center" vertical="center"/>
      <protection locked="0"/>
    </xf>
    <xf numFmtId="167"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32" fillId="7" borderId="17" xfId="122" applyFont="1" applyFill="1" applyBorder="1" applyAlignment="1" applyProtection="1">
      <alignment horizontal="center" vertical="center" wrapText="1"/>
    </xf>
    <xf numFmtId="0" fontId="0" fillId="0" borderId="6" xfId="0" applyFont="1" applyBorder="1" applyAlignment="1">
      <alignment wrapText="1"/>
    </xf>
    <xf numFmtId="0" fontId="0" fillId="0" borderId="16" xfId="0" applyFont="1" applyBorder="1" applyAlignment="1">
      <alignment wrapText="1"/>
    </xf>
    <xf numFmtId="0" fontId="0" fillId="0" borderId="2" xfId="0" applyFont="1" applyBorder="1" applyAlignment="1">
      <alignment wrapText="1"/>
    </xf>
    <xf numFmtId="0" fontId="0" fillId="0" borderId="18" xfId="0" applyFont="1" applyBorder="1" applyAlignment="1">
      <alignment wrapText="1"/>
    </xf>
    <xf numFmtId="0" fontId="0" fillId="0" borderId="8" xfId="0" applyFont="1" applyBorder="1" applyAlignment="1">
      <alignment wrapText="1"/>
    </xf>
    <xf numFmtId="4" fontId="0" fillId="5" borderId="13" xfId="0" applyNumberFormat="1" applyFont="1" applyFill="1" applyBorder="1" applyAlignment="1" applyProtection="1">
      <alignment horizontal="center" vertical="center"/>
      <protection locked="0"/>
    </xf>
    <xf numFmtId="4" fontId="0" fillId="0" borderId="2" xfId="0" applyNumberFormat="1" applyFont="1" applyBorder="1" applyAlignment="1" applyProtection="1">
      <alignment horizontal="center" vertical="center"/>
      <protection locked="0"/>
    </xf>
    <xf numFmtId="0" fontId="32" fillId="0" borderId="0" xfId="122"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0" fillId="0" borderId="64"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2" xfId="0" applyFont="1" applyBorder="1" applyAlignment="1">
      <alignment horizontal="center" vertical="center" wrapText="1"/>
    </xf>
    <xf numFmtId="164" fontId="0" fillId="5" borderId="14" xfId="0" applyNumberFormat="1" applyFont="1" applyFill="1" applyBorder="1" applyAlignment="1" applyProtection="1">
      <alignment horizontal="center" vertical="center"/>
      <protection locked="0"/>
    </xf>
    <xf numFmtId="164" fontId="0" fillId="0" borderId="6" xfId="0" applyNumberFormat="1" applyFont="1" applyBorder="1" applyAlignment="1" applyProtection="1">
      <alignment horizontal="center" vertical="center"/>
      <protection locked="0"/>
    </xf>
    <xf numFmtId="164" fontId="0" fillId="5" borderId="39" xfId="0" applyNumberFormat="1" applyFont="1" applyFill="1" applyBorder="1" applyAlignment="1" applyProtection="1">
      <alignment horizontal="center" vertical="center"/>
      <protection locked="0"/>
    </xf>
    <xf numFmtId="164" fontId="0" fillId="0" borderId="8" xfId="0" applyNumberFormat="1" applyFont="1" applyBorder="1" applyAlignment="1" applyProtection="1">
      <alignment horizontal="center" vertical="center"/>
      <protection locked="0"/>
    </xf>
    <xf numFmtId="0" fontId="0" fillId="0" borderId="6" xfId="0" applyFont="1" applyBorder="1" applyAlignment="1">
      <alignment horizontal="center" vertical="center" wrapText="1"/>
    </xf>
    <xf numFmtId="0" fontId="32" fillId="7" borderId="16" xfId="122"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8" xfId="0" applyFont="1" applyBorder="1" applyAlignment="1">
      <alignment horizontal="center" vertical="center" wrapText="1"/>
    </xf>
    <xf numFmtId="0" fontId="69" fillId="25" borderId="13" xfId="0" applyFont="1" applyFill="1" applyBorder="1" applyAlignment="1">
      <alignment horizontal="center" vertical="center" wrapText="1"/>
    </xf>
    <xf numFmtId="0" fontId="0" fillId="0" borderId="2" xfId="0" applyBorder="1" applyAlignment="1">
      <alignment horizontal="center" vertical="center"/>
    </xf>
    <xf numFmtId="3" fontId="0" fillId="5" borderId="39" xfId="0" applyNumberFormat="1" applyFont="1" applyFill="1" applyBorder="1" applyAlignment="1" applyProtection="1">
      <alignment horizontal="center" vertical="center"/>
      <protection locked="0"/>
    </xf>
    <xf numFmtId="3" fontId="0" fillId="5" borderId="8" xfId="0" applyNumberFormat="1" applyFont="1" applyFill="1" applyBorder="1" applyAlignment="1" applyProtection="1">
      <alignment horizontal="center" vertical="center"/>
      <protection locked="0"/>
    </xf>
    <xf numFmtId="0" fontId="57" fillId="39" borderId="10" xfId="113" applyFont="1" applyFill="1" applyBorder="1" applyAlignment="1">
      <alignment vertical="top" wrapText="1"/>
    </xf>
    <xf numFmtId="0" fontId="0" fillId="39" borderId="58" xfId="0" applyFont="1" applyFill="1" applyBorder="1" applyAlignment="1">
      <alignment vertical="top" wrapText="1"/>
    </xf>
    <xf numFmtId="0" fontId="0" fillId="39" borderId="58" xfId="0" applyFont="1" applyFill="1" applyBorder="1" applyAlignment="1">
      <alignment wrapText="1"/>
    </xf>
    <xf numFmtId="0" fontId="0" fillId="39" borderId="24" xfId="0" applyFont="1" applyFill="1" applyBorder="1" applyAlignment="1">
      <alignment wrapText="1"/>
    </xf>
    <xf numFmtId="49" fontId="32" fillId="23" borderId="1" xfId="1" applyNumberFormat="1" applyFont="1" applyFill="1" applyBorder="1" applyAlignment="1" applyProtection="1">
      <alignment horizontal="left" vertical="center" wrapText="1"/>
      <protection locked="0"/>
    </xf>
    <xf numFmtId="49" fontId="0" fillId="0" borderId="2" xfId="0" applyNumberFormat="1" applyFont="1" applyBorder="1" applyAlignment="1" applyProtection="1">
      <alignment horizontal="left" vertical="center" wrapText="1"/>
      <protection locked="0"/>
    </xf>
    <xf numFmtId="49" fontId="32" fillId="23" borderId="7" xfId="1" applyNumberFormat="1" applyFont="1" applyFill="1" applyBorder="1" applyAlignment="1" applyProtection="1">
      <alignment horizontal="left" vertical="center" wrapText="1"/>
      <protection locked="0"/>
    </xf>
    <xf numFmtId="49" fontId="0" fillId="0" borderId="8" xfId="0" applyNumberFormat="1" applyFont="1" applyBorder="1" applyAlignment="1" applyProtection="1">
      <alignment horizontal="left" vertical="center" wrapText="1"/>
      <protection locked="0"/>
    </xf>
    <xf numFmtId="0" fontId="14" fillId="39" borderId="10" xfId="113" applyFont="1" applyFill="1" applyBorder="1" applyAlignment="1">
      <alignment vertical="top" wrapText="1"/>
    </xf>
    <xf numFmtId="0" fontId="0" fillId="39" borderId="13" xfId="0" applyFont="1" applyFill="1" applyBorder="1" applyAlignment="1">
      <alignment vertical="top" wrapText="1"/>
    </xf>
    <xf numFmtId="0" fontId="14" fillId="39" borderId="62" xfId="113" applyFont="1" applyFill="1" applyBorder="1" applyAlignment="1">
      <alignment vertical="top" wrapText="1"/>
    </xf>
    <xf numFmtId="0" fontId="0" fillId="39" borderId="38" xfId="0" applyFont="1" applyFill="1" applyBorder="1" applyAlignment="1">
      <alignment vertical="top" wrapText="1"/>
    </xf>
    <xf numFmtId="0" fontId="14" fillId="39" borderId="15" xfId="113" applyFont="1" applyFill="1" applyBorder="1" applyAlignment="1">
      <alignment vertical="top" wrapText="1"/>
    </xf>
    <xf numFmtId="0" fontId="0" fillId="39" borderId="39" xfId="0" applyFont="1" applyFill="1" applyBorder="1" applyAlignment="1">
      <alignment vertical="top" wrapText="1"/>
    </xf>
    <xf numFmtId="49" fontId="32" fillId="23" borderId="3" xfId="1" applyNumberFormat="1" applyFont="1" applyFill="1" applyBorder="1" applyAlignment="1" applyProtection="1">
      <alignment horizontal="left" vertical="center" wrapText="1"/>
      <protection locked="0"/>
    </xf>
    <xf numFmtId="49" fontId="0" fillId="0" borderId="4" xfId="0" applyNumberFormat="1" applyFont="1" applyBorder="1" applyAlignment="1" applyProtection="1">
      <alignment horizontal="left" vertical="center" wrapText="1"/>
      <protection locked="0"/>
    </xf>
    <xf numFmtId="0" fontId="60" fillId="3" borderId="5" xfId="1" applyFont="1" applyFill="1" applyBorder="1" applyAlignment="1" applyProtection="1">
      <alignment horizontal="center" vertical="center"/>
    </xf>
    <xf numFmtId="0" fontId="0" fillId="0" borderId="6" xfId="0" applyFont="1" applyBorder="1" applyAlignment="1">
      <alignment horizontal="center" vertical="center"/>
    </xf>
    <xf numFmtId="0" fontId="60" fillId="3" borderId="7" xfId="1" applyFont="1" applyFill="1" applyBorder="1" applyAlignment="1" applyProtection="1">
      <alignment horizontal="center" vertical="center" wrapText="1"/>
    </xf>
    <xf numFmtId="0" fontId="65" fillId="39" borderId="44" xfId="1" applyFont="1" applyFill="1" applyBorder="1" applyAlignment="1" applyProtection="1">
      <alignment horizontal="left" vertical="center" wrapText="1"/>
    </xf>
    <xf numFmtId="0" fontId="0" fillId="39" borderId="56" xfId="0" applyFont="1" applyFill="1" applyBorder="1" applyAlignment="1">
      <alignment vertical="center" wrapText="1"/>
    </xf>
    <xf numFmtId="0" fontId="0" fillId="39" borderId="45" xfId="0" applyFont="1" applyFill="1" applyBorder="1" applyAlignment="1">
      <alignment vertical="center" wrapText="1"/>
    </xf>
    <xf numFmtId="49" fontId="32" fillId="23" borderId="5" xfId="1" applyNumberFormat="1" applyFont="1" applyFill="1" applyBorder="1" applyAlignment="1" applyProtection="1">
      <alignment horizontal="left" vertical="center" wrapText="1"/>
      <protection locked="0"/>
    </xf>
    <xf numFmtId="49" fontId="0" fillId="0" borderId="6" xfId="0" applyNumberFormat="1" applyFont="1" applyBorder="1" applyAlignment="1" applyProtection="1">
      <alignment horizontal="left" vertical="center" wrapText="1"/>
      <protection locked="0"/>
    </xf>
    <xf numFmtId="0" fontId="70" fillId="40" borderId="0" xfId="0" applyFont="1" applyFill="1" applyBorder="1" applyAlignment="1" applyProtection="1">
      <alignment horizontal="center" vertical="center"/>
    </xf>
    <xf numFmtId="0" fontId="71" fillId="40" borderId="0" xfId="0" applyFont="1" applyFill="1" applyAlignment="1">
      <alignment horizontal="center" vertical="center"/>
    </xf>
    <xf numFmtId="49" fontId="60" fillId="23" borderId="41" xfId="122" applyNumberFormat="1" applyFont="1" applyFill="1" applyBorder="1" applyAlignment="1" applyProtection="1">
      <alignment horizontal="left" vertical="center" wrapText="1"/>
      <protection locked="0"/>
    </xf>
    <xf numFmtId="49" fontId="55" fillId="0" borderId="64" xfId="0" applyNumberFormat="1" applyFont="1" applyBorder="1" applyAlignment="1" applyProtection="1">
      <alignment horizontal="left" vertical="center" wrapText="1"/>
      <protection locked="0"/>
    </xf>
    <xf numFmtId="49" fontId="55" fillId="0" borderId="75" xfId="0" applyNumberFormat="1" applyFont="1" applyBorder="1" applyAlignment="1" applyProtection="1">
      <alignment horizontal="left" vertical="center" wrapText="1"/>
      <protection locked="0"/>
    </xf>
    <xf numFmtId="49" fontId="55" fillId="0" borderId="52" xfId="0" applyNumberFormat="1" applyFont="1" applyBorder="1" applyAlignment="1" applyProtection="1">
      <alignment horizontal="left" vertical="center" wrapText="1"/>
      <protection locked="0"/>
    </xf>
    <xf numFmtId="49" fontId="60" fillId="23" borderId="47" xfId="1" applyNumberFormat="1" applyFont="1" applyFill="1" applyBorder="1" applyAlignment="1" applyProtection="1">
      <alignment horizontal="left" vertical="center" wrapText="1"/>
      <protection locked="0"/>
    </xf>
    <xf numFmtId="49" fontId="55" fillId="0" borderId="45" xfId="0" applyNumberFormat="1" applyFont="1" applyBorder="1" applyAlignment="1" applyProtection="1">
      <alignment horizontal="left" vertical="center" wrapText="1"/>
      <protection locked="0"/>
    </xf>
    <xf numFmtId="0" fontId="61" fillId="37" borderId="53" xfId="105" applyFont="1" applyFill="1" applyBorder="1" applyAlignment="1">
      <alignment horizontal="left" vertical="center"/>
    </xf>
    <xf numFmtId="0" fontId="61" fillId="37" borderId="52" xfId="105" applyFont="1" applyFill="1" applyBorder="1" applyAlignment="1">
      <alignment horizontal="left" vertical="center"/>
    </xf>
    <xf numFmtId="0" fontId="33" fillId="3" borderId="47" xfId="1" applyFont="1" applyFill="1" applyBorder="1" applyAlignment="1" applyProtection="1">
      <alignment horizontal="center" vertical="center" wrapText="1"/>
    </xf>
    <xf numFmtId="0" fontId="0" fillId="0" borderId="45" xfId="0" applyFont="1" applyBorder="1" applyAlignment="1">
      <alignment horizontal="center" vertical="center" wrapText="1"/>
    </xf>
    <xf numFmtId="0" fontId="61" fillId="37" borderId="68" xfId="105" applyFont="1" applyFill="1" applyBorder="1" applyAlignment="1">
      <alignment horizontal="left" vertical="center"/>
    </xf>
    <xf numFmtId="0" fontId="61" fillId="37" borderId="64" xfId="105" applyFont="1" applyFill="1" applyBorder="1" applyAlignment="1">
      <alignment horizontal="left" vertical="center"/>
    </xf>
    <xf numFmtId="0" fontId="60" fillId="3" borderId="9" xfId="1" applyFont="1" applyFill="1" applyBorder="1" applyAlignment="1" applyProtection="1">
      <alignment horizontal="center" vertical="center" wrapText="1"/>
    </xf>
    <xf numFmtId="0" fontId="0" fillId="0" borderId="23" xfId="0" applyFont="1" applyBorder="1" applyAlignment="1">
      <alignment horizontal="center" vertical="center" wrapText="1"/>
    </xf>
    <xf numFmtId="49" fontId="60" fillId="23" borderId="15" xfId="1" applyNumberFormat="1" applyFont="1" applyFill="1" applyBorder="1" applyAlignment="1" applyProtection="1">
      <alignment horizontal="left" vertical="center" wrapText="1"/>
      <protection locked="0"/>
    </xf>
    <xf numFmtId="49" fontId="55" fillId="0" borderId="25" xfId="0" applyNumberFormat="1" applyFont="1" applyBorder="1" applyAlignment="1" applyProtection="1">
      <alignment horizontal="left"/>
      <protection locked="0"/>
    </xf>
    <xf numFmtId="0" fontId="14" fillId="39" borderId="9" xfId="113" applyFont="1" applyFill="1" applyBorder="1" applyAlignment="1">
      <alignment vertical="top" wrapText="1"/>
    </xf>
    <xf numFmtId="0" fontId="0" fillId="39" borderId="14" xfId="0" applyFont="1" applyFill="1" applyBorder="1" applyAlignment="1">
      <alignment vertical="top" wrapText="1"/>
    </xf>
    <xf numFmtId="0" fontId="43" fillId="37" borderId="60" xfId="105" applyFont="1" applyFill="1" applyBorder="1" applyAlignment="1"/>
    <xf numFmtId="0" fontId="0" fillId="0" borderId="60" xfId="0" applyFont="1" applyBorder="1" applyAlignment="1"/>
    <xf numFmtId="0" fontId="33" fillId="3" borderId="44" xfId="1" applyFont="1" applyFill="1" applyBorder="1" applyAlignment="1" applyProtection="1">
      <alignment horizontal="center" vertical="center" wrapText="1"/>
    </xf>
    <xf numFmtId="0" fontId="54" fillId="0" borderId="67" xfId="0" applyFont="1" applyBorder="1" applyAlignment="1">
      <alignment horizontal="center" vertical="center" wrapText="1"/>
    </xf>
    <xf numFmtId="0" fontId="60" fillId="0" borderId="0" xfId="1" applyFont="1" applyFill="1" applyBorder="1" applyAlignment="1" applyProtection="1">
      <alignment horizontal="center" vertical="center" wrapText="1"/>
    </xf>
    <xf numFmtId="0" fontId="60" fillId="0" borderId="0" xfId="1" applyFont="1" applyFill="1" applyBorder="1" applyAlignment="1" applyProtection="1">
      <alignment horizontal="center" vertical="center" wrapText="1"/>
      <protection locked="0"/>
    </xf>
    <xf numFmtId="0" fontId="55" fillId="0" borderId="0" xfId="0" applyFont="1" applyFill="1" applyBorder="1" applyAlignment="1" applyProtection="1">
      <protection locked="0"/>
    </xf>
    <xf numFmtId="0" fontId="43" fillId="0" borderId="0" xfId="105" applyFont="1" applyFill="1" applyBorder="1" applyAlignment="1"/>
    <xf numFmtId="0" fontId="0" fillId="0" borderId="0" xfId="0" applyFont="1" applyFill="1" applyBorder="1" applyAlignment="1"/>
    <xf numFmtId="0" fontId="60" fillId="24" borderId="5" xfId="1" applyFont="1" applyFill="1" applyBorder="1" applyAlignment="1" applyProtection="1">
      <alignment horizontal="center" vertical="center" wrapText="1"/>
    </xf>
    <xf numFmtId="0" fontId="55" fillId="24" borderId="6" xfId="0" applyFont="1" applyFill="1" applyBorder="1" applyAlignment="1" applyProtection="1">
      <alignment horizontal="center" vertical="center" wrapText="1"/>
    </xf>
    <xf numFmtId="0" fontId="55" fillId="24" borderId="7" xfId="0" applyFont="1" applyFill="1" applyBorder="1" applyAlignment="1" applyProtection="1">
      <alignment horizontal="center" vertical="center" wrapText="1"/>
    </xf>
    <xf numFmtId="0" fontId="55" fillId="24" borderId="8" xfId="0" applyFont="1" applyFill="1" applyBorder="1" applyAlignment="1" applyProtection="1">
      <alignment horizontal="center" vertical="center" wrapText="1"/>
    </xf>
    <xf numFmtId="0" fontId="32" fillId="25" borderId="44" xfId="1" applyFont="1" applyFill="1" applyBorder="1" applyAlignment="1" applyProtection="1">
      <alignment horizontal="left" vertical="center" wrapText="1"/>
    </xf>
    <xf numFmtId="0" fontId="0" fillId="0" borderId="56" xfId="0" applyFont="1" applyBorder="1" applyAlignment="1">
      <alignment horizontal="left" vertical="center" wrapText="1"/>
    </xf>
    <xf numFmtId="0" fontId="0" fillId="0" borderId="56" xfId="0" applyFont="1" applyBorder="1" applyAlignment="1">
      <alignment vertical="center" wrapText="1"/>
    </xf>
    <xf numFmtId="0" fontId="0" fillId="0" borderId="45" xfId="0" applyFont="1" applyBorder="1" applyAlignment="1">
      <alignment vertical="center" wrapText="1"/>
    </xf>
    <xf numFmtId="0" fontId="32" fillId="7" borderId="56" xfId="1" applyFont="1" applyFill="1" applyBorder="1" applyAlignment="1" applyProtection="1">
      <alignment vertical="center" wrapText="1"/>
    </xf>
    <xf numFmtId="164" fontId="0" fillId="5" borderId="44" xfId="0" applyNumberFormat="1" applyFont="1" applyFill="1" applyBorder="1" applyAlignment="1" applyProtection="1">
      <alignment horizontal="center" vertical="center"/>
      <protection locked="0"/>
    </xf>
    <xf numFmtId="164" fontId="0" fillId="5" borderId="45" xfId="0" applyNumberFormat="1" applyFont="1" applyFill="1" applyBorder="1" applyAlignment="1" applyProtection="1">
      <alignment horizontal="center" vertical="center"/>
      <protection locked="0"/>
    </xf>
    <xf numFmtId="164" fontId="0" fillId="5" borderId="18" xfId="0" applyNumberFormat="1" applyFont="1" applyFill="1" applyBorder="1" applyAlignment="1" applyProtection="1">
      <alignment horizontal="center" vertical="center"/>
      <protection locked="0"/>
    </xf>
    <xf numFmtId="0" fontId="32" fillId="7" borderId="68" xfId="1" applyFont="1" applyFill="1" applyBorder="1" applyAlignment="1" applyProtection="1">
      <alignment horizontal="center" vertical="center" wrapText="1"/>
    </xf>
    <xf numFmtId="0" fontId="0" fillId="0" borderId="6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6" xfId="0" applyFont="1" applyBorder="1" applyAlignment="1">
      <alignment horizontal="center" vertical="center" wrapText="1"/>
    </xf>
    <xf numFmtId="164" fontId="0" fillId="22" borderId="9" xfId="0" applyNumberFormat="1" applyFont="1" applyFill="1" applyBorder="1" applyAlignment="1" applyProtection="1">
      <alignment horizontal="center" vertical="center"/>
    </xf>
    <xf numFmtId="0" fontId="0" fillId="0" borderId="23" xfId="0" applyBorder="1" applyAlignment="1">
      <alignment horizontal="center" vertical="center"/>
    </xf>
    <xf numFmtId="164" fontId="0" fillId="5" borderId="16" xfId="0" applyNumberFormat="1" applyFont="1" applyFill="1" applyBorder="1" applyAlignment="1" applyProtection="1">
      <alignment horizontal="center" vertical="center"/>
      <protection locked="0"/>
    </xf>
    <xf numFmtId="164" fontId="0" fillId="5" borderId="17" xfId="0" applyNumberFormat="1" applyFont="1" applyFill="1" applyBorder="1" applyAlignment="1" applyProtection="1">
      <alignment horizontal="center" vertical="center"/>
      <protection locked="0"/>
    </xf>
    <xf numFmtId="164" fontId="0" fillId="5" borderId="15" xfId="0" applyNumberFormat="1" applyFont="1" applyFill="1" applyBorder="1" applyAlignment="1" applyProtection="1">
      <alignment horizontal="center" vertical="center"/>
      <protection locked="0"/>
    </xf>
    <xf numFmtId="164" fontId="0" fillId="5" borderId="25" xfId="0" applyNumberFormat="1" applyFont="1" applyFill="1" applyBorder="1" applyAlignment="1" applyProtection="1">
      <alignment horizontal="center" vertical="center"/>
      <protection locked="0"/>
    </xf>
    <xf numFmtId="0" fontId="32" fillId="7" borderId="19" xfId="1" applyFont="1" applyFill="1" applyBorder="1" applyAlignment="1" applyProtection="1">
      <alignment horizontal="left" vertical="center" wrapText="1"/>
    </xf>
    <xf numFmtId="0" fontId="0" fillId="0" borderId="11" xfId="0" applyFont="1" applyBorder="1" applyAlignment="1">
      <alignment horizontal="left" vertical="center" wrapText="1"/>
    </xf>
    <xf numFmtId="164" fontId="0" fillId="5" borderId="84" xfId="0" applyNumberFormat="1" applyFont="1" applyFill="1" applyBorder="1" applyAlignment="1" applyProtection="1">
      <alignment horizontal="center" vertical="center"/>
      <protection locked="0"/>
    </xf>
    <xf numFmtId="164" fontId="0" fillId="5" borderId="81" xfId="0" applyNumberFormat="1" applyFont="1" applyFill="1" applyBorder="1" applyAlignment="1" applyProtection="1">
      <alignment horizontal="center" vertical="center"/>
      <protection locked="0"/>
    </xf>
    <xf numFmtId="0" fontId="32" fillId="7" borderId="18" xfId="1" applyFont="1" applyFill="1" applyBorder="1" applyAlignment="1" applyProtection="1">
      <alignment horizontal="left" vertical="center" wrapText="1"/>
    </xf>
    <xf numFmtId="0" fontId="0" fillId="0" borderId="7" xfId="0" applyFont="1" applyBorder="1" applyAlignment="1">
      <alignment horizontal="left" vertical="center" wrapText="1"/>
    </xf>
    <xf numFmtId="0" fontId="59" fillId="5" borderId="0" xfId="1" applyFont="1" applyFill="1" applyBorder="1" applyAlignment="1" applyProtection="1">
      <alignment horizontal="center" vertical="center" wrapText="1"/>
    </xf>
    <xf numFmtId="0" fontId="62" fillId="0" borderId="0" xfId="1" applyFont="1" applyFill="1" applyBorder="1" applyAlignment="1" applyProtection="1">
      <alignment horizontal="center" vertical="center" wrapText="1"/>
      <protection locked="0"/>
    </xf>
    <xf numFmtId="0" fontId="66" fillId="0" borderId="0" xfId="0" applyFont="1" applyFill="1" applyBorder="1" applyAlignment="1" applyProtection="1">
      <protection locked="0"/>
    </xf>
    <xf numFmtId="0" fontId="61" fillId="37" borderId="68" xfId="105" applyFont="1" applyFill="1" applyBorder="1" applyAlignment="1">
      <alignment vertical="center"/>
    </xf>
    <xf numFmtId="0" fontId="61" fillId="37" borderId="60" xfId="105" applyFont="1" applyFill="1" applyBorder="1" applyAlignment="1">
      <alignment vertical="center"/>
    </xf>
    <xf numFmtId="0" fontId="61" fillId="37" borderId="64" xfId="105" applyFont="1" applyFill="1" applyBorder="1" applyAlignment="1">
      <alignment vertical="center"/>
    </xf>
    <xf numFmtId="0" fontId="32" fillId="2" borderId="22" xfId="0" applyFont="1" applyFill="1" applyBorder="1" applyAlignment="1">
      <alignment horizontal="justify" vertical="center" wrapText="1"/>
    </xf>
    <xf numFmtId="0" fontId="32" fillId="2" borderId="82" xfId="0" applyFont="1" applyFill="1" applyBorder="1" applyAlignment="1">
      <alignment horizontal="justify" vertical="center" wrapText="1"/>
    </xf>
    <xf numFmtId="0" fontId="32" fillId="6" borderId="56" xfId="0" applyFont="1" applyFill="1" applyBorder="1" applyAlignment="1" applyProtection="1">
      <alignment horizontal="center" vertical="center" wrapText="1"/>
    </xf>
    <xf numFmtId="0" fontId="32" fillId="6" borderId="45" xfId="0" applyFont="1" applyFill="1" applyBorder="1" applyAlignment="1" applyProtection="1">
      <alignment horizontal="center" vertical="center" wrapText="1"/>
    </xf>
    <xf numFmtId="0" fontId="32" fillId="2" borderId="44"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6" borderId="57" xfId="0" applyFont="1" applyFill="1" applyBorder="1" applyAlignment="1" applyProtection="1">
      <alignment horizontal="center" vertical="center" wrapText="1"/>
    </xf>
    <xf numFmtId="0" fontId="32" fillId="6" borderId="23" xfId="0" applyFont="1" applyFill="1" applyBorder="1" applyAlignment="1" applyProtection="1">
      <alignment horizontal="center" vertical="center" wrapText="1"/>
    </xf>
    <xf numFmtId="0" fontId="61" fillId="37" borderId="53" xfId="105" applyFont="1" applyFill="1" applyBorder="1" applyAlignment="1">
      <alignment vertical="center"/>
    </xf>
    <xf numFmtId="0" fontId="61" fillId="37" borderId="66" xfId="105" applyFont="1" applyFill="1" applyBorder="1" applyAlignment="1">
      <alignment vertical="center"/>
    </xf>
    <xf numFmtId="0" fontId="61" fillId="37" borderId="52" xfId="105" applyFont="1" applyFill="1" applyBorder="1" applyAlignment="1">
      <alignment vertical="center"/>
    </xf>
    <xf numFmtId="0" fontId="61" fillId="37" borderId="44" xfId="105" applyFont="1" applyFill="1" applyBorder="1" applyAlignment="1">
      <alignment horizontal="left" vertical="center"/>
    </xf>
    <xf numFmtId="0" fontId="61" fillId="37" borderId="56" xfId="105" applyFont="1" applyFill="1" applyBorder="1" applyAlignment="1">
      <alignment horizontal="left" vertical="center"/>
    </xf>
    <xf numFmtId="0" fontId="0" fillId="0" borderId="56" xfId="0" applyBorder="1" applyAlignment="1"/>
    <xf numFmtId="0" fontId="0" fillId="0" borderId="45" xfId="0" applyBorder="1" applyAlignment="1"/>
    <xf numFmtId="0" fontId="67" fillId="41" borderId="44" xfId="1" applyNumberFormat="1" applyFont="1" applyFill="1" applyBorder="1" applyAlignment="1" applyProtection="1">
      <alignment horizontal="center" vertical="center" wrapText="1"/>
    </xf>
    <xf numFmtId="0" fontId="0" fillId="0" borderId="56" xfId="0" applyFont="1" applyBorder="1" applyAlignment="1">
      <alignment horizontal="center" vertical="center" wrapText="1"/>
    </xf>
    <xf numFmtId="0" fontId="52" fillId="4" borderId="60" xfId="0" applyFont="1" applyFill="1" applyBorder="1" applyAlignment="1" applyProtection="1">
      <alignment horizontal="center" wrapText="1"/>
    </xf>
    <xf numFmtId="0" fontId="52" fillId="0" borderId="60" xfId="0" applyFont="1" applyBorder="1" applyAlignment="1">
      <alignment horizontal="center" wrapText="1"/>
    </xf>
    <xf numFmtId="164" fontId="0" fillId="24" borderId="13" xfId="0" applyNumberFormat="1" applyFont="1" applyFill="1" applyBorder="1" applyAlignment="1" applyProtection="1">
      <alignment horizontal="right" vertical="center"/>
    </xf>
    <xf numFmtId="0" fontId="0" fillId="0" borderId="2" xfId="0" applyFont="1" applyBorder="1" applyAlignment="1">
      <alignment horizontal="right" vertical="center"/>
    </xf>
    <xf numFmtId="0" fontId="32" fillId="3" borderId="62" xfId="1" applyFont="1" applyFill="1" applyBorder="1" applyAlignment="1" applyProtection="1">
      <alignment horizontal="center" vertical="center" wrapText="1"/>
    </xf>
    <xf numFmtId="0" fontId="0" fillId="0" borderId="40" xfId="0" applyFont="1" applyBorder="1" applyAlignment="1">
      <alignment horizontal="center" vertical="center" wrapText="1"/>
    </xf>
    <xf numFmtId="164" fontId="0" fillId="6" borderId="13" xfId="0" applyNumberFormat="1" applyFont="1" applyFill="1" applyBorder="1" applyAlignment="1" applyProtection="1">
      <alignment horizontal="right" vertical="center"/>
    </xf>
    <xf numFmtId="164" fontId="0" fillId="0" borderId="2" xfId="0" applyNumberFormat="1" applyFont="1" applyBorder="1" applyAlignment="1">
      <alignment horizontal="right" vertical="center"/>
    </xf>
    <xf numFmtId="164" fontId="0" fillId="6" borderId="14" xfId="0" applyNumberFormat="1" applyFont="1" applyFill="1" applyBorder="1" applyAlignment="1" applyProtection="1">
      <alignment horizontal="right" vertical="center"/>
    </xf>
    <xf numFmtId="164" fontId="0" fillId="0" borderId="6" xfId="0" applyNumberFormat="1" applyFont="1" applyBorder="1" applyAlignment="1">
      <alignment horizontal="right" vertical="center"/>
    </xf>
    <xf numFmtId="164" fontId="0" fillId="6" borderId="17" xfId="0" applyNumberFormat="1" applyFont="1" applyFill="1" applyBorder="1" applyAlignment="1" applyProtection="1">
      <alignment horizontal="right" vertical="center"/>
    </xf>
    <xf numFmtId="164" fontId="0" fillId="6" borderId="16" xfId="0" applyNumberFormat="1" applyFont="1" applyFill="1" applyBorder="1" applyAlignment="1" applyProtection="1">
      <alignment horizontal="right" vertical="center"/>
    </xf>
    <xf numFmtId="0" fontId="32" fillId="7" borderId="53" xfId="1" applyFont="1" applyFill="1" applyBorder="1" applyAlignment="1" applyProtection="1">
      <alignment horizontal="center" vertical="center" wrapText="1"/>
    </xf>
    <xf numFmtId="0" fontId="0" fillId="0" borderId="70" xfId="0" applyFont="1" applyBorder="1" applyAlignment="1">
      <alignment horizontal="center" vertical="center" wrapText="1"/>
    </xf>
    <xf numFmtId="0" fontId="32" fillId="6" borderId="5" xfId="0" applyFont="1" applyFill="1" applyBorder="1" applyAlignment="1" applyProtection="1">
      <alignment wrapText="1"/>
    </xf>
    <xf numFmtId="0" fontId="0" fillId="6" borderId="43" xfId="0" applyFont="1" applyFill="1" applyBorder="1" applyAlignment="1" applyProtection="1"/>
    <xf numFmtId="0" fontId="0" fillId="0" borderId="72" xfId="0" applyFont="1" applyBorder="1" applyAlignment="1"/>
    <xf numFmtId="0" fontId="0" fillId="6" borderId="7" xfId="0" applyFont="1" applyFill="1" applyBorder="1" applyAlignment="1" applyProtection="1"/>
    <xf numFmtId="0" fontId="0" fillId="0" borderId="8" xfId="0" applyFont="1" applyBorder="1" applyAlignment="1"/>
    <xf numFmtId="0" fontId="52" fillId="7" borderId="44" xfId="0" applyFont="1" applyFill="1" applyBorder="1" applyAlignment="1" applyProtection="1">
      <alignment horizontal="center" vertical="center" wrapText="1"/>
    </xf>
    <xf numFmtId="0" fontId="52" fillId="7" borderId="45" xfId="0" applyFont="1" applyFill="1" applyBorder="1" applyAlignment="1" applyProtection="1">
      <alignment horizontal="center" vertical="center" wrapText="1"/>
    </xf>
    <xf numFmtId="164" fontId="52" fillId="6" borderId="47" xfId="0" applyNumberFormat="1" applyFont="1" applyFill="1" applyBorder="1" applyAlignment="1" applyProtection="1">
      <alignment horizontal="center" vertical="center" wrapText="1"/>
    </xf>
    <xf numFmtId="164" fontId="52" fillId="6" borderId="56" xfId="0" applyNumberFormat="1" applyFont="1" applyFill="1" applyBorder="1" applyAlignment="1" applyProtection="1">
      <alignment horizontal="center" vertical="center" wrapText="1"/>
    </xf>
    <xf numFmtId="0" fontId="32" fillId="7" borderId="46" xfId="1" applyFont="1" applyFill="1" applyBorder="1" applyAlignment="1" applyProtection="1">
      <alignment vertical="center" wrapText="1"/>
    </xf>
    <xf numFmtId="0" fontId="0" fillId="0" borderId="55" xfId="0" applyFont="1" applyBorder="1" applyAlignment="1">
      <alignment vertical="center" wrapText="1"/>
    </xf>
    <xf numFmtId="164" fontId="32" fillId="24" borderId="56" xfId="0" applyNumberFormat="1" applyFont="1" applyFill="1" applyBorder="1" applyAlignment="1" applyProtection="1">
      <alignment vertical="center"/>
    </xf>
    <xf numFmtId="0" fontId="32" fillId="0" borderId="45" xfId="0" applyFont="1" applyBorder="1" applyAlignment="1">
      <alignment vertical="center"/>
    </xf>
    <xf numFmtId="0" fontId="32" fillId="7" borderId="44" xfId="1" applyFont="1" applyFill="1" applyBorder="1" applyAlignment="1" applyProtection="1">
      <alignment vertical="center" wrapText="1"/>
    </xf>
    <xf numFmtId="164" fontId="32" fillId="24" borderId="67" xfId="0" applyNumberFormat="1" applyFont="1" applyFill="1" applyBorder="1" applyAlignment="1" applyProtection="1">
      <alignment horizontal="right" vertical="center"/>
    </xf>
    <xf numFmtId="164" fontId="32" fillId="24" borderId="55" xfId="0" applyNumberFormat="1" applyFont="1" applyFill="1" applyBorder="1" applyAlignment="1" applyProtection="1">
      <alignment horizontal="right" vertical="center"/>
    </xf>
    <xf numFmtId="0" fontId="32" fillId="7" borderId="73" xfId="1" applyFont="1" applyFill="1" applyBorder="1" applyAlignment="1" applyProtection="1">
      <alignment horizontal="center" vertical="center" wrapText="1"/>
    </xf>
    <xf numFmtId="0" fontId="0" fillId="0" borderId="83" xfId="0" applyFont="1" applyBorder="1" applyAlignment="1">
      <alignment horizontal="center" vertical="center" wrapText="1"/>
    </xf>
    <xf numFmtId="0" fontId="32" fillId="6" borderId="42" xfId="0" applyFont="1" applyFill="1" applyBorder="1" applyAlignment="1" applyProtection="1">
      <alignment wrapText="1"/>
    </xf>
    <xf numFmtId="0" fontId="0" fillId="0" borderId="57" xfId="0" applyFont="1" applyBorder="1" applyAlignment="1">
      <alignment wrapText="1"/>
    </xf>
    <xf numFmtId="164" fontId="0" fillId="6" borderId="10" xfId="0" applyNumberFormat="1" applyFont="1" applyFill="1" applyBorder="1" applyAlignment="1" applyProtection="1">
      <alignment horizontal="right" vertical="center"/>
    </xf>
    <xf numFmtId="164" fontId="0" fillId="0" borderId="24" xfId="0" applyNumberFormat="1" applyFont="1" applyBorder="1" applyAlignment="1">
      <alignment horizontal="right" vertical="center"/>
    </xf>
    <xf numFmtId="164" fontId="0" fillId="24" borderId="44" xfId="0" applyNumberFormat="1" applyFont="1" applyFill="1" applyBorder="1" applyAlignment="1" applyProtection="1">
      <alignment horizontal="right" vertical="center"/>
    </xf>
    <xf numFmtId="164" fontId="0" fillId="0" borderId="45" xfId="0" applyNumberFormat="1" applyFont="1" applyBorder="1" applyAlignment="1">
      <alignment horizontal="right" vertical="center"/>
    </xf>
    <xf numFmtId="164" fontId="0" fillId="24" borderId="53" xfId="0" applyNumberFormat="1" applyFont="1" applyFill="1" applyBorder="1" applyAlignment="1" applyProtection="1">
      <alignment horizontal="right" vertical="center"/>
    </xf>
    <xf numFmtId="164" fontId="0" fillId="0" borderId="52" xfId="0" applyNumberFormat="1" applyFont="1" applyBorder="1" applyAlignment="1">
      <alignment horizontal="right" vertical="center"/>
    </xf>
    <xf numFmtId="164" fontId="0" fillId="6" borderId="19" xfId="0" applyNumberFormat="1" applyFont="1" applyFill="1" applyBorder="1" applyAlignment="1" applyProtection="1">
      <alignment horizontal="center" vertical="center"/>
    </xf>
    <xf numFmtId="0" fontId="0" fillId="0" borderId="12" xfId="0" applyFont="1" applyBorder="1" applyAlignment="1">
      <alignment horizontal="center" vertical="center"/>
    </xf>
    <xf numFmtId="0" fontId="62" fillId="4" borderId="66" xfId="0" applyFont="1" applyFill="1" applyBorder="1" applyAlignment="1" applyProtection="1">
      <alignment horizontal="center" vertical="center"/>
    </xf>
    <xf numFmtId="0" fontId="0" fillId="0" borderId="66" xfId="0" applyFont="1" applyBorder="1" applyAlignment="1">
      <alignment horizontal="center" vertical="center"/>
    </xf>
    <xf numFmtId="0" fontId="32" fillId="3" borderId="68" xfId="1" applyFont="1" applyFill="1" applyBorder="1" applyAlignment="1" applyProtection="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32" fillId="3" borderId="9" xfId="1" applyFont="1" applyFill="1" applyBorder="1" applyAlignment="1" applyProtection="1">
      <alignment horizontal="center" vertical="center"/>
    </xf>
    <xf numFmtId="0" fontId="0" fillId="0" borderId="23" xfId="0" applyFont="1" applyBorder="1" applyAlignment="1">
      <alignment horizontal="center" vertical="center"/>
    </xf>
    <xf numFmtId="164" fontId="0" fillId="6" borderId="39" xfId="0" applyNumberFormat="1" applyFont="1" applyFill="1" applyBorder="1" applyAlignment="1" applyProtection="1">
      <alignment horizontal="right" vertical="center"/>
    </xf>
    <xf numFmtId="164" fontId="0" fillId="0" borderId="8" xfId="0" applyNumberFormat="1" applyFont="1" applyBorder="1" applyAlignment="1">
      <alignment horizontal="right" vertical="center"/>
    </xf>
    <xf numFmtId="164" fontId="0" fillId="6" borderId="18" xfId="0" applyNumberFormat="1" applyFont="1" applyFill="1" applyBorder="1" applyAlignment="1" applyProtection="1">
      <alignment horizontal="right" vertical="center"/>
    </xf>
    <xf numFmtId="0" fontId="32" fillId="7" borderId="44" xfId="1" applyFont="1" applyFill="1" applyBorder="1" applyAlignment="1" applyProtection="1">
      <alignment horizontal="center" vertical="center" wrapText="1"/>
    </xf>
    <xf numFmtId="0" fontId="0" fillId="0" borderId="67" xfId="0" applyFont="1" applyBorder="1" applyAlignment="1">
      <alignment horizontal="center" vertical="center" wrapText="1"/>
    </xf>
    <xf numFmtId="164" fontId="0" fillId="24" borderId="47" xfId="0" applyNumberFormat="1" applyFont="1" applyFill="1" applyBorder="1" applyAlignment="1" applyProtection="1">
      <alignment horizontal="right" vertical="center"/>
    </xf>
    <xf numFmtId="0" fontId="0" fillId="0" borderId="45" xfId="0" applyFont="1" applyBorder="1" applyAlignment="1">
      <alignment horizontal="right" vertical="center"/>
    </xf>
    <xf numFmtId="0" fontId="0" fillId="0" borderId="60"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53" xfId="0" applyBorder="1" applyAlignment="1">
      <alignment horizontal="center" vertical="center"/>
    </xf>
    <xf numFmtId="0" fontId="0" fillId="0" borderId="66" xfId="0" applyBorder="1" applyAlignment="1">
      <alignment horizontal="center" vertical="center"/>
    </xf>
    <xf numFmtId="164" fontId="0" fillId="6" borderId="95" xfId="0" applyNumberFormat="1" applyFont="1" applyFill="1" applyBorder="1" applyAlignment="1" applyProtection="1">
      <alignment horizontal="right" vertical="center"/>
    </xf>
    <xf numFmtId="164" fontId="0" fillId="0" borderId="96" xfId="0" applyNumberFormat="1" applyFont="1" applyBorder="1" applyAlignment="1">
      <alignment horizontal="right" vertical="center"/>
    </xf>
    <xf numFmtId="164" fontId="32" fillId="24" borderId="47" xfId="0" applyNumberFormat="1" applyFont="1" applyFill="1" applyBorder="1" applyAlignment="1" applyProtection="1">
      <alignment horizontal="right" vertical="center"/>
    </xf>
    <xf numFmtId="0" fontId="32" fillId="0" borderId="45" xfId="0" applyFont="1" applyBorder="1" applyAlignment="1">
      <alignment horizontal="right" vertical="center"/>
    </xf>
    <xf numFmtId="0" fontId="32" fillId="6" borderId="68" xfId="0" applyFont="1" applyFill="1" applyBorder="1" applyAlignment="1" applyProtection="1">
      <alignment wrapText="1"/>
    </xf>
    <xf numFmtId="0" fontId="0" fillId="0" borderId="53" xfId="0" applyFont="1" applyBorder="1" applyAlignment="1">
      <alignment wrapText="1"/>
    </xf>
    <xf numFmtId="164" fontId="0" fillId="24" borderId="14" xfId="0" applyNumberFormat="1" applyFont="1" applyFill="1" applyBorder="1" applyAlignment="1" applyProtection="1">
      <alignment horizontal="right" vertical="center"/>
    </xf>
    <xf numFmtId="0" fontId="0" fillId="0" borderId="6" xfId="0" applyFont="1" applyBorder="1" applyAlignment="1">
      <alignment horizontal="right" vertical="center"/>
    </xf>
    <xf numFmtId="0" fontId="32" fillId="7" borderId="17" xfId="1" applyFont="1" applyFill="1" applyBorder="1" applyAlignment="1" applyProtection="1">
      <alignment horizontal="center" vertical="center" wrapText="1"/>
    </xf>
    <xf numFmtId="0" fontId="0" fillId="0" borderId="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7" xfId="0" applyFont="1" applyBorder="1" applyAlignment="1">
      <alignment horizontal="center" vertical="center" wrapText="1"/>
    </xf>
    <xf numFmtId="164" fontId="0" fillId="24" borderId="16" xfId="0" applyNumberFormat="1" applyFont="1" applyFill="1" applyBorder="1" applyAlignment="1" applyProtection="1">
      <alignment horizontal="right" vertical="center"/>
    </xf>
    <xf numFmtId="164" fontId="0" fillId="24" borderId="17" xfId="0" applyNumberFormat="1" applyFont="1" applyFill="1" applyBorder="1" applyAlignment="1" applyProtection="1">
      <alignment horizontal="right" vertical="center"/>
    </xf>
    <xf numFmtId="0" fontId="32" fillId="0" borderId="56" xfId="0" applyFont="1" applyBorder="1" applyAlignment="1">
      <alignment vertical="center" wrapText="1"/>
    </xf>
    <xf numFmtId="0" fontId="32" fillId="0" borderId="45" xfId="0" applyFont="1" applyBorder="1" applyAlignment="1">
      <alignment vertical="center" wrapText="1"/>
    </xf>
    <xf numFmtId="164" fontId="32" fillId="24" borderId="5" xfId="0" applyNumberFormat="1" applyFont="1" applyFill="1" applyBorder="1" applyAlignment="1" applyProtection="1">
      <alignment vertical="center"/>
    </xf>
    <xf numFmtId="0" fontId="32" fillId="0" borderId="6" xfId="0" applyFont="1" applyBorder="1" applyAlignment="1">
      <alignment vertical="center"/>
    </xf>
    <xf numFmtId="164" fontId="32" fillId="24" borderId="1" xfId="0" applyNumberFormat="1" applyFont="1" applyFill="1" applyBorder="1" applyAlignment="1" applyProtection="1">
      <alignment vertical="center"/>
    </xf>
    <xf numFmtId="0" fontId="32" fillId="0" borderId="2" xfId="0" applyFont="1" applyBorder="1" applyAlignment="1">
      <alignment vertical="center"/>
    </xf>
    <xf numFmtId="164" fontId="32" fillId="24" borderId="7" xfId="0" applyNumberFormat="1" applyFont="1" applyFill="1" applyBorder="1" applyAlignment="1" applyProtection="1">
      <alignment vertical="center"/>
    </xf>
    <xf numFmtId="0" fontId="32" fillId="0" borderId="8" xfId="0" applyFont="1" applyBorder="1" applyAlignment="1">
      <alignment vertical="center"/>
    </xf>
    <xf numFmtId="164" fontId="0" fillId="24" borderId="18" xfId="0" applyNumberFormat="1" applyFont="1" applyFill="1" applyBorder="1" applyAlignment="1" applyProtection="1">
      <alignment horizontal="right" vertical="center"/>
    </xf>
    <xf numFmtId="0" fontId="0" fillId="0" borderId="8" xfId="0" applyFont="1" applyBorder="1" applyAlignment="1">
      <alignment horizontal="right" vertical="center"/>
    </xf>
    <xf numFmtId="164" fontId="0" fillId="24" borderId="39" xfId="0" applyNumberFormat="1" applyFont="1" applyFill="1" applyBorder="1" applyAlignment="1" applyProtection="1">
      <alignment horizontal="right" vertical="center"/>
    </xf>
    <xf numFmtId="0" fontId="8" fillId="0" borderId="66" xfId="0" applyFont="1" applyBorder="1" applyAlignment="1">
      <alignment wrapText="1"/>
    </xf>
    <xf numFmtId="0" fontId="0" fillId="0" borderId="66" xfId="0" applyBorder="1" applyAlignment="1">
      <alignment wrapText="1"/>
    </xf>
    <xf numFmtId="0" fontId="0" fillId="0" borderId="0" xfId="0" applyBorder="1" applyAlignment="1">
      <alignment wrapText="1"/>
    </xf>
    <xf numFmtId="164" fontId="7" fillId="0" borderId="49" xfId="0" applyNumberFormat="1" applyFont="1" applyBorder="1" applyAlignment="1">
      <alignment horizontal="center" vertical="center" wrapText="1"/>
    </xf>
    <xf numFmtId="0" fontId="0" fillId="0" borderId="58" xfId="0" applyBorder="1" applyAlignment="1">
      <alignment horizontal="center" vertical="center" wrapText="1"/>
    </xf>
    <xf numFmtId="0" fontId="0" fillId="0" borderId="24" xfId="0" applyBorder="1" applyAlignment="1">
      <alignment horizontal="center" vertical="center" wrapText="1"/>
    </xf>
    <xf numFmtId="3" fontId="7" fillId="0" borderId="43" xfId="0" applyNumberFormat="1" applyFont="1" applyBorder="1" applyAlignment="1">
      <alignment horizontal="center" vertical="center" wrapText="1"/>
    </xf>
    <xf numFmtId="0" fontId="0" fillId="0" borderId="72" xfId="0" applyBorder="1" applyAlignment="1">
      <alignment horizontal="center" vertical="center" wrapText="1"/>
    </xf>
    <xf numFmtId="0" fontId="0" fillId="0" borderId="25" xfId="0" applyBorder="1" applyAlignment="1">
      <alignment horizontal="center" vertical="center" wrapText="1"/>
    </xf>
    <xf numFmtId="1" fontId="7" fillId="0" borderId="5" xfId="0" applyNumberFormat="1" applyFont="1" applyFill="1" applyBorder="1" applyAlignment="1">
      <alignment horizontal="center" vertical="center" wrapText="1"/>
    </xf>
    <xf numFmtId="1" fontId="0" fillId="0" borderId="5" xfId="0" applyNumberFormat="1" applyBorder="1" applyAlignment="1"/>
    <xf numFmtId="1" fontId="0" fillId="0" borderId="6" xfId="0" applyNumberFormat="1" applyBorder="1" applyAlignment="1"/>
    <xf numFmtId="0" fontId="51" fillId="0" borderId="0" xfId="0" applyFont="1" applyFill="1" applyBorder="1" applyAlignment="1">
      <alignment horizontal="left" vertical="center" wrapText="1"/>
    </xf>
    <xf numFmtId="0" fontId="14" fillId="0" borderId="0" xfId="0" applyFont="1" applyAlignment="1"/>
    <xf numFmtId="0" fontId="0" fillId="0" borderId="0" xfId="0" applyFont="1" applyAlignment="1"/>
    <xf numFmtId="0" fontId="12" fillId="6" borderId="17" xfId="0" applyFont="1" applyFill="1" applyBorder="1" applyAlignment="1">
      <alignment horizontal="left" vertical="center" wrapText="1"/>
    </xf>
    <xf numFmtId="0" fontId="0" fillId="0" borderId="5" xfId="0" applyBorder="1" applyAlignment="1"/>
    <xf numFmtId="0" fontId="12" fillId="6" borderId="18" xfId="0" applyFont="1" applyFill="1" applyBorder="1" applyAlignment="1">
      <alignment horizontal="left" vertical="center" wrapText="1"/>
    </xf>
    <xf numFmtId="0" fontId="0" fillId="0" borderId="7" xfId="0" applyBorder="1" applyAlignment="1"/>
    <xf numFmtId="0" fontId="52" fillId="0" borderId="0" xfId="0" applyFont="1" applyAlignment="1">
      <alignment horizontal="center" wrapText="1"/>
    </xf>
    <xf numFmtId="0" fontId="12" fillId="6" borderId="68" xfId="0" applyFont="1" applyFill="1" applyBorder="1" applyAlignment="1">
      <alignment horizontal="left" vertical="center" wrapText="1"/>
    </xf>
    <xf numFmtId="0" fontId="0" fillId="0" borderId="60" xfId="0" applyBorder="1" applyAlignment="1"/>
    <xf numFmtId="0" fontId="0" fillId="0" borderId="35" xfId="0" applyBorder="1" applyAlignment="1"/>
    <xf numFmtId="0" fontId="0" fillId="0" borderId="53" xfId="0" applyBorder="1" applyAlignment="1">
      <alignment horizontal="left" vertical="center" wrapText="1"/>
    </xf>
    <xf numFmtId="0" fontId="0" fillId="0" borderId="66" xfId="0" applyBorder="1" applyAlignment="1"/>
    <xf numFmtId="0" fontId="0" fillId="0" borderId="70" xfId="0" applyBorder="1" applyAlignment="1"/>
    <xf numFmtId="3" fontId="7" fillId="8" borderId="82" xfId="0" applyNumberFormat="1" applyFont="1" applyFill="1" applyBorder="1" applyAlignment="1">
      <alignment horizontal="right" vertical="center" wrapText="1"/>
    </xf>
    <xf numFmtId="0" fontId="0" fillId="0" borderId="51" xfId="0" applyBorder="1" applyAlignment="1">
      <alignment horizontal="right" vertical="center" wrapText="1"/>
    </xf>
    <xf numFmtId="0" fontId="12" fillId="6" borderId="44" xfId="0" applyFont="1" applyFill="1" applyBorder="1" applyAlignment="1">
      <alignment horizontal="left" vertical="center" wrapText="1"/>
    </xf>
    <xf numFmtId="0" fontId="0" fillId="0" borderId="67" xfId="0" applyBorder="1" applyAlignment="1">
      <alignment vertical="center" wrapText="1"/>
    </xf>
    <xf numFmtId="0" fontId="7" fillId="0" borderId="65" xfId="0" applyFont="1" applyBorder="1" applyAlignment="1">
      <alignment vertical="center"/>
    </xf>
    <xf numFmtId="0" fontId="7" fillId="0" borderId="0" xfId="0" applyFont="1" applyAlignment="1">
      <alignment vertical="center"/>
    </xf>
    <xf numFmtId="0" fontId="12" fillId="6"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8" fillId="4" borderId="87" xfId="0" applyFont="1" applyFill="1" applyBorder="1" applyAlignment="1">
      <alignment horizontal="right" vertical="center" wrapText="1"/>
    </xf>
    <xf numFmtId="0" fontId="0" fillId="0" borderId="88" xfId="0" applyBorder="1" applyAlignment="1">
      <alignment horizontal="right" vertical="center" wrapText="1"/>
    </xf>
    <xf numFmtId="3" fontId="8" fillId="8" borderId="1" xfId="0" applyNumberFormat="1" applyFont="1" applyFill="1" applyBorder="1" applyAlignment="1">
      <alignment horizontal="right" vertical="center" wrapText="1"/>
    </xf>
    <xf numFmtId="0" fontId="0" fillId="0" borderId="2" xfId="0" applyBorder="1" applyAlignment="1">
      <alignment horizontal="right" vertical="center" wrapText="1"/>
    </xf>
    <xf numFmtId="0" fontId="0" fillId="0" borderId="5" xfId="0" applyBorder="1" applyAlignment="1">
      <alignment horizontal="center" vertical="center" wrapText="1"/>
    </xf>
    <xf numFmtId="0" fontId="0" fillId="0" borderId="1" xfId="0" applyBorder="1" applyAlignment="1">
      <alignment horizontal="right" vertical="center" wrapText="1"/>
    </xf>
    <xf numFmtId="171" fontId="7" fillId="0" borderId="1" xfId="0" applyNumberFormat="1" applyFont="1" applyFill="1" applyBorder="1" applyAlignment="1">
      <alignment horizontal="center" vertical="center" wrapText="1"/>
    </xf>
    <xf numFmtId="171" fontId="0" fillId="0" borderId="2" xfId="0" applyNumberFormat="1" applyBorder="1" applyAlignment="1"/>
    <xf numFmtId="1" fontId="7" fillId="0" borderId="1" xfId="0" applyNumberFormat="1" applyFont="1" applyFill="1" applyBorder="1" applyAlignment="1">
      <alignment horizontal="center" vertical="center" wrapText="1"/>
    </xf>
    <xf numFmtId="1" fontId="0" fillId="0" borderId="1" xfId="0" applyNumberFormat="1" applyBorder="1" applyAlignment="1"/>
    <xf numFmtId="1" fontId="0" fillId="0" borderId="2" xfId="0" applyNumberFormat="1" applyBorder="1" applyAlignment="1"/>
    <xf numFmtId="171" fontId="0" fillId="0" borderId="1" xfId="0" applyNumberFormat="1" applyBorder="1" applyAlignment="1"/>
    <xf numFmtId="0" fontId="53" fillId="0" borderId="0" xfId="0" applyFont="1" applyAlignment="1"/>
    <xf numFmtId="3" fontId="8" fillId="0" borderId="7"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0" fontId="33" fillId="0" borderId="0" xfId="0" applyFont="1" applyFill="1" applyBorder="1" applyAlignment="1">
      <alignment horizontal="left" vertical="center"/>
    </xf>
    <xf numFmtId="3" fontId="8" fillId="0" borderId="1"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7" fillId="3" borderId="41"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64" xfId="0" applyBorder="1" applyAlignment="1">
      <alignment horizontal="center" vertical="center" wrapText="1"/>
    </xf>
    <xf numFmtId="3" fontId="8" fillId="8" borderId="7" xfId="0" applyNumberFormat="1" applyFont="1" applyFill="1" applyBorder="1" applyAlignment="1">
      <alignment horizontal="right" vertical="center" wrapText="1"/>
    </xf>
    <xf numFmtId="0" fontId="0" fillId="0" borderId="7" xfId="0" applyBorder="1" applyAlignment="1">
      <alignment horizontal="right" vertical="center" wrapText="1"/>
    </xf>
    <xf numFmtId="0" fontId="0" fillId="0" borderId="87" xfId="0" applyBorder="1" applyAlignment="1">
      <alignment horizontal="right" vertical="center" wrapText="1"/>
    </xf>
    <xf numFmtId="0" fontId="8" fillId="4" borderId="89" xfId="0" applyFont="1" applyFill="1" applyBorder="1" applyAlignment="1">
      <alignment horizontal="right" vertical="center" wrapText="1"/>
    </xf>
    <xf numFmtId="0" fontId="0" fillId="0" borderId="89" xfId="0" applyBorder="1" applyAlignment="1">
      <alignment horizontal="right" vertical="center" wrapText="1"/>
    </xf>
    <xf numFmtId="0" fontId="0" fillId="0" borderId="90" xfId="0" applyBorder="1" applyAlignment="1">
      <alignment horizontal="right" vertical="center" wrapText="1"/>
    </xf>
    <xf numFmtId="3" fontId="7" fillId="8" borderId="5" xfId="0" applyNumberFormat="1" applyFont="1" applyFill="1"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3" fontId="7" fillId="8" borderId="7" xfId="0" applyNumberFormat="1" applyFont="1" applyFill="1" applyBorder="1" applyAlignment="1">
      <alignment horizontal="right" vertical="center" wrapText="1"/>
    </xf>
    <xf numFmtId="0" fontId="0" fillId="0" borderId="8" xfId="0" applyBorder="1" applyAlignment="1">
      <alignment horizontal="right" vertical="center" wrapText="1"/>
    </xf>
    <xf numFmtId="0" fontId="12" fillId="6" borderId="42" xfId="0" applyFont="1" applyFill="1" applyBorder="1" applyAlignment="1">
      <alignment horizontal="left" vertical="center" wrapText="1"/>
    </xf>
    <xf numFmtId="0" fontId="0" fillId="0" borderId="14" xfId="0" applyBorder="1" applyAlignment="1">
      <alignment horizontal="left" vertical="center" wrapText="1"/>
    </xf>
    <xf numFmtId="0" fontId="12" fillId="6" borderId="21" xfId="0" applyFont="1" applyFill="1" applyBorder="1" applyAlignment="1">
      <alignment horizontal="left" vertical="center" wrapText="1"/>
    </xf>
    <xf numFmtId="0" fontId="12" fillId="6" borderId="20" xfId="0" applyFont="1" applyFill="1"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12" fillId="6" borderId="49" xfId="0" applyFont="1" applyFill="1" applyBorder="1" applyAlignment="1">
      <alignment horizontal="left" vertical="center" wrapText="1"/>
    </xf>
    <xf numFmtId="0" fontId="0" fillId="0" borderId="13" xfId="0" applyBorder="1" applyAlignment="1">
      <alignment horizontal="left" vertical="center" wrapText="1"/>
    </xf>
    <xf numFmtId="0" fontId="0" fillId="0" borderId="65" xfId="0" applyBorder="1" applyAlignment="1">
      <alignment vertical="center"/>
    </xf>
    <xf numFmtId="0" fontId="12"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2" fillId="6" borderId="43" xfId="0" applyFont="1" applyFill="1" applyBorder="1" applyAlignment="1">
      <alignment horizontal="left" vertical="center" wrapText="1"/>
    </xf>
    <xf numFmtId="0" fontId="0" fillId="0" borderId="39" xfId="0" applyBorder="1" applyAlignment="1">
      <alignment horizontal="left" vertical="center" wrapText="1"/>
    </xf>
    <xf numFmtId="0" fontId="12" fillId="6" borderId="75" xfId="0" applyFont="1" applyFill="1" applyBorder="1" applyAlignment="1">
      <alignment horizontal="right" vertical="center" wrapText="1"/>
    </xf>
    <xf numFmtId="0" fontId="0" fillId="0" borderId="70" xfId="0" applyBorder="1" applyAlignment="1">
      <alignment horizontal="right" vertical="center" wrapText="1"/>
    </xf>
    <xf numFmtId="0" fontId="49" fillId="0" borderId="0" xfId="0" applyFont="1" applyFill="1" applyBorder="1" applyAlignment="1">
      <alignment horizontal="left" vertical="center" wrapText="1"/>
    </xf>
    <xf numFmtId="0" fontId="50" fillId="0" borderId="0" xfId="0" applyFont="1" applyAlignment="1"/>
    <xf numFmtId="0" fontId="7" fillId="3" borderId="1" xfId="0" applyFont="1" applyFill="1" applyBorder="1" applyAlignment="1">
      <alignment horizontal="center" vertical="center" wrapText="1"/>
    </xf>
    <xf numFmtId="0" fontId="0" fillId="0" borderId="2" xfId="0" applyBorder="1" applyAlignment="1">
      <alignment horizontal="center" vertical="center" wrapText="1"/>
    </xf>
    <xf numFmtId="0" fontId="8" fillId="4" borderId="85" xfId="0" applyFont="1" applyFill="1" applyBorder="1" applyAlignment="1">
      <alignment horizontal="right" vertical="center" wrapText="1"/>
    </xf>
    <xf numFmtId="0" fontId="0" fillId="0" borderId="86" xfId="0" applyBorder="1" applyAlignment="1">
      <alignment horizontal="right" vertical="center" wrapText="1"/>
    </xf>
    <xf numFmtId="0" fontId="12" fillId="6" borderId="3" xfId="0" applyFont="1" applyFill="1" applyBorder="1" applyAlignment="1">
      <alignment horizontal="left" vertical="center" wrapText="1"/>
    </xf>
    <xf numFmtId="0" fontId="0" fillId="0" borderId="37" xfId="0" applyBorder="1" applyAlignment="1">
      <alignment horizontal="left" vertical="center" wrapText="1"/>
    </xf>
    <xf numFmtId="0" fontId="12" fillId="6" borderId="50" xfId="0" applyFont="1" applyFill="1" applyBorder="1" applyAlignment="1">
      <alignment horizontal="left" vertical="center" wrapText="1"/>
    </xf>
    <xf numFmtId="0" fontId="0" fillId="0" borderId="61" xfId="0" applyBorder="1" applyAlignment="1">
      <alignment horizontal="left" vertical="center" wrapText="1"/>
    </xf>
    <xf numFmtId="0" fontId="0" fillId="0" borderId="38"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76" xfId="0"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0" fillId="0" borderId="1" xfId="0" applyBorder="1" applyAlignment="1">
      <alignment horizontal="center" vertical="center" wrapText="1"/>
    </xf>
    <xf numFmtId="0" fontId="0" fillId="0" borderId="85" xfId="0" applyBorder="1" applyAlignment="1">
      <alignment horizontal="right" vertical="center" wrapText="1"/>
    </xf>
  </cellXfs>
  <cellStyles count="125">
    <cellStyle name=" 1" xfId="37" xr:uid="{00000000-0005-0000-0000-000000000000}"/>
    <cellStyle name="_x000d__x000a_JournalTemplate=C:\COMFO\CTALK\JOURSTD.TPL_x000d__x000a_LbStateAddress=3 3 0 251 1 89 2 311_x000d__x000a_LbStateJou" xfId="3" xr:uid="{00000000-0005-0000-0000-000001000000}"/>
    <cellStyle name="_x000d__x000a_JournalTemplate=C:\COMFO\CTALK\JOURSTD.TPL_x000d__x000a_LbStateAddress=3 3 0 251 1 89 2 311_x000d__x000a_LbStateJou 2" xfId="66" xr:uid="{00000000-0005-0000-0000-000002000000}"/>
    <cellStyle name="_x000d__x000a_JournalTemplate=C:\COMFO\CTALK\JOURSTD.TPL_x000d__x000a_LbStateAddress=3 3 0 251 1 89 2 311_x000d__x000a_LbStateJou 3" xfId="71" xr:uid="{00000000-0005-0000-0000-000003000000}"/>
    <cellStyle name="_x000d__x000a_JournalTemplate=C:\COMFO\CTALK\JOURSTD.TPL_x000d__x000a_LbStateAddress=3 3 0 251 1 89 2 311_x000d__x000a_LbStateJou 4" xfId="38" xr:uid="{00000000-0005-0000-0000-000004000000}"/>
    <cellStyle name="=C:\WINNT35\SYSTEM32\COMMAND.COM" xfId="39" xr:uid="{00000000-0005-0000-0000-000005000000}"/>
    <cellStyle name="0,0_x000d__x000a_NA_x000d__x000a_" xfId="40" xr:uid="{00000000-0005-0000-0000-000006000000}"/>
    <cellStyle name="20% - Akzent1" xfId="41" xr:uid="{00000000-0005-0000-0000-000007000000}"/>
    <cellStyle name="20% - Akzent1 2" xfId="75" xr:uid="{00000000-0005-0000-0000-000008000000}"/>
    <cellStyle name="20% - Akzent2" xfId="42" xr:uid="{00000000-0005-0000-0000-000009000000}"/>
    <cellStyle name="20% - Akzent2 2" xfId="76" xr:uid="{00000000-0005-0000-0000-00000A000000}"/>
    <cellStyle name="20% - Akzent3" xfId="43" xr:uid="{00000000-0005-0000-0000-00000B000000}"/>
    <cellStyle name="20% - Akzent3 2" xfId="77" xr:uid="{00000000-0005-0000-0000-00000C000000}"/>
    <cellStyle name="20% - Akzent4" xfId="44" xr:uid="{00000000-0005-0000-0000-00000D000000}"/>
    <cellStyle name="20% - Akzent4 2" xfId="78" xr:uid="{00000000-0005-0000-0000-00000E000000}"/>
    <cellStyle name="20% - Akzent5" xfId="45" xr:uid="{00000000-0005-0000-0000-00000F000000}"/>
    <cellStyle name="20% - Akzent5 2" xfId="79" xr:uid="{00000000-0005-0000-0000-000010000000}"/>
    <cellStyle name="20% - Akzent6" xfId="46" xr:uid="{00000000-0005-0000-0000-000011000000}"/>
    <cellStyle name="20% - Akzent6 2" xfId="80" xr:uid="{00000000-0005-0000-0000-000012000000}"/>
    <cellStyle name="40% - Akzent1" xfId="47" xr:uid="{00000000-0005-0000-0000-000013000000}"/>
    <cellStyle name="40% - Akzent1 2" xfId="81" xr:uid="{00000000-0005-0000-0000-000014000000}"/>
    <cellStyle name="40% - Akzent2" xfId="48" xr:uid="{00000000-0005-0000-0000-000015000000}"/>
    <cellStyle name="40% - Akzent2 2" xfId="82" xr:uid="{00000000-0005-0000-0000-000016000000}"/>
    <cellStyle name="40% - Akzent3" xfId="49" xr:uid="{00000000-0005-0000-0000-000017000000}"/>
    <cellStyle name="40% - Akzent3 2" xfId="83" xr:uid="{00000000-0005-0000-0000-000018000000}"/>
    <cellStyle name="40% - Akzent4" xfId="50" xr:uid="{00000000-0005-0000-0000-000019000000}"/>
    <cellStyle name="40% - Akzent4 2" xfId="84" xr:uid="{00000000-0005-0000-0000-00001A000000}"/>
    <cellStyle name="40% - Akzent5" xfId="51" xr:uid="{00000000-0005-0000-0000-00001B000000}"/>
    <cellStyle name="40% - Akzent5 2" xfId="85" xr:uid="{00000000-0005-0000-0000-00001C000000}"/>
    <cellStyle name="40% - Akzent6" xfId="52" xr:uid="{00000000-0005-0000-0000-00001D000000}"/>
    <cellStyle name="40% - Akzent6 2" xfId="86" xr:uid="{00000000-0005-0000-0000-00001E000000}"/>
    <cellStyle name="60% - Akzent1" xfId="53" xr:uid="{00000000-0005-0000-0000-00001F000000}"/>
    <cellStyle name="60% - Akzent2" xfId="54" xr:uid="{00000000-0005-0000-0000-000020000000}"/>
    <cellStyle name="60% - Akzent3" xfId="55" xr:uid="{00000000-0005-0000-0000-000021000000}"/>
    <cellStyle name="60% - Akzent4" xfId="56" xr:uid="{00000000-0005-0000-0000-000022000000}"/>
    <cellStyle name="60% - Akzent5" xfId="57" xr:uid="{00000000-0005-0000-0000-000023000000}"/>
    <cellStyle name="60% - Akzent6" xfId="58" xr:uid="{00000000-0005-0000-0000-000024000000}"/>
    <cellStyle name="Akzent1 2" xfId="4" xr:uid="{00000000-0005-0000-0000-000025000000}"/>
    <cellStyle name="Akzent2 2" xfId="5" xr:uid="{00000000-0005-0000-0000-000026000000}"/>
    <cellStyle name="Akzent3 2" xfId="6" xr:uid="{00000000-0005-0000-0000-000027000000}"/>
    <cellStyle name="Akzent4 2" xfId="7" xr:uid="{00000000-0005-0000-0000-000028000000}"/>
    <cellStyle name="Akzent5 2" xfId="8" xr:uid="{00000000-0005-0000-0000-000029000000}"/>
    <cellStyle name="Akzent6 2" xfId="9" xr:uid="{00000000-0005-0000-0000-00002A000000}"/>
    <cellStyle name="Ausgabe 2" xfId="10" xr:uid="{00000000-0005-0000-0000-00002B000000}"/>
    <cellStyle name="Berechnung 2" xfId="11" xr:uid="{00000000-0005-0000-0000-00002C000000}"/>
    <cellStyle name="Eingabe 2" xfId="12" xr:uid="{00000000-0005-0000-0000-00002D000000}"/>
    <cellStyle name="Eingabe 3" xfId="115" xr:uid="{00000000-0005-0000-0000-00002E000000}"/>
    <cellStyle name="Ergebnis 2" xfId="13" xr:uid="{00000000-0005-0000-0000-00002F000000}"/>
    <cellStyle name="Erklärender Text 2" xfId="14" xr:uid="{00000000-0005-0000-0000-000030000000}"/>
    <cellStyle name="Euro" xfId="15" xr:uid="{00000000-0005-0000-0000-000031000000}"/>
    <cellStyle name="Euro 2" xfId="67" xr:uid="{00000000-0005-0000-0000-000032000000}"/>
    <cellStyle name="Euro 3" xfId="59" xr:uid="{00000000-0005-0000-0000-000033000000}"/>
    <cellStyle name="Gut 2" xfId="16" xr:uid="{00000000-0005-0000-0000-000034000000}"/>
    <cellStyle name="Heading 3" xfId="60" xr:uid="{00000000-0005-0000-0000-000035000000}"/>
    <cellStyle name="Heading 3 2" xfId="68" xr:uid="{00000000-0005-0000-0000-000036000000}"/>
    <cellStyle name="Hyperlink 2" xfId="72" xr:uid="{00000000-0005-0000-0000-000037000000}"/>
    <cellStyle name="Input" xfId="61" xr:uid="{00000000-0005-0000-0000-000038000000}"/>
    <cellStyle name="Komma 2" xfId="112" xr:uid="{00000000-0005-0000-0000-000039000000}"/>
    <cellStyle name="Neutral 2" xfId="17" xr:uid="{00000000-0005-0000-0000-00003A000000}"/>
    <cellStyle name="Neutral 3" xfId="114" xr:uid="{00000000-0005-0000-0000-00003B000000}"/>
    <cellStyle name="Normal 2" xfId="91" xr:uid="{00000000-0005-0000-0000-00003C000000}"/>
    <cellStyle name="Normal_Kunden Info" xfId="73" xr:uid="{00000000-0005-0000-0000-00003D000000}"/>
    <cellStyle name="normální_NIU - budget 2004-mesiace-SAP" xfId="62" xr:uid="{00000000-0005-0000-0000-00003E000000}"/>
    <cellStyle name="Notiz 2" xfId="18" xr:uid="{00000000-0005-0000-0000-00003F000000}"/>
    <cellStyle name="Prozent 2" xfId="69" xr:uid="{00000000-0005-0000-0000-000040000000}"/>
    <cellStyle name="Prozent 3" xfId="87" xr:uid="{00000000-0005-0000-0000-000041000000}"/>
    <cellStyle name="Prozent 3 2" xfId="95" xr:uid="{00000000-0005-0000-0000-000042000000}"/>
    <cellStyle name="Prozent 3 3" xfId="107" xr:uid="{00000000-0005-0000-0000-000043000000}"/>
    <cellStyle name="Prozent 4" xfId="93" xr:uid="{00000000-0005-0000-0000-000044000000}"/>
    <cellStyle name="Prozent 5" xfId="65" xr:uid="{00000000-0005-0000-0000-000045000000}"/>
    <cellStyle name="Schlecht 2" xfId="19" xr:uid="{00000000-0005-0000-0000-000046000000}"/>
    <cellStyle name="Standard" xfId="0" builtinId="0"/>
    <cellStyle name="Standard 10" xfId="34" xr:uid="{00000000-0005-0000-0000-000048000000}"/>
    <cellStyle name="Standard 10 2" xfId="105" xr:uid="{00000000-0005-0000-0000-000049000000}"/>
    <cellStyle name="Standard 10 3" xfId="101" xr:uid="{00000000-0005-0000-0000-00004A000000}"/>
    <cellStyle name="Standard 10 4" xfId="118" xr:uid="{00000000-0005-0000-0000-00004B000000}"/>
    <cellStyle name="Standard 11" xfId="102" xr:uid="{00000000-0005-0000-0000-00004C000000}"/>
    <cellStyle name="Standard 12" xfId="36" xr:uid="{00000000-0005-0000-0000-00004D000000}"/>
    <cellStyle name="Standard 12 2" xfId="124" xr:uid="{92E265F4-2B42-45D8-B7DD-62A0E1A7F9C8}"/>
    <cellStyle name="Standard 13" xfId="113" xr:uid="{00000000-0005-0000-0000-00004E000000}"/>
    <cellStyle name="Standard 14" xfId="119" xr:uid="{00000000-0005-0000-0000-00004F000000}"/>
    <cellStyle name="Standard 14 2" xfId="123" xr:uid="{C46E8957-8EDF-4F52-9F65-91D7584201E2}"/>
    <cellStyle name="Standard 15" xfId="120" xr:uid="{00000000-0005-0000-0000-000050000000}"/>
    <cellStyle name="Standard 2" xfId="1" xr:uid="{00000000-0005-0000-0000-000051000000}"/>
    <cellStyle name="Standard 2 2" xfId="33" xr:uid="{00000000-0005-0000-0000-000052000000}"/>
    <cellStyle name="Standard 2 3" xfId="116" xr:uid="{00000000-0005-0000-0000-000053000000}"/>
    <cellStyle name="Standard 2 4" xfId="122" xr:uid="{68D3128A-D08A-4FDD-8065-EC22C322A299}"/>
    <cellStyle name="Standard 2 5" xfId="121" xr:uid="{D35FF5DE-4A58-42DF-860A-F9E8C5707C8D}"/>
    <cellStyle name="Standard 3" xfId="2" xr:uid="{00000000-0005-0000-0000-000054000000}"/>
    <cellStyle name="Standard 3 2" xfId="32" xr:uid="{00000000-0005-0000-0000-000055000000}"/>
    <cellStyle name="Standard 4" xfId="35" xr:uid="{00000000-0005-0000-0000-000056000000}"/>
    <cellStyle name="Standard 4 2" xfId="99" xr:uid="{00000000-0005-0000-0000-000057000000}"/>
    <cellStyle name="Standard 4 3" xfId="74" xr:uid="{00000000-0005-0000-0000-000058000000}"/>
    <cellStyle name="Standard 5" xfId="88" xr:uid="{00000000-0005-0000-0000-000059000000}"/>
    <cellStyle name="Standard 5 2" xfId="98" xr:uid="{00000000-0005-0000-0000-00005A000000}"/>
    <cellStyle name="Standard 5 3" xfId="92" xr:uid="{00000000-0005-0000-0000-00005B000000}"/>
    <cellStyle name="Standard 5 4" xfId="108" xr:uid="{00000000-0005-0000-0000-00005C000000}"/>
    <cellStyle name="Standard 6" xfId="70" xr:uid="{00000000-0005-0000-0000-00005D000000}"/>
    <cellStyle name="Standard 6 2" xfId="94" xr:uid="{00000000-0005-0000-0000-00005E000000}"/>
    <cellStyle name="Standard 6 3" xfId="106" xr:uid="{00000000-0005-0000-0000-00005F000000}"/>
    <cellStyle name="Standard 7" xfId="89" xr:uid="{00000000-0005-0000-0000-000060000000}"/>
    <cellStyle name="Standard 7 2" xfId="96" xr:uid="{00000000-0005-0000-0000-000061000000}"/>
    <cellStyle name="Standard 7 2 2" xfId="110" xr:uid="{00000000-0005-0000-0000-000062000000}"/>
    <cellStyle name="Standard 7 3" xfId="103" xr:uid="{00000000-0005-0000-0000-000063000000}"/>
    <cellStyle name="Standard 8" xfId="97" xr:uid="{00000000-0005-0000-0000-000064000000}"/>
    <cellStyle name="Standard 8 2" xfId="104" xr:uid="{00000000-0005-0000-0000-000065000000}"/>
    <cellStyle name="Standard 9" xfId="90" xr:uid="{00000000-0005-0000-0000-000066000000}"/>
    <cellStyle name="Standard 9 2" xfId="100" xr:uid="{00000000-0005-0000-0000-000067000000}"/>
    <cellStyle name="Standard 9 2 2" xfId="111" xr:uid="{00000000-0005-0000-0000-000068000000}"/>
    <cellStyle name="Standard 9 3" xfId="109" xr:uid="{00000000-0005-0000-0000-000069000000}"/>
    <cellStyle name="Stil 1" xfId="20" xr:uid="{00000000-0005-0000-0000-00006A000000}"/>
    <cellStyle name="Stil 1 2" xfId="63" xr:uid="{00000000-0005-0000-0000-00006B000000}"/>
    <cellStyle name="text" xfId="21" xr:uid="{00000000-0005-0000-0000-00006C000000}"/>
    <cellStyle name="Titel" xfId="64" xr:uid="{00000000-0005-0000-0000-00006D000000}"/>
    <cellStyle name="Überschrift 1 2" xfId="23" xr:uid="{00000000-0005-0000-0000-00006E000000}"/>
    <cellStyle name="Überschrift 2 2" xfId="24" xr:uid="{00000000-0005-0000-0000-00006F000000}"/>
    <cellStyle name="Überschrift 3 2" xfId="25" xr:uid="{00000000-0005-0000-0000-000070000000}"/>
    <cellStyle name="Überschrift 4 2" xfId="26" xr:uid="{00000000-0005-0000-0000-000071000000}"/>
    <cellStyle name="Überschrift 5" xfId="22" xr:uid="{00000000-0005-0000-0000-000072000000}"/>
    <cellStyle name="Verknüpfte Zelle 2" xfId="27" xr:uid="{00000000-0005-0000-0000-000073000000}"/>
    <cellStyle name="Währung 2" xfId="28" xr:uid="{00000000-0005-0000-0000-000074000000}"/>
    <cellStyle name="Währung 3" xfId="31" xr:uid="{00000000-0005-0000-0000-000075000000}"/>
    <cellStyle name="Währung 3 2" xfId="117" xr:uid="{00000000-0005-0000-0000-000076000000}"/>
    <cellStyle name="Warnender Text 2" xfId="29" xr:uid="{00000000-0005-0000-0000-000077000000}"/>
    <cellStyle name="Zelle überprüfen 2" xfId="30" xr:uid="{00000000-0005-0000-0000-00007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
  <sheetViews>
    <sheetView showGridLines="0" tabSelected="1" zoomScaleNormal="100" workbookViewId="0">
      <pane ySplit="14" topLeftCell="A15" activePane="bottomLeft" state="frozen"/>
      <selection pane="bottomLeft" activeCell="F1" sqref="F1"/>
    </sheetView>
  </sheetViews>
  <sheetFormatPr baseColWidth="10" defaultRowHeight="12.75"/>
  <cols>
    <col min="1" max="1" width="6.42578125" customWidth="1"/>
    <col min="2" max="4" width="50.7109375" customWidth="1"/>
    <col min="5" max="6" width="30.7109375" customWidth="1"/>
  </cols>
  <sheetData>
    <row r="1" spans="1:6" ht="15.75">
      <c r="B1" s="202"/>
      <c r="C1" s="194"/>
      <c r="D1" s="194"/>
      <c r="E1" s="194"/>
      <c r="F1" s="188" t="s">
        <v>315</v>
      </c>
    </row>
    <row r="2" spans="1:6" ht="20.25">
      <c r="B2" s="192" t="s">
        <v>68</v>
      </c>
      <c r="C2" s="193"/>
      <c r="D2" s="193"/>
      <c r="E2" s="194"/>
      <c r="F2" s="194"/>
    </row>
    <row r="3" spans="1:6">
      <c r="B3" s="195" t="s">
        <v>69</v>
      </c>
      <c r="C3" s="196"/>
      <c r="D3" s="196"/>
      <c r="E3" s="194"/>
      <c r="F3" s="194"/>
    </row>
    <row r="4" spans="1:6" ht="84.75" customHeight="1" thickBot="1">
      <c r="A4" s="189" t="s">
        <v>81</v>
      </c>
      <c r="B4" s="204" t="s">
        <v>306</v>
      </c>
      <c r="C4" s="205"/>
      <c r="D4" s="206"/>
      <c r="E4" s="28"/>
      <c r="F4" s="29"/>
    </row>
    <row r="5" spans="1:6" s="9" customFormat="1" ht="36.75" customHeight="1">
      <c r="A5" s="190"/>
      <c r="B5" s="207" t="s">
        <v>304</v>
      </c>
      <c r="C5" s="208"/>
      <c r="D5" s="209"/>
      <c r="E5" s="3" t="s">
        <v>19</v>
      </c>
      <c r="F5" s="4" t="s">
        <v>17</v>
      </c>
    </row>
    <row r="6" spans="1:6" s="9" customFormat="1" ht="33.75" customHeight="1" thickBot="1">
      <c r="A6" s="191"/>
      <c r="B6" s="205"/>
      <c r="C6" s="205"/>
      <c r="D6" s="210"/>
      <c r="E6" s="30" t="s">
        <v>19</v>
      </c>
      <c r="F6" s="5" t="s">
        <v>64</v>
      </c>
    </row>
    <row r="7" spans="1:6" s="9" customFormat="1" ht="24" customHeight="1">
      <c r="A7" s="27" t="s">
        <v>82</v>
      </c>
      <c r="B7" s="198" t="s">
        <v>301</v>
      </c>
      <c r="C7" s="200"/>
      <c r="D7" s="200"/>
      <c r="E7" s="201"/>
      <c r="F7" s="201"/>
    </row>
    <row r="8" spans="1:6" ht="77.25" customHeight="1">
      <c r="A8" s="27" t="s">
        <v>83</v>
      </c>
      <c r="B8" s="197" t="s">
        <v>305</v>
      </c>
      <c r="C8" s="198"/>
      <c r="D8" s="198"/>
      <c r="E8" s="199"/>
      <c r="F8" s="199"/>
    </row>
    <row r="9" spans="1:6" s="9" customFormat="1" ht="32.25" customHeight="1">
      <c r="A9" s="27" t="s">
        <v>88</v>
      </c>
      <c r="B9" s="197" t="s">
        <v>147</v>
      </c>
      <c r="C9" s="199"/>
      <c r="D9" s="199"/>
      <c r="E9" s="199"/>
      <c r="F9" s="199"/>
    </row>
    <row r="10" spans="1:6" s="9" customFormat="1" ht="35.25" customHeight="1">
      <c r="A10" s="27" t="s">
        <v>112</v>
      </c>
      <c r="B10" s="197" t="s">
        <v>303</v>
      </c>
      <c r="C10" s="199"/>
      <c r="D10" s="199"/>
      <c r="E10" s="199"/>
      <c r="F10" s="199"/>
    </row>
    <row r="11" spans="1:6" ht="47.25" customHeight="1">
      <c r="A11" s="27" t="s">
        <v>120</v>
      </c>
      <c r="B11" s="197" t="s">
        <v>148</v>
      </c>
      <c r="C11" s="198"/>
      <c r="D11" s="198"/>
      <c r="E11" s="199"/>
      <c r="F11" s="199"/>
    </row>
    <row r="12" spans="1:6" ht="60.75" customHeight="1">
      <c r="A12" s="27" t="s">
        <v>203</v>
      </c>
      <c r="B12" s="197" t="s">
        <v>302</v>
      </c>
      <c r="C12" s="198"/>
      <c r="D12" s="198"/>
      <c r="E12" s="199"/>
      <c r="F12" s="199"/>
    </row>
    <row r="14" spans="1:6" ht="23.25">
      <c r="B14" s="203"/>
      <c r="C14" s="203"/>
      <c r="D14" s="203"/>
      <c r="E14" s="203"/>
      <c r="F14" s="203"/>
    </row>
  </sheetData>
  <sheetProtection algorithmName="SHA-512" hashValue="yjS0tgF121oVDnVwwREtagY1sO0Ladyv47KNmpeZopqMJTdoZGvUiEkoQ/Sj5wbtwsmmo67gq2gUsfOSIOETUg==" saltValue="5fTp+evNTXnWmiNwWFr2lQ==" spinCount="100000" sheet="1" objects="1" scenarios="1"/>
  <mergeCells count="13">
    <mergeCell ref="B1:E1"/>
    <mergeCell ref="B14:F14"/>
    <mergeCell ref="B12:F12"/>
    <mergeCell ref="B4:D4"/>
    <mergeCell ref="B5:D6"/>
    <mergeCell ref="A4:A6"/>
    <mergeCell ref="B2:F2"/>
    <mergeCell ref="B3:F3"/>
    <mergeCell ref="B8:F8"/>
    <mergeCell ref="B11:F11"/>
    <mergeCell ref="B9:F9"/>
    <mergeCell ref="B7:F7"/>
    <mergeCell ref="B10:F10"/>
  </mergeCells>
  <pageMargins left="0.7" right="0.7" top="0.78740157499999996" bottom="0.78740157499999996" header="0.3" footer="0.3"/>
  <pageSetup paperSize="8"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B1:N91"/>
  <sheetViews>
    <sheetView showGridLines="0" topLeftCell="B1" zoomScaleNormal="100" zoomScalePageLayoutView="70" workbookViewId="0">
      <pane ySplit="10" topLeftCell="A11" activePane="bottomLeft" state="frozen"/>
      <selection pane="bottomLeft" activeCell="E15" sqref="E15:F15"/>
    </sheetView>
  </sheetViews>
  <sheetFormatPr baseColWidth="10" defaultRowHeight="17.25" customHeight="1"/>
  <cols>
    <col min="1" max="1" width="3.7109375" style="37" customWidth="1"/>
    <col min="2" max="2" width="45.140625" style="37" customWidth="1"/>
    <col min="3" max="3" width="32.7109375" style="37" customWidth="1"/>
    <col min="4" max="4" width="65.7109375" style="37" customWidth="1"/>
    <col min="5" max="8" width="25.7109375" style="37" customWidth="1"/>
    <col min="9" max="10" width="10.7109375" style="37" customWidth="1"/>
    <col min="11" max="15" width="15.7109375" style="37" customWidth="1"/>
    <col min="16" max="16" width="28.7109375" style="37" customWidth="1"/>
    <col min="17" max="16384" width="11.42578125" style="37"/>
  </cols>
  <sheetData>
    <row r="1" spans="2:14" ht="20.100000000000001" customHeight="1">
      <c r="B1" s="320" t="s">
        <v>309</v>
      </c>
      <c r="C1" s="321"/>
    </row>
    <row r="2" spans="2:14" ht="20.100000000000001" customHeight="1" thickBot="1">
      <c r="B2" s="316" t="s">
        <v>314</v>
      </c>
      <c r="C2" s="317"/>
      <c r="D2" s="38"/>
      <c r="E2" s="39"/>
      <c r="F2" s="40"/>
      <c r="G2" s="308" t="s">
        <v>116</v>
      </c>
      <c r="H2" s="308"/>
      <c r="I2" s="309"/>
      <c r="J2" s="41"/>
      <c r="K2" s="40"/>
      <c r="L2" s="40"/>
      <c r="M2" s="40"/>
      <c r="N2" s="40"/>
    </row>
    <row r="3" spans="2:14" ht="39.950000000000003" customHeight="1">
      <c r="B3" s="322" t="s">
        <v>26</v>
      </c>
      <c r="C3" s="323"/>
      <c r="E3" s="139" t="s">
        <v>19</v>
      </c>
      <c r="F3" s="140" t="s">
        <v>17</v>
      </c>
      <c r="G3" s="42">
        <f>COUNTA(E58:H58,E61:H61,E63:H71,E73:H73,E76:F77,E80:F82,E85:F88,E90)</f>
        <v>0</v>
      </c>
      <c r="H3" s="43" t="s">
        <v>122</v>
      </c>
      <c r="I3" s="44">
        <v>54</v>
      </c>
      <c r="J3" s="45"/>
    </row>
    <row r="4" spans="2:14" ht="39.950000000000003" customHeight="1" thickBot="1">
      <c r="B4" s="324"/>
      <c r="C4" s="325"/>
      <c r="E4" s="141" t="s">
        <v>19</v>
      </c>
      <c r="F4" s="142" t="s">
        <v>64</v>
      </c>
      <c r="G4" s="46">
        <f>COUNTA(B4,E8,E10,E14:F19,E21:F34,E36:F44,E46:F49,E51:F53)</f>
        <v>0</v>
      </c>
      <c r="H4" s="47" t="s">
        <v>122</v>
      </c>
      <c r="I4" s="48">
        <v>39</v>
      </c>
      <c r="J4" s="45"/>
    </row>
    <row r="5" spans="2:14" ht="17.25" customHeight="1" thickBot="1">
      <c r="B5" s="328" t="s">
        <v>27</v>
      </c>
      <c r="C5" s="329"/>
    </row>
    <row r="6" spans="2:14" ht="17.25" customHeight="1">
      <c r="B6" s="49"/>
      <c r="C6" s="49"/>
      <c r="D6" s="50" t="s">
        <v>146</v>
      </c>
      <c r="E6" s="300" t="s">
        <v>221</v>
      </c>
      <c r="F6" s="301"/>
    </row>
    <row r="7" spans="2:14" ht="34.5" customHeight="1" thickBot="1">
      <c r="B7" s="49"/>
      <c r="C7" s="49"/>
      <c r="D7" s="51" t="s">
        <v>66</v>
      </c>
      <c r="E7" s="302" t="s">
        <v>222</v>
      </c>
      <c r="F7" s="279"/>
    </row>
    <row r="8" spans="2:14" ht="15" customHeight="1">
      <c r="B8" s="49"/>
      <c r="C8" s="49"/>
      <c r="D8" s="52" t="s">
        <v>67</v>
      </c>
      <c r="E8" s="310"/>
      <c r="F8" s="311"/>
    </row>
    <row r="9" spans="2:14" ht="15" customHeight="1" thickBot="1">
      <c r="B9" s="49"/>
      <c r="C9" s="49"/>
      <c r="D9" s="53" t="s">
        <v>307</v>
      </c>
      <c r="E9" s="312"/>
      <c r="F9" s="313"/>
    </row>
    <row r="10" spans="2:14" ht="30" customHeight="1" thickBot="1">
      <c r="B10" s="49"/>
      <c r="C10" s="49"/>
      <c r="D10" s="54" t="s">
        <v>10</v>
      </c>
      <c r="E10" s="314"/>
      <c r="F10" s="315"/>
      <c r="G10" s="55"/>
      <c r="H10" s="55"/>
      <c r="I10" s="55"/>
      <c r="J10" s="55"/>
    </row>
    <row r="11" spans="2:14" ht="17.25" customHeight="1" thickBot="1">
      <c r="I11" s="55"/>
      <c r="J11" s="55"/>
      <c r="K11" s="55"/>
      <c r="L11" s="55"/>
      <c r="M11" s="55"/>
    </row>
    <row r="12" spans="2:14" ht="30" customHeight="1" thickBot="1">
      <c r="B12" s="303" t="s">
        <v>65</v>
      </c>
      <c r="C12" s="304"/>
      <c r="D12" s="304"/>
      <c r="E12" s="304"/>
      <c r="F12" s="305"/>
      <c r="G12" s="56"/>
      <c r="H12" s="56"/>
      <c r="I12" s="6"/>
      <c r="J12" s="6"/>
    </row>
    <row r="13" spans="2:14" ht="63.75" customHeight="1" thickBot="1">
      <c r="B13" s="330" t="s">
        <v>62</v>
      </c>
      <c r="C13" s="331"/>
      <c r="D13" s="87" t="s">
        <v>63</v>
      </c>
      <c r="E13" s="318" t="s">
        <v>117</v>
      </c>
      <c r="F13" s="319"/>
    </row>
    <row r="14" spans="2:14" ht="30" customHeight="1">
      <c r="B14" s="326" t="s">
        <v>28</v>
      </c>
      <c r="C14" s="327"/>
      <c r="D14" s="63" t="s">
        <v>223</v>
      </c>
      <c r="E14" s="306"/>
      <c r="F14" s="307"/>
    </row>
    <row r="15" spans="2:14" ht="30" customHeight="1">
      <c r="B15" s="292" t="s">
        <v>29</v>
      </c>
      <c r="C15" s="293"/>
      <c r="D15" s="64" t="s">
        <v>224</v>
      </c>
      <c r="E15" s="288"/>
      <c r="F15" s="289"/>
    </row>
    <row r="16" spans="2:14" ht="30" customHeight="1">
      <c r="B16" s="292" t="s">
        <v>30</v>
      </c>
      <c r="C16" s="293"/>
      <c r="D16" s="65" t="s">
        <v>225</v>
      </c>
      <c r="E16" s="288"/>
      <c r="F16" s="289"/>
    </row>
    <row r="17" spans="2:8" ht="30" customHeight="1">
      <c r="B17" s="292" t="s">
        <v>213</v>
      </c>
      <c r="C17" s="293"/>
      <c r="D17" s="64" t="s">
        <v>226</v>
      </c>
      <c r="E17" s="288"/>
      <c r="F17" s="289"/>
    </row>
    <row r="18" spans="2:8" ht="30" customHeight="1">
      <c r="B18" s="292" t="s">
        <v>31</v>
      </c>
      <c r="C18" s="293"/>
      <c r="D18" s="64" t="s">
        <v>227</v>
      </c>
      <c r="E18" s="288"/>
      <c r="F18" s="289"/>
    </row>
    <row r="19" spans="2:8" ht="30" customHeight="1">
      <c r="B19" s="292" t="s">
        <v>184</v>
      </c>
      <c r="C19" s="293"/>
      <c r="D19" s="64" t="s">
        <v>156</v>
      </c>
      <c r="E19" s="288"/>
      <c r="F19" s="289"/>
    </row>
    <row r="20" spans="2:8" ht="30" customHeight="1">
      <c r="B20" s="284" t="s">
        <v>32</v>
      </c>
      <c r="C20" s="285"/>
      <c r="D20" s="285"/>
      <c r="E20" s="285"/>
      <c r="F20" s="293"/>
    </row>
    <row r="21" spans="2:8" ht="30" customHeight="1">
      <c r="B21" s="292" t="s">
        <v>33</v>
      </c>
      <c r="C21" s="293"/>
      <c r="D21" s="64" t="s">
        <v>205</v>
      </c>
      <c r="E21" s="288"/>
      <c r="F21" s="289"/>
    </row>
    <row r="22" spans="2:8" ht="30" customHeight="1">
      <c r="B22" s="292" t="s">
        <v>34</v>
      </c>
      <c r="C22" s="293"/>
      <c r="D22" s="64" t="s">
        <v>149</v>
      </c>
      <c r="E22" s="288"/>
      <c r="F22" s="289"/>
    </row>
    <row r="23" spans="2:8" ht="30" customHeight="1">
      <c r="B23" s="292" t="s">
        <v>35</v>
      </c>
      <c r="C23" s="293"/>
      <c r="D23" s="64" t="s">
        <v>228</v>
      </c>
      <c r="E23" s="288"/>
      <c r="F23" s="289"/>
    </row>
    <row r="24" spans="2:8" ht="30" customHeight="1">
      <c r="B24" s="292" t="s">
        <v>36</v>
      </c>
      <c r="C24" s="293"/>
      <c r="D24" s="64" t="s">
        <v>229</v>
      </c>
      <c r="E24" s="288"/>
      <c r="F24" s="289"/>
    </row>
    <row r="25" spans="2:8" ht="30" customHeight="1">
      <c r="B25" s="292" t="s">
        <v>183</v>
      </c>
      <c r="C25" s="293"/>
      <c r="D25" s="64" t="s">
        <v>150</v>
      </c>
      <c r="E25" s="288"/>
      <c r="F25" s="289"/>
    </row>
    <row r="26" spans="2:8" ht="30" customHeight="1">
      <c r="B26" s="292" t="s">
        <v>37</v>
      </c>
      <c r="C26" s="293"/>
      <c r="D26" s="64" t="s">
        <v>172</v>
      </c>
      <c r="E26" s="288"/>
      <c r="F26" s="289"/>
    </row>
    <row r="27" spans="2:8" ht="30" customHeight="1">
      <c r="B27" s="292" t="s">
        <v>38</v>
      </c>
      <c r="C27" s="293"/>
      <c r="D27" s="64" t="s">
        <v>173</v>
      </c>
      <c r="E27" s="288"/>
      <c r="F27" s="289"/>
    </row>
    <row r="28" spans="2:8" ht="30" customHeight="1">
      <c r="B28" s="292" t="s">
        <v>39</v>
      </c>
      <c r="C28" s="293"/>
      <c r="D28" s="64" t="s">
        <v>251</v>
      </c>
      <c r="E28" s="288"/>
      <c r="F28" s="289"/>
    </row>
    <row r="29" spans="2:8" ht="30" customHeight="1">
      <c r="B29" s="292" t="s">
        <v>40</v>
      </c>
      <c r="C29" s="293"/>
      <c r="D29" s="64" t="s">
        <v>151</v>
      </c>
      <c r="E29" s="288"/>
      <c r="F29" s="289"/>
    </row>
    <row r="30" spans="2:8" ht="30" customHeight="1">
      <c r="B30" s="292" t="s">
        <v>182</v>
      </c>
      <c r="C30" s="293"/>
      <c r="D30" s="64" t="s">
        <v>230</v>
      </c>
      <c r="E30" s="288"/>
      <c r="F30" s="289"/>
    </row>
    <row r="31" spans="2:8" ht="30" customHeight="1">
      <c r="B31" s="292" t="s">
        <v>41</v>
      </c>
      <c r="C31" s="293"/>
      <c r="D31" s="64" t="s">
        <v>231</v>
      </c>
      <c r="E31" s="288"/>
      <c r="F31" s="289"/>
    </row>
    <row r="32" spans="2:8" ht="30" customHeight="1">
      <c r="B32" s="292" t="s">
        <v>42</v>
      </c>
      <c r="C32" s="293"/>
      <c r="D32" s="64" t="s">
        <v>232</v>
      </c>
      <c r="E32" s="288"/>
      <c r="F32" s="289"/>
      <c r="G32" s="55"/>
      <c r="H32" s="55"/>
    </row>
    <row r="33" spans="2:8" ht="30" customHeight="1">
      <c r="B33" s="292" t="s">
        <v>43</v>
      </c>
      <c r="C33" s="293"/>
      <c r="D33" s="64" t="s">
        <v>233</v>
      </c>
      <c r="E33" s="288"/>
      <c r="F33" s="289"/>
      <c r="G33" s="55"/>
      <c r="H33" s="55"/>
    </row>
    <row r="34" spans="2:8" ht="30" customHeight="1">
      <c r="B34" s="294" t="s">
        <v>44</v>
      </c>
      <c r="C34" s="295"/>
      <c r="D34" s="66" t="s">
        <v>152</v>
      </c>
      <c r="E34" s="298"/>
      <c r="F34" s="299"/>
      <c r="G34" s="55"/>
      <c r="H34" s="55"/>
    </row>
    <row r="35" spans="2:8" ht="30" customHeight="1">
      <c r="B35" s="284" t="s">
        <v>45</v>
      </c>
      <c r="C35" s="285"/>
      <c r="D35" s="286"/>
      <c r="E35" s="286"/>
      <c r="F35" s="287"/>
      <c r="G35" s="55"/>
      <c r="H35" s="55"/>
    </row>
    <row r="36" spans="2:8" ht="30" customHeight="1">
      <c r="B36" s="292" t="s">
        <v>46</v>
      </c>
      <c r="C36" s="293"/>
      <c r="D36" s="66" t="s">
        <v>174</v>
      </c>
      <c r="E36" s="288"/>
      <c r="F36" s="289"/>
      <c r="G36" s="55"/>
      <c r="H36" s="55"/>
    </row>
    <row r="37" spans="2:8" ht="30" customHeight="1">
      <c r="B37" s="292" t="s">
        <v>47</v>
      </c>
      <c r="C37" s="293"/>
      <c r="D37" s="66" t="s">
        <v>175</v>
      </c>
      <c r="E37" s="288"/>
      <c r="F37" s="289"/>
      <c r="G37" s="55"/>
      <c r="H37" s="55"/>
    </row>
    <row r="38" spans="2:8" ht="30" customHeight="1">
      <c r="B38" s="292" t="s">
        <v>48</v>
      </c>
      <c r="C38" s="293"/>
      <c r="D38" s="66" t="s">
        <v>176</v>
      </c>
      <c r="E38" s="288"/>
      <c r="F38" s="289"/>
      <c r="G38" s="57"/>
      <c r="H38" s="57"/>
    </row>
    <row r="39" spans="2:8" ht="30" customHeight="1">
      <c r="B39" s="292" t="s">
        <v>49</v>
      </c>
      <c r="C39" s="293"/>
      <c r="D39" s="66" t="s">
        <v>177</v>
      </c>
      <c r="E39" s="288"/>
      <c r="F39" s="289"/>
      <c r="G39" s="57"/>
      <c r="H39" s="57"/>
    </row>
    <row r="40" spans="2:8" ht="30" customHeight="1">
      <c r="B40" s="292" t="s">
        <v>50</v>
      </c>
      <c r="C40" s="293"/>
      <c r="D40" s="66" t="s">
        <v>234</v>
      </c>
      <c r="E40" s="288"/>
      <c r="F40" s="289"/>
      <c r="G40" s="57"/>
      <c r="H40" s="57"/>
    </row>
    <row r="41" spans="2:8" ht="30" customHeight="1">
      <c r="B41" s="292" t="s">
        <v>51</v>
      </c>
      <c r="C41" s="293"/>
      <c r="D41" s="66" t="s">
        <v>235</v>
      </c>
      <c r="E41" s="288"/>
      <c r="F41" s="289"/>
      <c r="G41" s="57"/>
      <c r="H41" s="57"/>
    </row>
    <row r="42" spans="2:8" ht="30" customHeight="1">
      <c r="B42" s="292" t="s">
        <v>42</v>
      </c>
      <c r="C42" s="293"/>
      <c r="D42" s="66" t="s">
        <v>232</v>
      </c>
      <c r="E42" s="288"/>
      <c r="F42" s="289"/>
      <c r="G42" s="57"/>
      <c r="H42" s="57"/>
    </row>
    <row r="43" spans="2:8" ht="30" customHeight="1">
      <c r="B43" s="292" t="s">
        <v>181</v>
      </c>
      <c r="C43" s="293"/>
      <c r="D43" s="64" t="s">
        <v>236</v>
      </c>
      <c r="E43" s="288"/>
      <c r="F43" s="289"/>
      <c r="G43" s="55"/>
      <c r="H43" s="55"/>
    </row>
    <row r="44" spans="2:8" ht="30" customHeight="1">
      <c r="B44" s="294" t="s">
        <v>52</v>
      </c>
      <c r="C44" s="295"/>
      <c r="D44" s="66" t="s">
        <v>178</v>
      </c>
      <c r="E44" s="298"/>
      <c r="F44" s="299"/>
      <c r="G44" s="57"/>
      <c r="H44" s="57"/>
    </row>
    <row r="45" spans="2:8" ht="24.95" customHeight="1">
      <c r="B45" s="284" t="s">
        <v>53</v>
      </c>
      <c r="C45" s="285"/>
      <c r="D45" s="286"/>
      <c r="E45" s="286"/>
      <c r="F45" s="287"/>
      <c r="G45" s="57"/>
      <c r="H45" s="57"/>
    </row>
    <row r="46" spans="2:8" ht="30" customHeight="1">
      <c r="B46" s="292" t="s">
        <v>54</v>
      </c>
      <c r="C46" s="293"/>
      <c r="D46" s="64" t="s">
        <v>153</v>
      </c>
      <c r="E46" s="288"/>
      <c r="F46" s="289"/>
      <c r="G46" s="57"/>
      <c r="H46" s="57"/>
    </row>
    <row r="47" spans="2:8" ht="30" customHeight="1">
      <c r="B47" s="292" t="s">
        <v>55</v>
      </c>
      <c r="C47" s="293"/>
      <c r="D47" s="64" t="s">
        <v>153</v>
      </c>
      <c r="E47" s="288"/>
      <c r="F47" s="289"/>
      <c r="G47" s="57"/>
      <c r="H47" s="57"/>
    </row>
    <row r="48" spans="2:8" ht="30" customHeight="1">
      <c r="B48" s="292" t="s">
        <v>56</v>
      </c>
      <c r="C48" s="293"/>
      <c r="D48" s="64" t="s">
        <v>237</v>
      </c>
      <c r="E48" s="288"/>
      <c r="F48" s="289"/>
      <c r="G48" s="57"/>
      <c r="H48" s="57"/>
    </row>
    <row r="49" spans="2:8" ht="30" customHeight="1">
      <c r="B49" s="294" t="s">
        <v>57</v>
      </c>
      <c r="C49" s="295"/>
      <c r="D49" s="66" t="s">
        <v>154</v>
      </c>
      <c r="E49" s="298"/>
      <c r="F49" s="299"/>
      <c r="G49" s="57"/>
      <c r="H49" s="57"/>
    </row>
    <row r="50" spans="2:8" ht="30" customHeight="1">
      <c r="B50" s="284" t="s">
        <v>58</v>
      </c>
      <c r="C50" s="285"/>
      <c r="D50" s="286"/>
      <c r="E50" s="286"/>
      <c r="F50" s="287"/>
      <c r="G50" s="57"/>
      <c r="H50" s="57"/>
    </row>
    <row r="51" spans="2:8" ht="30" customHeight="1">
      <c r="B51" s="292" t="s">
        <v>59</v>
      </c>
      <c r="C51" s="293"/>
      <c r="D51" s="64" t="s">
        <v>179</v>
      </c>
      <c r="E51" s="288"/>
      <c r="F51" s="289"/>
      <c r="G51" s="57"/>
      <c r="H51" s="57"/>
    </row>
    <row r="52" spans="2:8" ht="30" customHeight="1">
      <c r="B52" s="292" t="s">
        <v>60</v>
      </c>
      <c r="C52" s="293"/>
      <c r="D52" s="64" t="s">
        <v>180</v>
      </c>
      <c r="E52" s="288"/>
      <c r="F52" s="289"/>
      <c r="G52" s="57"/>
      <c r="H52" s="57"/>
    </row>
    <row r="53" spans="2:8" ht="30" customHeight="1" thickBot="1">
      <c r="B53" s="296" t="s">
        <v>61</v>
      </c>
      <c r="C53" s="297"/>
      <c r="D53" s="67" t="s">
        <v>155</v>
      </c>
      <c r="E53" s="290"/>
      <c r="F53" s="291"/>
    </row>
    <row r="54" spans="2:8" ht="30" customHeight="1">
      <c r="B54" s="49"/>
      <c r="C54" s="49"/>
      <c r="D54" s="49"/>
      <c r="E54" s="49"/>
      <c r="F54" s="58"/>
      <c r="G54" s="57"/>
      <c r="H54" s="57"/>
    </row>
    <row r="55" spans="2:8" ht="30" customHeight="1" thickBot="1">
      <c r="B55" s="211" t="s">
        <v>252</v>
      </c>
      <c r="C55" s="212"/>
      <c r="D55" s="212"/>
      <c r="E55" s="212"/>
      <c r="F55" s="212"/>
      <c r="G55" s="57"/>
      <c r="H55" s="57"/>
    </row>
    <row r="56" spans="2:8" ht="30" customHeight="1" thickBot="1">
      <c r="B56" s="213" t="s">
        <v>138</v>
      </c>
      <c r="C56" s="214"/>
      <c r="D56" s="214"/>
      <c r="E56" s="215" t="s">
        <v>238</v>
      </c>
      <c r="F56" s="215"/>
      <c r="G56" s="216"/>
      <c r="H56" s="217"/>
    </row>
    <row r="57" spans="2:8" ht="30" customHeight="1" thickBot="1">
      <c r="B57" s="225"/>
      <c r="C57" s="226"/>
      <c r="D57" s="130" t="s">
        <v>256</v>
      </c>
      <c r="E57" s="128" t="s">
        <v>257</v>
      </c>
      <c r="F57" s="100" t="s">
        <v>258</v>
      </c>
      <c r="G57" s="100" t="s">
        <v>259</v>
      </c>
      <c r="H57" s="101" t="s">
        <v>260</v>
      </c>
    </row>
    <row r="58" spans="2:8" ht="30" customHeight="1" thickBot="1">
      <c r="B58" s="227"/>
      <c r="C58" s="228"/>
      <c r="D58" s="131" t="s">
        <v>261</v>
      </c>
      <c r="E58" s="129"/>
      <c r="F58" s="102"/>
      <c r="G58" s="102"/>
      <c r="H58" s="103"/>
    </row>
    <row r="59" spans="2:8" ht="30" customHeight="1" thickBot="1">
      <c r="B59" s="218" t="s">
        <v>262</v>
      </c>
      <c r="C59" s="219"/>
      <c r="D59" s="220"/>
      <c r="E59" s="215" t="s">
        <v>238</v>
      </c>
      <c r="F59" s="215"/>
      <c r="G59" s="216"/>
      <c r="H59" s="217"/>
    </row>
    <row r="60" spans="2:8" ht="30" customHeight="1">
      <c r="B60" s="108" t="s">
        <v>4</v>
      </c>
      <c r="C60" s="221" t="s">
        <v>0</v>
      </c>
      <c r="D60" s="222"/>
      <c r="E60" s="111" t="s">
        <v>267</v>
      </c>
      <c r="F60" s="98" t="s">
        <v>267</v>
      </c>
      <c r="G60" s="98" t="s">
        <v>267</v>
      </c>
      <c r="H60" s="123" t="s">
        <v>267</v>
      </c>
    </row>
    <row r="61" spans="2:8" ht="30" customHeight="1">
      <c r="B61" s="107" t="s">
        <v>5</v>
      </c>
      <c r="C61" s="223" t="s">
        <v>1</v>
      </c>
      <c r="D61" s="224"/>
      <c r="E61" s="106"/>
      <c r="F61" s="104"/>
      <c r="G61" s="104"/>
      <c r="H61" s="105"/>
    </row>
    <row r="62" spans="2:8" ht="30" customHeight="1">
      <c r="B62" s="107" t="s">
        <v>6</v>
      </c>
      <c r="C62" s="223" t="s">
        <v>2</v>
      </c>
      <c r="D62" s="224"/>
      <c r="E62" s="176" t="s">
        <v>267</v>
      </c>
      <c r="F62" s="122" t="s">
        <v>267</v>
      </c>
      <c r="G62" s="122" t="s">
        <v>267</v>
      </c>
      <c r="H62" s="124" t="s">
        <v>267</v>
      </c>
    </row>
    <row r="63" spans="2:8" ht="30" customHeight="1">
      <c r="B63" s="107" t="s">
        <v>7</v>
      </c>
      <c r="C63" s="223" t="s">
        <v>87</v>
      </c>
      <c r="D63" s="224"/>
      <c r="E63" s="106"/>
      <c r="F63" s="104"/>
      <c r="G63" s="104"/>
      <c r="H63" s="105"/>
    </row>
    <row r="64" spans="2:8" ht="30" customHeight="1">
      <c r="B64" s="107" t="s">
        <v>157</v>
      </c>
      <c r="C64" s="223" t="s">
        <v>161</v>
      </c>
      <c r="D64" s="224"/>
      <c r="E64" s="106"/>
      <c r="F64" s="104"/>
      <c r="G64" s="104"/>
      <c r="H64" s="105"/>
    </row>
    <row r="65" spans="2:8" ht="30" customHeight="1">
      <c r="B65" s="107" t="s">
        <v>158</v>
      </c>
      <c r="C65" s="223" t="s">
        <v>185</v>
      </c>
      <c r="D65" s="224"/>
      <c r="E65" s="106"/>
      <c r="F65" s="104"/>
      <c r="G65" s="104"/>
      <c r="H65" s="105"/>
    </row>
    <row r="66" spans="2:8" ht="30" customHeight="1">
      <c r="B66" s="107" t="s">
        <v>159</v>
      </c>
      <c r="C66" s="223" t="s">
        <v>162</v>
      </c>
      <c r="D66" s="224"/>
      <c r="E66" s="106"/>
      <c r="F66" s="104"/>
      <c r="G66" s="104"/>
      <c r="H66" s="105"/>
    </row>
    <row r="67" spans="2:8" ht="30" customHeight="1">
      <c r="B67" s="107" t="s">
        <v>160</v>
      </c>
      <c r="C67" s="223" t="s">
        <v>163</v>
      </c>
      <c r="D67" s="224"/>
      <c r="E67" s="106"/>
      <c r="F67" s="104"/>
      <c r="G67" s="104"/>
      <c r="H67" s="105"/>
    </row>
    <row r="68" spans="2:8" ht="30" customHeight="1">
      <c r="B68" s="107" t="s">
        <v>8</v>
      </c>
      <c r="C68" s="223" t="s">
        <v>3</v>
      </c>
      <c r="D68" s="224"/>
      <c r="E68" s="106"/>
      <c r="F68" s="104"/>
      <c r="G68" s="104"/>
      <c r="H68" s="105"/>
    </row>
    <row r="69" spans="2:8" ht="30" customHeight="1">
      <c r="B69" s="107" t="s">
        <v>9</v>
      </c>
      <c r="C69" s="223" t="s">
        <v>164</v>
      </c>
      <c r="D69" s="224"/>
      <c r="E69" s="106"/>
      <c r="F69" s="104"/>
      <c r="G69" s="104"/>
      <c r="H69" s="105"/>
    </row>
    <row r="70" spans="2:8" ht="30" customHeight="1">
      <c r="B70" s="107" t="s">
        <v>165</v>
      </c>
      <c r="C70" s="223" t="s">
        <v>168</v>
      </c>
      <c r="D70" s="224"/>
      <c r="E70" s="106"/>
      <c r="F70" s="104"/>
      <c r="G70" s="104"/>
      <c r="H70" s="105"/>
    </row>
    <row r="71" spans="2:8" ht="30" customHeight="1">
      <c r="B71" s="107" t="s">
        <v>166</v>
      </c>
      <c r="C71" s="223" t="s">
        <v>169</v>
      </c>
      <c r="D71" s="224"/>
      <c r="E71" s="106"/>
      <c r="F71" s="104"/>
      <c r="G71" s="104"/>
      <c r="H71" s="105"/>
    </row>
    <row r="72" spans="2:8" ht="30" customHeight="1">
      <c r="B72" s="107" t="s">
        <v>167</v>
      </c>
      <c r="C72" s="223" t="s">
        <v>170</v>
      </c>
      <c r="D72" s="224"/>
      <c r="E72" s="176" t="s">
        <v>267</v>
      </c>
      <c r="F72" s="127" t="s">
        <v>267</v>
      </c>
      <c r="G72" s="127" t="s">
        <v>267</v>
      </c>
      <c r="H72" s="177" t="s">
        <v>267</v>
      </c>
    </row>
    <row r="73" spans="2:8" ht="30" customHeight="1" thickBot="1">
      <c r="B73" s="99" t="s">
        <v>253</v>
      </c>
      <c r="C73" s="229" t="s">
        <v>254</v>
      </c>
      <c r="D73" s="230"/>
      <c r="E73" s="178"/>
      <c r="F73" s="179"/>
      <c r="G73" s="179"/>
      <c r="H73" s="180"/>
    </row>
    <row r="74" spans="2:8" ht="17.25" customHeight="1" thickBot="1"/>
    <row r="75" spans="2:8" ht="30" customHeight="1" thickBot="1">
      <c r="B75" s="235" t="s">
        <v>263</v>
      </c>
      <c r="C75" s="236"/>
      <c r="D75" s="237"/>
      <c r="E75" s="238" t="s">
        <v>271</v>
      </c>
      <c r="F75" s="239"/>
    </row>
    <row r="76" spans="2:8" ht="30" customHeight="1">
      <c r="B76" s="240" t="s">
        <v>264</v>
      </c>
      <c r="C76" s="241"/>
      <c r="D76" s="132" t="s">
        <v>265</v>
      </c>
      <c r="E76" s="233"/>
      <c r="F76" s="234"/>
    </row>
    <row r="77" spans="2:8" ht="30" customHeight="1" thickBot="1">
      <c r="B77" s="242"/>
      <c r="C77" s="243"/>
      <c r="D77" s="133" t="s">
        <v>266</v>
      </c>
      <c r="E77" s="231"/>
      <c r="F77" s="232"/>
    </row>
    <row r="78" spans="2:8" ht="17.25" customHeight="1" thickBot="1"/>
    <row r="79" spans="2:8" ht="30" customHeight="1" thickBot="1">
      <c r="B79" s="244" t="s">
        <v>255</v>
      </c>
      <c r="C79" s="245"/>
      <c r="D79" s="245"/>
      <c r="E79" s="246" t="s">
        <v>270</v>
      </c>
      <c r="F79" s="247"/>
    </row>
    <row r="80" spans="2:8" ht="30" customHeight="1">
      <c r="B80" s="225" t="s">
        <v>86</v>
      </c>
      <c r="C80" s="266"/>
      <c r="D80" s="134" t="s">
        <v>99</v>
      </c>
      <c r="E80" s="271"/>
      <c r="F80" s="272"/>
    </row>
    <row r="81" spans="2:6" ht="30" customHeight="1">
      <c r="B81" s="267"/>
      <c r="C81" s="268"/>
      <c r="D81" s="135" t="s">
        <v>100</v>
      </c>
      <c r="E81" s="248"/>
      <c r="F81" s="249"/>
    </row>
    <row r="82" spans="2:6" ht="30" customHeight="1" thickBot="1">
      <c r="B82" s="269"/>
      <c r="C82" s="270"/>
      <c r="D82" s="136" t="s">
        <v>101</v>
      </c>
      <c r="E82" s="273"/>
      <c r="F82" s="274"/>
    </row>
    <row r="83" spans="2:6" ht="17.25" customHeight="1" thickBot="1"/>
    <row r="84" spans="2:6" ht="30" customHeight="1" thickBot="1">
      <c r="B84" s="244" t="s">
        <v>132</v>
      </c>
      <c r="C84" s="245"/>
      <c r="D84" s="245"/>
      <c r="E84" s="246" t="s">
        <v>269</v>
      </c>
      <c r="F84" s="247"/>
    </row>
    <row r="85" spans="2:6" ht="30" customHeight="1">
      <c r="B85" s="256" t="s">
        <v>199</v>
      </c>
      <c r="C85" s="257"/>
      <c r="D85" s="134" t="s">
        <v>133</v>
      </c>
      <c r="E85" s="250"/>
      <c r="F85" s="251"/>
    </row>
    <row r="86" spans="2:6" ht="30" customHeight="1">
      <c r="B86" s="258"/>
      <c r="C86" s="259"/>
      <c r="D86" s="135" t="s">
        <v>134</v>
      </c>
      <c r="E86" s="262"/>
      <c r="F86" s="263"/>
    </row>
    <row r="87" spans="2:6" ht="30" customHeight="1" thickBot="1">
      <c r="B87" s="260"/>
      <c r="C87" s="261"/>
      <c r="D87" s="137" t="s">
        <v>135</v>
      </c>
      <c r="E87" s="252"/>
      <c r="F87" s="253"/>
    </row>
    <row r="88" spans="2:6" ht="30" customHeight="1">
      <c r="B88" s="256" t="s">
        <v>136</v>
      </c>
      <c r="C88" s="275"/>
      <c r="D88" s="134" t="s">
        <v>171</v>
      </c>
      <c r="E88" s="250"/>
      <c r="F88" s="251"/>
    </row>
    <row r="89" spans="2:6" ht="15" customHeight="1">
      <c r="B89" s="276"/>
      <c r="C89" s="277"/>
      <c r="D89" s="138"/>
      <c r="E89" s="280" t="s">
        <v>268</v>
      </c>
      <c r="F89" s="281"/>
    </row>
    <row r="90" spans="2:6" ht="30" customHeight="1" thickBot="1">
      <c r="B90" s="278"/>
      <c r="C90" s="279"/>
      <c r="D90" s="136" t="s">
        <v>137</v>
      </c>
      <c r="E90" s="282"/>
      <c r="F90" s="283"/>
    </row>
    <row r="91" spans="2:6" ht="17.25" customHeight="1">
      <c r="B91" s="264"/>
      <c r="C91" s="265"/>
      <c r="D91" s="97"/>
      <c r="E91" s="254"/>
      <c r="F91" s="255"/>
    </row>
  </sheetData>
  <sheetProtection algorithmName="SHA-512" hashValue="Pp72U/UkebUBOqR/SD5CfE1DurZ36Xaen1j/jVLkWgwRGoxsK03vnnqs+dpKZr6xW/G9B1eP7oYmFK3CJaxEeQ==" saltValue="uidE40mjhsJ36P51WjDRpg==" spinCount="100000" sheet="1" objects="1" scenarios="1"/>
  <mergeCells count="132">
    <mergeCell ref="B1:C1"/>
    <mergeCell ref="C65:D65"/>
    <mergeCell ref="C66:D66"/>
    <mergeCell ref="C67:D67"/>
    <mergeCell ref="C68:D68"/>
    <mergeCell ref="B30:C30"/>
    <mergeCell ref="E22:F22"/>
    <mergeCell ref="E23:F23"/>
    <mergeCell ref="B24:C24"/>
    <mergeCell ref="B3:C3"/>
    <mergeCell ref="B4:C4"/>
    <mergeCell ref="B14:C14"/>
    <mergeCell ref="B15:C15"/>
    <mergeCell ref="B16:C16"/>
    <mergeCell ref="B17:C17"/>
    <mergeCell ref="B18:C18"/>
    <mergeCell ref="B5:C5"/>
    <mergeCell ref="B13:C13"/>
    <mergeCell ref="E46:F46"/>
    <mergeCell ref="E47:F47"/>
    <mergeCell ref="E41:F41"/>
    <mergeCell ref="E42:F42"/>
    <mergeCell ref="B21:C21"/>
    <mergeCell ref="E44:F44"/>
    <mergeCell ref="G2:I2"/>
    <mergeCell ref="B39:C39"/>
    <mergeCell ref="E19:F19"/>
    <mergeCell ref="E8:F9"/>
    <mergeCell ref="E10:F10"/>
    <mergeCell ref="B2:C2"/>
    <mergeCell ref="E32:F32"/>
    <mergeCell ref="E33:F33"/>
    <mergeCell ref="B36:C36"/>
    <mergeCell ref="E13:F13"/>
    <mergeCell ref="E39:F39"/>
    <mergeCell ref="E16:F16"/>
    <mergeCell ref="E17:F17"/>
    <mergeCell ref="E21:F21"/>
    <mergeCell ref="E31:F31"/>
    <mergeCell ref="E38:F38"/>
    <mergeCell ref="E25:F25"/>
    <mergeCell ref="E26:F26"/>
    <mergeCell ref="E18:F18"/>
    <mergeCell ref="E34:F34"/>
    <mergeCell ref="B20:F20"/>
    <mergeCell ref="B32:C32"/>
    <mergeCell ref="B33:C33"/>
    <mergeCell ref="B19:C19"/>
    <mergeCell ref="E6:F6"/>
    <mergeCell ref="E7:F7"/>
    <mergeCell ref="B40:C40"/>
    <mergeCell ref="B41:C41"/>
    <mergeCell ref="B12:F12"/>
    <mergeCell ref="B25:C25"/>
    <mergeCell ref="B26:C26"/>
    <mergeCell ref="E27:F27"/>
    <mergeCell ref="E28:F28"/>
    <mergeCell ref="E29:F29"/>
    <mergeCell ref="E30:F30"/>
    <mergeCell ref="B27:C27"/>
    <mergeCell ref="B35:F35"/>
    <mergeCell ref="B28:C28"/>
    <mergeCell ref="B29:C29"/>
    <mergeCell ref="B37:C37"/>
    <mergeCell ref="B38:C38"/>
    <mergeCell ref="B34:C34"/>
    <mergeCell ref="E40:F40"/>
    <mergeCell ref="E24:F24"/>
    <mergeCell ref="B22:C22"/>
    <mergeCell ref="B23:C23"/>
    <mergeCell ref="E14:F14"/>
    <mergeCell ref="E15:F15"/>
    <mergeCell ref="B50:F50"/>
    <mergeCell ref="E48:F48"/>
    <mergeCell ref="E52:F52"/>
    <mergeCell ref="E53:F53"/>
    <mergeCell ref="B31:C31"/>
    <mergeCell ref="E36:F36"/>
    <mergeCell ref="E37:F37"/>
    <mergeCell ref="B45:F45"/>
    <mergeCell ref="B42:C42"/>
    <mergeCell ref="B44:C44"/>
    <mergeCell ref="B43:C43"/>
    <mergeCell ref="E43:F43"/>
    <mergeCell ref="B47:C47"/>
    <mergeCell ref="B49:C49"/>
    <mergeCell ref="B51:C51"/>
    <mergeCell ref="B52:C52"/>
    <mergeCell ref="B46:C46"/>
    <mergeCell ref="B53:C53"/>
    <mergeCell ref="B48:C48"/>
    <mergeCell ref="E49:F49"/>
    <mergeCell ref="E51:F51"/>
    <mergeCell ref="B79:D79"/>
    <mergeCell ref="E79:F79"/>
    <mergeCell ref="E81:F81"/>
    <mergeCell ref="E85:F85"/>
    <mergeCell ref="E87:F87"/>
    <mergeCell ref="E91:F91"/>
    <mergeCell ref="B85:C87"/>
    <mergeCell ref="E86:F86"/>
    <mergeCell ref="B91:C91"/>
    <mergeCell ref="B80:C82"/>
    <mergeCell ref="E80:F80"/>
    <mergeCell ref="E82:F82"/>
    <mergeCell ref="B84:D84"/>
    <mergeCell ref="E84:F84"/>
    <mergeCell ref="B88:C90"/>
    <mergeCell ref="E88:F88"/>
    <mergeCell ref="E89:F89"/>
    <mergeCell ref="E90:F90"/>
    <mergeCell ref="C71:D71"/>
    <mergeCell ref="C72:D72"/>
    <mergeCell ref="C73:D73"/>
    <mergeCell ref="E77:F77"/>
    <mergeCell ref="E76:F76"/>
    <mergeCell ref="B75:D75"/>
    <mergeCell ref="E75:F75"/>
    <mergeCell ref="C62:D62"/>
    <mergeCell ref="C69:D69"/>
    <mergeCell ref="B76:C77"/>
    <mergeCell ref="B55:F55"/>
    <mergeCell ref="B56:D56"/>
    <mergeCell ref="E56:H56"/>
    <mergeCell ref="B59:D59"/>
    <mergeCell ref="E59:H59"/>
    <mergeCell ref="C60:D60"/>
    <mergeCell ref="C63:D63"/>
    <mergeCell ref="C64:D64"/>
    <mergeCell ref="C70:D70"/>
    <mergeCell ref="C61:D61"/>
    <mergeCell ref="B57:C58"/>
  </mergeCells>
  <dataValidations count="3">
    <dataValidation type="custom" allowBlank="1" showInputMessage="1" showErrorMessage="1" errorTitle="ungültiger Wert" error="Der eingegebene Wert ist nicht zugelassen._x000a__x000a_Bitte geben Sie einen Wert mit max. vier Nachkommastellen ein!" prompt="Bitte geben Sie hier einen Wert mit max. vier Nachkommastellen ein!" sqref="E76:F77" xr:uid="{639E5D77-F539-4E46-9A3E-F5ACE28F0EE9}">
      <formula1>IF(ISNUMBER(FIND(",",E76)),LEN(E76)-FIND(",",E76)&lt;5,"WAHR")</formula1>
    </dataValidation>
    <dataValidation type="custom" allowBlank="1" showInputMessage="1" showErrorMessage="1" errorTitle="ungültiger Wert" error="Der eingegebene Wert ist nicht zugelassen._x000a__x000a_Bitte geben Sie einen Wert mit max. zwei Nachkommastellen ein!" prompt="Bitte geben Sie hier einen Wert mit max. zwei Nachkommastellen ein!" sqref="E61:H61 E80:F82 E85:F88 E63:H71" xr:uid="{A964CFC2-DCA1-4070-9714-5F976C5AE521}">
      <formula1>IF(ISNUMBER(FIND(",",E61)),LEN(E61)-FIND(",",E61)&lt;3,"WAHR")</formula1>
    </dataValidation>
    <dataValidation type="custom" allowBlank="1" showInputMessage="1" showErrorMessage="1" errorTitle="ungültiger Wert" error="Der eingegebene Wert ist nicht zugelassen._x000a__x000a_Bitte geben Sie hier einen ganzzahligen Wert ohne Nachkommastellen ein!" prompt="Bitte geben Sie hier einen ganzzahligen Wert ohne Nachkommastellen ein!" sqref="E90:F90" xr:uid="{59E8EDDC-D569-4A54-9851-DA7E4BC58F44}">
      <formula1>IF(ISNUMBER(FIND(",",E90)),LEN(E90)-FIND(",",E90)&lt;1,"WAHR")</formula1>
    </dataValidation>
  </dataValidations>
  <pageMargins left="0.7" right="0.7" top="0.78740157499999996" bottom="0.78740157499999996" header="0.3" footer="0.3"/>
  <pageSetup paperSize="8"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F469-5528-4D98-9EE1-9EA56B7628B6}">
  <sheetPr>
    <pageSetUpPr fitToPage="1"/>
  </sheetPr>
  <dimension ref="B1:P91"/>
  <sheetViews>
    <sheetView showGridLines="0" zoomScaleNormal="100" zoomScalePageLayoutView="70" workbookViewId="0">
      <pane ySplit="10" topLeftCell="A11" activePane="bottomLeft" state="frozen"/>
      <selection pane="bottomLeft" activeCell="E10" sqref="E10:F10"/>
    </sheetView>
  </sheetViews>
  <sheetFormatPr baseColWidth="10" defaultRowHeight="17.25" customHeight="1"/>
  <cols>
    <col min="1" max="1" width="3.7109375" style="37" customWidth="1"/>
    <col min="2" max="2" width="45.140625" style="37" customWidth="1"/>
    <col min="3" max="3" width="32.7109375" style="37" customWidth="1"/>
    <col min="4" max="4" width="65.7109375" style="37" customWidth="1"/>
    <col min="5" max="8" width="25.7109375" style="37" customWidth="1"/>
    <col min="9" max="10" width="10.7109375" style="37" customWidth="1"/>
    <col min="11" max="17" width="15.7109375" style="37" customWidth="1"/>
    <col min="18" max="18" width="28.7109375" style="37" customWidth="1"/>
    <col min="19" max="16384" width="11.42578125" style="37"/>
  </cols>
  <sheetData>
    <row r="1" spans="2:16" ht="20.100000000000001" customHeight="1">
      <c r="B1" s="320" t="s">
        <v>309</v>
      </c>
      <c r="C1" s="321"/>
    </row>
    <row r="2" spans="2:16" ht="20.100000000000001" customHeight="1" thickBot="1">
      <c r="B2" s="316" t="s">
        <v>239</v>
      </c>
      <c r="C2" s="317"/>
      <c r="D2" s="38"/>
      <c r="E2" s="39"/>
      <c r="F2" s="40"/>
      <c r="G2" s="308" t="s">
        <v>116</v>
      </c>
      <c r="H2" s="308"/>
      <c r="I2" s="309"/>
      <c r="J2" s="41"/>
      <c r="K2" s="40"/>
      <c r="L2" s="40"/>
      <c r="M2" s="40"/>
      <c r="N2" s="40"/>
      <c r="O2" s="40"/>
      <c r="P2" s="40"/>
    </row>
    <row r="3" spans="2:16" ht="39.950000000000003" customHeight="1">
      <c r="B3" s="332"/>
      <c r="C3" s="265"/>
      <c r="E3" s="139" t="s">
        <v>19</v>
      </c>
      <c r="F3" s="140" t="s">
        <v>17</v>
      </c>
      <c r="G3" s="42">
        <f>COUNTA(E58:H58,E61:H61,E63:H71,E73:H73,E76:F77,E80:F82,E85:F88,E90)</f>
        <v>0</v>
      </c>
      <c r="H3" s="43" t="s">
        <v>122</v>
      </c>
      <c r="I3" s="44">
        <v>54</v>
      </c>
      <c r="J3" s="45"/>
    </row>
    <row r="4" spans="2:16" ht="39.950000000000003" customHeight="1" thickBot="1">
      <c r="B4" s="333"/>
      <c r="C4" s="334"/>
      <c r="E4" s="141" t="s">
        <v>19</v>
      </c>
      <c r="F4" s="142" t="s">
        <v>64</v>
      </c>
      <c r="G4" s="46">
        <f>COUNTA(E10,E14:F19,E21:F34,E36:F44,E46:F49,E51:F53)</f>
        <v>0</v>
      </c>
      <c r="H4" s="47" t="s">
        <v>122</v>
      </c>
      <c r="I4" s="48">
        <v>37</v>
      </c>
      <c r="J4" s="45"/>
    </row>
    <row r="5" spans="2:16" ht="17.25" customHeight="1" thickBot="1">
      <c r="B5" s="335"/>
      <c r="C5" s="336"/>
    </row>
    <row r="6" spans="2:16" ht="17.25" customHeight="1">
      <c r="B6" s="49"/>
      <c r="C6" s="49"/>
      <c r="D6" s="50" t="s">
        <v>146</v>
      </c>
      <c r="E6" s="300" t="s">
        <v>240</v>
      </c>
      <c r="F6" s="301"/>
    </row>
    <row r="7" spans="2:16" ht="34.5" customHeight="1" thickBot="1">
      <c r="B7" s="49"/>
      <c r="C7" s="49"/>
      <c r="D7" s="51" t="s">
        <v>66</v>
      </c>
      <c r="E7" s="302" t="s">
        <v>241</v>
      </c>
      <c r="F7" s="279"/>
    </row>
    <row r="8" spans="2:16" ht="15" customHeight="1">
      <c r="B8" s="49"/>
      <c r="C8" s="49"/>
      <c r="D8" s="52" t="s">
        <v>67</v>
      </c>
      <c r="E8" s="337" t="str">
        <f>IF(Gerätetyp_L6!E8="","",Gerätetyp_L6!E8)</f>
        <v/>
      </c>
      <c r="F8" s="338"/>
    </row>
    <row r="9" spans="2:16" ht="15" customHeight="1" thickBot="1">
      <c r="B9" s="49"/>
      <c r="C9" s="49"/>
      <c r="D9" s="53" t="s">
        <v>308</v>
      </c>
      <c r="E9" s="339"/>
      <c r="F9" s="340"/>
    </row>
    <row r="10" spans="2:16" ht="30" customHeight="1" thickBot="1">
      <c r="B10" s="49"/>
      <c r="C10" s="49"/>
      <c r="D10" s="54" t="s">
        <v>10</v>
      </c>
      <c r="E10" s="314"/>
      <c r="F10" s="315"/>
      <c r="G10" s="55"/>
      <c r="H10" s="55"/>
      <c r="I10" s="55"/>
      <c r="J10" s="55"/>
    </row>
    <row r="11" spans="2:16" ht="17.25" customHeight="1" thickBot="1">
      <c r="I11" s="55"/>
      <c r="J11" s="55"/>
      <c r="K11" s="55"/>
      <c r="L11" s="55"/>
      <c r="M11" s="55"/>
      <c r="N11" s="55"/>
    </row>
    <row r="12" spans="2:16" ht="30" customHeight="1" thickBot="1">
      <c r="B12" s="303" t="s">
        <v>65</v>
      </c>
      <c r="C12" s="304"/>
      <c r="D12" s="304"/>
      <c r="E12" s="304"/>
      <c r="F12" s="305"/>
      <c r="G12" s="56"/>
      <c r="H12" s="56"/>
      <c r="I12" s="6"/>
      <c r="J12" s="6"/>
    </row>
    <row r="13" spans="2:16" ht="64.5" customHeight="1" thickBot="1">
      <c r="B13" s="330" t="s">
        <v>62</v>
      </c>
      <c r="C13" s="331"/>
      <c r="D13" s="88" t="s">
        <v>63</v>
      </c>
      <c r="E13" s="318" t="s">
        <v>117</v>
      </c>
      <c r="F13" s="319"/>
    </row>
    <row r="14" spans="2:16" ht="30" customHeight="1">
      <c r="B14" s="326" t="s">
        <v>28</v>
      </c>
      <c r="C14" s="327"/>
      <c r="D14" s="63" t="s">
        <v>223</v>
      </c>
      <c r="E14" s="306"/>
      <c r="F14" s="307"/>
    </row>
    <row r="15" spans="2:16" ht="30" customHeight="1">
      <c r="B15" s="292" t="s">
        <v>29</v>
      </c>
      <c r="C15" s="293"/>
      <c r="D15" s="64" t="s">
        <v>224</v>
      </c>
      <c r="E15" s="288"/>
      <c r="F15" s="289"/>
    </row>
    <row r="16" spans="2:16" ht="30" customHeight="1">
      <c r="B16" s="292" t="s">
        <v>30</v>
      </c>
      <c r="C16" s="293"/>
      <c r="D16" s="65" t="s">
        <v>225</v>
      </c>
      <c r="E16" s="288"/>
      <c r="F16" s="289"/>
    </row>
    <row r="17" spans="2:8" ht="30" customHeight="1">
      <c r="B17" s="292" t="s">
        <v>213</v>
      </c>
      <c r="C17" s="293"/>
      <c r="D17" s="64" t="s">
        <v>226</v>
      </c>
      <c r="E17" s="288"/>
      <c r="F17" s="289"/>
    </row>
    <row r="18" spans="2:8" ht="30" customHeight="1">
      <c r="B18" s="292" t="s">
        <v>31</v>
      </c>
      <c r="C18" s="293"/>
      <c r="D18" s="64" t="s">
        <v>227</v>
      </c>
      <c r="E18" s="288"/>
      <c r="F18" s="289"/>
    </row>
    <row r="19" spans="2:8" ht="30" customHeight="1">
      <c r="B19" s="292" t="s">
        <v>184</v>
      </c>
      <c r="C19" s="293"/>
      <c r="D19" s="64" t="s">
        <v>156</v>
      </c>
      <c r="E19" s="288"/>
      <c r="F19" s="289"/>
    </row>
    <row r="20" spans="2:8" ht="30" customHeight="1">
      <c r="B20" s="284" t="s">
        <v>32</v>
      </c>
      <c r="C20" s="285"/>
      <c r="D20" s="285"/>
      <c r="E20" s="285"/>
      <c r="F20" s="293"/>
    </row>
    <row r="21" spans="2:8" ht="30" customHeight="1">
      <c r="B21" s="292" t="s">
        <v>33</v>
      </c>
      <c r="C21" s="293"/>
      <c r="D21" s="64" t="s">
        <v>205</v>
      </c>
      <c r="E21" s="288"/>
      <c r="F21" s="289"/>
    </row>
    <row r="22" spans="2:8" ht="30" customHeight="1">
      <c r="B22" s="292" t="s">
        <v>34</v>
      </c>
      <c r="C22" s="293"/>
      <c r="D22" s="64" t="s">
        <v>149</v>
      </c>
      <c r="E22" s="288"/>
      <c r="F22" s="289"/>
    </row>
    <row r="23" spans="2:8" ht="30" customHeight="1">
      <c r="B23" s="292" t="s">
        <v>35</v>
      </c>
      <c r="C23" s="293"/>
      <c r="D23" s="64" t="s">
        <v>228</v>
      </c>
      <c r="E23" s="288"/>
      <c r="F23" s="289"/>
    </row>
    <row r="24" spans="2:8" ht="30" customHeight="1">
      <c r="B24" s="292" t="s">
        <v>36</v>
      </c>
      <c r="C24" s="293"/>
      <c r="D24" s="64" t="s">
        <v>229</v>
      </c>
      <c r="E24" s="288"/>
      <c r="F24" s="289"/>
    </row>
    <row r="25" spans="2:8" ht="30" customHeight="1">
      <c r="B25" s="292" t="s">
        <v>183</v>
      </c>
      <c r="C25" s="293"/>
      <c r="D25" s="64" t="s">
        <v>150</v>
      </c>
      <c r="E25" s="288"/>
      <c r="F25" s="289"/>
    </row>
    <row r="26" spans="2:8" ht="30" customHeight="1">
      <c r="B26" s="292" t="s">
        <v>37</v>
      </c>
      <c r="C26" s="293"/>
      <c r="D26" s="64" t="s">
        <v>172</v>
      </c>
      <c r="E26" s="288"/>
      <c r="F26" s="289"/>
    </row>
    <row r="27" spans="2:8" ht="30" customHeight="1">
      <c r="B27" s="292" t="s">
        <v>38</v>
      </c>
      <c r="C27" s="293"/>
      <c r="D27" s="64" t="s">
        <v>173</v>
      </c>
      <c r="E27" s="288"/>
      <c r="F27" s="289"/>
    </row>
    <row r="28" spans="2:8" ht="30" customHeight="1">
      <c r="B28" s="292" t="s">
        <v>39</v>
      </c>
      <c r="C28" s="293"/>
      <c r="D28" s="64" t="s">
        <v>242</v>
      </c>
      <c r="E28" s="288"/>
      <c r="F28" s="289"/>
    </row>
    <row r="29" spans="2:8" ht="30" customHeight="1">
      <c r="B29" s="292" t="s">
        <v>40</v>
      </c>
      <c r="C29" s="293"/>
      <c r="D29" s="64" t="s">
        <v>151</v>
      </c>
      <c r="E29" s="288"/>
      <c r="F29" s="289"/>
    </row>
    <row r="30" spans="2:8" ht="30" customHeight="1">
      <c r="B30" s="292" t="s">
        <v>182</v>
      </c>
      <c r="C30" s="293"/>
      <c r="D30" s="64" t="s">
        <v>243</v>
      </c>
      <c r="E30" s="288"/>
      <c r="F30" s="289"/>
    </row>
    <row r="31" spans="2:8" ht="30" customHeight="1">
      <c r="B31" s="292" t="s">
        <v>41</v>
      </c>
      <c r="C31" s="293"/>
      <c r="D31" s="64" t="s">
        <v>231</v>
      </c>
      <c r="E31" s="288"/>
      <c r="F31" s="289"/>
    </row>
    <row r="32" spans="2:8" ht="30" customHeight="1">
      <c r="B32" s="292" t="s">
        <v>42</v>
      </c>
      <c r="C32" s="293"/>
      <c r="D32" s="64" t="s">
        <v>232</v>
      </c>
      <c r="E32" s="288"/>
      <c r="F32" s="289"/>
      <c r="G32" s="55"/>
      <c r="H32" s="55"/>
    </row>
    <row r="33" spans="2:8" ht="30" customHeight="1">
      <c r="B33" s="292" t="s">
        <v>43</v>
      </c>
      <c r="C33" s="293"/>
      <c r="D33" s="64" t="s">
        <v>233</v>
      </c>
      <c r="E33" s="288"/>
      <c r="F33" s="289"/>
      <c r="G33" s="55"/>
      <c r="H33" s="55"/>
    </row>
    <row r="34" spans="2:8" ht="30" customHeight="1">
      <c r="B34" s="294" t="s">
        <v>44</v>
      </c>
      <c r="C34" s="295"/>
      <c r="D34" s="66" t="s">
        <v>152</v>
      </c>
      <c r="E34" s="298"/>
      <c r="F34" s="299"/>
      <c r="G34" s="55"/>
      <c r="H34" s="55"/>
    </row>
    <row r="35" spans="2:8" ht="30" customHeight="1">
      <c r="B35" s="284" t="s">
        <v>45</v>
      </c>
      <c r="C35" s="285"/>
      <c r="D35" s="286"/>
      <c r="E35" s="286"/>
      <c r="F35" s="287"/>
      <c r="G35" s="55"/>
      <c r="H35" s="55"/>
    </row>
    <row r="36" spans="2:8" ht="30" customHeight="1">
      <c r="B36" s="292" t="s">
        <v>46</v>
      </c>
      <c r="C36" s="293"/>
      <c r="D36" s="66" t="s">
        <v>174</v>
      </c>
      <c r="E36" s="288"/>
      <c r="F36" s="289"/>
      <c r="G36" s="55"/>
      <c r="H36" s="55"/>
    </row>
    <row r="37" spans="2:8" ht="30" customHeight="1">
      <c r="B37" s="292" t="s">
        <v>47</v>
      </c>
      <c r="C37" s="293"/>
      <c r="D37" s="66" t="s">
        <v>175</v>
      </c>
      <c r="E37" s="288"/>
      <c r="F37" s="289"/>
      <c r="G37" s="55"/>
      <c r="H37" s="55"/>
    </row>
    <row r="38" spans="2:8" ht="30" customHeight="1">
      <c r="B38" s="292" t="s">
        <v>48</v>
      </c>
      <c r="C38" s="293"/>
      <c r="D38" s="66" t="s">
        <v>176</v>
      </c>
      <c r="E38" s="288"/>
      <c r="F38" s="289"/>
      <c r="G38" s="57"/>
      <c r="H38" s="57"/>
    </row>
    <row r="39" spans="2:8" ht="30" customHeight="1">
      <c r="B39" s="292" t="s">
        <v>49</v>
      </c>
      <c r="C39" s="293"/>
      <c r="D39" s="66" t="s">
        <v>177</v>
      </c>
      <c r="E39" s="288"/>
      <c r="F39" s="289"/>
      <c r="G39" s="57"/>
      <c r="H39" s="57"/>
    </row>
    <row r="40" spans="2:8" ht="30" customHeight="1">
      <c r="B40" s="292" t="s">
        <v>50</v>
      </c>
      <c r="C40" s="293"/>
      <c r="D40" s="66" t="s">
        <v>234</v>
      </c>
      <c r="E40" s="288"/>
      <c r="F40" s="289"/>
      <c r="G40" s="57"/>
      <c r="H40" s="57"/>
    </row>
    <row r="41" spans="2:8" ht="30" customHeight="1">
      <c r="B41" s="292" t="s">
        <v>51</v>
      </c>
      <c r="C41" s="293"/>
      <c r="D41" s="66" t="s">
        <v>235</v>
      </c>
      <c r="E41" s="288"/>
      <c r="F41" s="289"/>
      <c r="G41" s="57"/>
      <c r="H41" s="57"/>
    </row>
    <row r="42" spans="2:8" ht="30" customHeight="1">
      <c r="B42" s="292" t="s">
        <v>42</v>
      </c>
      <c r="C42" s="293"/>
      <c r="D42" s="66" t="s">
        <v>232</v>
      </c>
      <c r="E42" s="288"/>
      <c r="F42" s="289"/>
      <c r="G42" s="57"/>
      <c r="H42" s="57"/>
    </row>
    <row r="43" spans="2:8" ht="30" customHeight="1">
      <c r="B43" s="292" t="s">
        <v>181</v>
      </c>
      <c r="C43" s="293"/>
      <c r="D43" s="64" t="s">
        <v>236</v>
      </c>
      <c r="E43" s="288"/>
      <c r="F43" s="289"/>
      <c r="G43" s="55"/>
      <c r="H43" s="55"/>
    </row>
    <row r="44" spans="2:8" ht="30" customHeight="1">
      <c r="B44" s="294" t="s">
        <v>52</v>
      </c>
      <c r="C44" s="295"/>
      <c r="D44" s="66" t="s">
        <v>178</v>
      </c>
      <c r="E44" s="298"/>
      <c r="F44" s="299"/>
      <c r="G44" s="57"/>
      <c r="H44" s="57"/>
    </row>
    <row r="45" spans="2:8" ht="24.95" customHeight="1">
      <c r="B45" s="284" t="s">
        <v>53</v>
      </c>
      <c r="C45" s="285"/>
      <c r="D45" s="286"/>
      <c r="E45" s="286"/>
      <c r="F45" s="287"/>
      <c r="G45" s="57"/>
      <c r="H45" s="57"/>
    </row>
    <row r="46" spans="2:8" ht="30" customHeight="1">
      <c r="B46" s="292" t="s">
        <v>54</v>
      </c>
      <c r="C46" s="293"/>
      <c r="D46" s="64" t="s">
        <v>153</v>
      </c>
      <c r="E46" s="288"/>
      <c r="F46" s="289"/>
      <c r="G46" s="57"/>
      <c r="H46" s="57"/>
    </row>
    <row r="47" spans="2:8" ht="30" customHeight="1">
      <c r="B47" s="292" t="s">
        <v>55</v>
      </c>
      <c r="C47" s="293"/>
      <c r="D47" s="64" t="s">
        <v>153</v>
      </c>
      <c r="E47" s="288"/>
      <c r="F47" s="289"/>
      <c r="G47" s="57"/>
      <c r="H47" s="57"/>
    </row>
    <row r="48" spans="2:8" ht="30" customHeight="1">
      <c r="B48" s="292" t="s">
        <v>56</v>
      </c>
      <c r="C48" s="293"/>
      <c r="D48" s="64" t="s">
        <v>237</v>
      </c>
      <c r="E48" s="288"/>
      <c r="F48" s="289"/>
      <c r="G48" s="57"/>
      <c r="H48" s="57"/>
    </row>
    <row r="49" spans="2:8" ht="30" customHeight="1">
      <c r="B49" s="294" t="s">
        <v>57</v>
      </c>
      <c r="C49" s="295"/>
      <c r="D49" s="66" t="s">
        <v>154</v>
      </c>
      <c r="E49" s="298"/>
      <c r="F49" s="299"/>
      <c r="G49" s="57"/>
      <c r="H49" s="57"/>
    </row>
    <row r="50" spans="2:8" ht="30" customHeight="1">
      <c r="B50" s="284" t="s">
        <v>58</v>
      </c>
      <c r="C50" s="285"/>
      <c r="D50" s="286"/>
      <c r="E50" s="286"/>
      <c r="F50" s="287"/>
      <c r="G50" s="57"/>
      <c r="H50" s="57"/>
    </row>
    <row r="51" spans="2:8" ht="30" customHeight="1">
      <c r="B51" s="292" t="s">
        <v>59</v>
      </c>
      <c r="C51" s="293"/>
      <c r="D51" s="64" t="s">
        <v>179</v>
      </c>
      <c r="E51" s="288"/>
      <c r="F51" s="289"/>
      <c r="G51" s="57"/>
      <c r="H51" s="57"/>
    </row>
    <row r="52" spans="2:8" ht="30" customHeight="1">
      <c r="B52" s="292" t="s">
        <v>60</v>
      </c>
      <c r="C52" s="293"/>
      <c r="D52" s="64" t="s">
        <v>180</v>
      </c>
      <c r="E52" s="288"/>
      <c r="F52" s="289"/>
      <c r="G52" s="57"/>
      <c r="H52" s="57"/>
    </row>
    <row r="53" spans="2:8" ht="30" customHeight="1" thickBot="1">
      <c r="B53" s="296" t="s">
        <v>61</v>
      </c>
      <c r="C53" s="297"/>
      <c r="D53" s="67" t="s">
        <v>155</v>
      </c>
      <c r="E53" s="290"/>
      <c r="F53" s="291"/>
    </row>
    <row r="54" spans="2:8" ht="30" customHeight="1">
      <c r="B54" s="49"/>
      <c r="C54" s="49"/>
      <c r="D54" s="49"/>
      <c r="E54" s="49"/>
      <c r="F54" s="58"/>
      <c r="G54" s="57"/>
      <c r="H54" s="57"/>
    </row>
    <row r="55" spans="2:8" ht="30" customHeight="1" thickBot="1">
      <c r="B55" s="211" t="s">
        <v>252</v>
      </c>
      <c r="C55" s="212"/>
      <c r="D55" s="212"/>
      <c r="E55" s="212"/>
      <c r="F55" s="212"/>
      <c r="G55" s="57"/>
      <c r="H55" s="57"/>
    </row>
    <row r="56" spans="2:8" ht="30" customHeight="1" thickBot="1">
      <c r="B56" s="213" t="s">
        <v>138</v>
      </c>
      <c r="C56" s="214"/>
      <c r="D56" s="214"/>
      <c r="E56" s="215" t="s">
        <v>238</v>
      </c>
      <c r="F56" s="215"/>
      <c r="G56" s="216"/>
      <c r="H56" s="217"/>
    </row>
    <row r="57" spans="2:8" ht="30" customHeight="1" thickBot="1">
      <c r="B57" s="225"/>
      <c r="C57" s="226"/>
      <c r="D57" s="130" t="s">
        <v>256</v>
      </c>
      <c r="E57" s="128" t="s">
        <v>257</v>
      </c>
      <c r="F57" s="100" t="s">
        <v>258</v>
      </c>
      <c r="G57" s="100" t="s">
        <v>259</v>
      </c>
      <c r="H57" s="101" t="s">
        <v>260</v>
      </c>
    </row>
    <row r="58" spans="2:8" ht="30" customHeight="1" thickBot="1">
      <c r="B58" s="227"/>
      <c r="C58" s="228"/>
      <c r="D58" s="131" t="s">
        <v>261</v>
      </c>
      <c r="E58" s="129"/>
      <c r="F58" s="102"/>
      <c r="G58" s="102"/>
      <c r="H58" s="103"/>
    </row>
    <row r="59" spans="2:8" ht="30" customHeight="1" thickBot="1">
      <c r="B59" s="218" t="s">
        <v>262</v>
      </c>
      <c r="C59" s="219"/>
      <c r="D59" s="220"/>
      <c r="E59" s="215" t="s">
        <v>238</v>
      </c>
      <c r="F59" s="215"/>
      <c r="G59" s="216"/>
      <c r="H59" s="217"/>
    </row>
    <row r="60" spans="2:8" ht="30" customHeight="1">
      <c r="B60" s="108" t="s">
        <v>4</v>
      </c>
      <c r="C60" s="221" t="s">
        <v>0</v>
      </c>
      <c r="D60" s="222"/>
      <c r="E60" s="126" t="s">
        <v>267</v>
      </c>
      <c r="F60" s="98" t="s">
        <v>267</v>
      </c>
      <c r="G60" s="98" t="s">
        <v>267</v>
      </c>
      <c r="H60" s="123" t="s">
        <v>267</v>
      </c>
    </row>
    <row r="61" spans="2:8" ht="30" customHeight="1">
      <c r="B61" s="107" t="s">
        <v>5</v>
      </c>
      <c r="C61" s="223" t="s">
        <v>1</v>
      </c>
      <c r="D61" s="224"/>
      <c r="E61" s="125"/>
      <c r="F61" s="104"/>
      <c r="G61" s="104"/>
      <c r="H61" s="105"/>
    </row>
    <row r="62" spans="2:8" ht="30" customHeight="1">
      <c r="B62" s="107" t="s">
        <v>6</v>
      </c>
      <c r="C62" s="223" t="s">
        <v>2</v>
      </c>
      <c r="D62" s="224"/>
      <c r="E62" s="127" t="s">
        <v>267</v>
      </c>
      <c r="F62" s="122" t="s">
        <v>267</v>
      </c>
      <c r="G62" s="122" t="s">
        <v>267</v>
      </c>
      <c r="H62" s="124" t="s">
        <v>267</v>
      </c>
    </row>
    <row r="63" spans="2:8" ht="30" customHeight="1">
      <c r="B63" s="107" t="s">
        <v>7</v>
      </c>
      <c r="C63" s="223" t="s">
        <v>87</v>
      </c>
      <c r="D63" s="224"/>
      <c r="E63" s="125"/>
      <c r="F63" s="104"/>
      <c r="G63" s="104"/>
      <c r="H63" s="105"/>
    </row>
    <row r="64" spans="2:8" ht="30" customHeight="1">
      <c r="B64" s="107" t="s">
        <v>157</v>
      </c>
      <c r="C64" s="223" t="s">
        <v>161</v>
      </c>
      <c r="D64" s="224"/>
      <c r="E64" s="125"/>
      <c r="F64" s="104"/>
      <c r="G64" s="104"/>
      <c r="H64" s="105"/>
    </row>
    <row r="65" spans="2:8" ht="30" customHeight="1">
      <c r="B65" s="107" t="s">
        <v>158</v>
      </c>
      <c r="C65" s="223" t="s">
        <v>185</v>
      </c>
      <c r="D65" s="224"/>
      <c r="E65" s="184"/>
      <c r="F65" s="104"/>
      <c r="G65" s="104"/>
      <c r="H65" s="105"/>
    </row>
    <row r="66" spans="2:8" ht="30" customHeight="1">
      <c r="B66" s="107" t="s">
        <v>159</v>
      </c>
      <c r="C66" s="223" t="s">
        <v>162</v>
      </c>
      <c r="D66" s="224"/>
      <c r="E66" s="125"/>
      <c r="F66" s="104"/>
      <c r="G66" s="104"/>
      <c r="H66" s="105"/>
    </row>
    <row r="67" spans="2:8" ht="30" customHeight="1">
      <c r="B67" s="107" t="s">
        <v>160</v>
      </c>
      <c r="C67" s="223" t="s">
        <v>163</v>
      </c>
      <c r="D67" s="224"/>
      <c r="E67" s="125"/>
      <c r="F67" s="104"/>
      <c r="G67" s="104"/>
      <c r="H67" s="105"/>
    </row>
    <row r="68" spans="2:8" ht="30" customHeight="1">
      <c r="B68" s="107" t="s">
        <v>8</v>
      </c>
      <c r="C68" s="223" t="s">
        <v>3</v>
      </c>
      <c r="D68" s="224"/>
      <c r="E68" s="125"/>
      <c r="F68" s="104"/>
      <c r="G68" s="104"/>
      <c r="H68" s="105"/>
    </row>
    <row r="69" spans="2:8" ht="30" customHeight="1">
      <c r="B69" s="107" t="s">
        <v>9</v>
      </c>
      <c r="C69" s="223" t="s">
        <v>164</v>
      </c>
      <c r="D69" s="224"/>
      <c r="E69" s="125"/>
      <c r="F69" s="104"/>
      <c r="G69" s="104"/>
      <c r="H69" s="105"/>
    </row>
    <row r="70" spans="2:8" ht="30" customHeight="1">
      <c r="B70" s="107" t="s">
        <v>165</v>
      </c>
      <c r="C70" s="223" t="s">
        <v>168</v>
      </c>
      <c r="D70" s="224"/>
      <c r="E70" s="125"/>
      <c r="F70" s="104"/>
      <c r="G70" s="104"/>
      <c r="H70" s="105"/>
    </row>
    <row r="71" spans="2:8" ht="30" customHeight="1">
      <c r="B71" s="107" t="s">
        <v>166</v>
      </c>
      <c r="C71" s="223" t="s">
        <v>169</v>
      </c>
      <c r="D71" s="224"/>
      <c r="E71" s="125"/>
      <c r="F71" s="104"/>
      <c r="G71" s="104"/>
      <c r="H71" s="105"/>
    </row>
    <row r="72" spans="2:8" ht="30" customHeight="1">
      <c r="B72" s="107" t="s">
        <v>167</v>
      </c>
      <c r="C72" s="223" t="s">
        <v>170</v>
      </c>
      <c r="D72" s="224"/>
      <c r="E72" s="127" t="s">
        <v>267</v>
      </c>
      <c r="F72" s="127" t="s">
        <v>267</v>
      </c>
      <c r="G72" s="127" t="s">
        <v>267</v>
      </c>
      <c r="H72" s="127" t="s">
        <v>267</v>
      </c>
    </row>
    <row r="73" spans="2:8" ht="30" customHeight="1" thickBot="1">
      <c r="B73" s="99" t="s">
        <v>253</v>
      </c>
      <c r="C73" s="229" t="s">
        <v>254</v>
      </c>
      <c r="D73" s="230"/>
      <c r="E73" s="178"/>
      <c r="F73" s="179"/>
      <c r="G73" s="179"/>
      <c r="H73" s="180"/>
    </row>
    <row r="74" spans="2:8" ht="17.25" customHeight="1" thickBot="1"/>
    <row r="75" spans="2:8" ht="30" customHeight="1" thickBot="1">
      <c r="B75" s="235" t="s">
        <v>263</v>
      </c>
      <c r="C75" s="236"/>
      <c r="D75" s="237"/>
      <c r="E75" s="238" t="s">
        <v>271</v>
      </c>
      <c r="F75" s="239"/>
    </row>
    <row r="76" spans="2:8" ht="30" customHeight="1">
      <c r="B76" s="240" t="s">
        <v>264</v>
      </c>
      <c r="C76" s="241"/>
      <c r="D76" s="132" t="s">
        <v>265</v>
      </c>
      <c r="E76" s="233"/>
      <c r="F76" s="234"/>
    </row>
    <row r="77" spans="2:8" ht="30" customHeight="1" thickBot="1">
      <c r="B77" s="242"/>
      <c r="C77" s="243"/>
      <c r="D77" s="133" t="s">
        <v>266</v>
      </c>
      <c r="E77" s="231"/>
      <c r="F77" s="232"/>
    </row>
    <row r="78" spans="2:8" ht="17.25" customHeight="1" thickBot="1"/>
    <row r="79" spans="2:8" ht="30" customHeight="1" thickBot="1">
      <c r="B79" s="244" t="s">
        <v>255</v>
      </c>
      <c r="C79" s="245"/>
      <c r="D79" s="245"/>
      <c r="E79" s="246" t="s">
        <v>270</v>
      </c>
      <c r="F79" s="247"/>
    </row>
    <row r="80" spans="2:8" ht="30" customHeight="1">
      <c r="B80" s="225" t="s">
        <v>86</v>
      </c>
      <c r="C80" s="266"/>
      <c r="D80" s="134" t="s">
        <v>99</v>
      </c>
      <c r="E80" s="271"/>
      <c r="F80" s="272"/>
    </row>
    <row r="81" spans="2:6" ht="30" customHeight="1">
      <c r="B81" s="267"/>
      <c r="C81" s="268"/>
      <c r="D81" s="135" t="s">
        <v>100</v>
      </c>
      <c r="E81" s="248"/>
      <c r="F81" s="249"/>
    </row>
    <row r="82" spans="2:6" ht="30" customHeight="1" thickBot="1">
      <c r="B82" s="269"/>
      <c r="C82" s="270"/>
      <c r="D82" s="136" t="s">
        <v>101</v>
      </c>
      <c r="E82" s="273"/>
      <c r="F82" s="274"/>
    </row>
    <row r="83" spans="2:6" ht="17.25" customHeight="1" thickBot="1"/>
    <row r="84" spans="2:6" ht="30" customHeight="1" thickBot="1">
      <c r="B84" s="244" t="s">
        <v>132</v>
      </c>
      <c r="C84" s="245"/>
      <c r="D84" s="245"/>
      <c r="E84" s="246" t="s">
        <v>269</v>
      </c>
      <c r="F84" s="247"/>
    </row>
    <row r="85" spans="2:6" ht="30" customHeight="1">
      <c r="B85" s="256" t="s">
        <v>199</v>
      </c>
      <c r="C85" s="257"/>
      <c r="D85" s="134" t="s">
        <v>133</v>
      </c>
      <c r="E85" s="250"/>
      <c r="F85" s="251"/>
    </row>
    <row r="86" spans="2:6" ht="30" customHeight="1">
      <c r="B86" s="258"/>
      <c r="C86" s="259"/>
      <c r="D86" s="135" t="s">
        <v>134</v>
      </c>
      <c r="E86" s="262"/>
      <c r="F86" s="263"/>
    </row>
    <row r="87" spans="2:6" ht="30" customHeight="1" thickBot="1">
      <c r="B87" s="260"/>
      <c r="C87" s="261"/>
      <c r="D87" s="137" t="s">
        <v>135</v>
      </c>
      <c r="E87" s="252"/>
      <c r="F87" s="253"/>
    </row>
    <row r="88" spans="2:6" ht="30" customHeight="1">
      <c r="B88" s="256" t="s">
        <v>136</v>
      </c>
      <c r="C88" s="275"/>
      <c r="D88" s="134" t="s">
        <v>171</v>
      </c>
      <c r="E88" s="250"/>
      <c r="F88" s="251"/>
    </row>
    <row r="89" spans="2:6" ht="15" customHeight="1">
      <c r="B89" s="276"/>
      <c r="C89" s="277"/>
      <c r="D89" s="138"/>
      <c r="E89" s="280" t="s">
        <v>268</v>
      </c>
      <c r="F89" s="281"/>
    </row>
    <row r="90" spans="2:6" ht="30" customHeight="1" thickBot="1">
      <c r="B90" s="278"/>
      <c r="C90" s="279"/>
      <c r="D90" s="136" t="s">
        <v>137</v>
      </c>
      <c r="E90" s="282"/>
      <c r="F90" s="283"/>
    </row>
    <row r="91" spans="2:6" ht="17.25" customHeight="1">
      <c r="B91" s="264"/>
      <c r="C91" s="265"/>
      <c r="D91" s="97"/>
      <c r="E91" s="254"/>
      <c r="F91" s="255"/>
    </row>
  </sheetData>
  <sheetProtection algorithmName="SHA-512" hashValue="21uVyKhBAzqRrpSI4173ML+qKlKJqeXNeGnkodZ0MrjtLzh+pJKCExRcuwguN1CWCTo7d/znojoQNrjX8RsJpg==" saltValue="uxW792njSVySHlVcWZiAAw==" spinCount="100000" sheet="1" objects="1" scenarios="1"/>
  <mergeCells count="132">
    <mergeCell ref="C69:D69"/>
    <mergeCell ref="C70:D70"/>
    <mergeCell ref="C71:D71"/>
    <mergeCell ref="E85:F85"/>
    <mergeCell ref="E87:F87"/>
    <mergeCell ref="E90:F90"/>
    <mergeCell ref="E91:F91"/>
    <mergeCell ref="E86:F86"/>
    <mergeCell ref="B91:C91"/>
    <mergeCell ref="E81:F81"/>
    <mergeCell ref="E82:F82"/>
    <mergeCell ref="E84:F84"/>
    <mergeCell ref="B85:C87"/>
    <mergeCell ref="E76:F76"/>
    <mergeCell ref="E79:F79"/>
    <mergeCell ref="B55:F55"/>
    <mergeCell ref="B56:D56"/>
    <mergeCell ref="B57:C58"/>
    <mergeCell ref="B50:F50"/>
    <mergeCell ref="B51:C51"/>
    <mergeCell ref="E51:F51"/>
    <mergeCell ref="B52:C52"/>
    <mergeCell ref="E52:F52"/>
    <mergeCell ref="B53:C53"/>
    <mergeCell ref="E53:F53"/>
    <mergeCell ref="E56:H56"/>
    <mergeCell ref="B47:C47"/>
    <mergeCell ref="E47:F47"/>
    <mergeCell ref="B48:C48"/>
    <mergeCell ref="E48:F48"/>
    <mergeCell ref="B49:C49"/>
    <mergeCell ref="E49:F49"/>
    <mergeCell ref="B43:C43"/>
    <mergeCell ref="E43:F43"/>
    <mergeCell ref="B44:C44"/>
    <mergeCell ref="E44:F44"/>
    <mergeCell ref="B45:F45"/>
    <mergeCell ref="B46:C46"/>
    <mergeCell ref="E46:F46"/>
    <mergeCell ref="B40:C40"/>
    <mergeCell ref="E40:F40"/>
    <mergeCell ref="B41:C41"/>
    <mergeCell ref="E41:F41"/>
    <mergeCell ref="B42:C42"/>
    <mergeCell ref="E42:F42"/>
    <mergeCell ref="B37:C37"/>
    <mergeCell ref="E37:F37"/>
    <mergeCell ref="B38:C38"/>
    <mergeCell ref="E38:F38"/>
    <mergeCell ref="B39:C39"/>
    <mergeCell ref="E39:F39"/>
    <mergeCell ref="B33:C33"/>
    <mergeCell ref="E33:F33"/>
    <mergeCell ref="B34:C34"/>
    <mergeCell ref="E34:F34"/>
    <mergeCell ref="B35:F35"/>
    <mergeCell ref="B36:C36"/>
    <mergeCell ref="E36:F36"/>
    <mergeCell ref="B30:C30"/>
    <mergeCell ref="E30:F30"/>
    <mergeCell ref="B31:C31"/>
    <mergeCell ref="E31:F31"/>
    <mergeCell ref="B32:C32"/>
    <mergeCell ref="E32:F32"/>
    <mergeCell ref="B27:C27"/>
    <mergeCell ref="E27:F27"/>
    <mergeCell ref="B28:C28"/>
    <mergeCell ref="E28:F28"/>
    <mergeCell ref="B29:C29"/>
    <mergeCell ref="E29:F29"/>
    <mergeCell ref="B24:C24"/>
    <mergeCell ref="E24:F24"/>
    <mergeCell ref="B25:C25"/>
    <mergeCell ref="E25:F25"/>
    <mergeCell ref="B26:C26"/>
    <mergeCell ref="E26:F26"/>
    <mergeCell ref="B20:F20"/>
    <mergeCell ref="B21:C21"/>
    <mergeCell ref="E21:F21"/>
    <mergeCell ref="B22:C22"/>
    <mergeCell ref="E22:F22"/>
    <mergeCell ref="B23:C23"/>
    <mergeCell ref="E23:F23"/>
    <mergeCell ref="B13:C13"/>
    <mergeCell ref="E13:F13"/>
    <mergeCell ref="B1:C1"/>
    <mergeCell ref="B2:C2"/>
    <mergeCell ref="B17:C17"/>
    <mergeCell ref="E17:F17"/>
    <mergeCell ref="B18:C18"/>
    <mergeCell ref="E18:F18"/>
    <mergeCell ref="B19:C19"/>
    <mergeCell ref="E19:F19"/>
    <mergeCell ref="B14:C14"/>
    <mergeCell ref="E14:F14"/>
    <mergeCell ref="B15:C15"/>
    <mergeCell ref="E15:F15"/>
    <mergeCell ref="B16:C16"/>
    <mergeCell ref="E16:F16"/>
    <mergeCell ref="G2:I2"/>
    <mergeCell ref="B3:C3"/>
    <mergeCell ref="B4:C4"/>
    <mergeCell ref="B5:C5"/>
    <mergeCell ref="E6:F6"/>
    <mergeCell ref="E7:F7"/>
    <mergeCell ref="E8:F9"/>
    <mergeCell ref="E10:F10"/>
    <mergeCell ref="B12:F12"/>
    <mergeCell ref="B59:D59"/>
    <mergeCell ref="E59:H59"/>
    <mergeCell ref="C60:D60"/>
    <mergeCell ref="B76:C77"/>
    <mergeCell ref="B79:D79"/>
    <mergeCell ref="B80:C82"/>
    <mergeCell ref="E80:F80"/>
    <mergeCell ref="B84:D84"/>
    <mergeCell ref="B88:C90"/>
    <mergeCell ref="E88:F88"/>
    <mergeCell ref="E89:F89"/>
    <mergeCell ref="C63:D63"/>
    <mergeCell ref="C64:D64"/>
    <mergeCell ref="C65:D65"/>
    <mergeCell ref="C61:D61"/>
    <mergeCell ref="C62:D62"/>
    <mergeCell ref="B75:D75"/>
    <mergeCell ref="E75:F75"/>
    <mergeCell ref="E77:F77"/>
    <mergeCell ref="C66:D66"/>
    <mergeCell ref="C67:D67"/>
    <mergeCell ref="C68:D68"/>
    <mergeCell ref="C72:D72"/>
    <mergeCell ref="C73:D73"/>
  </mergeCells>
  <dataValidations count="3">
    <dataValidation type="custom" allowBlank="1" showInputMessage="1" showErrorMessage="1" errorTitle="ungültiger Wert" error="Der eingegebene Wert ist nicht zugelassen._x000a__x000a_Bitte geben Sie einen Wert mit max. vier Nachkommastellen ein!" prompt="Bitte geben Sie hier einen Wert mit max. vier Nachkommastellen ein!" sqref="E76:F77" xr:uid="{7B154FE3-2A04-44BD-84C1-0CF5B120947E}">
      <formula1>IF(ISNUMBER(FIND(",",E76)),LEN(E76)-FIND(",",E76)&lt;5,"WAHR")</formula1>
    </dataValidation>
    <dataValidation type="custom" allowBlank="1" showInputMessage="1" showErrorMessage="1" errorTitle="ungültiger Wert" error="Der eingegebene Wert ist nicht zugelassen._x000a__x000a_Bitte geben Sie einen Wert mit max. zwei Nachkommastellen ein!" prompt="Bitte geben Sie hier einen Wert mit max. zwei Nachkommastellen ein!" sqref="E61:H61 E80:F82 E85:F88 E63:H71" xr:uid="{3B95391B-81E8-41A9-B178-104E61C68C7F}">
      <formula1>IF(ISNUMBER(FIND(",",E61)),LEN(E61)-FIND(",",E61)&lt;3,"WAHR")</formula1>
    </dataValidation>
    <dataValidation type="custom" allowBlank="1" showInputMessage="1" showErrorMessage="1" errorTitle="ungültiger Wert" error="Der eingegebene Wert ist nicht zugelassen._x000a__x000a_Bitte geben Sie hier einen ganzzahligen Wert ohne Nachkommastellen ein!" prompt="Bitte geben Sie hier einen ganzzahligen Wert ohne Nachkommastellen ein!" sqref="E90:F90" xr:uid="{8BAFEE75-E083-40CC-8695-A85AE8EB3448}">
      <formula1>IF(ISNUMBER(FIND(",",E90)),LEN(E90)-FIND(",",E90)&lt;1,"WAHR")</formula1>
    </dataValidation>
  </dataValidations>
  <pageMargins left="0.7" right="0.7" top="0.78740157499999996" bottom="0.78740157499999996" header="0.3" footer="0.3"/>
  <pageSetup paperSize="8" scale="2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26"/>
  <sheetViews>
    <sheetView showGridLines="0" zoomScaleNormal="100" zoomScalePageLayoutView="80" workbookViewId="0">
      <selection activeCell="B2" sqref="B2:C2"/>
    </sheetView>
  </sheetViews>
  <sheetFormatPr baseColWidth="10" defaultRowHeight="17.25" customHeight="1"/>
  <cols>
    <col min="1" max="1" width="3.7109375" style="37" customWidth="1"/>
    <col min="2" max="2" width="45.140625" style="37" customWidth="1"/>
    <col min="3" max="3" width="25.7109375" style="37" customWidth="1"/>
    <col min="4" max="4" width="65.7109375" style="37" customWidth="1"/>
    <col min="5" max="6" width="30.7109375" style="37" customWidth="1"/>
    <col min="7" max="7" width="10.7109375" style="37" customWidth="1"/>
    <col min="8" max="8" width="5.7109375" style="37" customWidth="1"/>
    <col min="9" max="9" width="10.7109375" style="37" customWidth="1"/>
    <col min="10" max="16" width="15.7109375" style="37" customWidth="1"/>
    <col min="17" max="17" width="28.7109375" style="37" customWidth="1"/>
    <col min="18" max="16384" width="11.42578125" style="37"/>
  </cols>
  <sheetData>
    <row r="1" spans="2:15" ht="17.25" customHeight="1">
      <c r="B1" s="320" t="s">
        <v>309</v>
      </c>
      <c r="C1" s="321"/>
    </row>
    <row r="2" spans="2:15" ht="18" customHeight="1" thickBot="1">
      <c r="B2" s="316" t="s">
        <v>25</v>
      </c>
      <c r="C2" s="317"/>
      <c r="D2" s="39"/>
      <c r="E2" s="39"/>
      <c r="F2" s="40"/>
      <c r="G2" s="308" t="s">
        <v>116</v>
      </c>
      <c r="H2" s="308"/>
      <c r="I2" s="309"/>
      <c r="J2" s="40"/>
      <c r="K2" s="40"/>
      <c r="L2" s="40"/>
      <c r="M2" s="40"/>
      <c r="N2" s="40"/>
      <c r="O2" s="40"/>
    </row>
    <row r="3" spans="2:15" ht="39.950000000000003" customHeight="1" thickBot="1">
      <c r="B3" s="332"/>
      <c r="C3" s="265"/>
      <c r="E3" s="143" t="s">
        <v>19</v>
      </c>
      <c r="F3" s="144" t="s">
        <v>17</v>
      </c>
      <c r="G3" s="70">
        <f>COUNTA(E11:F12,E14:F15,E18:F19,E23,E26)</f>
        <v>0</v>
      </c>
      <c r="H3" s="71" t="s">
        <v>122</v>
      </c>
      <c r="I3" s="72">
        <v>8</v>
      </c>
    </row>
    <row r="4" spans="2:15" ht="30" customHeight="1">
      <c r="B4" s="366" t="s">
        <v>186</v>
      </c>
      <c r="C4" s="367"/>
    </row>
    <row r="5" spans="2:15" ht="17.25" customHeight="1">
      <c r="B5" s="335"/>
      <c r="C5" s="336"/>
    </row>
    <row r="6" spans="2:15" ht="17.25" customHeight="1">
      <c r="I6" s="55"/>
      <c r="J6" s="55"/>
      <c r="K6" s="55"/>
      <c r="L6" s="55"/>
      <c r="M6" s="55"/>
    </row>
    <row r="7" spans="2:15" ht="30" customHeight="1">
      <c r="B7" s="49"/>
      <c r="C7" s="49"/>
      <c r="D7" s="49"/>
      <c r="E7" s="49"/>
      <c r="F7" s="58"/>
      <c r="G7" s="57"/>
      <c r="H7" s="57"/>
    </row>
    <row r="8" spans="2:15" ht="30" customHeight="1">
      <c r="B8" s="365" t="s">
        <v>144</v>
      </c>
      <c r="C8" s="212"/>
      <c r="D8" s="212"/>
      <c r="E8" s="212"/>
      <c r="F8" s="212"/>
      <c r="G8" s="57"/>
      <c r="H8" s="57"/>
    </row>
    <row r="9" spans="2:15" ht="17.25" customHeight="1" thickBot="1">
      <c r="I9" s="55"/>
      <c r="J9" s="55"/>
      <c r="K9" s="55"/>
      <c r="L9" s="55"/>
      <c r="M9" s="55"/>
    </row>
    <row r="10" spans="2:15" ht="30" customHeight="1" thickBot="1">
      <c r="B10" s="341" t="s">
        <v>215</v>
      </c>
      <c r="C10" s="342"/>
      <c r="D10" s="342"/>
      <c r="E10" s="343"/>
      <c r="F10" s="344"/>
    </row>
    <row r="11" spans="2:15" ht="30" customHeight="1">
      <c r="B11" s="349" t="s">
        <v>216</v>
      </c>
      <c r="C11" s="266"/>
      <c r="D11" s="73" t="s">
        <v>91</v>
      </c>
      <c r="E11" s="356"/>
      <c r="F11" s="272"/>
    </row>
    <row r="12" spans="2:15" ht="30" customHeight="1" thickBot="1">
      <c r="B12" s="269"/>
      <c r="C12" s="270"/>
      <c r="D12" s="74" t="s">
        <v>92</v>
      </c>
      <c r="E12" s="348"/>
      <c r="F12" s="274"/>
    </row>
    <row r="13" spans="2:15" ht="30" customHeight="1">
      <c r="B13" s="349" t="s">
        <v>24</v>
      </c>
      <c r="C13" s="350"/>
      <c r="D13" s="75" t="s">
        <v>145</v>
      </c>
      <c r="E13" s="353" t="s">
        <v>275</v>
      </c>
      <c r="F13" s="354"/>
    </row>
    <row r="14" spans="2:15" ht="30" customHeight="1">
      <c r="B14" s="267"/>
      <c r="C14" s="351"/>
      <c r="D14" s="76" t="s">
        <v>70</v>
      </c>
      <c r="E14" s="355"/>
      <c r="F14" s="249"/>
    </row>
    <row r="15" spans="2:15" ht="30" customHeight="1" thickBot="1">
      <c r="B15" s="269"/>
      <c r="C15" s="352"/>
      <c r="D15" s="77" t="s">
        <v>71</v>
      </c>
      <c r="E15" s="348"/>
      <c r="F15" s="274"/>
    </row>
    <row r="16" spans="2:15" ht="17.25" customHeight="1" thickBot="1"/>
    <row r="17" spans="2:6" ht="30" customHeight="1" thickBot="1">
      <c r="B17" s="341" t="s">
        <v>214</v>
      </c>
      <c r="C17" s="342"/>
      <c r="D17" s="342"/>
      <c r="E17" s="219"/>
      <c r="F17" s="220"/>
    </row>
    <row r="18" spans="2:6" ht="30" customHeight="1">
      <c r="B18" s="359" t="s">
        <v>246</v>
      </c>
      <c r="C18" s="360"/>
      <c r="D18" s="95" t="s">
        <v>245</v>
      </c>
      <c r="E18" s="361"/>
      <c r="F18" s="362"/>
    </row>
    <row r="19" spans="2:6" ht="30" customHeight="1" thickBot="1">
      <c r="B19" s="363" t="s">
        <v>247</v>
      </c>
      <c r="C19" s="364"/>
      <c r="D19" s="60" t="s">
        <v>248</v>
      </c>
      <c r="E19" s="357"/>
      <c r="F19" s="358"/>
    </row>
    <row r="21" spans="2:6" ht="17.25" customHeight="1" thickBot="1"/>
    <row r="22" spans="2:6" ht="30" customHeight="1" thickBot="1">
      <c r="B22" s="341" t="s">
        <v>219</v>
      </c>
      <c r="C22" s="342"/>
      <c r="D22" s="342"/>
      <c r="E22" s="343"/>
      <c r="F22" s="344"/>
    </row>
    <row r="23" spans="2:6" ht="30" customHeight="1" thickBot="1">
      <c r="B23" s="78" t="s">
        <v>220</v>
      </c>
      <c r="C23" s="345" t="s">
        <v>140</v>
      </c>
      <c r="D23" s="344"/>
      <c r="E23" s="346"/>
      <c r="F23" s="347"/>
    </row>
    <row r="24" spans="2:6" ht="17.25" customHeight="1" thickBot="1"/>
    <row r="25" spans="2:6" ht="30" customHeight="1" thickBot="1">
      <c r="B25" s="341" t="s">
        <v>272</v>
      </c>
      <c r="C25" s="342"/>
      <c r="D25" s="342"/>
      <c r="E25" s="343"/>
      <c r="F25" s="344"/>
    </row>
    <row r="26" spans="2:6" ht="30" customHeight="1" thickBot="1">
      <c r="B26" s="78" t="s">
        <v>273</v>
      </c>
      <c r="C26" s="345" t="s">
        <v>274</v>
      </c>
      <c r="D26" s="344"/>
      <c r="E26" s="346"/>
      <c r="F26" s="347"/>
    </row>
  </sheetData>
  <sheetProtection algorithmName="SHA-512" hashValue="RDdukyhoUU9ZPbFBvokRP62uNnekX4oleIZSkUx5WfgRrbwg2SRLn6pfbEifpagq+PnXMGiQCqNvhp9Me+GLRQ==" saltValue="7dpvSWy30MCCm0JZ+3X0KA==" spinCount="100000" sheet="1" objects="1" scenarios="1"/>
  <mergeCells count="26">
    <mergeCell ref="E23:F23"/>
    <mergeCell ref="B22:F22"/>
    <mergeCell ref="C23:D23"/>
    <mergeCell ref="B19:C19"/>
    <mergeCell ref="G2:I2"/>
    <mergeCell ref="B8:F8"/>
    <mergeCell ref="B2:C2"/>
    <mergeCell ref="B3:C3"/>
    <mergeCell ref="B4:C4"/>
    <mergeCell ref="B5:C5"/>
    <mergeCell ref="B25:F25"/>
    <mergeCell ref="C26:D26"/>
    <mergeCell ref="E26:F26"/>
    <mergeCell ref="B1:C1"/>
    <mergeCell ref="E12:F12"/>
    <mergeCell ref="B13:C15"/>
    <mergeCell ref="E13:F13"/>
    <mergeCell ref="B17:F17"/>
    <mergeCell ref="B10:F10"/>
    <mergeCell ref="E14:F14"/>
    <mergeCell ref="E15:F15"/>
    <mergeCell ref="B11:C12"/>
    <mergeCell ref="E11:F11"/>
    <mergeCell ref="E19:F19"/>
    <mergeCell ref="B18:C18"/>
    <mergeCell ref="E18:F18"/>
  </mergeCells>
  <dataValidations count="1">
    <dataValidation type="custom" allowBlank="1" showInputMessage="1" showErrorMessage="1" errorTitle="ungültiger Wert" error="Der eingegebene Wert ist nicht zugelassen._x000a__x000a_Bitte geben Sie einen Wert mit max. zwei Nachkommastellen ein!" prompt="Bitte geben Sie hier einen Wert mit max. zwei Nachkommastellen ein!" sqref="E23:F23 E18:F19 E11:F12 E14:F15 E26:F26" xr:uid="{EB98C4FD-6731-4D07-B06F-E8FB501DF12A}">
      <formula1>IF(ISNUMBER(FIND(",",E11)),LEN(E11)-FIND(",",E11)&lt;3,"WAHR")</formula1>
    </dataValidation>
  </dataValidations>
  <pageMargins left="0.7" right="0.7" top="0.78740157499999996" bottom="0.78740157499999996" header="0.3" footer="0.3"/>
  <pageSetup paperSize="8"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12"/>
  <sheetViews>
    <sheetView showGridLines="0" zoomScaleNormal="100" workbookViewId="0">
      <pane ySplit="15" topLeftCell="A16" activePane="bottomLeft" state="frozen"/>
      <selection pane="bottomLeft" activeCell="A8" sqref="A8:XFD8"/>
    </sheetView>
  </sheetViews>
  <sheetFormatPr baseColWidth="10" defaultRowHeight="12.75"/>
  <cols>
    <col min="1" max="1" width="3.42578125" style="79" customWidth="1"/>
    <col min="2" max="2" width="11.42578125" style="79"/>
    <col min="3" max="3" width="17.140625" style="79" customWidth="1"/>
    <col min="4" max="4" width="31.85546875" style="79" customWidth="1"/>
    <col min="5" max="5" width="34.42578125" style="79" customWidth="1"/>
    <col min="6" max="7" width="30.7109375" style="79" customWidth="1"/>
    <col min="8" max="8" width="10.7109375" style="79" customWidth="1"/>
    <col min="9" max="9" width="5.7109375" style="37" customWidth="1"/>
    <col min="10" max="10" width="10.7109375" style="79" customWidth="1"/>
    <col min="11" max="16384" width="11.42578125" style="79"/>
  </cols>
  <sheetData>
    <row r="1" spans="2:10" ht="18">
      <c r="B1" s="368" t="s">
        <v>309</v>
      </c>
      <c r="C1" s="369"/>
      <c r="D1" s="369"/>
      <c r="E1" s="370"/>
    </row>
    <row r="2" spans="2:10" ht="21" thickBot="1">
      <c r="B2" s="379" t="s">
        <v>187</v>
      </c>
      <c r="C2" s="380"/>
      <c r="D2" s="380"/>
      <c r="E2" s="381"/>
      <c r="F2" s="39"/>
      <c r="G2" s="40"/>
      <c r="H2" s="308" t="s">
        <v>116</v>
      </c>
      <c r="I2" s="308"/>
      <c r="J2" s="309"/>
    </row>
    <row r="3" spans="2:10" ht="30" customHeight="1" thickBot="1">
      <c r="F3" s="68" t="s">
        <v>19</v>
      </c>
      <c r="G3" s="69" t="s">
        <v>17</v>
      </c>
      <c r="H3" s="70">
        <f>COUNTA(D9:D12,E9:E12)</f>
        <v>0</v>
      </c>
      <c r="I3" s="71" t="s">
        <v>122</v>
      </c>
      <c r="J3" s="72">
        <v>8</v>
      </c>
    </row>
    <row r="4" spans="2:10" ht="14.25" customHeight="1"/>
    <row r="5" spans="2:10" ht="14.25" customHeight="1" thickBot="1"/>
    <row r="6" spans="2:10" ht="29.25" customHeight="1" thickBot="1">
      <c r="B6" s="371" t="s">
        <v>79</v>
      </c>
      <c r="C6" s="372"/>
      <c r="D6" s="373" t="s">
        <v>244</v>
      </c>
      <c r="E6" s="374"/>
      <c r="F6" s="80"/>
    </row>
    <row r="7" spans="2:10" ht="29.25" customHeight="1" thickBot="1">
      <c r="B7" s="375" t="s">
        <v>78</v>
      </c>
      <c r="C7" s="376"/>
      <c r="D7" s="377" t="str">
        <f>IF(Gerätetyp_L7!E10="","",Gerätetyp_L7!E10)</f>
        <v/>
      </c>
      <c r="E7" s="378"/>
      <c r="F7" s="80"/>
    </row>
    <row r="8" spans="2:10" ht="25.5">
      <c r="B8" s="150" t="s">
        <v>77</v>
      </c>
      <c r="C8" s="151" t="s">
        <v>76</v>
      </c>
      <c r="D8" s="145" t="s">
        <v>75</v>
      </c>
      <c r="E8" s="8" t="s">
        <v>74</v>
      </c>
    </row>
    <row r="9" spans="2:10" ht="27" customHeight="1">
      <c r="B9" s="81">
        <v>1</v>
      </c>
      <c r="C9" s="148" t="s">
        <v>206</v>
      </c>
      <c r="D9" s="146"/>
      <c r="E9" s="94"/>
    </row>
    <row r="10" spans="2:10" ht="27" customHeight="1">
      <c r="B10" s="81">
        <v>2</v>
      </c>
      <c r="C10" s="148" t="s">
        <v>73</v>
      </c>
      <c r="D10" s="146"/>
      <c r="E10" s="94"/>
    </row>
    <row r="11" spans="2:10" ht="27" customHeight="1">
      <c r="B11" s="81">
        <v>3</v>
      </c>
      <c r="C11" s="148" t="s">
        <v>207</v>
      </c>
      <c r="D11" s="146"/>
      <c r="E11" s="94"/>
    </row>
    <row r="12" spans="2:10" ht="27" customHeight="1" thickBot="1">
      <c r="B12" s="82">
        <v>4</v>
      </c>
      <c r="C12" s="149" t="s">
        <v>72</v>
      </c>
      <c r="D12" s="147"/>
      <c r="E12" s="83"/>
    </row>
  </sheetData>
  <sheetProtection algorithmName="SHA-512" hashValue="UuypuaXHmWVknWGNxIpUdVgORdVL2GuRwhlm4CBy10djUeS2uqG8f99eIouln6nU8MceGr/hIB9dRm16cW+oCw==" saltValue="+7mH3w1+TW2r41jjRZYKQQ==" spinCount="100000" sheet="1" objects="1" scenarios="1"/>
  <mergeCells count="7">
    <mergeCell ref="B1:E1"/>
    <mergeCell ref="H2:J2"/>
    <mergeCell ref="B6:C6"/>
    <mergeCell ref="D6:E6"/>
    <mergeCell ref="B7:C7"/>
    <mergeCell ref="D7:E7"/>
    <mergeCell ref="B2:E2"/>
  </mergeCells>
  <dataValidations count="1">
    <dataValidation type="custom" allowBlank="1" showInputMessage="1" showErrorMessage="1" errorTitle="ungültiger Wert" error="Der eingegebene Wert ist nicht zugelassen._x000a__x000a_Bitte geben Sie hier einen Wert mit max. einer Nachkommastelle ein!" prompt="Bitte geben Sie hier einen Wert mit max. einer Nachkommastelle ein!" sqref="D9:E12" xr:uid="{24FCC743-7BCD-40FC-BB2B-413869481B3F}">
      <formula1>IF(ISNUMBER(FIND(",",D9)),LEN(D9)-FIND(",",D9)&lt;2,"WAHR")</formula1>
    </dataValidation>
  </dataValidations>
  <pageMargins left="0.7" right="0.7" top="0.78740157499999996" bottom="0.78740157499999996"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pageSetUpPr fitToPage="1"/>
  </sheetPr>
  <dimension ref="B1:U58"/>
  <sheetViews>
    <sheetView showGridLines="0" zoomScaleNormal="100" zoomScalePageLayoutView="80" workbookViewId="0">
      <selection activeCell="B1" sqref="B1:E1"/>
    </sheetView>
  </sheetViews>
  <sheetFormatPr baseColWidth="10" defaultColWidth="25.42578125" defaultRowHeight="12.75"/>
  <cols>
    <col min="1" max="1" width="6.28515625" style="37" customWidth="1"/>
    <col min="2" max="2" width="14.42578125" style="37" customWidth="1"/>
    <col min="3" max="3" width="8.85546875" style="37" customWidth="1"/>
    <col min="4" max="4" width="45.85546875" style="37" customWidth="1"/>
    <col min="5" max="20" width="16.7109375" style="37" customWidth="1"/>
    <col min="21" max="21" width="22.85546875" style="37" customWidth="1"/>
    <col min="22" max="16384" width="25.42578125" style="37"/>
  </cols>
  <sheetData>
    <row r="1" spans="2:21" ht="18.75" thickBot="1">
      <c r="B1" s="382" t="s">
        <v>309</v>
      </c>
      <c r="C1" s="383"/>
      <c r="D1" s="384"/>
      <c r="E1" s="385"/>
    </row>
    <row r="2" spans="2:21" ht="21" thickBot="1">
      <c r="B2" s="430" t="s">
        <v>250</v>
      </c>
      <c r="C2" s="431"/>
      <c r="D2" s="431"/>
      <c r="E2" s="431"/>
      <c r="F2" s="431"/>
      <c r="G2" s="431"/>
      <c r="H2" s="431"/>
      <c r="I2" s="40"/>
      <c r="J2" s="40"/>
      <c r="K2" s="40"/>
      <c r="L2" s="40"/>
      <c r="M2" s="40"/>
      <c r="N2" s="40"/>
      <c r="O2" s="40"/>
      <c r="P2" s="40"/>
      <c r="Q2" s="40"/>
      <c r="R2" s="40"/>
      <c r="S2" s="40"/>
      <c r="T2" s="40"/>
      <c r="U2" s="40"/>
    </row>
    <row r="3" spans="2:21" ht="15" customHeight="1">
      <c r="B3" s="432"/>
      <c r="C3" s="433"/>
      <c r="D3" s="153" t="s">
        <v>22</v>
      </c>
      <c r="E3" s="435" t="s">
        <v>221</v>
      </c>
      <c r="F3" s="436"/>
      <c r="G3" s="435" t="s">
        <v>240</v>
      </c>
      <c r="H3" s="436"/>
    </row>
    <row r="4" spans="2:21" ht="15" customHeight="1">
      <c r="B4" s="267"/>
      <c r="C4" s="434"/>
      <c r="D4" s="172" t="s">
        <v>66</v>
      </c>
      <c r="E4" s="392" t="s">
        <v>276</v>
      </c>
      <c r="F4" s="393"/>
      <c r="G4" s="392" t="s">
        <v>277</v>
      </c>
      <c r="H4" s="393"/>
    </row>
    <row r="5" spans="2:21" ht="15" customHeight="1" thickBot="1">
      <c r="B5" s="267"/>
      <c r="C5" s="434"/>
      <c r="D5" s="154" t="s">
        <v>21</v>
      </c>
      <c r="E5" s="392" t="s">
        <v>287</v>
      </c>
      <c r="F5" s="393"/>
      <c r="G5" s="392" t="s">
        <v>287</v>
      </c>
      <c r="H5" s="393"/>
    </row>
    <row r="6" spans="2:21" ht="30" customHeight="1">
      <c r="B6" s="349"/>
      <c r="C6" s="266"/>
      <c r="D6" s="75" t="s">
        <v>283</v>
      </c>
      <c r="E6" s="398">
        <f>Gerätetyp_L6!E58*Basisannahmen!E49</f>
        <v>0</v>
      </c>
      <c r="F6" s="397"/>
      <c r="G6" s="396">
        <f>Gerätetyp_L7!E58*Basisannahmen!F49</f>
        <v>0</v>
      </c>
      <c r="H6" s="397"/>
    </row>
    <row r="7" spans="2:21" ht="30" customHeight="1">
      <c r="B7" s="267"/>
      <c r="C7" s="268"/>
      <c r="D7" s="76" t="s">
        <v>285</v>
      </c>
      <c r="E7" s="399">
        <f>Gerätetyp_L6!F58*Basisannahmen!E50</f>
        <v>0</v>
      </c>
      <c r="F7" s="395"/>
      <c r="G7" s="394">
        <f>Gerätetyp_L7!F58*Basisannahmen!F50</f>
        <v>0</v>
      </c>
      <c r="H7" s="395"/>
    </row>
    <row r="8" spans="2:21" ht="30" customHeight="1">
      <c r="B8" s="267"/>
      <c r="C8" s="268"/>
      <c r="D8" s="76" t="s">
        <v>284</v>
      </c>
      <c r="E8" s="399">
        <f>Gerätetyp_L6!G58*Basisannahmen!E51</f>
        <v>0</v>
      </c>
      <c r="F8" s="395"/>
      <c r="G8" s="394">
        <f>Gerätetyp_L7!G58*Basisannahmen!F51</f>
        <v>0</v>
      </c>
      <c r="H8" s="395"/>
    </row>
    <row r="9" spans="2:21" ht="30" customHeight="1">
      <c r="B9" s="267"/>
      <c r="C9" s="268"/>
      <c r="D9" s="76" t="s">
        <v>286</v>
      </c>
      <c r="E9" s="399">
        <f>Gerätetyp_L6!H58*Basisannahmen!E52</f>
        <v>0</v>
      </c>
      <c r="F9" s="395"/>
      <c r="G9" s="394">
        <f>Gerätetyp_L7!H58*Basisannahmen!F52</f>
        <v>0</v>
      </c>
      <c r="H9" s="395"/>
    </row>
    <row r="10" spans="2:21" ht="30" customHeight="1" thickBot="1">
      <c r="B10" s="269"/>
      <c r="C10" s="270"/>
      <c r="D10" s="77" t="s">
        <v>278</v>
      </c>
      <c r="E10" s="439">
        <f>(Gerätetyp_L6!E76*Basisannahmen!C8+Gerätetyp_L6!E77*Basisannahmen!C9)*Basisannahmen!C28</f>
        <v>0</v>
      </c>
      <c r="F10" s="438"/>
      <c r="G10" s="437">
        <f>(Gerätetyp_L7!E76*Basisannahmen!E8+Gerätetyp_L7!E77*Basisannahmen!E9)*Basisannahmen!E28</f>
        <v>0</v>
      </c>
      <c r="H10" s="438"/>
    </row>
    <row r="11" spans="2:21" ht="30" customHeight="1" thickBot="1">
      <c r="B11" s="400"/>
      <c r="C11" s="401"/>
      <c r="D11" s="155" t="s">
        <v>279</v>
      </c>
      <c r="E11" s="426">
        <f>(E6+E7+E8+E9+E10)*12*4</f>
        <v>0</v>
      </c>
      <c r="F11" s="427"/>
      <c r="G11" s="426">
        <f>(G6+G7+G8+G9+G10)*12*4</f>
        <v>0</v>
      </c>
      <c r="H11" s="427"/>
    </row>
    <row r="12" spans="2:21" ht="30" customHeight="1">
      <c r="B12" s="349"/>
      <c r="C12" s="444"/>
      <c r="D12" s="61" t="s">
        <v>4</v>
      </c>
      <c r="E12" s="428" t="s">
        <v>102</v>
      </c>
      <c r="F12" s="429"/>
      <c r="G12" s="428" t="s">
        <v>102</v>
      </c>
      <c r="H12" s="429"/>
    </row>
    <row r="13" spans="2:21" ht="30" customHeight="1">
      <c r="B13" s="445"/>
      <c r="C13" s="446"/>
      <c r="D13" s="110" t="s">
        <v>5</v>
      </c>
      <c r="E13" s="422">
        <f>Gerätetyp_L6!E61*Basisannahmen!C30/4+Gerätetyp_L6!F61*Basisannahmen!C30/4+Gerätetyp_L6!G61*Basisannahmen!C30/4+Gerätetyp_L6!H61*Basisannahmen!C30/4</f>
        <v>0</v>
      </c>
      <c r="F13" s="423"/>
      <c r="G13" s="422">
        <f>Gerätetyp_L7!E61*Basisannahmen!E30/4+Gerätetyp_L7!F61*Basisannahmen!E30/4+Gerätetyp_L7!G61*Basisannahmen!E30/4+Gerätetyp_L7!H61*Basisannahmen!E30/4</f>
        <v>0</v>
      </c>
      <c r="H13" s="423"/>
    </row>
    <row r="14" spans="2:21" ht="30" customHeight="1">
      <c r="B14" s="445"/>
      <c r="C14" s="446"/>
      <c r="D14" s="110" t="s">
        <v>6</v>
      </c>
      <c r="E14" s="428" t="s">
        <v>102</v>
      </c>
      <c r="F14" s="429"/>
      <c r="G14" s="428" t="s">
        <v>102</v>
      </c>
      <c r="H14" s="429"/>
    </row>
    <row r="15" spans="2:21" ht="30" customHeight="1">
      <c r="B15" s="445"/>
      <c r="C15" s="446"/>
      <c r="D15" s="110" t="s">
        <v>7</v>
      </c>
      <c r="E15" s="422">
        <f>Gerätetyp_L6!E63*Basisannahmen!C32/4+Gerätetyp_L6!F63*Basisannahmen!C32/4+Gerätetyp_L6!G63*Basisannahmen!C32/4+Gerätetyp_L6!H63*Basisannahmen!C32/4</f>
        <v>0</v>
      </c>
      <c r="F15" s="423"/>
      <c r="G15" s="422">
        <f>Gerätetyp_L7!E63*Basisannahmen!E32/4+Gerätetyp_L7!F63*Basisannahmen!E32/4+Gerätetyp_L7!G63*Basisannahmen!E32/4+Gerätetyp_L7!H63*Basisannahmen!E32/4</f>
        <v>0</v>
      </c>
      <c r="H15" s="423"/>
    </row>
    <row r="16" spans="2:21" ht="30" customHeight="1">
      <c r="B16" s="445"/>
      <c r="C16" s="446"/>
      <c r="D16" s="110" t="s">
        <v>157</v>
      </c>
      <c r="E16" s="422">
        <f>Gerätetyp_L6!E64*Basisannahmen!C33/4+Gerätetyp_L6!F64*Basisannahmen!C33/4+Gerätetyp_L6!G64*Basisannahmen!C33/4+Gerätetyp_L6!H64*Basisannahmen!C33/4</f>
        <v>0</v>
      </c>
      <c r="F16" s="423"/>
      <c r="G16" s="422">
        <f>Gerätetyp_L7!E64*Basisannahmen!E33/4+Gerätetyp_L7!F64*Basisannahmen!E33/4+Gerätetyp_L7!G64*Basisannahmen!E33/4+Gerätetyp_L7!H64*Basisannahmen!E33/4</f>
        <v>0</v>
      </c>
      <c r="H16" s="423"/>
    </row>
    <row r="17" spans="2:8" ht="30" customHeight="1">
      <c r="B17" s="445"/>
      <c r="C17" s="446"/>
      <c r="D17" s="110" t="s">
        <v>158</v>
      </c>
      <c r="E17" s="422">
        <f>Gerätetyp_L6!E65*Basisannahmen!C34/4+Gerätetyp_L6!F65*Basisannahmen!C34/4+Gerätetyp_L6!G65*Basisannahmen!C34/4+Gerätetyp_L6!H65*Basisannahmen!C34/4</f>
        <v>0</v>
      </c>
      <c r="F17" s="423"/>
      <c r="G17" s="422">
        <f>Gerätetyp_L7!E65*Basisannahmen!E34/4+Gerätetyp_L7!F65*Basisannahmen!E34/4+Gerätetyp_L7!G65*Basisannahmen!E34/4+Gerätetyp_L7!H65*Basisannahmen!E34/4</f>
        <v>0</v>
      </c>
      <c r="H17" s="423"/>
    </row>
    <row r="18" spans="2:8" ht="30" customHeight="1">
      <c r="B18" s="445"/>
      <c r="C18" s="446"/>
      <c r="D18" s="110" t="s">
        <v>159</v>
      </c>
      <c r="E18" s="422">
        <f>Gerätetyp_L6!E66*Basisannahmen!C35/4+Gerätetyp_L6!F66*Basisannahmen!C35/4+Gerätetyp_L6!G66*Basisannahmen!C35/4+Gerätetyp_L6!H66*Basisannahmen!C35/4</f>
        <v>0</v>
      </c>
      <c r="F18" s="423"/>
      <c r="G18" s="422">
        <f>Gerätetyp_L7!E66*Basisannahmen!E35/4+Gerätetyp_L7!F66*Basisannahmen!E35/4+Gerätetyp_L7!G66*Basisannahmen!E35/4+Gerätetyp_L7!H66*Basisannahmen!E35/4</f>
        <v>0</v>
      </c>
      <c r="H18" s="423"/>
    </row>
    <row r="19" spans="2:8" ht="30" customHeight="1">
      <c r="B19" s="445"/>
      <c r="C19" s="446"/>
      <c r="D19" s="110" t="s">
        <v>160</v>
      </c>
      <c r="E19" s="422">
        <f>Gerätetyp_L6!E67*Basisannahmen!C36/4+Gerätetyp_L6!F67*Basisannahmen!C36/4+Gerätetyp_L6!G67*Basisannahmen!C36/4+Gerätetyp_L6!H67*Basisannahmen!C36/4</f>
        <v>0</v>
      </c>
      <c r="F19" s="423"/>
      <c r="G19" s="422">
        <f>Gerätetyp_L7!E67*Basisannahmen!E36/4+Gerätetyp_L7!F67*Basisannahmen!E36/4+Gerätetyp_L7!G67*Basisannahmen!E36/4+Gerätetyp_L7!H67*Basisannahmen!E36/4</f>
        <v>0</v>
      </c>
      <c r="H19" s="423"/>
    </row>
    <row r="20" spans="2:8" ht="30" customHeight="1">
      <c r="B20" s="445"/>
      <c r="C20" s="446"/>
      <c r="D20" s="110" t="s">
        <v>8</v>
      </c>
      <c r="E20" s="422">
        <f>Gerätetyp_L6!E68*Basisannahmen!C37/4+Gerätetyp_L6!F68*Basisannahmen!C37/4+Gerätetyp_L6!G68*Basisannahmen!C37/4+Gerätetyp_L6!H68*Basisannahmen!C37/4</f>
        <v>0</v>
      </c>
      <c r="F20" s="423"/>
      <c r="G20" s="422">
        <f>Gerätetyp_L7!E68*Basisannahmen!E37/4+Gerätetyp_L7!F68*Basisannahmen!E37/4+Gerätetyp_L7!G68*Basisannahmen!E37/4+Gerätetyp_L7!H68*Basisannahmen!E37/4</f>
        <v>0</v>
      </c>
      <c r="H20" s="423"/>
    </row>
    <row r="21" spans="2:8" ht="30" customHeight="1">
      <c r="B21" s="445"/>
      <c r="C21" s="446"/>
      <c r="D21" s="110" t="s">
        <v>9</v>
      </c>
      <c r="E21" s="422">
        <f>Gerätetyp_L6!E69*Basisannahmen!C38/4+Gerätetyp_L6!F69*Basisannahmen!C38/4+Gerätetyp_L6!G69*Basisannahmen!C38/4+Gerätetyp_L6!H69*Basisannahmen!C38/4</f>
        <v>0</v>
      </c>
      <c r="F21" s="423"/>
      <c r="G21" s="422">
        <f>Gerätetyp_L7!E69*Basisannahmen!E38/4+Gerätetyp_L7!F69*Basisannahmen!E38/4+Gerätetyp_L7!G69*Basisannahmen!E38/4+Gerätetyp_L7!H69*Basisannahmen!E38/4</f>
        <v>0</v>
      </c>
      <c r="H21" s="423"/>
    </row>
    <row r="22" spans="2:8" ht="30" customHeight="1">
      <c r="B22" s="445"/>
      <c r="C22" s="446"/>
      <c r="D22" s="110" t="s">
        <v>165</v>
      </c>
      <c r="E22" s="422">
        <f>Gerätetyp_L6!E70*Basisannahmen!C39/4+Gerätetyp_L6!F70*Basisannahmen!C39/4+Gerätetyp_L6!G70*Basisannahmen!C39/4+Gerätetyp_L6!H70*Basisannahmen!C39/4</f>
        <v>0</v>
      </c>
      <c r="F22" s="423"/>
      <c r="G22" s="422">
        <f>Gerätetyp_L7!E70*Basisannahmen!E39/4+Gerätetyp_L7!F70*Basisannahmen!E39/4+Gerätetyp_L7!G70*Basisannahmen!E39/4+Gerätetyp_L7!H70*Basisannahmen!E39/4</f>
        <v>0</v>
      </c>
      <c r="H22" s="423"/>
    </row>
    <row r="23" spans="2:8" ht="30" customHeight="1">
      <c r="B23" s="445"/>
      <c r="C23" s="446"/>
      <c r="D23" s="110" t="s">
        <v>166</v>
      </c>
      <c r="E23" s="422">
        <f>Gerätetyp_L6!E71*Basisannahmen!C40/4+Gerätetyp_L6!F71*Basisannahmen!C40/4+Gerätetyp_L6!G71*Basisannahmen!C40/4+Gerätetyp_L6!H71*Basisannahmen!C40/4</f>
        <v>0</v>
      </c>
      <c r="F23" s="423"/>
      <c r="G23" s="422">
        <f>Gerätetyp_L7!E71*Basisannahmen!E40/4+Gerätetyp_L7!F71*Basisannahmen!E40/4+Gerätetyp_L7!G71*Basisannahmen!E40/4+Gerätetyp_L7!H71*Basisannahmen!E40/4</f>
        <v>0</v>
      </c>
      <c r="H23" s="423"/>
    </row>
    <row r="24" spans="2:8" ht="30" customHeight="1">
      <c r="B24" s="445"/>
      <c r="C24" s="446"/>
      <c r="D24" s="110" t="s">
        <v>167</v>
      </c>
      <c r="E24" s="428" t="s">
        <v>102</v>
      </c>
      <c r="F24" s="429"/>
      <c r="G24" s="428" t="s">
        <v>102</v>
      </c>
      <c r="H24" s="429"/>
    </row>
    <row r="25" spans="2:8" ht="30" customHeight="1" thickBot="1">
      <c r="B25" s="447"/>
      <c r="C25" s="448"/>
      <c r="D25" s="110" t="s">
        <v>253</v>
      </c>
      <c r="E25" s="449"/>
      <c r="F25" s="450"/>
      <c r="G25" s="449"/>
      <c r="H25" s="450"/>
    </row>
    <row r="26" spans="2:8" ht="30" customHeight="1" thickBot="1">
      <c r="B26" s="440"/>
      <c r="C26" s="441"/>
      <c r="D26" s="156" t="s">
        <v>280</v>
      </c>
      <c r="E26" s="424">
        <f>(E13+E15+E16+E17+E18+E19+E20+E21+E22+E23)*12*4</f>
        <v>0</v>
      </c>
      <c r="F26" s="425"/>
      <c r="G26" s="424">
        <f>(G13+G15+G16+G17+G18+G19+G20+G21+G22+G23)*12*4</f>
        <v>0</v>
      </c>
      <c r="H26" s="425"/>
    </row>
    <row r="27" spans="2:8" s="161" customFormat="1" ht="9.9499999999999993" customHeight="1" thickBot="1">
      <c r="B27" s="157"/>
      <c r="C27" s="157"/>
      <c r="D27" s="158"/>
      <c r="E27" s="159"/>
      <c r="F27" s="159"/>
      <c r="G27" s="160"/>
      <c r="H27" s="160"/>
    </row>
    <row r="28" spans="2:8" ht="30" customHeight="1" thickBot="1">
      <c r="B28" s="440" t="s">
        <v>103</v>
      </c>
      <c r="C28" s="441"/>
      <c r="D28" s="113" t="s">
        <v>104</v>
      </c>
      <c r="E28" s="442" t="e">
        <f>(Gerätetyp_L6!E85/1000*Basisannahmen!C17+Gerätetyp_L6!E86/1000*Basisannahmen!C18+Gerätetyp_L6!E87/1000*Basisannahmen!C19)*52*Basisannahmen!C20*Basisannahmen!C21*Basisannahmen!C22</f>
        <v>#DIV/0!</v>
      </c>
      <c r="F28" s="443"/>
      <c r="G28" s="442" t="e">
        <f>(Gerätetyp_L7!E85/1000*Basisannahmen!E17+Gerätetyp_L7!E86/1000*Basisannahmen!E18+Gerätetyp_L7!E87/1000*Basisannahmen!E19)*52*Basisannahmen!E20*Basisannahmen!C21*Basisannahmen!C22</f>
        <v>#DIV/0!</v>
      </c>
      <c r="H28" s="443"/>
    </row>
    <row r="29" spans="2:8" s="161" customFormat="1" ht="9.9499999999999993" customHeight="1">
      <c r="B29" s="157"/>
      <c r="C29" s="157"/>
      <c r="D29" s="158"/>
      <c r="E29" s="159"/>
      <c r="F29" s="159"/>
      <c r="G29" s="160"/>
      <c r="H29" s="160"/>
    </row>
    <row r="30" spans="2:8" s="161" customFormat="1" ht="9.9499999999999993" customHeight="1" thickBot="1">
      <c r="B30" s="157"/>
      <c r="C30" s="157"/>
      <c r="D30" s="158"/>
      <c r="E30" s="162"/>
      <c r="F30" s="162"/>
      <c r="G30" s="162"/>
      <c r="H30" s="162"/>
    </row>
    <row r="31" spans="2:8" ht="30" customHeight="1">
      <c r="B31" s="457" t="s">
        <v>86</v>
      </c>
      <c r="C31" s="458"/>
      <c r="D31" s="91" t="s">
        <v>96</v>
      </c>
      <c r="E31" s="463">
        <f>Gerätetyp_L6!E80*Basisannahmen!E67</f>
        <v>0</v>
      </c>
      <c r="F31" s="456"/>
      <c r="G31" s="455">
        <f>Gerätetyp_L7!E80*Basisannahmen!E67</f>
        <v>0</v>
      </c>
      <c r="H31" s="456"/>
    </row>
    <row r="32" spans="2:8" ht="30" customHeight="1">
      <c r="B32" s="459"/>
      <c r="C32" s="460"/>
      <c r="D32" s="92" t="s">
        <v>115</v>
      </c>
      <c r="E32" s="462">
        <f>Gerätetyp_L6!E81*Basisannahmen!E68</f>
        <v>0</v>
      </c>
      <c r="F32" s="391"/>
      <c r="G32" s="390">
        <f>Gerätetyp_L7!E81*Basisannahmen!E68</f>
        <v>0</v>
      </c>
      <c r="H32" s="391"/>
    </row>
    <row r="33" spans="2:20" ht="30" customHeight="1" thickBot="1">
      <c r="B33" s="278"/>
      <c r="C33" s="461"/>
      <c r="D33" s="93" t="s">
        <v>98</v>
      </c>
      <c r="E33" s="472">
        <f>Gerätetyp_L6!E82*Basisannahmen!E69</f>
        <v>0</v>
      </c>
      <c r="F33" s="473"/>
      <c r="G33" s="474">
        <f>Gerätetyp_L7!E82*Basisannahmen!E69</f>
        <v>0</v>
      </c>
      <c r="H33" s="473"/>
    </row>
    <row r="34" spans="2:20" ht="9.9499999999999993" customHeight="1">
      <c r="E34" s="163"/>
      <c r="F34" s="163"/>
      <c r="G34" s="163"/>
      <c r="H34" s="163"/>
    </row>
    <row r="35" spans="2:20" ht="9.9499999999999993" customHeight="1" thickBot="1">
      <c r="E35" s="163"/>
      <c r="F35" s="163"/>
      <c r="G35" s="163"/>
      <c r="H35" s="163"/>
    </row>
    <row r="36" spans="2:20" s="36" customFormat="1" ht="30" customHeight="1" thickBot="1">
      <c r="B36" s="440" t="s">
        <v>113</v>
      </c>
      <c r="C36" s="464"/>
      <c r="D36" s="465"/>
      <c r="E36" s="451" t="e">
        <f>E11+E26+E28+E31+E32+E33</f>
        <v>#DIV/0!</v>
      </c>
      <c r="F36" s="452"/>
      <c r="G36" s="451" t="e">
        <f>G11+G26+G28+G31+G32+G33</f>
        <v>#DIV/0!</v>
      </c>
      <c r="H36" s="452"/>
    </row>
    <row r="37" spans="2:20" ht="13.5" thickBot="1"/>
    <row r="38" spans="2:20" ht="30" customHeight="1">
      <c r="B38" s="349" t="s">
        <v>139</v>
      </c>
      <c r="C38" s="350"/>
      <c r="D38" s="164" t="s">
        <v>91</v>
      </c>
      <c r="E38" s="466">
        <f>Weiteres!E11*Basisannahmen!E58</f>
        <v>0</v>
      </c>
      <c r="F38" s="467"/>
    </row>
    <row r="39" spans="2:20" ht="30" customHeight="1" thickBot="1">
      <c r="B39" s="267"/>
      <c r="C39" s="351"/>
      <c r="D39" s="165" t="s">
        <v>92</v>
      </c>
      <c r="E39" s="470">
        <f>Weiteres!E12*Basisannahmen!E59</f>
        <v>0</v>
      </c>
      <c r="F39" s="471"/>
      <c r="S39" s="55"/>
      <c r="T39" s="55"/>
    </row>
    <row r="40" spans="2:20" ht="30" customHeight="1">
      <c r="B40" s="267"/>
      <c r="C40" s="351"/>
      <c r="D40" s="166" t="s">
        <v>70</v>
      </c>
      <c r="E40" s="468">
        <f>Weiteres!E14*Basisannahmen!E63</f>
        <v>0</v>
      </c>
      <c r="F40" s="469"/>
      <c r="S40" s="55"/>
      <c r="T40" s="55"/>
    </row>
    <row r="41" spans="2:20" ht="30" customHeight="1" thickBot="1">
      <c r="B41" s="269"/>
      <c r="C41" s="352"/>
      <c r="D41" s="165" t="s">
        <v>71</v>
      </c>
      <c r="E41" s="470">
        <f>Weiteres!E15*Basisannahmen!E64</f>
        <v>0</v>
      </c>
      <c r="F41" s="471"/>
      <c r="S41" s="55"/>
      <c r="T41" s="55"/>
    </row>
    <row r="42" spans="2:20" ht="9.9499999999999993" customHeight="1">
      <c r="B42" s="112"/>
      <c r="C42" s="112"/>
      <c r="D42" s="59"/>
      <c r="E42" s="167"/>
      <c r="F42" s="152"/>
      <c r="S42" s="55"/>
      <c r="T42" s="55"/>
    </row>
    <row r="43" spans="2:20" ht="9.9499999999999993" customHeight="1" thickBot="1">
      <c r="S43" s="55"/>
      <c r="T43" s="55"/>
    </row>
    <row r="44" spans="2:20" ht="30" customHeight="1" thickBot="1">
      <c r="B44" s="418" t="s">
        <v>25</v>
      </c>
      <c r="C44" s="411" t="s">
        <v>300</v>
      </c>
      <c r="D44" s="412"/>
      <c r="E44" s="413">
        <f>Weiteres!E18*Basisannahmen!G73</f>
        <v>0</v>
      </c>
      <c r="F44" s="414"/>
    </row>
    <row r="45" spans="2:20" ht="30" customHeight="1" thickBot="1">
      <c r="B45" s="419"/>
      <c r="C45" s="411" t="s">
        <v>210</v>
      </c>
      <c r="D45" s="412"/>
      <c r="E45" s="413">
        <f>Weiteres!E19*Basisannahmen!G74</f>
        <v>0</v>
      </c>
      <c r="F45" s="414"/>
    </row>
    <row r="46" spans="2:20" ht="9.9499999999999993" customHeight="1">
      <c r="B46" s="114"/>
      <c r="C46" s="26"/>
      <c r="D46" s="182"/>
      <c r="E46" s="183"/>
      <c r="F46" s="152"/>
    </row>
    <row r="47" spans="2:20" ht="9.9499999999999993" customHeight="1" thickBot="1">
      <c r="B47" s="161"/>
      <c r="C47" s="161"/>
      <c r="D47" s="161"/>
      <c r="E47" s="161"/>
    </row>
    <row r="48" spans="2:20" ht="30" customHeight="1" thickBot="1">
      <c r="B48" s="78" t="s">
        <v>143</v>
      </c>
      <c r="C48" s="411" t="s">
        <v>142</v>
      </c>
      <c r="D48" s="412"/>
      <c r="E48" s="413">
        <f>Weiteres!E23*Basisannahmen!G83*4</f>
        <v>0</v>
      </c>
      <c r="F48" s="414"/>
    </row>
    <row r="49" spans="2:12">
      <c r="B49" s="109"/>
      <c r="C49" s="59"/>
      <c r="D49" s="168"/>
      <c r="E49" s="159"/>
      <c r="F49" s="169"/>
    </row>
    <row r="50" spans="2:12" ht="13.5" thickBot="1">
      <c r="B50" s="109"/>
      <c r="C50" s="59"/>
      <c r="D50" s="168"/>
      <c r="E50" s="159"/>
      <c r="F50" s="169"/>
    </row>
    <row r="51" spans="2:12" ht="30" customHeight="1" thickBot="1">
      <c r="B51" s="415" t="s">
        <v>281</v>
      </c>
      <c r="C51" s="343"/>
      <c r="D51" s="171" t="s">
        <v>282</v>
      </c>
      <c r="E51" s="416">
        <f>Weiteres!E26*Basisannahmen!G88</f>
        <v>0</v>
      </c>
      <c r="F51" s="417"/>
    </row>
    <row r="52" spans="2:12" ht="9.9499999999999993" customHeight="1">
      <c r="B52" s="109"/>
      <c r="C52" s="59"/>
      <c r="D52" s="168"/>
      <c r="E52" s="159"/>
      <c r="F52" s="169"/>
    </row>
    <row r="53" spans="2:12" ht="9.9499999999999993" customHeight="1" thickBot="1">
      <c r="B53" s="109"/>
      <c r="C53" s="59"/>
      <c r="D53" s="168"/>
      <c r="E53" s="159"/>
      <c r="F53" s="169"/>
    </row>
    <row r="54" spans="2:12" ht="15" customHeight="1">
      <c r="D54" s="453" t="s">
        <v>121</v>
      </c>
      <c r="E54" s="420" t="s">
        <v>114</v>
      </c>
      <c r="F54" s="421"/>
      <c r="G54" s="402" t="s">
        <v>211</v>
      </c>
      <c r="H54" s="257"/>
      <c r="I54" s="96"/>
      <c r="J54" s="96"/>
    </row>
    <row r="55" spans="2:12" ht="15" customHeight="1" thickBot="1">
      <c r="D55" s="454"/>
      <c r="E55" s="403">
        <f>Gerätetyp_L6!I3+Gerätetyp_L6!I4+Gerätetyp_L7!I3+Gerätetyp_L7!I4+Weiteres!I3+'Geschwindigkeit L7'!J3</f>
        <v>200</v>
      </c>
      <c r="F55" s="404"/>
      <c r="G55" s="405">
        <f>Gerätetyp_L6!G3+Gerätetyp_L6!G4+Gerätetyp_L7!G3+Gerätetyp_L7!G4+Weiteres!G3+'Geschwindigkeit L7'!H3</f>
        <v>0</v>
      </c>
      <c r="H55" s="406"/>
    </row>
    <row r="56" spans="2:12" ht="13.5" thickBot="1"/>
    <row r="57" spans="2:12" ht="50.1" customHeight="1" thickBot="1">
      <c r="B57" s="407" t="s">
        <v>18</v>
      </c>
      <c r="C57" s="408"/>
      <c r="D57" s="170" t="s">
        <v>249</v>
      </c>
      <c r="E57" s="409" t="str">
        <f>IF(G55=E55,SUM(E36:H36)+E38+E39+E40+E41+E44+E45+E48+E51,"Achtung, es sind noch nicht alle auszufüllenden Zellen im Preisblatt_Leistung ausgefüllt.")</f>
        <v>Achtung, es sind noch nicht alle auszufüllenden Zellen im Preisblatt_Leistung ausgefüllt.</v>
      </c>
      <c r="F57" s="410"/>
      <c r="G57" s="410"/>
      <c r="H57" s="387"/>
      <c r="I57" s="386" t="s">
        <v>212</v>
      </c>
      <c r="J57" s="387"/>
      <c r="K57" s="387"/>
      <c r="L57" s="319"/>
    </row>
    <row r="58" spans="2:12" ht="50.1" customHeight="1">
      <c r="E58" s="388" t="str">
        <f>IF(G55=E55,"","Achtung, es sind noch nicht alle auszufüllenden Zellen im Preisblatt_Leistung ausgefüllt.")</f>
        <v>Achtung, es sind noch nicht alle auszufüllenden Zellen im Preisblatt_Leistung ausgefüllt.</v>
      </c>
      <c r="F58" s="389"/>
      <c r="G58" s="389"/>
      <c r="H58" s="389"/>
    </row>
  </sheetData>
  <sheetProtection algorithmName="SHA-512" hashValue="X3gvWOcLjFGStVGJ1DgIq0EThjzluwitUgqHFywj8AJDN+1RbJQng9Q5X7qz4lo+j9LFYRiE9WSSYRcsYZZCFw==" saltValue="cafyKRG0Cx5bRatfQqwlaw==" spinCount="100000" sheet="1" objects="1" scenarios="1"/>
  <mergeCells count="91">
    <mergeCell ref="B38:C41"/>
    <mergeCell ref="E38:F38"/>
    <mergeCell ref="E40:F40"/>
    <mergeCell ref="E41:F41"/>
    <mergeCell ref="E39:F39"/>
    <mergeCell ref="B31:C33"/>
    <mergeCell ref="E32:F32"/>
    <mergeCell ref="E36:F36"/>
    <mergeCell ref="E31:F31"/>
    <mergeCell ref="B36:D36"/>
    <mergeCell ref="E33:F33"/>
    <mergeCell ref="E26:F26"/>
    <mergeCell ref="G28:H28"/>
    <mergeCell ref="G36:H36"/>
    <mergeCell ref="G24:H24"/>
    <mergeCell ref="G25:H25"/>
    <mergeCell ref="G31:H31"/>
    <mergeCell ref="G33:H33"/>
    <mergeCell ref="G22:H22"/>
    <mergeCell ref="E22:F22"/>
    <mergeCell ref="G21:H21"/>
    <mergeCell ref="B28:C28"/>
    <mergeCell ref="E28:F28"/>
    <mergeCell ref="B12:C25"/>
    <mergeCell ref="E15:F15"/>
    <mergeCell ref="E16:F16"/>
    <mergeCell ref="E18:F18"/>
    <mergeCell ref="E19:F19"/>
    <mergeCell ref="E20:F20"/>
    <mergeCell ref="E24:F24"/>
    <mergeCell ref="E25:F25"/>
    <mergeCell ref="B26:C26"/>
    <mergeCell ref="G19:H19"/>
    <mergeCell ref="G20:H20"/>
    <mergeCell ref="G16:H16"/>
    <mergeCell ref="B2:H2"/>
    <mergeCell ref="B3:C5"/>
    <mergeCell ref="E3:F3"/>
    <mergeCell ref="G3:H3"/>
    <mergeCell ref="B6:C10"/>
    <mergeCell ref="G9:H9"/>
    <mergeCell ref="G10:H10"/>
    <mergeCell ref="E10:F10"/>
    <mergeCell ref="G4:H4"/>
    <mergeCell ref="G5:H5"/>
    <mergeCell ref="E9:F9"/>
    <mergeCell ref="G18:H18"/>
    <mergeCell ref="E23:F23"/>
    <mergeCell ref="G23:H23"/>
    <mergeCell ref="G26:H26"/>
    <mergeCell ref="E11:F11"/>
    <mergeCell ref="E21:F21"/>
    <mergeCell ref="E13:F13"/>
    <mergeCell ref="E14:F14"/>
    <mergeCell ref="G11:H11"/>
    <mergeCell ref="G17:H17"/>
    <mergeCell ref="G12:H12"/>
    <mergeCell ref="E12:F12"/>
    <mergeCell ref="E17:F17"/>
    <mergeCell ref="G13:H13"/>
    <mergeCell ref="G14:H14"/>
    <mergeCell ref="G15:H15"/>
    <mergeCell ref="B57:C57"/>
    <mergeCell ref="E57:H57"/>
    <mergeCell ref="C44:D44"/>
    <mergeCell ref="E44:F44"/>
    <mergeCell ref="C48:D48"/>
    <mergeCell ref="B51:C51"/>
    <mergeCell ref="E51:F51"/>
    <mergeCell ref="E45:F45"/>
    <mergeCell ref="E48:F48"/>
    <mergeCell ref="B44:B45"/>
    <mergeCell ref="C45:D45"/>
    <mergeCell ref="E54:F54"/>
    <mergeCell ref="D54:D55"/>
    <mergeCell ref="B1:E1"/>
    <mergeCell ref="I57:L57"/>
    <mergeCell ref="E58:H58"/>
    <mergeCell ref="G32:H32"/>
    <mergeCell ref="E4:F4"/>
    <mergeCell ref="G8:H8"/>
    <mergeCell ref="G7:H7"/>
    <mergeCell ref="G6:H6"/>
    <mergeCell ref="E5:F5"/>
    <mergeCell ref="E6:F6"/>
    <mergeCell ref="E7:F7"/>
    <mergeCell ref="B11:C11"/>
    <mergeCell ref="G54:H54"/>
    <mergeCell ref="E55:F55"/>
    <mergeCell ref="G55:H55"/>
    <mergeCell ref="E8:F8"/>
  </mergeCells>
  <pageMargins left="0.7" right="0.7" top="0.78740157499999996" bottom="0.78740157499999996" header="0.3" footer="0.3"/>
  <pageSetup paperSize="8"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pageSetUpPr fitToPage="1"/>
  </sheetPr>
  <dimension ref="A1:S90"/>
  <sheetViews>
    <sheetView showGridLines="0" zoomScaleNormal="100" zoomScalePageLayoutView="60" workbookViewId="0">
      <selection activeCell="B1" sqref="B1:E1"/>
    </sheetView>
  </sheetViews>
  <sheetFormatPr baseColWidth="10" defaultRowHeight="12.75"/>
  <cols>
    <col min="1" max="1" width="5.140625" customWidth="1"/>
    <col min="2" max="2" width="38.42578125" customWidth="1"/>
    <col min="3" max="20" width="10.7109375" customWidth="1"/>
    <col min="22" max="22" width="13.140625" customWidth="1"/>
  </cols>
  <sheetData>
    <row r="1" spans="1:19" s="9" customFormat="1" ht="18.75" thickBot="1">
      <c r="B1" s="382" t="s">
        <v>309</v>
      </c>
      <c r="C1" s="383"/>
      <c r="D1" s="384"/>
      <c r="E1" s="385"/>
    </row>
    <row r="2" spans="1:19" s="9" customFormat="1" ht="26.25">
      <c r="B2" s="521" t="s">
        <v>80</v>
      </c>
      <c r="C2" s="194"/>
      <c r="D2" s="194"/>
      <c r="E2" s="194"/>
      <c r="F2" s="194"/>
      <c r="G2" s="194"/>
      <c r="H2" s="194"/>
      <c r="I2" s="194"/>
      <c r="J2" s="194"/>
      <c r="K2" s="194"/>
      <c r="L2" s="194"/>
      <c r="M2" s="194"/>
      <c r="N2" s="194"/>
      <c r="O2" s="194"/>
      <c r="P2" s="194"/>
      <c r="Q2" s="194"/>
      <c r="R2" s="194"/>
      <c r="S2" s="194"/>
    </row>
    <row r="3" spans="1:19" s="9" customFormat="1" ht="42" customHeight="1">
      <c r="B3" s="494" t="s">
        <v>118</v>
      </c>
      <c r="C3" s="494"/>
      <c r="D3" s="494"/>
      <c r="E3" s="494"/>
      <c r="F3" s="494"/>
      <c r="G3" s="494"/>
      <c r="H3" s="494"/>
      <c r="I3" s="494"/>
      <c r="J3" s="494"/>
      <c r="K3" s="494"/>
      <c r="L3" s="494"/>
      <c r="M3" s="494"/>
    </row>
    <row r="4" spans="1:19" ht="25.5" customHeight="1">
      <c r="B4" s="34"/>
    </row>
    <row r="5" spans="1:19" ht="15">
      <c r="A5" s="12" t="s">
        <v>81</v>
      </c>
      <c r="B5" s="524" t="s">
        <v>190</v>
      </c>
      <c r="C5" s="194"/>
      <c r="D5" s="194"/>
      <c r="E5" s="194"/>
      <c r="F5" s="194"/>
      <c r="G5" s="194"/>
      <c r="H5" s="194"/>
      <c r="I5" s="7"/>
    </row>
    <row r="6" spans="1:19" ht="13.5" thickBot="1"/>
    <row r="7" spans="1:19" s="9" customFormat="1">
      <c r="B7" s="115" t="s">
        <v>188</v>
      </c>
      <c r="C7" s="508" t="s">
        <v>221</v>
      </c>
      <c r="D7" s="513"/>
      <c r="E7" s="508" t="s">
        <v>240</v>
      </c>
      <c r="F7" s="241"/>
      <c r="G7" s="34" t="s">
        <v>126</v>
      </c>
    </row>
    <row r="8" spans="1:19" s="9" customFormat="1" ht="20.100000000000001" customHeight="1">
      <c r="B8" s="10" t="s">
        <v>204</v>
      </c>
      <c r="C8" s="525">
        <v>1000</v>
      </c>
      <c r="D8" s="525"/>
      <c r="E8" s="525">
        <v>1500</v>
      </c>
      <c r="F8" s="526"/>
    </row>
    <row r="9" spans="1:19" ht="20.100000000000001" customHeight="1" thickBot="1">
      <c r="B9" s="11" t="s">
        <v>189</v>
      </c>
      <c r="C9" s="522">
        <v>700</v>
      </c>
      <c r="D9" s="522"/>
      <c r="E9" s="522">
        <v>1200</v>
      </c>
      <c r="F9" s="523"/>
    </row>
    <row r="10" spans="1:19" s="9" customFormat="1" ht="12.75" customHeight="1">
      <c r="B10" s="13"/>
      <c r="C10" s="14"/>
      <c r="D10" s="15"/>
    </row>
    <row r="11" spans="1:19" ht="15">
      <c r="A11" s="2" t="s">
        <v>82</v>
      </c>
      <c r="B11" s="2" t="s">
        <v>103</v>
      </c>
    </row>
    <row r="12" spans="1:19" ht="13.5" thickBot="1">
      <c r="B12" s="24" t="s">
        <v>84</v>
      </c>
      <c r="C12" s="9"/>
      <c r="D12" s="9"/>
      <c r="E12" s="9"/>
      <c r="F12" s="9"/>
      <c r="G12" s="9"/>
      <c r="H12" s="9"/>
      <c r="I12" s="9"/>
    </row>
    <row r="13" spans="1:19" ht="12.75" customHeight="1" thickBot="1">
      <c r="B13" s="90" t="s">
        <v>188</v>
      </c>
      <c r="C13" s="527" t="s">
        <v>221</v>
      </c>
      <c r="D13" s="528"/>
      <c r="E13" s="527" t="s">
        <v>240</v>
      </c>
      <c r="F13" s="529"/>
      <c r="G13" s="34" t="s">
        <v>126</v>
      </c>
    </row>
    <row r="14" spans="1:19" s="9" customFormat="1" ht="12.75" customHeight="1">
      <c r="B14" s="62" t="s">
        <v>125</v>
      </c>
      <c r="C14" s="484">
        <f>(C8+C9)/4</f>
        <v>425</v>
      </c>
      <c r="D14" s="485"/>
      <c r="E14" s="484">
        <f>(E8+E9)/4</f>
        <v>675</v>
      </c>
      <c r="F14" s="486"/>
      <c r="G14" s="34" t="s">
        <v>198</v>
      </c>
    </row>
    <row r="15" spans="1:19" s="9" customFormat="1" ht="12.75" customHeight="1">
      <c r="B15" s="32" t="s">
        <v>127</v>
      </c>
      <c r="C15" s="517">
        <v>10</v>
      </c>
      <c r="D15" s="518"/>
      <c r="E15" s="517">
        <v>15</v>
      </c>
      <c r="F15" s="519"/>
      <c r="G15" s="34" t="s">
        <v>218</v>
      </c>
    </row>
    <row r="16" spans="1:19" s="9" customFormat="1" ht="12.75" customHeight="1">
      <c r="B16" s="32" t="s">
        <v>128</v>
      </c>
      <c r="C16" s="517">
        <v>125</v>
      </c>
      <c r="D16" s="518"/>
      <c r="E16" s="517">
        <v>100</v>
      </c>
      <c r="F16" s="519"/>
      <c r="G16" s="35"/>
    </row>
    <row r="17" spans="1:10" s="9" customFormat="1" ht="12.75" customHeight="1">
      <c r="B17" s="32" t="s">
        <v>129</v>
      </c>
      <c r="C17" s="515" t="e">
        <f>168-C18-C19</f>
        <v>#DIV/0!</v>
      </c>
      <c r="D17" s="520"/>
      <c r="E17" s="515" t="e">
        <f>168-E18-E19</f>
        <v>#DIV/0!</v>
      </c>
      <c r="F17" s="516"/>
      <c r="G17" s="35"/>
    </row>
    <row r="18" spans="1:10" s="9" customFormat="1" ht="22.5">
      <c r="B18" s="32" t="s">
        <v>130</v>
      </c>
      <c r="C18" s="515">
        <f>Gerätetyp_L6!E88*C16/60</f>
        <v>0</v>
      </c>
      <c r="D18" s="520"/>
      <c r="E18" s="515">
        <f>Gerätetyp_L7!E88*E16/60</f>
        <v>0</v>
      </c>
      <c r="F18" s="516"/>
      <c r="G18" s="35"/>
    </row>
    <row r="19" spans="1:10" s="9" customFormat="1" ht="12.75" customHeight="1">
      <c r="B19" s="32" t="s">
        <v>200</v>
      </c>
      <c r="C19" s="515" t="e">
        <f>C14/Gerätetyp_L6!E90/60</f>
        <v>#DIV/0!</v>
      </c>
      <c r="D19" s="520"/>
      <c r="E19" s="515" t="e">
        <f>E14/Gerätetyp_L7!E90/60</f>
        <v>#DIV/0!</v>
      </c>
      <c r="F19" s="516"/>
      <c r="G19" s="35"/>
    </row>
    <row r="20" spans="1:10" s="9" customFormat="1" ht="12.75" customHeight="1">
      <c r="B20" s="32" t="s">
        <v>131</v>
      </c>
      <c r="C20" s="517">
        <f>C28</f>
        <v>2964</v>
      </c>
      <c r="D20" s="518"/>
      <c r="E20" s="517">
        <f>E28</f>
        <v>1296</v>
      </c>
      <c r="F20" s="519"/>
      <c r="G20" s="35"/>
    </row>
    <row r="21" spans="1:10" s="9" customFormat="1" ht="12.75" customHeight="1">
      <c r="B21" s="32" t="s">
        <v>20</v>
      </c>
      <c r="C21" s="478">
        <v>0.3</v>
      </c>
      <c r="D21" s="479"/>
      <c r="E21" s="479"/>
      <c r="F21" s="480"/>
      <c r="G21" s="35"/>
    </row>
    <row r="22" spans="1:10" s="9" customFormat="1" ht="12.75" customHeight="1" thickBot="1">
      <c r="B22" s="1" t="s">
        <v>111</v>
      </c>
      <c r="C22" s="481">
        <v>4</v>
      </c>
      <c r="D22" s="482"/>
      <c r="E22" s="482"/>
      <c r="F22" s="483"/>
    </row>
    <row r="24" spans="1:10" ht="15">
      <c r="A24" s="2" t="s">
        <v>83</v>
      </c>
      <c r="B24" s="487" t="s">
        <v>85</v>
      </c>
      <c r="C24" s="488"/>
      <c r="D24" s="488"/>
      <c r="E24" s="488"/>
      <c r="F24" s="488"/>
      <c r="G24" s="488"/>
      <c r="H24" s="488"/>
    </row>
    <row r="25" spans="1:10" ht="24.95" customHeight="1" thickBot="1">
      <c r="B25" s="475" t="s">
        <v>289</v>
      </c>
      <c r="C25" s="476"/>
      <c r="D25" s="476"/>
      <c r="E25" s="476"/>
      <c r="F25" s="476"/>
      <c r="G25" s="477"/>
      <c r="H25" s="477"/>
      <c r="I25" s="477"/>
      <c r="J25" s="477"/>
    </row>
    <row r="26" spans="1:10" ht="15" customHeight="1">
      <c r="B26" s="185" t="s">
        <v>188</v>
      </c>
      <c r="C26" s="508" t="s">
        <v>221</v>
      </c>
      <c r="D26" s="513"/>
      <c r="E26" s="508" t="s">
        <v>240</v>
      </c>
      <c r="F26" s="241"/>
      <c r="G26" s="187"/>
      <c r="H26" s="187"/>
      <c r="I26" s="187"/>
      <c r="J26" s="187"/>
    </row>
    <row r="27" spans="1:10" ht="15" customHeight="1">
      <c r="B27" s="84" t="s">
        <v>21</v>
      </c>
      <c r="C27" s="558" t="s">
        <v>287</v>
      </c>
      <c r="D27" s="573"/>
      <c r="E27" s="558" t="s">
        <v>287</v>
      </c>
      <c r="F27" s="559"/>
    </row>
    <row r="28" spans="1:10" ht="15" customHeight="1" thickBot="1">
      <c r="B28" s="186" t="s">
        <v>23</v>
      </c>
      <c r="C28" s="530">
        <v>2964</v>
      </c>
      <c r="D28" s="531"/>
      <c r="E28" s="530">
        <v>1296</v>
      </c>
      <c r="F28" s="540"/>
    </row>
    <row r="29" spans="1:10" ht="15" customHeight="1">
      <c r="B29" s="173" t="s">
        <v>11</v>
      </c>
      <c r="C29" s="509"/>
      <c r="D29" s="532"/>
      <c r="E29" s="509"/>
      <c r="F29" s="510"/>
    </row>
    <row r="30" spans="1:10" ht="15" customHeight="1">
      <c r="B30" s="84" t="s">
        <v>12</v>
      </c>
      <c r="C30" s="511">
        <v>508</v>
      </c>
      <c r="D30" s="514"/>
      <c r="E30" s="511">
        <v>448</v>
      </c>
      <c r="F30" s="512"/>
    </row>
    <row r="31" spans="1:10" ht="15" customHeight="1">
      <c r="B31" s="84" t="s">
        <v>13</v>
      </c>
      <c r="C31" s="560"/>
      <c r="D31" s="574"/>
      <c r="E31" s="560"/>
      <c r="F31" s="561"/>
    </row>
    <row r="32" spans="1:10" ht="15" customHeight="1">
      <c r="B32" s="84" t="s">
        <v>14</v>
      </c>
      <c r="C32" s="511">
        <v>1336</v>
      </c>
      <c r="D32" s="514"/>
      <c r="E32" s="511">
        <v>668</v>
      </c>
      <c r="F32" s="512"/>
    </row>
    <row r="33" spans="1:19" s="9" customFormat="1" ht="15" customHeight="1">
      <c r="B33" s="84" t="s">
        <v>191</v>
      </c>
      <c r="C33" s="511">
        <v>964</v>
      </c>
      <c r="D33" s="514"/>
      <c r="E33" s="511">
        <v>780</v>
      </c>
      <c r="F33" s="512"/>
    </row>
    <row r="34" spans="1:19" s="9" customFormat="1" ht="15" customHeight="1">
      <c r="B34" s="84" t="s">
        <v>192</v>
      </c>
      <c r="C34" s="511">
        <v>1296</v>
      </c>
      <c r="D34" s="514"/>
      <c r="E34" s="511">
        <v>828</v>
      </c>
      <c r="F34" s="512"/>
    </row>
    <row r="35" spans="1:19" s="9" customFormat="1" ht="15" customHeight="1">
      <c r="B35" s="84" t="s">
        <v>193</v>
      </c>
      <c r="C35" s="511">
        <v>1428</v>
      </c>
      <c r="D35" s="514"/>
      <c r="E35" s="511">
        <v>920</v>
      </c>
      <c r="F35" s="512"/>
    </row>
    <row r="36" spans="1:19" s="9" customFormat="1" ht="15" customHeight="1">
      <c r="B36" s="84" t="s">
        <v>194</v>
      </c>
      <c r="C36" s="511">
        <v>356</v>
      </c>
      <c r="D36" s="514"/>
      <c r="E36" s="511">
        <v>444</v>
      </c>
      <c r="F36" s="512"/>
    </row>
    <row r="37" spans="1:19" s="9" customFormat="1" ht="15" customHeight="1">
      <c r="B37" s="84" t="s">
        <v>15</v>
      </c>
      <c r="C37" s="511">
        <v>2008</v>
      </c>
      <c r="D37" s="514"/>
      <c r="E37" s="511">
        <v>920</v>
      </c>
      <c r="F37" s="512"/>
    </row>
    <row r="38" spans="1:19" ht="15" customHeight="1">
      <c r="B38" s="84" t="s">
        <v>16</v>
      </c>
      <c r="C38" s="511">
        <v>2060</v>
      </c>
      <c r="D38" s="514"/>
      <c r="E38" s="511">
        <v>892</v>
      </c>
      <c r="F38" s="512"/>
    </row>
    <row r="39" spans="1:19" s="9" customFormat="1" ht="15" customHeight="1">
      <c r="B39" s="84" t="s">
        <v>195</v>
      </c>
      <c r="C39" s="511">
        <v>536</v>
      </c>
      <c r="D39" s="514"/>
      <c r="E39" s="511">
        <v>304</v>
      </c>
      <c r="F39" s="512"/>
    </row>
    <row r="40" spans="1:19" s="9" customFormat="1" ht="15" customHeight="1">
      <c r="B40" s="84" t="s">
        <v>196</v>
      </c>
      <c r="C40" s="511">
        <v>444</v>
      </c>
      <c r="D40" s="514"/>
      <c r="E40" s="511">
        <v>552</v>
      </c>
      <c r="F40" s="512"/>
    </row>
    <row r="41" spans="1:19" s="9" customFormat="1" ht="15" customHeight="1">
      <c r="B41" s="84" t="s">
        <v>197</v>
      </c>
      <c r="C41" s="533"/>
      <c r="D41" s="534"/>
      <c r="E41" s="533"/>
      <c r="F41" s="535"/>
    </row>
    <row r="42" spans="1:19" s="9" customFormat="1" ht="15" customHeight="1" thickBot="1">
      <c r="B42" s="117" t="s">
        <v>288</v>
      </c>
      <c r="C42" s="533"/>
      <c r="D42" s="534"/>
      <c r="E42" s="533"/>
      <c r="F42" s="535"/>
    </row>
    <row r="43" spans="1:19" ht="22.5">
      <c r="B43" s="115" t="s">
        <v>290</v>
      </c>
      <c r="C43" s="536">
        <f>C28*C8</f>
        <v>2964000</v>
      </c>
      <c r="D43" s="537"/>
      <c r="E43" s="536">
        <f>E28*E8</f>
        <v>1944000</v>
      </c>
      <c r="F43" s="538"/>
    </row>
    <row r="44" spans="1:19" s="9" customFormat="1" ht="23.25" thickBot="1">
      <c r="B44" s="116" t="s">
        <v>291</v>
      </c>
      <c r="C44" s="539">
        <f>C28*C9</f>
        <v>2074800</v>
      </c>
      <c r="D44" s="531"/>
      <c r="E44" s="539">
        <f>E28*E9</f>
        <v>1555200</v>
      </c>
      <c r="F44" s="540"/>
    </row>
    <row r="45" spans="1:19" ht="15">
      <c r="B45" s="556"/>
      <c r="C45" s="557"/>
      <c r="D45" s="557"/>
      <c r="E45" s="557"/>
      <c r="F45" s="557"/>
      <c r="G45" s="557"/>
    </row>
    <row r="46" spans="1:19" s="9" customFormat="1" ht="15">
      <c r="A46" s="2" t="s">
        <v>88</v>
      </c>
      <c r="B46" s="487" t="s">
        <v>292</v>
      </c>
      <c r="C46" s="488"/>
      <c r="D46" s="488"/>
      <c r="E46" s="488"/>
      <c r="F46" s="488"/>
      <c r="G46" s="488"/>
      <c r="H46" s="488"/>
      <c r="I46" s="194"/>
      <c r="J46" s="194"/>
      <c r="K46" s="194"/>
      <c r="L46" s="194"/>
      <c r="M46" s="194"/>
      <c r="N46" s="194"/>
      <c r="O46" s="194"/>
      <c r="P46" s="194"/>
      <c r="Q46" s="194"/>
      <c r="R46" s="194"/>
      <c r="S46" s="194"/>
    </row>
    <row r="47" spans="1:19" s="9" customFormat="1" ht="13.5" thickBot="1">
      <c r="B47" s="16" t="s">
        <v>84</v>
      </c>
    </row>
    <row r="48" spans="1:19" s="9" customFormat="1">
      <c r="B48" s="115" t="s">
        <v>188</v>
      </c>
      <c r="C48" s="541"/>
      <c r="D48" s="542"/>
      <c r="E48" s="118" t="s">
        <v>221</v>
      </c>
      <c r="F48" s="118" t="s">
        <v>240</v>
      </c>
    </row>
    <row r="49" spans="1:16" s="9" customFormat="1">
      <c r="B49" s="543" t="s">
        <v>293</v>
      </c>
      <c r="C49" s="547" t="s">
        <v>294</v>
      </c>
      <c r="D49" s="548"/>
      <c r="E49" s="119">
        <v>741</v>
      </c>
      <c r="F49" s="119">
        <v>324</v>
      </c>
      <c r="G49" s="505" t="s">
        <v>119</v>
      </c>
      <c r="H49" s="194"/>
      <c r="I49" s="194"/>
      <c r="J49" s="194"/>
      <c r="K49" s="194"/>
      <c r="L49" s="194"/>
      <c r="M49" s="194"/>
      <c r="N49" s="194"/>
      <c r="O49" s="194"/>
      <c r="P49" s="194"/>
    </row>
    <row r="50" spans="1:16" s="9" customFormat="1">
      <c r="B50" s="544"/>
      <c r="C50" s="547" t="s">
        <v>295</v>
      </c>
      <c r="D50" s="548"/>
      <c r="E50" s="119">
        <v>741</v>
      </c>
      <c r="F50" s="119">
        <v>324</v>
      </c>
      <c r="G50" s="549"/>
      <c r="H50" s="194"/>
      <c r="I50" s="194"/>
      <c r="J50" s="194"/>
      <c r="K50" s="194"/>
      <c r="L50" s="194"/>
      <c r="M50" s="194"/>
      <c r="N50" s="194"/>
      <c r="O50" s="194"/>
      <c r="P50" s="194"/>
    </row>
    <row r="51" spans="1:16" s="9" customFormat="1">
      <c r="B51" s="545"/>
      <c r="C51" s="547" t="s">
        <v>296</v>
      </c>
      <c r="D51" s="548"/>
      <c r="E51" s="119">
        <v>741</v>
      </c>
      <c r="F51" s="119">
        <v>324</v>
      </c>
      <c r="G51" s="549"/>
      <c r="H51" s="194"/>
      <c r="I51" s="194"/>
      <c r="J51" s="194"/>
      <c r="K51" s="194"/>
      <c r="L51" s="194"/>
      <c r="M51" s="194"/>
      <c r="N51" s="194"/>
      <c r="O51" s="194"/>
      <c r="P51" s="194"/>
    </row>
    <row r="52" spans="1:16" s="9" customFormat="1" ht="13.5" thickBot="1">
      <c r="B52" s="545"/>
      <c r="C52" s="552" t="s">
        <v>297</v>
      </c>
      <c r="D52" s="553"/>
      <c r="E52" s="89">
        <v>741</v>
      </c>
      <c r="F52" s="89">
        <v>324</v>
      </c>
      <c r="G52" s="549"/>
      <c r="H52" s="194"/>
      <c r="I52" s="194"/>
      <c r="J52" s="194"/>
      <c r="K52" s="194"/>
      <c r="L52" s="194"/>
      <c r="M52" s="194"/>
      <c r="N52" s="194"/>
      <c r="O52" s="194"/>
      <c r="P52" s="194"/>
    </row>
    <row r="53" spans="1:16" s="9" customFormat="1" ht="13.5" thickBot="1">
      <c r="B53" s="546"/>
      <c r="C53" s="554" t="s">
        <v>298</v>
      </c>
      <c r="D53" s="555"/>
      <c r="E53" s="174">
        <f>E49+E50+E51+E52</f>
        <v>2964</v>
      </c>
      <c r="F53" s="174">
        <f>F49+F50+F51+F52</f>
        <v>1296</v>
      </c>
      <c r="G53" s="16"/>
    </row>
    <row r="54" spans="1:16" s="9" customFormat="1" ht="15">
      <c r="B54" s="120"/>
      <c r="C54" s="121"/>
      <c r="D54" s="121"/>
      <c r="E54" s="121"/>
      <c r="F54" s="121"/>
      <c r="G54" s="121"/>
    </row>
    <row r="55" spans="1:16" ht="15">
      <c r="A55" s="2" t="s">
        <v>106</v>
      </c>
      <c r="B55" s="487" t="s">
        <v>124</v>
      </c>
      <c r="C55" s="488"/>
      <c r="D55" s="488"/>
      <c r="E55" s="488"/>
      <c r="F55" s="488"/>
      <c r="G55" s="488"/>
      <c r="H55" s="488"/>
    </row>
    <row r="56" spans="1:16">
      <c r="B56" s="16" t="s">
        <v>84</v>
      </c>
    </row>
    <row r="57" spans="1:16" s="9" customFormat="1" ht="33.75">
      <c r="B57" s="19"/>
      <c r="C57" s="19"/>
      <c r="D57" s="19"/>
      <c r="E57" s="19" t="s">
        <v>107</v>
      </c>
      <c r="F57" s="550" t="s">
        <v>93</v>
      </c>
      <c r="G57" s="551"/>
      <c r="H57" s="551"/>
      <c r="I57" s="551"/>
      <c r="J57" s="551"/>
      <c r="K57" s="551"/>
      <c r="L57" s="551"/>
      <c r="M57" s="551"/>
      <c r="N57" s="551"/>
    </row>
    <row r="58" spans="1:16" ht="12.75" customHeight="1">
      <c r="B58" s="507" t="s">
        <v>217</v>
      </c>
      <c r="C58" s="507" t="s">
        <v>89</v>
      </c>
      <c r="D58" s="198"/>
      <c r="E58" s="18">
        <v>820</v>
      </c>
      <c r="F58" s="507" t="s">
        <v>105</v>
      </c>
      <c r="G58" s="198"/>
      <c r="H58" s="198"/>
      <c r="I58" s="198"/>
      <c r="J58" s="198"/>
      <c r="K58" s="198"/>
      <c r="L58" s="198"/>
      <c r="M58" s="198"/>
      <c r="N58" s="198"/>
    </row>
    <row r="59" spans="1:16" ht="12.75" customHeight="1">
      <c r="B59" s="198"/>
      <c r="C59" s="507" t="s">
        <v>90</v>
      </c>
      <c r="D59" s="198"/>
      <c r="E59" s="17">
        <v>372</v>
      </c>
      <c r="F59" s="198"/>
      <c r="G59" s="198"/>
      <c r="H59" s="198"/>
      <c r="I59" s="198"/>
      <c r="J59" s="198"/>
      <c r="K59" s="198"/>
      <c r="L59" s="198"/>
      <c r="M59" s="198"/>
      <c r="N59" s="198"/>
    </row>
    <row r="60" spans="1:16" s="9" customFormat="1" ht="12.75" customHeight="1">
      <c r="B60" s="20"/>
      <c r="C60" s="21"/>
      <c r="D60" s="20"/>
      <c r="E60" s="21"/>
      <c r="F60" s="20"/>
      <c r="G60" s="20"/>
      <c r="H60" s="20"/>
      <c r="I60" s="20"/>
      <c r="J60" s="20"/>
      <c r="K60" s="20"/>
      <c r="L60" s="20"/>
      <c r="M60" s="20"/>
      <c r="N60" s="20"/>
    </row>
    <row r="61" spans="1:16" s="9" customFormat="1">
      <c r="B61" s="19"/>
      <c r="C61" s="19"/>
      <c r="D61" s="19"/>
      <c r="E61" s="19" t="s">
        <v>108</v>
      </c>
      <c r="F61" s="550" t="s">
        <v>93</v>
      </c>
      <c r="G61" s="551"/>
      <c r="H61" s="551"/>
      <c r="I61" s="551"/>
      <c r="J61" s="551"/>
      <c r="K61" s="551"/>
      <c r="L61" s="551"/>
      <c r="M61" s="551"/>
      <c r="N61" s="551"/>
    </row>
    <row r="62" spans="1:16" s="9" customFormat="1">
      <c r="B62" s="562" t="s">
        <v>110</v>
      </c>
      <c r="C62" s="507" t="s">
        <v>141</v>
      </c>
      <c r="D62" s="198"/>
      <c r="E62" s="33">
        <v>468</v>
      </c>
      <c r="F62" s="564" t="s">
        <v>105</v>
      </c>
      <c r="G62" s="565"/>
      <c r="H62" s="565"/>
      <c r="I62" s="565"/>
      <c r="J62" s="565"/>
      <c r="K62" s="565"/>
      <c r="L62" s="565"/>
      <c r="M62" s="565"/>
      <c r="N62" s="566"/>
    </row>
    <row r="63" spans="1:16" ht="12.75" customHeight="1">
      <c r="B63" s="563"/>
      <c r="C63" s="507" t="s">
        <v>94</v>
      </c>
      <c r="D63" s="198"/>
      <c r="E63" s="17">
        <v>334</v>
      </c>
      <c r="F63" s="567"/>
      <c r="G63" s="568"/>
      <c r="H63" s="568"/>
      <c r="I63" s="568"/>
      <c r="J63" s="568"/>
      <c r="K63" s="568"/>
      <c r="L63" s="568"/>
      <c r="M63" s="568"/>
      <c r="N63" s="569"/>
    </row>
    <row r="64" spans="1:16">
      <c r="B64" s="208"/>
      <c r="C64" s="507" t="s">
        <v>95</v>
      </c>
      <c r="D64" s="198"/>
      <c r="E64" s="17">
        <v>180</v>
      </c>
      <c r="F64" s="570"/>
      <c r="G64" s="571"/>
      <c r="H64" s="571"/>
      <c r="I64" s="571"/>
      <c r="J64" s="571"/>
      <c r="K64" s="571"/>
      <c r="L64" s="571"/>
      <c r="M64" s="571"/>
      <c r="N64" s="572"/>
    </row>
    <row r="65" spans="1:19" s="9" customFormat="1">
      <c r="B65" s="20"/>
      <c r="C65" s="21"/>
      <c r="D65" s="20"/>
      <c r="E65" s="21"/>
      <c r="F65" s="20"/>
      <c r="G65" s="20"/>
      <c r="H65" s="20"/>
      <c r="I65" s="20"/>
      <c r="J65" s="20"/>
      <c r="K65" s="20"/>
      <c r="L65" s="20"/>
      <c r="M65" s="20"/>
      <c r="N65" s="20"/>
    </row>
    <row r="66" spans="1:19" s="9" customFormat="1" ht="33.75">
      <c r="B66" s="19"/>
      <c r="C66" s="19"/>
      <c r="D66" s="19"/>
      <c r="E66" s="19" t="s">
        <v>209</v>
      </c>
      <c r="F66" s="550" t="s">
        <v>93</v>
      </c>
      <c r="G66" s="551"/>
      <c r="H66" s="551"/>
      <c r="I66" s="551"/>
      <c r="J66" s="551"/>
      <c r="K66" s="551"/>
      <c r="L66" s="551"/>
      <c r="M66" s="551"/>
      <c r="N66" s="551"/>
    </row>
    <row r="67" spans="1:19">
      <c r="B67" s="507" t="s">
        <v>109</v>
      </c>
      <c r="C67" s="507" t="s">
        <v>96</v>
      </c>
      <c r="D67" s="198"/>
      <c r="E67" s="17">
        <v>238</v>
      </c>
      <c r="F67" s="507" t="s">
        <v>105</v>
      </c>
      <c r="G67" s="198"/>
      <c r="H67" s="198"/>
      <c r="I67" s="198"/>
      <c r="J67" s="198"/>
      <c r="K67" s="198"/>
      <c r="L67" s="198"/>
      <c r="M67" s="198"/>
      <c r="N67" s="198"/>
    </row>
    <row r="68" spans="1:19">
      <c r="B68" s="198"/>
      <c r="C68" s="507" t="s">
        <v>97</v>
      </c>
      <c r="D68" s="198"/>
      <c r="E68" s="17">
        <v>163</v>
      </c>
      <c r="F68" s="198"/>
      <c r="G68" s="198"/>
      <c r="H68" s="198"/>
      <c r="I68" s="198"/>
      <c r="J68" s="198"/>
      <c r="K68" s="198"/>
      <c r="L68" s="198"/>
      <c r="M68" s="198"/>
      <c r="N68" s="198"/>
    </row>
    <row r="69" spans="1:19">
      <c r="B69" s="198"/>
      <c r="C69" s="507" t="s">
        <v>98</v>
      </c>
      <c r="D69" s="198"/>
      <c r="E69" s="17">
        <v>134</v>
      </c>
      <c r="F69" s="198"/>
      <c r="G69" s="198"/>
      <c r="H69" s="198"/>
      <c r="I69" s="198"/>
      <c r="J69" s="198"/>
      <c r="K69" s="198"/>
      <c r="L69" s="198"/>
      <c r="M69" s="198"/>
      <c r="N69" s="198"/>
    </row>
    <row r="71" spans="1:19" s="9" customFormat="1" ht="15">
      <c r="A71" s="2" t="s">
        <v>112</v>
      </c>
      <c r="B71" s="487" t="s">
        <v>25</v>
      </c>
      <c r="C71" s="488"/>
      <c r="D71" s="488"/>
      <c r="E71" s="488"/>
      <c r="F71" s="488"/>
      <c r="G71" s="488"/>
      <c r="H71" s="488"/>
      <c r="I71" s="194"/>
      <c r="J71" s="194"/>
      <c r="K71" s="194"/>
      <c r="L71" s="194"/>
      <c r="M71" s="194"/>
      <c r="N71" s="194"/>
      <c r="O71" s="194"/>
      <c r="P71" s="194"/>
      <c r="Q71" s="194"/>
      <c r="R71" s="194"/>
      <c r="S71" s="194"/>
    </row>
    <row r="72" spans="1:19" s="9" customFormat="1" ht="13.5" thickBot="1">
      <c r="B72" s="16" t="s">
        <v>84</v>
      </c>
    </row>
    <row r="73" spans="1:19" s="9" customFormat="1">
      <c r="B73" s="490" t="s">
        <v>201</v>
      </c>
      <c r="C73" s="491"/>
      <c r="D73" s="491"/>
      <c r="E73" s="491"/>
      <c r="F73" s="491"/>
      <c r="G73" s="31">
        <v>300</v>
      </c>
      <c r="H73" s="23" t="s">
        <v>119</v>
      </c>
    </row>
    <row r="74" spans="1:19" s="9" customFormat="1" ht="13.5" thickBot="1">
      <c r="B74" s="492" t="s">
        <v>202</v>
      </c>
      <c r="C74" s="493"/>
      <c r="D74" s="493"/>
      <c r="E74" s="493"/>
      <c r="F74" s="493"/>
      <c r="G74" s="86">
        <v>500</v>
      </c>
      <c r="H74" s="23" t="s">
        <v>119</v>
      </c>
    </row>
    <row r="75" spans="1:19" s="9" customFormat="1">
      <c r="B75" s="22"/>
      <c r="C75"/>
      <c r="D75"/>
      <c r="E75" s="16"/>
    </row>
    <row r="76" spans="1:19" s="9" customFormat="1" ht="15">
      <c r="A76" s="2" t="s">
        <v>120</v>
      </c>
      <c r="B76" s="487" t="s">
        <v>311</v>
      </c>
      <c r="C76" s="488"/>
      <c r="D76" s="488"/>
      <c r="E76" s="488"/>
      <c r="F76" s="488"/>
      <c r="G76" s="488"/>
      <c r="H76" s="488"/>
      <c r="I76" s="194"/>
      <c r="J76" s="194"/>
      <c r="K76" s="194"/>
      <c r="L76" s="194"/>
      <c r="M76" s="194"/>
      <c r="N76" s="194"/>
      <c r="O76" s="194"/>
      <c r="P76" s="194"/>
      <c r="Q76" s="194"/>
      <c r="R76" s="194"/>
      <c r="S76" s="194"/>
    </row>
    <row r="77" spans="1:19" s="9" customFormat="1" ht="13.5" thickBot="1">
      <c r="B77" s="16" t="s">
        <v>123</v>
      </c>
    </row>
    <row r="78" spans="1:19" s="9" customFormat="1">
      <c r="B78" s="495" t="s">
        <v>312</v>
      </c>
      <c r="C78" s="496"/>
      <c r="D78" s="496"/>
      <c r="E78" s="496"/>
      <c r="F78" s="497"/>
      <c r="G78" s="501">
        <v>65</v>
      </c>
      <c r="H78" s="505" t="s">
        <v>119</v>
      </c>
      <c r="I78" s="506"/>
      <c r="J78" s="506"/>
      <c r="K78" s="506"/>
      <c r="L78" s="506"/>
      <c r="M78" s="506"/>
      <c r="N78" s="506"/>
      <c r="O78" s="506"/>
      <c r="P78" s="506"/>
    </row>
    <row r="79" spans="1:19" s="9" customFormat="1" ht="13.5" thickBot="1">
      <c r="B79" s="498"/>
      <c r="C79" s="499"/>
      <c r="D79" s="499"/>
      <c r="E79" s="499"/>
      <c r="F79" s="500"/>
      <c r="G79" s="502"/>
      <c r="H79" s="505"/>
      <c r="I79" s="506"/>
      <c r="J79" s="506"/>
      <c r="K79" s="506"/>
      <c r="L79" s="506"/>
      <c r="M79" s="506"/>
      <c r="N79" s="506"/>
      <c r="O79" s="506"/>
      <c r="P79" s="506"/>
    </row>
    <row r="80" spans="1:19" s="9" customFormat="1">
      <c r="B80" s="22"/>
      <c r="E80" s="16"/>
    </row>
    <row r="81" spans="1:19" s="9" customFormat="1" ht="15">
      <c r="A81" s="2" t="s">
        <v>203</v>
      </c>
      <c r="B81" s="487" t="s">
        <v>208</v>
      </c>
      <c r="C81" s="488"/>
      <c r="D81" s="488"/>
      <c r="E81" s="488"/>
      <c r="F81" s="488"/>
      <c r="G81" s="488"/>
      <c r="H81" s="488"/>
      <c r="I81" s="194"/>
      <c r="J81" s="194"/>
      <c r="K81" s="194"/>
      <c r="L81" s="194"/>
      <c r="M81" s="194"/>
      <c r="N81" s="194"/>
      <c r="O81" s="194"/>
      <c r="P81" s="194"/>
      <c r="Q81" s="194"/>
      <c r="R81" s="194"/>
      <c r="S81" s="194"/>
    </row>
    <row r="82" spans="1:19" s="9" customFormat="1" ht="13.5" thickBot="1">
      <c r="B82" s="16" t="s">
        <v>123</v>
      </c>
    </row>
    <row r="83" spans="1:19" s="9" customFormat="1">
      <c r="B83" s="495" t="s">
        <v>313</v>
      </c>
      <c r="C83" s="496"/>
      <c r="D83" s="496"/>
      <c r="E83" s="496"/>
      <c r="F83" s="497"/>
      <c r="G83" s="501">
        <v>65</v>
      </c>
      <c r="H83" s="505" t="s">
        <v>119</v>
      </c>
      <c r="I83" s="506"/>
      <c r="J83" s="506"/>
      <c r="K83" s="506"/>
      <c r="L83" s="506"/>
      <c r="M83" s="506"/>
      <c r="N83" s="506"/>
      <c r="O83" s="506"/>
      <c r="P83" s="506"/>
    </row>
    <row r="84" spans="1:19" s="9" customFormat="1" ht="13.5" thickBot="1">
      <c r="B84" s="498"/>
      <c r="C84" s="499"/>
      <c r="D84" s="499"/>
      <c r="E84" s="499"/>
      <c r="F84" s="500"/>
      <c r="G84" s="502"/>
      <c r="H84" s="505"/>
      <c r="I84" s="506"/>
      <c r="J84" s="506"/>
      <c r="K84" s="506"/>
      <c r="L84" s="506"/>
      <c r="M84" s="506"/>
      <c r="N84" s="506"/>
      <c r="O84" s="506"/>
      <c r="P84" s="506"/>
    </row>
    <row r="85" spans="1:19" s="9" customFormat="1">
      <c r="B85" s="22"/>
      <c r="E85" s="16"/>
    </row>
    <row r="86" spans="1:19" s="9" customFormat="1" ht="12.75" customHeight="1">
      <c r="A86" s="2" t="s">
        <v>310</v>
      </c>
      <c r="B86" s="487" t="s">
        <v>299</v>
      </c>
      <c r="C86" s="488"/>
      <c r="D86" s="488"/>
      <c r="E86" s="488"/>
      <c r="F86" s="488"/>
      <c r="G86" s="488"/>
      <c r="H86" s="488"/>
      <c r="I86" s="489"/>
      <c r="J86" s="489"/>
      <c r="K86" s="489"/>
      <c r="L86" s="489"/>
      <c r="M86" s="489"/>
      <c r="N86" s="489"/>
      <c r="O86" s="489"/>
      <c r="P86" s="489"/>
      <c r="Q86" s="489"/>
      <c r="R86" s="489"/>
      <c r="S86" s="489"/>
    </row>
    <row r="87" spans="1:19" s="9" customFormat="1" ht="12.75" customHeight="1" thickBot="1">
      <c r="A87" s="79"/>
      <c r="B87" s="16" t="s">
        <v>123</v>
      </c>
      <c r="C87" s="79"/>
      <c r="D87" s="79"/>
      <c r="E87" s="79"/>
      <c r="F87" s="79"/>
      <c r="G87" s="79"/>
      <c r="H87" s="79"/>
      <c r="I87" s="79"/>
      <c r="J87" s="79"/>
      <c r="K87" s="79"/>
      <c r="L87" s="79"/>
      <c r="M87" s="79"/>
      <c r="N87" s="79"/>
      <c r="O87" s="79"/>
      <c r="P87" s="79"/>
      <c r="Q87" s="79"/>
      <c r="R87" s="79"/>
      <c r="S87" s="79"/>
    </row>
    <row r="88" spans="1:19" s="9" customFormat="1" ht="24.95" customHeight="1" thickBot="1">
      <c r="A88" s="79"/>
      <c r="B88" s="503" t="s">
        <v>274</v>
      </c>
      <c r="C88" s="245"/>
      <c r="D88" s="245"/>
      <c r="E88" s="219"/>
      <c r="F88" s="504"/>
      <c r="G88" s="181">
        <v>500</v>
      </c>
      <c r="H88" s="175" t="s">
        <v>119</v>
      </c>
      <c r="I88" s="79"/>
      <c r="J88" s="79"/>
      <c r="K88" s="79"/>
      <c r="L88" s="79"/>
      <c r="M88" s="79"/>
      <c r="N88" s="79"/>
      <c r="O88" s="79"/>
      <c r="P88" s="79"/>
      <c r="Q88" s="79"/>
      <c r="R88" s="79"/>
      <c r="S88" s="79"/>
    </row>
    <row r="89" spans="1:19" s="9" customFormat="1" ht="12.75" customHeight="1">
      <c r="A89" s="79"/>
      <c r="B89" s="85"/>
      <c r="C89" s="25"/>
      <c r="D89" s="25"/>
      <c r="E89" s="23"/>
      <c r="F89" s="79"/>
      <c r="G89" s="79"/>
      <c r="H89" s="79"/>
      <c r="I89" s="79"/>
      <c r="J89" s="79"/>
      <c r="K89" s="79"/>
      <c r="L89" s="79"/>
      <c r="M89" s="79"/>
      <c r="N89" s="79"/>
      <c r="O89" s="79"/>
      <c r="P89" s="79"/>
      <c r="Q89" s="79"/>
      <c r="R89" s="79"/>
      <c r="S89" s="79"/>
    </row>
    <row r="90" spans="1:19" ht="39.75" customHeight="1">
      <c r="B90" s="494" t="s">
        <v>118</v>
      </c>
      <c r="C90" s="494"/>
      <c r="D90" s="494"/>
      <c r="E90" s="494"/>
      <c r="F90" s="494"/>
      <c r="G90" s="494"/>
      <c r="H90" s="494"/>
      <c r="I90" s="494"/>
      <c r="J90" s="494"/>
      <c r="K90" s="494"/>
      <c r="L90" s="494"/>
      <c r="M90" s="494"/>
      <c r="N90" s="494"/>
    </row>
  </sheetData>
  <sheetProtection algorithmName="SHA-512" hashValue="I/l+N0/x6p9Hy4HHznp+hjtN84xW5l1++bUbMyjs0xB0aIr2JhVk6sSSbpM7LeqVuL2pRhPF78FijbIrREMWmw==" saltValue="vU7ra1hmzwN+h/mtNSGpcA==" spinCount="100000" sheet="1" objects="1" scenarios="1"/>
  <mergeCells count="110">
    <mergeCell ref="B76:S76"/>
    <mergeCell ref="B78:F79"/>
    <mergeCell ref="G78:G79"/>
    <mergeCell ref="H78:P79"/>
    <mergeCell ref="B71:S71"/>
    <mergeCell ref="F57:N57"/>
    <mergeCell ref="B45:G45"/>
    <mergeCell ref="B24:H24"/>
    <mergeCell ref="C34:D34"/>
    <mergeCell ref="C35:D35"/>
    <mergeCell ref="E40:F40"/>
    <mergeCell ref="E27:F27"/>
    <mergeCell ref="E28:F28"/>
    <mergeCell ref="C33:D33"/>
    <mergeCell ref="E32:F32"/>
    <mergeCell ref="E33:F33"/>
    <mergeCell ref="E30:F30"/>
    <mergeCell ref="E31:F31"/>
    <mergeCell ref="B62:B64"/>
    <mergeCell ref="C62:D62"/>
    <mergeCell ref="F62:N64"/>
    <mergeCell ref="C27:D27"/>
    <mergeCell ref="C30:D30"/>
    <mergeCell ref="C31:D31"/>
    <mergeCell ref="C32:D32"/>
    <mergeCell ref="C38:D38"/>
    <mergeCell ref="B58:B59"/>
    <mergeCell ref="B67:B69"/>
    <mergeCell ref="F61:N61"/>
    <mergeCell ref="C64:D64"/>
    <mergeCell ref="C63:D63"/>
    <mergeCell ref="C67:D67"/>
    <mergeCell ref="C68:D68"/>
    <mergeCell ref="C69:D69"/>
    <mergeCell ref="F66:N66"/>
    <mergeCell ref="F67:N69"/>
    <mergeCell ref="C52:D52"/>
    <mergeCell ref="C53:D53"/>
    <mergeCell ref="C28:D28"/>
    <mergeCell ref="C29:D29"/>
    <mergeCell ref="C41:D41"/>
    <mergeCell ref="E41:F41"/>
    <mergeCell ref="E35:F35"/>
    <mergeCell ref="E36:F36"/>
    <mergeCell ref="E37:F37"/>
    <mergeCell ref="B55:H55"/>
    <mergeCell ref="E39:F39"/>
    <mergeCell ref="C39:D39"/>
    <mergeCell ref="C40:D40"/>
    <mergeCell ref="C43:D43"/>
    <mergeCell ref="E43:F43"/>
    <mergeCell ref="C44:D44"/>
    <mergeCell ref="E44:F44"/>
    <mergeCell ref="C42:D42"/>
    <mergeCell ref="E42:F42"/>
    <mergeCell ref="B46:S46"/>
    <mergeCell ref="C48:D48"/>
    <mergeCell ref="B49:B53"/>
    <mergeCell ref="C49:D49"/>
    <mergeCell ref="G49:P52"/>
    <mergeCell ref="C50:D50"/>
    <mergeCell ref="C51:D51"/>
    <mergeCell ref="B1:E1"/>
    <mergeCell ref="E19:F19"/>
    <mergeCell ref="C20:D20"/>
    <mergeCell ref="E20:F20"/>
    <mergeCell ref="C18:D18"/>
    <mergeCell ref="E18:F18"/>
    <mergeCell ref="C16:D16"/>
    <mergeCell ref="E16:F16"/>
    <mergeCell ref="B2:S2"/>
    <mergeCell ref="B3:M3"/>
    <mergeCell ref="E9:F9"/>
    <mergeCell ref="B5:H5"/>
    <mergeCell ref="C7:D7"/>
    <mergeCell ref="E7:F7"/>
    <mergeCell ref="C9:D9"/>
    <mergeCell ref="C8:D8"/>
    <mergeCell ref="E8:F8"/>
    <mergeCell ref="C13:D13"/>
    <mergeCell ref="E13:F13"/>
    <mergeCell ref="C15:D15"/>
    <mergeCell ref="E15:F15"/>
    <mergeCell ref="C17:D17"/>
    <mergeCell ref="E17:F17"/>
    <mergeCell ref="C19:D19"/>
    <mergeCell ref="B25:J25"/>
    <mergeCell ref="C21:F21"/>
    <mergeCell ref="C22:F22"/>
    <mergeCell ref="C14:D14"/>
    <mergeCell ref="E14:F14"/>
    <mergeCell ref="B86:S86"/>
    <mergeCell ref="B73:F73"/>
    <mergeCell ref="B74:F74"/>
    <mergeCell ref="B90:N90"/>
    <mergeCell ref="B83:F84"/>
    <mergeCell ref="G83:G84"/>
    <mergeCell ref="B81:S81"/>
    <mergeCell ref="B88:F88"/>
    <mergeCell ref="H83:P84"/>
    <mergeCell ref="F58:N59"/>
    <mergeCell ref="C59:D59"/>
    <mergeCell ref="C58:D58"/>
    <mergeCell ref="E26:F26"/>
    <mergeCell ref="E29:F29"/>
    <mergeCell ref="E38:F38"/>
    <mergeCell ref="C26:D26"/>
    <mergeCell ref="C36:D36"/>
    <mergeCell ref="C37:D37"/>
    <mergeCell ref="E34:F34"/>
  </mergeCells>
  <pageMargins left="0.7" right="0.7" top="0.78740157499999996" bottom="0.78740157499999996" header="0.3" footer="0.3"/>
  <pageSetup paperSize="8" scale="5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Befüllanleitung</vt:lpstr>
      <vt:lpstr>Gerätetyp_L6</vt:lpstr>
      <vt:lpstr>Gerätetyp_L7</vt:lpstr>
      <vt:lpstr>Weiteres</vt:lpstr>
      <vt:lpstr>Geschwindigkeit L7</vt:lpstr>
      <vt:lpstr>Zusammenfassung</vt:lpstr>
      <vt:lpstr>Basisannahmen</vt:lpstr>
      <vt:lpstr>Basisannahmen!Druckbereich</vt:lpstr>
      <vt:lpstr>Befüllanleitung!Druckbereich</vt:lpstr>
      <vt:lpstr>Gerätetyp_L6!Druckbereich</vt:lpstr>
      <vt:lpstr>Gerätetyp_L7!Druckbereich</vt:lpstr>
      <vt:lpstr>'Geschwindigkeit L7'!Druckbereich</vt:lpstr>
      <vt:lpstr>Weiteres!Druckbereich</vt:lpstr>
    </vt:vector>
  </TitlesOfParts>
  <Company>ZIVIT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Florian (ITZBund Frankfurt)</dc:creator>
  <cp:lastModifiedBy>Markert, Steve</cp:lastModifiedBy>
  <cp:lastPrinted>2020-02-13T09:59:25Z</cp:lastPrinted>
  <dcterms:created xsi:type="dcterms:W3CDTF">2018-10-25T11:20:31Z</dcterms:created>
  <dcterms:modified xsi:type="dcterms:W3CDTF">2026-03-26T06:13:55Z</dcterms:modified>
</cp:coreProperties>
</file>