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mdenk2018.sharepoint.com/sites/HER-IPASchleuse/Freigegebene Dokumente/03 Vergabe/02 Vergabekonzeption/01_öTWB/VP3 - Wasserbau, Spezialtiefbau, Konstruktiver Ingenieurbau, Erdbau/01 Vergabeunterlagen/01.1 Veröffentlichung/01 Vergabeunterlagen (Teilnahmeantrag etc.)/"/>
    </mc:Choice>
  </mc:AlternateContent>
  <xr:revisionPtr revIDLastSave="6" documentId="13_ncr:1_{D36773EA-5307-44F5-86C9-B18EB33CD747}" xr6:coauthVersionLast="47" xr6:coauthVersionMax="47" xr10:uidLastSave="{340705EA-1565-4EE7-872E-738B251A85AD}"/>
  <bookViews>
    <workbookView xWindow="-98" yWindow="-98" windowWidth="21795" windowHeight="12975" xr2:uid="{DFA931C8-D9E7-46FF-AF9E-A99E742DD6C7}"/>
  </bookViews>
  <sheets>
    <sheet name="Formale Prüfung" sheetId="3" r:id="rId1"/>
    <sheet name="Referenzen" sheetId="1" r:id="rId2"/>
  </sheets>
  <definedNames>
    <definedName name="_xlnm.Print_Area" localSheetId="0">'Formale Prüfung'!$A$1:$J$47</definedName>
    <definedName name="_xlnm.Print_Area" localSheetId="1">Referenzen!$A$1:$P$109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7" i="1"/>
  <c r="K78" i="1"/>
  <c r="K77" i="1"/>
  <c r="H78" i="1"/>
  <c r="H77" i="1"/>
  <c r="N66" i="1"/>
  <c r="K66" i="1"/>
  <c r="H66" i="1"/>
  <c r="K21" i="1"/>
  <c r="B5" i="1"/>
  <c r="B4" i="1"/>
  <c r="B12" i="1" l="1"/>
  <c r="C32" i="3"/>
  <c r="C31" i="3"/>
  <c r="C28" i="3"/>
  <c r="B10" i="1" l="1"/>
  <c r="G16" i="1" l="1"/>
  <c r="C29" i="3" s="1"/>
  <c r="M32" i="1"/>
  <c r="J32" i="1"/>
  <c r="N38" i="1"/>
  <c r="N37" i="1"/>
  <c r="N36" i="1"/>
  <c r="N35" i="1"/>
  <c r="N34" i="1"/>
  <c r="K38" i="1"/>
  <c r="K37" i="1"/>
  <c r="K36" i="1"/>
  <c r="K35" i="1"/>
  <c r="K34" i="1"/>
  <c r="H38" i="1"/>
  <c r="H37" i="1"/>
  <c r="H36" i="1"/>
  <c r="H35" i="1"/>
  <c r="H34" i="1"/>
  <c r="G20" i="1" l="1"/>
  <c r="C33" i="3" s="1"/>
  <c r="O35" i="1"/>
  <c r="O36" i="1"/>
  <c r="O37" i="1"/>
  <c r="O38" i="1"/>
  <c r="O34" i="1"/>
  <c r="N39" i="1"/>
  <c r="M39" i="1" s="1"/>
  <c r="K39" i="1"/>
  <c r="J39" i="1" s="1"/>
  <c r="H39" i="1"/>
  <c r="G39" i="1" s="1"/>
  <c r="G17" i="1" l="1"/>
  <c r="N86" i="1"/>
  <c r="K86" i="1"/>
  <c r="N104" i="1"/>
  <c r="K104" i="1"/>
  <c r="H104" i="1"/>
  <c r="N103" i="1"/>
  <c r="K103" i="1"/>
  <c r="H103" i="1"/>
  <c r="N102" i="1"/>
  <c r="K102" i="1"/>
  <c r="H102" i="1"/>
  <c r="N83" i="1"/>
  <c r="K83" i="1"/>
  <c r="N98" i="1"/>
  <c r="N97" i="1"/>
  <c r="N93" i="1"/>
  <c r="N92" i="1"/>
  <c r="N91" i="1"/>
  <c r="N90" i="1"/>
  <c r="N79" i="1"/>
  <c r="N76" i="1"/>
  <c r="N75" i="1"/>
  <c r="N74" i="1"/>
  <c r="N73" i="1"/>
  <c r="N72" i="1"/>
  <c r="N71" i="1"/>
  <c r="N67" i="1"/>
  <c r="N65" i="1"/>
  <c r="N64" i="1"/>
  <c r="N63" i="1"/>
  <c r="N62" i="1"/>
  <c r="N58" i="1"/>
  <c r="N57" i="1"/>
  <c r="N56" i="1"/>
  <c r="N52" i="1"/>
  <c r="N51" i="1"/>
  <c r="N50" i="1"/>
  <c r="N46" i="1"/>
  <c r="N45" i="1"/>
  <c r="N44" i="1"/>
  <c r="K98" i="1"/>
  <c r="K97" i="1"/>
  <c r="K93" i="1"/>
  <c r="K92" i="1"/>
  <c r="K91" i="1"/>
  <c r="K90" i="1"/>
  <c r="K79" i="1"/>
  <c r="K76" i="1"/>
  <c r="K75" i="1"/>
  <c r="K74" i="1"/>
  <c r="K73" i="1"/>
  <c r="K72" i="1"/>
  <c r="K71" i="1"/>
  <c r="K67" i="1"/>
  <c r="K65" i="1"/>
  <c r="K64" i="1"/>
  <c r="K63" i="1"/>
  <c r="K62" i="1"/>
  <c r="K58" i="1"/>
  <c r="K57" i="1"/>
  <c r="K56" i="1"/>
  <c r="K52" i="1"/>
  <c r="K51" i="1"/>
  <c r="K50" i="1"/>
  <c r="K46" i="1"/>
  <c r="K45" i="1"/>
  <c r="K44" i="1"/>
  <c r="H86" i="1"/>
  <c r="H83" i="1"/>
  <c r="H98" i="1"/>
  <c r="H97" i="1"/>
  <c r="H93" i="1"/>
  <c r="H92" i="1"/>
  <c r="H91" i="1"/>
  <c r="H90" i="1"/>
  <c r="H79" i="1"/>
  <c r="H76" i="1"/>
  <c r="H75" i="1"/>
  <c r="H74" i="1"/>
  <c r="H73" i="1"/>
  <c r="H72" i="1"/>
  <c r="H71" i="1"/>
  <c r="H67" i="1"/>
  <c r="H65" i="1"/>
  <c r="H64" i="1"/>
  <c r="H63" i="1"/>
  <c r="H62" i="1"/>
  <c r="H58" i="1"/>
  <c r="H57" i="1"/>
  <c r="H56" i="1"/>
  <c r="H52" i="1"/>
  <c r="H51" i="1"/>
  <c r="H50" i="1"/>
  <c r="H46" i="1"/>
  <c r="H45" i="1"/>
  <c r="H44" i="1"/>
  <c r="N68" i="1" l="1"/>
  <c r="K47" i="1"/>
  <c r="N47" i="1"/>
  <c r="E36" i="3" s="1"/>
  <c r="H47" i="1"/>
  <c r="C36" i="3" s="1"/>
  <c r="E39" i="3"/>
  <c r="K68" i="1"/>
  <c r="D39" i="3" s="1"/>
  <c r="H68" i="1"/>
  <c r="C39" i="3" s="1"/>
  <c r="C30" i="3"/>
  <c r="C27" i="3" s="1"/>
  <c r="D36" i="3"/>
  <c r="N59" i="1"/>
  <c r="E38" i="3" s="1"/>
  <c r="H99" i="1"/>
  <c r="C43" i="3" s="1"/>
  <c r="K87" i="1"/>
  <c r="D41" i="3" s="1"/>
  <c r="N94" i="1"/>
  <c r="E42" i="3" s="1"/>
  <c r="K53" i="1"/>
  <c r="D37" i="3" s="1"/>
  <c r="N53" i="1"/>
  <c r="E37" i="3" s="1"/>
  <c r="H87" i="1"/>
  <c r="C41" i="3" s="1"/>
  <c r="N105" i="1"/>
  <c r="E44" i="3" s="1"/>
  <c r="H94" i="1"/>
  <c r="C42" i="3" s="1"/>
  <c r="N87" i="1"/>
  <c r="E41" i="3" s="1"/>
  <c r="K94" i="1"/>
  <c r="D42" i="3" s="1"/>
  <c r="H53" i="1"/>
  <c r="C37" i="3" s="1"/>
  <c r="N99" i="1"/>
  <c r="E43" i="3" s="1"/>
  <c r="H80" i="1"/>
  <c r="C40" i="3" s="1"/>
  <c r="K80" i="1"/>
  <c r="D40" i="3" s="1"/>
  <c r="N80" i="1"/>
  <c r="H59" i="1"/>
  <c r="C38" i="3" s="1"/>
  <c r="K59" i="1"/>
  <c r="D38" i="3" s="1"/>
  <c r="K99" i="1"/>
  <c r="D43" i="3" s="1"/>
  <c r="H105" i="1"/>
  <c r="C44" i="3" s="1"/>
  <c r="K105" i="1"/>
  <c r="D44" i="3" s="1"/>
  <c r="O71" i="1" l="1"/>
  <c r="E40" i="3"/>
  <c r="E35" i="3" s="1"/>
  <c r="C35" i="3"/>
  <c r="D35" i="3"/>
  <c r="O83" i="1"/>
  <c r="O62" i="1"/>
  <c r="O102" i="1"/>
  <c r="O90" i="1"/>
  <c r="O97" i="1"/>
  <c r="G108" i="1"/>
  <c r="G43" i="1" s="1"/>
  <c r="J108" i="1"/>
  <c r="J43" i="1" s="1"/>
  <c r="O50" i="1"/>
  <c r="M108" i="1"/>
  <c r="M43" i="1" s="1"/>
  <c r="O56" i="1"/>
  <c r="O44" i="1"/>
  <c r="C45" i="3" l="1"/>
  <c r="J15" i="1"/>
</calcChain>
</file>

<file path=xl/sharedStrings.xml><?xml version="1.0" encoding="utf-8"?>
<sst xmlns="http://schemas.openxmlformats.org/spreadsheetml/2006/main" count="425" uniqueCount="187">
  <si>
    <t>Auswahlmatrix Eignungskriterien</t>
  </si>
  <si>
    <t>Bitte nur die gelb markierten Zellen ausfüllen!</t>
  </si>
  <si>
    <t>Bewerber:</t>
  </si>
  <si>
    <t>Lfd. Nr. nach Eingang:</t>
  </si>
  <si>
    <t>auswählen</t>
  </si>
  <si>
    <t>Eingang Bewerbung:</t>
  </si>
  <si>
    <t>Bewerbergemeinschaft:</t>
  </si>
  <si>
    <t>Mitglied 1</t>
  </si>
  <si>
    <t>Mitglied 2</t>
  </si>
  <si>
    <t>Mitglied 3</t>
  </si>
  <si>
    <t>Mitglied 4</t>
  </si>
  <si>
    <t>Mitglied 5</t>
  </si>
  <si>
    <t>Namen Mitglieder:</t>
  </si>
  <si>
    <t xml:space="preserve">Formale Prüfung </t>
  </si>
  <si>
    <t>Anmerkungen:</t>
  </si>
  <si>
    <t>Teilnahmeantrag</t>
  </si>
  <si>
    <t>Eigenerklärung Eignung</t>
  </si>
  <si>
    <t>Referenzen</t>
  </si>
  <si>
    <t>Mindestanforderungen:</t>
  </si>
  <si>
    <t>3 Referenzen</t>
  </si>
  <si>
    <t>Referenzzeitraum</t>
  </si>
  <si>
    <t>Teilleistungen</t>
  </si>
  <si>
    <t>Vergleichbarkeit</t>
  </si>
  <si>
    <t>Eigenleistung</t>
  </si>
  <si>
    <t>Auftragsvolumen</t>
  </si>
  <si>
    <t>Referenzen:</t>
  </si>
  <si>
    <t>Referenz 1</t>
  </si>
  <si>
    <t>Referenz 2</t>
  </si>
  <si>
    <t>Referenz 3</t>
  </si>
  <si>
    <t>Punkte je Referenz:</t>
  </si>
  <si>
    <t>K1</t>
  </si>
  <si>
    <t>Technische Vergleichbarkeit</t>
  </si>
  <si>
    <t>K2</t>
  </si>
  <si>
    <t>Komplexität des Projektes</t>
  </si>
  <si>
    <t>K3</t>
  </si>
  <si>
    <t>Erbrachte Leistung</t>
  </si>
  <si>
    <t>K4</t>
  </si>
  <si>
    <t>Planungsanteil am 
Gesamtvolumen</t>
  </si>
  <si>
    <t>K5</t>
  </si>
  <si>
    <t>IPA-Erfahrungen</t>
  </si>
  <si>
    <t>K6</t>
  </si>
  <si>
    <t>Integration mehrerer 
Fachdisziplinen</t>
  </si>
  <si>
    <t>K7</t>
  </si>
  <si>
    <t>Digitale Methoden &amp; BIM</t>
  </si>
  <si>
    <t>K8</t>
  </si>
  <si>
    <t>Projektkoordination und 
Steuerungskompetenz</t>
  </si>
  <si>
    <t>K9</t>
  </si>
  <si>
    <t>Aktualität der Referenz</t>
  </si>
  <si>
    <t>Gesamtpunktzahl Referenzen:</t>
  </si>
  <si>
    <t>rechtzeitig</t>
  </si>
  <si>
    <t>ja</t>
  </si>
  <si>
    <t>zu spät (Ausschluss)</t>
  </si>
  <si>
    <t>nein</t>
  </si>
  <si>
    <t>nicht erforderlich</t>
  </si>
  <si>
    <t>Bewerber Nr.:</t>
  </si>
  <si>
    <t>1.</t>
  </si>
  <si>
    <r>
      <t xml:space="preserve">Es sind </t>
    </r>
    <r>
      <rPr>
        <b/>
        <sz val="10"/>
        <color theme="1"/>
        <rFont val="Arial"/>
        <family val="2"/>
      </rPr>
      <t>mindestens und höchstens drei (3)</t>
    </r>
    <r>
      <rPr>
        <sz val="10"/>
        <color theme="1"/>
        <rFont val="Arial"/>
        <family val="2"/>
      </rPr>
      <t xml:space="preserve"> technisch einschlägige und eigenständig erbrachte </t>
    </r>
    <r>
      <rPr>
        <b/>
        <sz val="10"/>
        <color theme="1"/>
        <rFont val="Arial"/>
        <family val="2"/>
      </rPr>
      <t>Referenzprojekte</t>
    </r>
    <r>
      <rPr>
        <sz val="10"/>
        <color theme="1"/>
        <rFont val="Arial"/>
        <family val="2"/>
      </rPr>
      <t xml:space="preserve"> einzureichen</t>
    </r>
  </si>
  <si>
    <t>2.</t>
  </si>
  <si>
    <r>
      <t>Jedes Referenzprojekt muss</t>
    </r>
    <r>
      <rPr>
        <b/>
        <sz val="10"/>
        <color theme="1"/>
        <rFont val="Arial"/>
        <family val="2"/>
      </rPr>
      <t xml:space="preserve"> in den letzten zehn (10) Jahren</t>
    </r>
    <r>
      <rPr>
        <sz val="10"/>
        <color theme="1"/>
        <rFont val="Arial"/>
        <family val="2"/>
      </rPr>
      <t xml:space="preserve"> abgeschlossen oder im Wesentlichen abgeschlossen worden sein (maßgeblich: Fertigstellung oder Inbetriebnahme).</t>
    </r>
  </si>
  <si>
    <t>3.</t>
  </si>
  <si>
    <t>4.</t>
  </si>
  <si>
    <t>5.</t>
  </si>
  <si>
    <t>6.</t>
  </si>
  <si>
    <t>Projektname:</t>
  </si>
  <si>
    <t>Leistungsbeginn (TT/MM/JJJJ):</t>
  </si>
  <si>
    <t>Leistungsabschluss (TT/MM/JJJJ):</t>
  </si>
  <si>
    <t>Zeitraum Mindestanforderung:</t>
  </si>
  <si>
    <t>bis</t>
  </si>
  <si>
    <t>Auftragsvolumen (Gesamtbauleistung) brutto:</t>
  </si>
  <si>
    <t xml:space="preserve"> Auftragsvolumen (Gesamtplanungsleistung) Mindestanforderung:</t>
  </si>
  <si>
    <t>Teilleistung 1 - Spezialtiefbau:</t>
  </si>
  <si>
    <t>technisches Kriterium</t>
  </si>
  <si>
    <t>Einzelkriterium</t>
  </si>
  <si>
    <t>Punkte:</t>
  </si>
  <si>
    <t>Punkte K1:</t>
  </si>
  <si>
    <t>K1.1</t>
  </si>
  <si>
    <t>K1.2</t>
  </si>
  <si>
    <t>K1.3</t>
  </si>
  <si>
    <t>max 20 Punkte</t>
  </si>
  <si>
    <t>Punkte K2:</t>
  </si>
  <si>
    <t>K2.1</t>
  </si>
  <si>
    <t>K2.2</t>
  </si>
  <si>
    <t>K2.3</t>
  </si>
  <si>
    <t>max 15 Punkte</t>
  </si>
  <si>
    <t>Punkte K3:</t>
  </si>
  <si>
    <t>K3.1</t>
  </si>
  <si>
    <t>K3.2</t>
  </si>
  <si>
    <t>K3.3</t>
  </si>
  <si>
    <t>Punkte K4:</t>
  </si>
  <si>
    <t>K4.1</t>
  </si>
  <si>
    <t>max 10 Punkte</t>
  </si>
  <si>
    <t>Punkte K5:</t>
  </si>
  <si>
    <t>Vertrags- und Organisationsform / IPA-Erfahrung</t>
  </si>
  <si>
    <t>K5.1</t>
  </si>
  <si>
    <t>Vertragsstruktur IPA / Allianzmodell</t>
  </si>
  <si>
    <t>Projekt wurde in einem GU-, TU- oder ARGE-Modell mit interner Koordination und Schnittstellensteuerung</t>
  </si>
  <si>
    <t>Einzelvergabe / konventionelle Abwicklung</t>
  </si>
  <si>
    <t>K5.2</t>
  </si>
  <si>
    <t>K5.3</t>
  </si>
  <si>
    <t>K5.4</t>
  </si>
  <si>
    <t>Gemeinsames Projektcontrolling und Risiko-/Kostenmanagement</t>
  </si>
  <si>
    <t>K5.5</t>
  </si>
  <si>
    <t>Verantwortung für externe Schnittstellen / Behörden / AG-Kommunikation</t>
  </si>
  <si>
    <t>Punkte K6:</t>
  </si>
  <si>
    <t>Integration mehrerer Fachdisziplinen</t>
  </si>
  <si>
    <t>K6.1</t>
  </si>
  <si>
    <t>K6.2</t>
  </si>
  <si>
    <t>max 5 Punkte</t>
  </si>
  <si>
    <t>Punkte K7:</t>
  </si>
  <si>
    <t>K7.1</t>
  </si>
  <si>
    <t>K7.2</t>
  </si>
  <si>
    <t>K7.3</t>
  </si>
  <si>
    <t>K7.4</t>
  </si>
  <si>
    <t>Punkte K8:</t>
  </si>
  <si>
    <t>Projektkoordination und Steuerungskompetenz</t>
  </si>
  <si>
    <t>K8.1</t>
  </si>
  <si>
    <t>K8.2</t>
  </si>
  <si>
    <t>Punkte K9:</t>
  </si>
  <si>
    <t>K9.1</t>
  </si>
  <si>
    <t>Summe Punkte je Referenz:</t>
  </si>
  <si>
    <t>Spezialtiefbau</t>
  </si>
  <si>
    <t>Maschinenbau</t>
  </si>
  <si>
    <t>Stahlwasserbau</t>
  </si>
  <si>
    <t>Erd- und Wasserbau</t>
  </si>
  <si>
    <t>Abbrucharbeiten</t>
  </si>
  <si>
    <t>Tragwerksplanung</t>
  </si>
  <si>
    <t>erfüllt</t>
  </si>
  <si>
    <t>nicht erfüllt</t>
  </si>
  <si>
    <t>Ersatz der Schleuse Herbrum</t>
  </si>
  <si>
    <t>K4.1 nur eine Auswahl möglich!</t>
  </si>
  <si>
    <t>K5.1 nur eine Auswahl möglich!</t>
  </si>
  <si>
    <t>K9.1 nur eine Auswahl möglich!</t>
  </si>
  <si>
    <t>Abschluss des Referenzprojektes vor 10 bis 6 Jahren
(zwischen 01.03.2016 und 29.02.2020)</t>
  </si>
  <si>
    <t>Abschluss des Referenzprojektes vor 3 bis 6 Jahren
(zwischen 01.03.2020 und 28.02.2023)</t>
  </si>
  <si>
    <t>Abschluss des Referenzprojektes in den letzten 3 Jahren
(zwischen 01.03.2023 und 01.03.2026)</t>
  </si>
  <si>
    <t>Angaben und Erklärungen  Bewerber</t>
  </si>
  <si>
    <t>Eigenerklärung zur Verordnung (EU) 2022/576</t>
  </si>
  <si>
    <t>Eigenerklärung zu den Umsätzen</t>
  </si>
  <si>
    <t>Berfus- o. Betriebshaftpflichtversicherung</t>
  </si>
  <si>
    <t>technische Leistungsfähigkeit</t>
  </si>
  <si>
    <t>berufliche Leistungsfähigkeit</t>
  </si>
  <si>
    <t>Nachunternehmerverpflichtungserklärung</t>
  </si>
  <si>
    <t>Maximale Punktzahl:</t>
  </si>
  <si>
    <t>Vergabepaket: VP III - Wasserbau, Spezialtiefbau, Konstruktiver Ingenieurbau, Erdbau</t>
  </si>
  <si>
    <t>Verfahrensnummer: 2026-801-000008</t>
  </si>
  <si>
    <r>
      <t xml:space="preserve">Jede Referenz muss </t>
    </r>
    <r>
      <rPr>
        <b/>
        <sz val="10"/>
        <color theme="1"/>
        <rFont val="Arial"/>
        <family val="2"/>
      </rPr>
      <t>mindestens zwei (2) der Teilleistungen</t>
    </r>
    <r>
      <rPr>
        <sz val="10"/>
        <color theme="1"/>
        <rFont val="Arial"/>
        <family val="2"/>
      </rPr>
      <t xml:space="preserve"> bestehend aus Spezialtiefbau unter Grundwasserbedingungen, Wasserbau in tidebeeinflussten Gewässern, Rückbau wasserbaulicher Anlagen, Massivbau und Infrastrukturmaßnahmen umfassen. Insgesamt müssen mit den 3 Referenzen </t>
    </r>
    <r>
      <rPr>
        <b/>
        <sz val="10"/>
        <color theme="1"/>
        <rFont val="Arial"/>
        <family val="2"/>
      </rPr>
      <t>alle 5 Teilleistungen mindestens jeweils 1 mal</t>
    </r>
    <r>
      <rPr>
        <sz val="10"/>
        <color theme="1"/>
        <rFont val="Arial"/>
        <family val="2"/>
      </rPr>
      <t xml:space="preserve"> abgedeckt werden. </t>
    </r>
  </si>
  <si>
    <t>Das Projekt muss in einem wasserbaulichen Kontext realisiert worden sein (z. B. Schleusen, Wehranlagen, Sperrwerke, Hafeninfrastruktur), idealerweise mit Integration in bestehende Bauwerke oder bei laufendem Betrieb.</t>
  </si>
  <si>
    <t>Die wesentlichen Leistungen (mindestens Spezialtiefbau, Massivbau) müssen vom Bieter selbst oder in einer führenden Rolle (z.B. als Generalunternehmer, ARGE-Führer) erbracht worden sein. Reine Teilleistungen im Unterauftrag ohne Gesamtverantwortung reichen nicht aus.</t>
  </si>
  <si>
    <t>Das an den Bewerber vergebene Auftragsvolumen (Gesamtbauleistung) muss je Referenzprojekt mindestens 5 Mio. € brutto betragen haben.</t>
  </si>
  <si>
    <t>Teilleistung 2 - Wasserbau in tidebeinflussten Gewässern:</t>
  </si>
  <si>
    <t>Teilleistung 3 - Rückbau wasserbaulicher Anlagen:</t>
  </si>
  <si>
    <t>Teilleistung 4 - Massivbau:</t>
  </si>
  <si>
    <t>Teilleistung 5 - Infrastrukturmaßnahmen:</t>
  </si>
  <si>
    <t>max 18 Punkte</t>
  </si>
  <si>
    <t>Spezialtiefbau unter Grundwasser (Spundwand, Verbau, Rückverankerung) </t>
  </si>
  <si>
    <t>Wasserbauliche Leistungen (Sohlsicherung, Uferbau, tidebeeinflusste Maßnahmen) </t>
  </si>
  <si>
    <t>Rückbau wasserbaulicher Anlagen oder Infrastrukturmaßnahmen (Kabeltrassen, Betriebswege) </t>
  </si>
  <si>
    <t>Bauausführung unter tidebeeinflussten Bedingungen oder bei laufendem Betrieb </t>
  </si>
  <si>
    <t>Technisch komplexe Gründungsbedingungen, z. B. weiche Sedimente, schwierige Baugruben </t>
  </si>
  <si>
    <t>Kampfmittelverdacht, Altlasten, Logistik unter beengten Bedingungen </t>
  </si>
  <si>
    <t>Leistungsumfang</t>
  </si>
  <si>
    <t xml:space="preserve">Ausführung aller Hauptgewerke in Eigenleistung </t>
  </si>
  <si>
    <t>Koordination und Verantwortung für Nachunternehmer </t>
  </si>
  <si>
    <t>Eigene Umsetzung von SiGeKo, Umweltmanagement oder Qualitätssicherung </t>
  </si>
  <si>
    <t>Komplexität techn. Anforderung</t>
  </si>
  <si>
    <t xml:space="preserve">Rolle des Bieters im Projekt: Der Bieter war federführend (z. B. GU, ARGE-Leiter, technischer Koordinator) und trug Gesamtverantwortung bzw. war federführend in der Planung/Ausführung </t>
  </si>
  <si>
    <t>K4.2</t>
  </si>
  <si>
    <t xml:space="preserve">Frühe Einbindung Planung </t>
  </si>
  <si>
    <t>Zielkostenmodell/ anreizbasierte Vergütung</t>
  </si>
  <si>
    <t>Best-for-Project-Prizip/ kollektive Entscheidungsfindung</t>
  </si>
  <si>
    <t>Integration von Planungs- und Bauverantwortung</t>
  </si>
  <si>
    <t>K5.6</t>
  </si>
  <si>
    <t>K5.7</t>
  </si>
  <si>
    <t>Enge Koordination mit mindestens zwei angrenzenden Gewerken</t>
  </si>
  <si>
    <t xml:space="preserve">Erfahrung mit baubetrieblichen Schnittstellen in wasserbaulichen oder industriellen Großprojekten </t>
  </si>
  <si>
    <t xml:space="preserve">Einsatz von digitalen Werkzeugen zur Ablauf- und Bauphasenplanung </t>
  </si>
  <si>
    <t>Nutzung von modellbasierten Bauwerksdaten zur Unterstützung der Ausführung (BIM-Ausführungsmodelle, 3D-Tiefbaumodelle)</t>
  </si>
  <si>
    <t xml:space="preserve">Verwendung mobiler Systeme zur digitalen Baudokumentation </t>
  </si>
  <si>
    <t>Anwendung digitaler Tools zur Mängelverfolgung, Prüf- und Abnahmeprozesse</t>
  </si>
  <si>
    <t xml:space="preserve">Nachweis ITP-basierter Ausführungskontrolle (inkl. Prüfpläne, Checklisten) </t>
  </si>
  <si>
    <t xml:space="preserve">Digitale, systemgestützte Übergabe der Dokumentation an den Auftraggeber </t>
  </si>
  <si>
    <t>Projektvolumen &amp; Koordinationsrolle</t>
  </si>
  <si>
    <t>Anteil am Gesamtprojektvolumen ≤ 7,5 Mio.€ netto</t>
  </si>
  <si>
    <t>Anteil am Gesamtprojektvolumen ≤ 15 Mio.€ netto</t>
  </si>
  <si>
    <t>Anteil am Gesamtprojektvolumen ≤ 30 Mio.€ netto</t>
  </si>
  <si>
    <t>Anteil am Gesamtprojektvolumen ≤ 60 Mio.€ netto</t>
  </si>
  <si>
    <t>Anteil am Gesamtprojektvolumen &gt; 60 Mio.€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</si>
</sst>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20"/>
      <color theme="1"/>
      <name val="Arial"/>
      <family val="2"/>
    </font>
    <font>
      <i/>
      <sz val="10"/>
      <color rgb="FFFF000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2" fillId="5" borderId="6" xfId="0" applyNumberFormat="1" applyFont="1" applyFill="1" applyBorder="1" applyAlignment="1">
      <alignment horizontal="center" vertical="center"/>
    </xf>
    <xf numFmtId="14" fontId="2" fillId="5" borderId="7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Standard" xfId="0" builtinId="0"/>
  </cellStyles>
  <dxfs count="1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74B4-449C-47CA-9679-90E4EB5E9E04}">
  <dimension ref="A2:I103"/>
  <sheetViews>
    <sheetView tabSelected="1" view="pageBreakPreview" zoomScale="64" zoomScaleNormal="66" workbookViewId="0">
      <selection activeCell="I9" sqref="I9"/>
    </sheetView>
  </sheetViews>
  <sheetFormatPr baseColWidth="10" defaultColWidth="10.73046875" defaultRowHeight="12.75" x14ac:dyDescent="0.35"/>
  <cols>
    <col min="1" max="1" width="4.59765625" style="1" customWidth="1"/>
    <col min="2" max="2" width="37.265625" style="1" customWidth="1"/>
    <col min="3" max="6" width="23.1328125" style="1" customWidth="1"/>
    <col min="7" max="8" width="23.1328125" style="1" hidden="1" customWidth="1"/>
    <col min="9" max="9" width="34.73046875" style="1" customWidth="1"/>
    <col min="10" max="10" width="5.86328125" style="1" customWidth="1"/>
    <col min="11" max="16384" width="10.73046875" style="1"/>
  </cols>
  <sheetData>
    <row r="2" spans="1:9" ht="15" x14ac:dyDescent="0.4">
      <c r="B2" s="19" t="s">
        <v>128</v>
      </c>
    </row>
    <row r="3" spans="1:9" ht="13.15" x14ac:dyDescent="0.4">
      <c r="B3" s="9" t="s">
        <v>0</v>
      </c>
    </row>
    <row r="4" spans="1:9" ht="13.15" x14ac:dyDescent="0.4">
      <c r="B4" s="9" t="s">
        <v>143</v>
      </c>
    </row>
    <row r="5" spans="1:9" ht="13.15" x14ac:dyDescent="0.4">
      <c r="B5" s="9" t="s">
        <v>144</v>
      </c>
    </row>
    <row r="7" spans="1:9" ht="13.15" x14ac:dyDescent="0.4">
      <c r="B7" s="20" t="s">
        <v>1</v>
      </c>
    </row>
    <row r="9" spans="1:9" ht="25.5" customHeight="1" x14ac:dyDescent="0.35">
      <c r="A9" s="65" t="s">
        <v>2</v>
      </c>
      <c r="B9" s="65"/>
      <c r="C9" s="62"/>
      <c r="D9" s="62"/>
    </row>
    <row r="10" spans="1:9" ht="25.5" customHeight="1" x14ac:dyDescent="0.35">
      <c r="A10" s="65" t="s">
        <v>3</v>
      </c>
      <c r="B10" s="65"/>
      <c r="C10" s="29" t="s">
        <v>4</v>
      </c>
    </row>
    <row r="11" spans="1:9" ht="25.5" customHeight="1" x14ac:dyDescent="0.35">
      <c r="A11" s="65" t="s">
        <v>5</v>
      </c>
      <c r="B11" s="65"/>
      <c r="C11" s="3" t="s">
        <v>4</v>
      </c>
    </row>
    <row r="12" spans="1:9" ht="25.5" customHeight="1" x14ac:dyDescent="0.35">
      <c r="A12" s="65" t="s">
        <v>6</v>
      </c>
      <c r="B12" s="65"/>
      <c r="C12" s="3" t="s">
        <v>4</v>
      </c>
      <c r="D12" s="14" t="s">
        <v>7</v>
      </c>
      <c r="E12" s="14" t="s">
        <v>8</v>
      </c>
      <c r="F12" s="14" t="s">
        <v>9</v>
      </c>
      <c r="G12" s="14" t="s">
        <v>10</v>
      </c>
      <c r="H12" s="14" t="s">
        <v>11</v>
      </c>
      <c r="I12" s="23"/>
    </row>
    <row r="13" spans="1:9" ht="25.5" customHeight="1" x14ac:dyDescent="0.35">
      <c r="A13" s="65" t="s">
        <v>12</v>
      </c>
      <c r="B13" s="65"/>
      <c r="C13" s="41"/>
      <c r="D13" s="6"/>
      <c r="E13" s="6"/>
      <c r="F13" s="6"/>
      <c r="G13" s="6"/>
      <c r="H13" s="6"/>
    </row>
    <row r="14" spans="1:9" ht="25.5" customHeight="1" x14ac:dyDescent="0.35">
      <c r="A14" s="66" t="s">
        <v>13</v>
      </c>
      <c r="B14" s="66"/>
      <c r="C14" s="66"/>
      <c r="D14" s="66"/>
      <c r="E14" s="66"/>
      <c r="F14" s="66"/>
      <c r="G14" s="66"/>
      <c r="H14" s="67"/>
      <c r="I14" s="40" t="s">
        <v>14</v>
      </c>
    </row>
    <row r="15" spans="1:9" ht="22.35" customHeight="1" x14ac:dyDescent="0.35">
      <c r="A15" s="64" t="s">
        <v>15</v>
      </c>
      <c r="B15" s="64"/>
      <c r="C15" s="3" t="s">
        <v>4</v>
      </c>
      <c r="D15" s="3" t="s">
        <v>4</v>
      </c>
      <c r="E15" s="3" t="s">
        <v>4</v>
      </c>
      <c r="F15" s="3" t="s">
        <v>4</v>
      </c>
      <c r="G15" s="3" t="s">
        <v>4</v>
      </c>
      <c r="H15" s="3" t="s">
        <v>4</v>
      </c>
      <c r="I15" s="6"/>
    </row>
    <row r="16" spans="1:9" ht="22.35" customHeight="1" x14ac:dyDescent="0.35">
      <c r="A16" s="54" t="s">
        <v>135</v>
      </c>
      <c r="B16" s="54"/>
      <c r="C16" s="3" t="s">
        <v>4</v>
      </c>
      <c r="D16" s="3" t="s">
        <v>4</v>
      </c>
      <c r="E16" s="3" t="s">
        <v>4</v>
      </c>
      <c r="F16" s="3" t="s">
        <v>4</v>
      </c>
      <c r="G16" s="3" t="s">
        <v>4</v>
      </c>
      <c r="H16" s="3" t="s">
        <v>4</v>
      </c>
      <c r="I16" s="6"/>
    </row>
    <row r="17" spans="1:9" ht="22.35" customHeight="1" x14ac:dyDescent="0.35">
      <c r="A17" s="54" t="s">
        <v>136</v>
      </c>
      <c r="B17" s="54"/>
      <c r="C17" s="3" t="s">
        <v>4</v>
      </c>
      <c r="D17" s="3" t="s">
        <v>4</v>
      </c>
      <c r="E17" s="3" t="s">
        <v>4</v>
      </c>
      <c r="F17" s="3" t="s">
        <v>4</v>
      </c>
      <c r="G17" s="3"/>
      <c r="H17" s="3"/>
      <c r="I17" s="6"/>
    </row>
    <row r="18" spans="1:9" ht="22.35" customHeight="1" x14ac:dyDescent="0.35">
      <c r="A18" s="54" t="s">
        <v>16</v>
      </c>
      <c r="B18" s="54"/>
      <c r="C18" s="3" t="s">
        <v>4</v>
      </c>
      <c r="D18" s="3" t="s">
        <v>4</v>
      </c>
      <c r="E18" s="3" t="s">
        <v>4</v>
      </c>
      <c r="F18" s="3" t="s">
        <v>4</v>
      </c>
      <c r="G18" s="3" t="s">
        <v>4</v>
      </c>
      <c r="H18" s="3" t="s">
        <v>4</v>
      </c>
      <c r="I18" s="6"/>
    </row>
    <row r="19" spans="1:9" ht="22.35" customHeight="1" x14ac:dyDescent="0.35">
      <c r="A19" s="54" t="s">
        <v>137</v>
      </c>
      <c r="B19" s="54"/>
      <c r="C19" s="3" t="s">
        <v>4</v>
      </c>
      <c r="D19" s="3" t="s">
        <v>4</v>
      </c>
      <c r="E19" s="3" t="s">
        <v>4</v>
      </c>
      <c r="F19" s="3" t="s">
        <v>4</v>
      </c>
      <c r="G19" s="3" t="s">
        <v>4</v>
      </c>
      <c r="H19" s="3" t="s">
        <v>4</v>
      </c>
      <c r="I19" s="6"/>
    </row>
    <row r="20" spans="1:9" ht="22.35" customHeight="1" x14ac:dyDescent="0.35">
      <c r="A20" s="54" t="s">
        <v>138</v>
      </c>
      <c r="B20" s="54"/>
      <c r="C20" s="3" t="s">
        <v>4</v>
      </c>
      <c r="D20" s="3" t="s">
        <v>4</v>
      </c>
      <c r="E20" s="3" t="s">
        <v>4</v>
      </c>
      <c r="F20" s="3" t="s">
        <v>4</v>
      </c>
      <c r="G20" s="3" t="s">
        <v>4</v>
      </c>
      <c r="H20" s="3" t="s">
        <v>4</v>
      </c>
      <c r="I20" s="6"/>
    </row>
    <row r="21" spans="1:9" ht="22.35" customHeight="1" x14ac:dyDescent="0.35">
      <c r="A21" s="54" t="s">
        <v>139</v>
      </c>
      <c r="B21" s="54"/>
      <c r="C21" s="3" t="s">
        <v>4</v>
      </c>
      <c r="D21" s="3" t="s">
        <v>4</v>
      </c>
      <c r="E21" s="3" t="s">
        <v>4</v>
      </c>
      <c r="F21" s="3" t="s">
        <v>4</v>
      </c>
      <c r="G21" s="3" t="s">
        <v>4</v>
      </c>
      <c r="H21" s="3" t="s">
        <v>4</v>
      </c>
      <c r="I21" s="6"/>
    </row>
    <row r="22" spans="1:9" ht="22.35" customHeight="1" x14ac:dyDescent="0.4">
      <c r="A22" s="56" t="s">
        <v>140</v>
      </c>
      <c r="B22" s="56"/>
      <c r="C22" s="3" t="s">
        <v>4</v>
      </c>
      <c r="D22" s="3" t="s">
        <v>4</v>
      </c>
      <c r="E22" s="3" t="s">
        <v>4</v>
      </c>
      <c r="F22" s="3" t="s">
        <v>4</v>
      </c>
      <c r="G22" s="3" t="s">
        <v>4</v>
      </c>
      <c r="H22" s="3" t="s">
        <v>4</v>
      </c>
      <c r="I22" s="6"/>
    </row>
    <row r="23" spans="1:9" ht="22.35" customHeight="1" x14ac:dyDescent="0.4">
      <c r="A23" s="55" t="s">
        <v>17</v>
      </c>
      <c r="B23" s="55"/>
      <c r="C23" s="3" t="s">
        <v>4</v>
      </c>
      <c r="D23" s="3" t="s">
        <v>4</v>
      </c>
      <c r="E23" s="3" t="s">
        <v>4</v>
      </c>
      <c r="F23" s="3" t="s">
        <v>4</v>
      </c>
      <c r="G23" s="3" t="s">
        <v>4</v>
      </c>
      <c r="H23" s="3" t="s">
        <v>4</v>
      </c>
      <c r="I23" s="6"/>
    </row>
    <row r="24" spans="1:9" ht="22.35" customHeight="1" x14ac:dyDescent="0.4">
      <c r="A24" s="55" t="s">
        <v>141</v>
      </c>
      <c r="B24" s="55"/>
      <c r="C24" s="3" t="s">
        <v>4</v>
      </c>
      <c r="D24" s="3" t="s">
        <v>4</v>
      </c>
      <c r="E24" s="3" t="s">
        <v>4</v>
      </c>
      <c r="F24" s="3" t="s">
        <v>4</v>
      </c>
      <c r="G24" s="3" t="s">
        <v>4</v>
      </c>
      <c r="H24" s="3" t="s">
        <v>4</v>
      </c>
      <c r="I24" s="6"/>
    </row>
    <row r="27" spans="1:9" ht="26.45" customHeight="1" x14ac:dyDescent="0.35">
      <c r="A27" s="60" t="s">
        <v>18</v>
      </c>
      <c r="B27" s="61"/>
      <c r="C27" s="69" t="str">
        <f>IF(AND(C28="erfüllt",C29="erfüllt",C30="erfüllt",C31="erfüllt",C32="erfüllt",C33="erfüllt"),"erfüllt","nicht erfüllt")</f>
        <v>nicht erfüllt</v>
      </c>
      <c r="D27" s="69"/>
      <c r="E27" s="69"/>
      <c r="F27" s="68" t="s">
        <v>14</v>
      </c>
      <c r="G27" s="68"/>
      <c r="H27" s="68"/>
      <c r="I27" s="68"/>
    </row>
    <row r="28" spans="1:9" ht="26.45" customHeight="1" x14ac:dyDescent="0.35">
      <c r="A28" s="43">
        <v>1</v>
      </c>
      <c r="B28" s="28" t="s">
        <v>19</v>
      </c>
      <c r="C28" s="57" t="str">
        <f>IF(Referenzen!G15="erfüllt","erfüllt","nicht erfüllt")</f>
        <v>nicht erfüllt</v>
      </c>
      <c r="D28" s="58"/>
      <c r="E28" s="59"/>
      <c r="F28" s="63"/>
      <c r="G28" s="63"/>
      <c r="H28" s="63"/>
      <c r="I28" s="63"/>
    </row>
    <row r="29" spans="1:9" ht="26.45" customHeight="1" x14ac:dyDescent="0.35">
      <c r="A29" s="43">
        <v>2</v>
      </c>
      <c r="B29" s="28" t="s">
        <v>20</v>
      </c>
      <c r="C29" s="57" t="str">
        <f>IF(Referenzen!G16="erfüllt","erfüllt","nicht erfüllt")</f>
        <v>nicht erfüllt</v>
      </c>
      <c r="D29" s="58"/>
      <c r="E29" s="59"/>
      <c r="F29" s="63"/>
      <c r="G29" s="63"/>
      <c r="H29" s="63"/>
      <c r="I29" s="63"/>
    </row>
    <row r="30" spans="1:9" ht="26.45" customHeight="1" x14ac:dyDescent="0.35">
      <c r="A30" s="43">
        <v>3</v>
      </c>
      <c r="B30" s="28" t="s">
        <v>21</v>
      </c>
      <c r="C30" s="57" t="str">
        <f>IF(Referenzen!G17="erfüllt","erfüllt","nicht erfüllt")</f>
        <v>nicht erfüllt</v>
      </c>
      <c r="D30" s="58"/>
      <c r="E30" s="59"/>
      <c r="F30" s="63"/>
      <c r="G30" s="63"/>
      <c r="H30" s="63"/>
      <c r="I30" s="63"/>
    </row>
    <row r="31" spans="1:9" ht="26.45" customHeight="1" x14ac:dyDescent="0.35">
      <c r="A31" s="43">
        <v>4</v>
      </c>
      <c r="B31" s="28" t="s">
        <v>22</v>
      </c>
      <c r="C31" s="57" t="str">
        <f>IF(Referenzen!G18="erfüllt","erfüllt","nicht erfüllt")</f>
        <v>nicht erfüllt</v>
      </c>
      <c r="D31" s="58"/>
      <c r="E31" s="59"/>
      <c r="F31" s="63"/>
      <c r="G31" s="63"/>
      <c r="H31" s="63"/>
      <c r="I31" s="63"/>
    </row>
    <row r="32" spans="1:9" ht="26.45" customHeight="1" x14ac:dyDescent="0.35">
      <c r="A32" s="43">
        <v>5</v>
      </c>
      <c r="B32" s="28" t="s">
        <v>23</v>
      </c>
      <c r="C32" s="57" t="str">
        <f>IF(Referenzen!G19="erfüllt","erfüllt","nicht erfüllt")</f>
        <v>nicht erfüllt</v>
      </c>
      <c r="D32" s="58"/>
      <c r="E32" s="59"/>
      <c r="F32" s="63"/>
      <c r="G32" s="63"/>
      <c r="H32" s="63"/>
      <c r="I32" s="63"/>
    </row>
    <row r="33" spans="1:9" ht="26.45" customHeight="1" x14ac:dyDescent="0.35">
      <c r="A33" s="43">
        <v>6</v>
      </c>
      <c r="B33" s="28" t="s">
        <v>24</v>
      </c>
      <c r="C33" s="57" t="str">
        <f>IF(Referenzen!G20="erfüllt","erfüllt","nicht erfüllt")</f>
        <v>nicht erfüllt</v>
      </c>
      <c r="D33" s="58"/>
      <c r="E33" s="59"/>
      <c r="F33" s="63"/>
      <c r="G33" s="63"/>
      <c r="H33" s="63"/>
      <c r="I33" s="63"/>
    </row>
    <row r="34" spans="1:9" ht="26.45" customHeight="1" x14ac:dyDescent="0.35">
      <c r="A34" s="52" t="s">
        <v>25</v>
      </c>
      <c r="B34" s="52"/>
      <c r="C34" s="14" t="s">
        <v>26</v>
      </c>
      <c r="D34" s="14" t="s">
        <v>27</v>
      </c>
      <c r="E34" s="14" t="s">
        <v>28</v>
      </c>
      <c r="F34" s="70"/>
      <c r="G34" s="70"/>
      <c r="H34" s="70"/>
      <c r="I34" s="70"/>
    </row>
    <row r="35" spans="1:9" ht="26.45" customHeight="1" x14ac:dyDescent="0.35">
      <c r="A35" s="52" t="s">
        <v>29</v>
      </c>
      <c r="B35" s="52"/>
      <c r="C35" s="28">
        <f>SUM(C36:C44)</f>
        <v>0</v>
      </c>
      <c r="D35" s="28">
        <f>SUM(D36:D44)</f>
        <v>0</v>
      </c>
      <c r="E35" s="28">
        <f>SUM(E36:E44)</f>
        <v>0</v>
      </c>
      <c r="F35" s="68" t="s">
        <v>14</v>
      </c>
      <c r="G35" s="68"/>
      <c r="H35" s="68"/>
      <c r="I35" s="68"/>
    </row>
    <row r="36" spans="1:9" ht="26.45" customHeight="1" x14ac:dyDescent="0.35">
      <c r="A36" s="44" t="s">
        <v>30</v>
      </c>
      <c r="B36" s="38" t="s">
        <v>31</v>
      </c>
      <c r="C36" s="3">
        <f>Referenzen!H47</f>
        <v>0</v>
      </c>
      <c r="D36" s="3">
        <f>Referenzen!K47</f>
        <v>0</v>
      </c>
      <c r="E36" s="3">
        <f>Referenzen!N47</f>
        <v>0</v>
      </c>
      <c r="F36" s="63"/>
      <c r="G36" s="63"/>
      <c r="H36" s="63"/>
      <c r="I36" s="63"/>
    </row>
    <row r="37" spans="1:9" ht="26.45" customHeight="1" x14ac:dyDescent="0.35">
      <c r="A37" s="44" t="s">
        <v>32</v>
      </c>
      <c r="B37" s="38" t="s">
        <v>33</v>
      </c>
      <c r="C37" s="3">
        <f>Referenzen!H53</f>
        <v>0</v>
      </c>
      <c r="D37" s="3">
        <f>Referenzen!K53</f>
        <v>0</v>
      </c>
      <c r="E37" s="3">
        <f>Referenzen!N53</f>
        <v>0</v>
      </c>
      <c r="F37" s="63"/>
      <c r="G37" s="63"/>
      <c r="H37" s="63"/>
      <c r="I37" s="63"/>
    </row>
    <row r="38" spans="1:9" ht="26.45" customHeight="1" x14ac:dyDescent="0.35">
      <c r="A38" s="44" t="s">
        <v>34</v>
      </c>
      <c r="B38" s="38" t="s">
        <v>35</v>
      </c>
      <c r="C38" s="3">
        <f>Referenzen!H59</f>
        <v>0</v>
      </c>
      <c r="D38" s="3">
        <f>Referenzen!K59</f>
        <v>0</v>
      </c>
      <c r="E38" s="3">
        <f>Referenzen!N59</f>
        <v>0</v>
      </c>
      <c r="F38" s="63"/>
      <c r="G38" s="63"/>
      <c r="H38" s="63"/>
      <c r="I38" s="63"/>
    </row>
    <row r="39" spans="1:9" ht="26.45" customHeight="1" x14ac:dyDescent="0.35">
      <c r="A39" s="44" t="s">
        <v>36</v>
      </c>
      <c r="B39" s="38" t="s">
        <v>37</v>
      </c>
      <c r="C39" s="3">
        <f>Referenzen!H68</f>
        <v>0</v>
      </c>
      <c r="D39" s="3">
        <f>Referenzen!K68</f>
        <v>0</v>
      </c>
      <c r="E39" s="3">
        <f>Referenzen!N68</f>
        <v>0</v>
      </c>
      <c r="F39" s="63"/>
      <c r="G39" s="63"/>
      <c r="H39" s="63"/>
      <c r="I39" s="63"/>
    </row>
    <row r="40" spans="1:9" ht="26.45" customHeight="1" x14ac:dyDescent="0.35">
      <c r="A40" s="44" t="s">
        <v>38</v>
      </c>
      <c r="B40" s="37" t="s">
        <v>39</v>
      </c>
      <c r="C40" s="3">
        <f>Referenzen!H80</f>
        <v>0</v>
      </c>
      <c r="D40" s="3">
        <f>Referenzen!K80</f>
        <v>0</v>
      </c>
      <c r="E40" s="3">
        <f>Referenzen!N80</f>
        <v>0</v>
      </c>
      <c r="F40" s="63"/>
      <c r="G40" s="63"/>
      <c r="H40" s="63"/>
      <c r="I40" s="63"/>
    </row>
    <row r="41" spans="1:9" ht="26.45" customHeight="1" x14ac:dyDescent="0.35">
      <c r="A41" s="44" t="s">
        <v>40</v>
      </c>
      <c r="B41" s="38" t="s">
        <v>41</v>
      </c>
      <c r="C41" s="3">
        <f>Referenzen!H87</f>
        <v>0</v>
      </c>
      <c r="D41" s="3">
        <f>Referenzen!K87</f>
        <v>0</v>
      </c>
      <c r="E41" s="3">
        <f>Referenzen!N87</f>
        <v>0</v>
      </c>
      <c r="F41" s="63"/>
      <c r="G41" s="63"/>
      <c r="H41" s="63"/>
      <c r="I41" s="63"/>
    </row>
    <row r="42" spans="1:9" ht="26.45" customHeight="1" x14ac:dyDescent="0.35">
      <c r="A42" s="44" t="s">
        <v>42</v>
      </c>
      <c r="B42" s="38" t="s">
        <v>43</v>
      </c>
      <c r="C42" s="3">
        <f>Referenzen!H94</f>
        <v>0</v>
      </c>
      <c r="D42" s="3">
        <f>Referenzen!K94</f>
        <v>0</v>
      </c>
      <c r="E42" s="3">
        <f>Referenzen!N94</f>
        <v>0</v>
      </c>
      <c r="F42" s="63"/>
      <c r="G42" s="63"/>
      <c r="H42" s="63"/>
      <c r="I42" s="63"/>
    </row>
    <row r="43" spans="1:9" ht="26.45" customHeight="1" x14ac:dyDescent="0.35">
      <c r="A43" s="44" t="s">
        <v>44</v>
      </c>
      <c r="B43" s="38" t="s">
        <v>45</v>
      </c>
      <c r="C43" s="3">
        <f>Referenzen!H99</f>
        <v>0</v>
      </c>
      <c r="D43" s="3">
        <f>Referenzen!K99</f>
        <v>0</v>
      </c>
      <c r="E43" s="3">
        <f>Referenzen!N99</f>
        <v>0</v>
      </c>
      <c r="F43" s="63"/>
      <c r="G43" s="63"/>
      <c r="H43" s="63"/>
      <c r="I43" s="63"/>
    </row>
    <row r="44" spans="1:9" ht="26.45" customHeight="1" x14ac:dyDescent="0.35">
      <c r="A44" s="44" t="s">
        <v>46</v>
      </c>
      <c r="B44" s="38" t="s">
        <v>47</v>
      </c>
      <c r="C44" s="3">
        <f>Referenzen!H105</f>
        <v>0</v>
      </c>
      <c r="D44" s="3">
        <f>Referenzen!K105</f>
        <v>0</v>
      </c>
      <c r="E44" s="3">
        <f>Referenzen!N105</f>
        <v>0</v>
      </c>
      <c r="F44" s="63"/>
      <c r="G44" s="63"/>
      <c r="H44" s="63"/>
      <c r="I44" s="63"/>
    </row>
    <row r="45" spans="1:9" ht="26.45" customHeight="1" x14ac:dyDescent="0.35">
      <c r="A45" s="52" t="s">
        <v>48</v>
      </c>
      <c r="B45" s="52"/>
      <c r="C45" s="53">
        <f>C35+D35+E35</f>
        <v>0</v>
      </c>
      <c r="D45" s="53"/>
      <c r="E45" s="53"/>
    </row>
    <row r="88" spans="3:5" x14ac:dyDescent="0.35">
      <c r="C88" s="39" t="s">
        <v>4</v>
      </c>
      <c r="D88" s="39" t="s">
        <v>4</v>
      </c>
      <c r="E88" s="2" t="s">
        <v>4</v>
      </c>
    </row>
    <row r="89" spans="3:5" x14ac:dyDescent="0.35">
      <c r="C89" s="1">
        <v>1</v>
      </c>
      <c r="D89" s="39" t="s">
        <v>49</v>
      </c>
      <c r="E89" s="2" t="s">
        <v>50</v>
      </c>
    </row>
    <row r="90" spans="3:5" x14ac:dyDescent="0.35">
      <c r="C90" s="1">
        <v>2</v>
      </c>
      <c r="D90" s="39" t="s">
        <v>51</v>
      </c>
      <c r="E90" s="2" t="s">
        <v>52</v>
      </c>
    </row>
    <row r="91" spans="3:5" x14ac:dyDescent="0.35">
      <c r="C91" s="1">
        <v>3</v>
      </c>
      <c r="E91" s="2" t="s">
        <v>53</v>
      </c>
    </row>
    <row r="92" spans="3:5" x14ac:dyDescent="0.35">
      <c r="C92" s="1">
        <v>4</v>
      </c>
    </row>
    <row r="93" spans="3:5" x14ac:dyDescent="0.35">
      <c r="C93" s="1">
        <v>5</v>
      </c>
    </row>
    <row r="94" spans="3:5" x14ac:dyDescent="0.35">
      <c r="C94" s="1">
        <v>6</v>
      </c>
    </row>
    <row r="95" spans="3:5" x14ac:dyDescent="0.35">
      <c r="C95" s="1">
        <v>7</v>
      </c>
    </row>
    <row r="96" spans="3:5" x14ac:dyDescent="0.35">
      <c r="C96" s="1">
        <v>8</v>
      </c>
    </row>
    <row r="97" spans="3:3" x14ac:dyDescent="0.35">
      <c r="C97" s="1">
        <v>9</v>
      </c>
    </row>
    <row r="98" spans="3:3" x14ac:dyDescent="0.35">
      <c r="C98" s="1">
        <v>10</v>
      </c>
    </row>
    <row r="99" spans="3:3" x14ac:dyDescent="0.35">
      <c r="C99" s="1">
        <v>11</v>
      </c>
    </row>
    <row r="100" spans="3:3" x14ac:dyDescent="0.35">
      <c r="C100" s="1">
        <v>12</v>
      </c>
    </row>
    <row r="101" spans="3:3" x14ac:dyDescent="0.35">
      <c r="C101" s="1">
        <v>13</v>
      </c>
    </row>
    <row r="102" spans="3:3" x14ac:dyDescent="0.35">
      <c r="C102" s="1">
        <v>14</v>
      </c>
    </row>
    <row r="103" spans="3:3" x14ac:dyDescent="0.35">
      <c r="C103" s="1">
        <v>15</v>
      </c>
    </row>
  </sheetData>
  <mergeCells count="47">
    <mergeCell ref="A35:B35"/>
    <mergeCell ref="F44:I44"/>
    <mergeCell ref="F35:I35"/>
    <mergeCell ref="F36:I36"/>
    <mergeCell ref="F37:I37"/>
    <mergeCell ref="F38:I38"/>
    <mergeCell ref="F40:I40"/>
    <mergeCell ref="F41:I41"/>
    <mergeCell ref="F42:I42"/>
    <mergeCell ref="C27:E27"/>
    <mergeCell ref="F39:I39"/>
    <mergeCell ref="C31:E31"/>
    <mergeCell ref="F31:I31"/>
    <mergeCell ref="F32:I32"/>
    <mergeCell ref="F34:I34"/>
    <mergeCell ref="C9:D9"/>
    <mergeCell ref="F43:I43"/>
    <mergeCell ref="A15:B15"/>
    <mergeCell ref="A9:B9"/>
    <mergeCell ref="A10:B10"/>
    <mergeCell ref="A11:B11"/>
    <mergeCell ref="A12:B12"/>
    <mergeCell ref="A13:B13"/>
    <mergeCell ref="A14:H14"/>
    <mergeCell ref="C33:E33"/>
    <mergeCell ref="C32:E32"/>
    <mergeCell ref="F27:I27"/>
    <mergeCell ref="F28:I28"/>
    <mergeCell ref="F29:I29"/>
    <mergeCell ref="F30:I30"/>
    <mergeCell ref="F33:I33"/>
    <mergeCell ref="A45:B45"/>
    <mergeCell ref="C45:E45"/>
    <mergeCell ref="A16:B16"/>
    <mergeCell ref="A18:B18"/>
    <mergeCell ref="A19:B19"/>
    <mergeCell ref="A24:B24"/>
    <mergeCell ref="A20:B20"/>
    <mergeCell ref="A21:B21"/>
    <mergeCell ref="A22:B22"/>
    <mergeCell ref="A23:B23"/>
    <mergeCell ref="C28:E28"/>
    <mergeCell ref="A17:B17"/>
    <mergeCell ref="A34:B34"/>
    <mergeCell ref="C29:E29"/>
    <mergeCell ref="C30:E30"/>
    <mergeCell ref="A27:B27"/>
  </mergeCells>
  <conditionalFormatting sqref="C10:C12">
    <cfRule type="containsText" dxfId="122" priority="13" operator="containsText" text="auswählen">
      <formula>NOT(ISERROR(SEARCH("auswählen",C10)))</formula>
    </cfRule>
  </conditionalFormatting>
  <conditionalFormatting sqref="C11">
    <cfRule type="containsText" dxfId="121" priority="16" operator="containsText" text="zu spät (Ausschluss)">
      <formula>NOT(ISERROR(SEARCH("zu spät (Ausschluss)",C11)))</formula>
    </cfRule>
    <cfRule type="containsText" dxfId="120" priority="17" operator="containsText" text="rechtzeitig">
      <formula>NOT(ISERROR(SEARCH("rechtzeitig",C11)))</formula>
    </cfRule>
  </conditionalFormatting>
  <conditionalFormatting sqref="C9:D9">
    <cfRule type="containsBlanks" dxfId="119" priority="3">
      <formula>LEN(TRIM(C9))=0</formula>
    </cfRule>
  </conditionalFormatting>
  <conditionalFormatting sqref="C27:E33">
    <cfRule type="containsText" dxfId="118" priority="4" operator="containsText" text="nicht erfüllt">
      <formula>NOT(ISERROR(SEARCH("nicht erfüllt",C27)))</formula>
    </cfRule>
    <cfRule type="containsText" dxfId="117" priority="5" operator="containsText" text="erfüllt">
      <formula>NOT(ISERROR(SEARCH("erfüllt",C27)))</formula>
    </cfRule>
  </conditionalFormatting>
  <conditionalFormatting sqref="C15:H24">
    <cfRule type="containsText" dxfId="116" priority="1" operator="containsText" text="nicht erforderlich">
      <formula>NOT(ISERROR(SEARCH("nicht erforderlich",C15)))</formula>
    </cfRule>
    <cfRule type="containsText" dxfId="115" priority="7" operator="containsText" text="nein">
      <formula>NOT(ISERROR(SEARCH("nein",C15)))</formula>
    </cfRule>
    <cfRule type="containsText" dxfId="114" priority="8" operator="containsText" text="ja">
      <formula>NOT(ISERROR(SEARCH("ja",C15)))</formula>
    </cfRule>
    <cfRule type="containsText" dxfId="113" priority="9" operator="containsText" text="auswählen">
      <formula>NOT(ISERROR(SEARCH("auswählen",C15)))</formula>
    </cfRule>
  </conditionalFormatting>
  <conditionalFormatting sqref="D13:F13">
    <cfRule type="containsBlanks" dxfId="112" priority="2">
      <formula>LEN(TRIM(D13))=0</formula>
    </cfRule>
  </conditionalFormatting>
  <dataValidations count="4">
    <dataValidation type="list" allowBlank="1" showInputMessage="1" showErrorMessage="1" sqref="C12" xr:uid="{DA0A95BF-C29B-4C29-AB83-206BBC6378EA}">
      <formula1>$E$88:$E$90</formula1>
    </dataValidation>
    <dataValidation type="list" allowBlank="1" showInputMessage="1" showErrorMessage="1" sqref="C11" xr:uid="{E59CC63D-20E6-4DA4-AAF5-0E5D5B0515B1}">
      <formula1>$D$88:$D$90</formula1>
    </dataValidation>
    <dataValidation type="list" allowBlank="1" showInputMessage="1" showErrorMessage="1" sqref="C10" xr:uid="{33560051-E9F2-4392-BD87-2E8A3A62D749}">
      <formula1>$C$88:$C$103</formula1>
    </dataValidation>
    <dataValidation type="list" allowBlank="1" showInputMessage="1" showErrorMessage="1" sqref="C15:H24" xr:uid="{FABA4F70-681F-4561-888D-7E742A90A420}">
      <formula1>$E$88:$E$91</formula1>
    </dataValidation>
  </dataValidations>
  <pageMargins left="0.7" right="0.7" top="0.78740157499999996" bottom="0.78740157499999996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FC27-97F1-4E6F-B165-F0B4332440FB}">
  <dimension ref="B2:R134"/>
  <sheetViews>
    <sheetView view="pageBreakPreview" topLeftCell="A21" zoomScale="72" zoomScaleNormal="72" zoomScaleSheetLayoutView="72" workbookViewId="0">
      <selection activeCell="G108" sqref="G108:H108"/>
    </sheetView>
  </sheetViews>
  <sheetFormatPr baseColWidth="10" defaultColWidth="10.73046875" defaultRowHeight="15" x14ac:dyDescent="0.4"/>
  <cols>
    <col min="1" max="1" width="3.1328125" style="1" customWidth="1"/>
    <col min="2" max="2" width="5.3984375" style="9" customWidth="1"/>
    <col min="3" max="3" width="34" style="1" customWidth="1"/>
    <col min="4" max="4" width="8.3984375" style="10" customWidth="1"/>
    <col min="5" max="5" width="63.73046875" style="1" customWidth="1"/>
    <col min="6" max="6" width="11.73046875" style="2" customWidth="1"/>
    <col min="7" max="7" width="18.59765625" style="1" customWidth="1"/>
    <col min="8" max="9" width="5.3984375" style="2" customWidth="1"/>
    <col min="10" max="10" width="18.59765625" style="1" customWidth="1"/>
    <col min="11" max="12" width="5" style="2" customWidth="1"/>
    <col min="13" max="13" width="18.59765625" style="1" customWidth="1"/>
    <col min="14" max="14" width="5" style="2" customWidth="1"/>
    <col min="15" max="15" width="17.3984375" style="13" customWidth="1"/>
    <col min="16" max="16" width="4.1328125" style="1" customWidth="1"/>
    <col min="17" max="17" width="10.73046875" style="1"/>
    <col min="18" max="18" width="22.1328125" style="1" customWidth="1"/>
    <col min="19" max="16384" width="10.73046875" style="1"/>
  </cols>
  <sheetData>
    <row r="2" spans="2:14" x14ac:dyDescent="0.4">
      <c r="B2" s="19" t="s">
        <v>128</v>
      </c>
    </row>
    <row r="3" spans="2:14" x14ac:dyDescent="0.4">
      <c r="B3" s="9" t="s">
        <v>0</v>
      </c>
    </row>
    <row r="4" spans="2:14" x14ac:dyDescent="0.4">
      <c r="B4" s="9" t="str">
        <f>'Formale Prüfung'!B4</f>
        <v>Vergabepaket: VP III - Wasserbau, Spezialtiefbau, Konstruktiver Ingenieurbau, Erdbau</v>
      </c>
    </row>
    <row r="5" spans="2:14" x14ac:dyDescent="0.4">
      <c r="B5" s="9" t="str">
        <f>'Formale Prüfung'!B5</f>
        <v>Verfahrensnummer: 2026-801-000008</v>
      </c>
    </row>
    <row r="7" spans="2:14" x14ac:dyDescent="0.4">
      <c r="B7" s="20" t="s">
        <v>1</v>
      </c>
    </row>
    <row r="9" spans="2:14" x14ac:dyDescent="0.4">
      <c r="B9" s="9" t="s">
        <v>2</v>
      </c>
    </row>
    <row r="10" spans="2:14" ht="26.45" customHeight="1" x14ac:dyDescent="0.35">
      <c r="B10" s="62">
        <f>'Formale Prüfung'!C9</f>
        <v>0</v>
      </c>
      <c r="C10" s="62"/>
      <c r="D10" s="62"/>
    </row>
    <row r="11" spans="2:14" ht="17.25" customHeight="1" x14ac:dyDescent="0.4">
      <c r="B11" s="9" t="s">
        <v>54</v>
      </c>
    </row>
    <row r="12" spans="2:14" ht="26.45" customHeight="1" x14ac:dyDescent="0.35">
      <c r="B12" s="106" t="str">
        <f>'Formale Prüfung'!C10</f>
        <v>auswählen</v>
      </c>
      <c r="C12" s="107"/>
      <c r="D12" s="108"/>
    </row>
    <row r="14" spans="2:14" ht="15.4" thickBot="1" x14ac:dyDescent="0.45">
      <c r="C14" s="9" t="s">
        <v>18</v>
      </c>
    </row>
    <row r="15" spans="2:14" x14ac:dyDescent="0.35">
      <c r="B15" s="25" t="s">
        <v>55</v>
      </c>
      <c r="C15" s="105" t="s">
        <v>56</v>
      </c>
      <c r="D15" s="105"/>
      <c r="E15" s="105"/>
      <c r="F15" s="105"/>
      <c r="G15" s="28" t="s">
        <v>4</v>
      </c>
      <c r="J15" s="76">
        <f>IF(AND(G15="erfüllt",G16="erfüllt",G17="erfüllt",G18="erfüllt",G19="erfüllt",G20="erfüllt"),(G43+J43+M43),0)</f>
        <v>0</v>
      </c>
      <c r="K15" s="77"/>
      <c r="L15" s="77"/>
      <c r="M15" s="77"/>
      <c r="N15" s="78"/>
    </row>
    <row r="16" spans="2:14" ht="31.15" customHeight="1" x14ac:dyDescent="0.35">
      <c r="B16" s="25" t="s">
        <v>57</v>
      </c>
      <c r="C16" s="104" t="s">
        <v>58</v>
      </c>
      <c r="D16" s="104"/>
      <c r="E16" s="104"/>
      <c r="F16" s="104"/>
      <c r="G16" s="28" t="str">
        <f>IF(AND(G28&gt;G29,G28&lt;M29,J28&gt;G29,J28&lt;M29,M28&gt;G29,M28&lt;M29),"erfüllt","nicht erfüllt")</f>
        <v>nicht erfüllt</v>
      </c>
      <c r="H16" s="27"/>
      <c r="J16" s="79"/>
      <c r="K16" s="80"/>
      <c r="L16" s="80"/>
      <c r="M16" s="80"/>
      <c r="N16" s="81"/>
    </row>
    <row r="17" spans="2:15" ht="43.5" customHeight="1" x14ac:dyDescent="0.35">
      <c r="B17" s="25" t="s">
        <v>59</v>
      </c>
      <c r="C17" s="104" t="s">
        <v>145</v>
      </c>
      <c r="D17" s="104"/>
      <c r="E17" s="104"/>
      <c r="F17" s="104"/>
      <c r="G17" s="28" t="str">
        <f>IF(AND(O34="erfüllt",O35="erfüllt",O36="erfüllt",O37="erfüllt",O38="erfüllt",G39="gültig",J39="gültig",M39="gültig"),"erfüllt","nicht erfüllt")</f>
        <v>nicht erfüllt</v>
      </c>
      <c r="H17" s="27"/>
      <c r="J17" s="79"/>
      <c r="K17" s="80"/>
      <c r="L17" s="80"/>
      <c r="M17" s="80"/>
      <c r="N17" s="81"/>
    </row>
    <row r="18" spans="2:15" ht="30" customHeight="1" x14ac:dyDescent="0.35">
      <c r="B18" s="25" t="s">
        <v>60</v>
      </c>
      <c r="C18" s="104" t="s">
        <v>146</v>
      </c>
      <c r="D18" s="104"/>
      <c r="E18" s="104"/>
      <c r="F18" s="104"/>
      <c r="G18" s="28" t="s">
        <v>4</v>
      </c>
      <c r="J18" s="79"/>
      <c r="K18" s="80"/>
      <c r="L18" s="80"/>
      <c r="M18" s="80"/>
      <c r="N18" s="81"/>
    </row>
    <row r="19" spans="2:15" ht="40.15" customHeight="1" x14ac:dyDescent="0.35">
      <c r="B19" s="25" t="s">
        <v>61</v>
      </c>
      <c r="C19" s="104" t="s">
        <v>147</v>
      </c>
      <c r="D19" s="104"/>
      <c r="E19" s="104"/>
      <c r="F19" s="104"/>
      <c r="G19" s="28" t="s">
        <v>4</v>
      </c>
      <c r="J19" s="79"/>
      <c r="K19" s="80"/>
      <c r="L19" s="80"/>
      <c r="M19" s="80"/>
      <c r="N19" s="81"/>
    </row>
    <row r="20" spans="2:15" ht="15.4" thickBot="1" x14ac:dyDescent="0.4">
      <c r="B20" s="25" t="s">
        <v>62</v>
      </c>
      <c r="C20" s="105" t="s">
        <v>148</v>
      </c>
      <c r="D20" s="105"/>
      <c r="E20" s="105"/>
      <c r="F20" s="105"/>
      <c r="G20" s="28" t="str">
        <f>IF(AND(G31&gt;=G32,J31&gt;=J32,M31&gt;=M32),"erfüllt","nicht erfüllt")</f>
        <v>nicht erfüllt</v>
      </c>
      <c r="H20" s="27"/>
      <c r="J20" s="82"/>
      <c r="K20" s="83"/>
      <c r="L20" s="83"/>
      <c r="M20" s="83"/>
      <c r="N20" s="84"/>
    </row>
    <row r="21" spans="2:15" x14ac:dyDescent="0.4">
      <c r="J21" s="49" t="s">
        <v>142</v>
      </c>
      <c r="K21" s="103">
        <f>H48+K48+N48+H54+K54+N54+H60+K60+N60+H69+K69+N69+H81+K81+N81+H88+K88+N88+H95+K95+N95+H100+K100+N100+H106+K106+N106</f>
        <v>309</v>
      </c>
      <c r="L21" s="103"/>
      <c r="M21" s="103"/>
      <c r="N21" s="103"/>
    </row>
    <row r="24" spans="2:15" x14ac:dyDescent="0.4">
      <c r="B24" s="19"/>
      <c r="G24" s="99" t="s">
        <v>26</v>
      </c>
      <c r="H24" s="99"/>
      <c r="I24" s="17"/>
      <c r="J24" s="99" t="s">
        <v>27</v>
      </c>
      <c r="K24" s="99"/>
      <c r="L24" s="17"/>
      <c r="M24" s="99" t="s">
        <v>28</v>
      </c>
      <c r="N24" s="99"/>
      <c r="O24" s="18"/>
    </row>
    <row r="25" spans="2:15" ht="15" customHeight="1" x14ac:dyDescent="0.4">
      <c r="E25" s="100" t="s">
        <v>63</v>
      </c>
      <c r="F25" s="100"/>
      <c r="G25" s="62"/>
      <c r="H25" s="62"/>
      <c r="J25" s="62"/>
      <c r="K25" s="62"/>
      <c r="M25" s="62"/>
      <c r="N25" s="62"/>
      <c r="O25" s="33"/>
    </row>
    <row r="26" spans="2:15" ht="15" customHeight="1" x14ac:dyDescent="0.4">
      <c r="E26" s="8"/>
      <c r="F26" s="8"/>
      <c r="G26" s="35"/>
      <c r="H26" s="35"/>
      <c r="J26" s="35"/>
      <c r="K26" s="34"/>
      <c r="M26" s="35"/>
      <c r="N26" s="35"/>
      <c r="O26" s="33"/>
    </row>
    <row r="27" spans="2:15" ht="15" customHeight="1" x14ac:dyDescent="0.4">
      <c r="E27" s="100" t="s">
        <v>64</v>
      </c>
      <c r="F27" s="100"/>
      <c r="G27" s="62"/>
      <c r="H27" s="62"/>
      <c r="I27" s="23"/>
      <c r="J27" s="62"/>
      <c r="K27" s="62"/>
      <c r="L27" s="23"/>
      <c r="M27" s="62"/>
      <c r="N27" s="62"/>
      <c r="O27" s="33"/>
    </row>
    <row r="28" spans="2:15" ht="15" customHeight="1" x14ac:dyDescent="0.4">
      <c r="E28" s="100" t="s">
        <v>65</v>
      </c>
      <c r="F28" s="100"/>
      <c r="G28" s="85"/>
      <c r="H28" s="62"/>
      <c r="I28" s="23"/>
      <c r="J28" s="62"/>
      <c r="K28" s="62"/>
      <c r="L28" s="23"/>
      <c r="M28" s="62"/>
      <c r="N28" s="62"/>
      <c r="O28" s="33"/>
    </row>
    <row r="29" spans="2:15" ht="15" customHeight="1" x14ac:dyDescent="0.4">
      <c r="E29" s="8"/>
      <c r="F29" s="8" t="s">
        <v>66</v>
      </c>
      <c r="G29" s="86">
        <v>42430</v>
      </c>
      <c r="H29" s="87"/>
      <c r="I29" s="23"/>
      <c r="J29" s="86" t="s">
        <v>67</v>
      </c>
      <c r="K29" s="87"/>
      <c r="L29" s="23"/>
      <c r="M29" s="86">
        <v>46082</v>
      </c>
      <c r="N29" s="87"/>
      <c r="O29" s="33"/>
    </row>
    <row r="30" spans="2:15" ht="15" customHeight="1" x14ac:dyDescent="0.4">
      <c r="E30" s="8"/>
      <c r="F30" s="8"/>
      <c r="G30" s="36"/>
      <c r="H30" s="36"/>
      <c r="I30" s="23"/>
      <c r="J30" s="36"/>
      <c r="K30" s="36"/>
      <c r="L30" s="23"/>
      <c r="M30" s="36"/>
      <c r="N30" s="36"/>
      <c r="O30" s="33"/>
    </row>
    <row r="31" spans="2:15" ht="15" customHeight="1" x14ac:dyDescent="0.4">
      <c r="E31" s="100" t="s">
        <v>68</v>
      </c>
      <c r="F31" s="100"/>
      <c r="G31" s="88"/>
      <c r="H31" s="88"/>
      <c r="I31" s="42"/>
      <c r="J31" s="88"/>
      <c r="K31" s="88"/>
      <c r="L31" s="42"/>
      <c r="M31" s="88"/>
      <c r="N31" s="88"/>
      <c r="O31" s="33"/>
    </row>
    <row r="32" spans="2:15" x14ac:dyDescent="0.4">
      <c r="B32" s="23"/>
      <c r="C32" s="23"/>
      <c r="D32" s="23"/>
      <c r="E32" s="8"/>
      <c r="F32" s="8" t="s">
        <v>69</v>
      </c>
      <c r="G32" s="89">
        <v>5000000</v>
      </c>
      <c r="H32" s="89"/>
      <c r="I32" s="32"/>
      <c r="J32" s="89">
        <f>G32</f>
        <v>5000000</v>
      </c>
      <c r="K32" s="89"/>
      <c r="L32" s="32"/>
      <c r="M32" s="89">
        <f>G32</f>
        <v>5000000</v>
      </c>
      <c r="N32" s="89"/>
      <c r="O32" s="21"/>
    </row>
    <row r="33" spans="2:18" x14ac:dyDescent="0.4">
      <c r="B33" s="23"/>
      <c r="C33" s="23"/>
      <c r="D33" s="23"/>
      <c r="E33" s="8"/>
      <c r="F33" s="8"/>
      <c r="G33" s="16"/>
      <c r="H33" s="16"/>
      <c r="I33" s="16"/>
      <c r="J33" s="16"/>
      <c r="K33" s="16"/>
      <c r="L33" s="16"/>
      <c r="M33" s="16"/>
      <c r="N33" s="16"/>
      <c r="O33" s="21"/>
    </row>
    <row r="34" spans="2:18" x14ac:dyDescent="0.4">
      <c r="E34" s="8"/>
      <c r="F34" s="8" t="s">
        <v>70</v>
      </c>
      <c r="G34" s="22" t="s">
        <v>4</v>
      </c>
      <c r="H34" s="22">
        <f>IF(G34="ja",1,0)</f>
        <v>0</v>
      </c>
      <c r="I34" s="16"/>
      <c r="J34" s="22" t="s">
        <v>4</v>
      </c>
      <c r="K34" s="22">
        <f>IF(J34="ja",1,0)</f>
        <v>0</v>
      </c>
      <c r="L34" s="16"/>
      <c r="M34" s="22" t="s">
        <v>4</v>
      </c>
      <c r="N34" s="22">
        <f>IF(M34="ja",1,0)</f>
        <v>0</v>
      </c>
      <c r="O34" s="24" t="str">
        <f>IF((H34+K34+N34)&gt;=1,"erfüllt","nicht erfüllt")</f>
        <v>nicht erfüllt</v>
      </c>
    </row>
    <row r="35" spans="2:18" x14ac:dyDescent="0.4">
      <c r="E35" s="8"/>
      <c r="F35" s="8" t="s">
        <v>149</v>
      </c>
      <c r="G35" s="22" t="s">
        <v>4</v>
      </c>
      <c r="H35" s="22">
        <f>IF(G35="ja",1,0)</f>
        <v>0</v>
      </c>
      <c r="I35" s="16"/>
      <c r="J35" s="22" t="s">
        <v>4</v>
      </c>
      <c r="K35" s="22">
        <f>IF(J35="ja",1,0)</f>
        <v>0</v>
      </c>
      <c r="L35" s="16"/>
      <c r="M35" s="22" t="s">
        <v>4</v>
      </c>
      <c r="N35" s="22">
        <f>IF(M35="ja",1,0)</f>
        <v>0</v>
      </c>
      <c r="O35" s="24" t="str">
        <f>IF((H35+K35+N35)&gt;=1,"erfüllt","nicht erfüllt")</f>
        <v>nicht erfüllt</v>
      </c>
    </row>
    <row r="36" spans="2:18" x14ac:dyDescent="0.4">
      <c r="E36" s="8"/>
      <c r="F36" s="8" t="s">
        <v>150</v>
      </c>
      <c r="G36" s="22" t="s">
        <v>4</v>
      </c>
      <c r="H36" s="22">
        <f>IF(G36="ja",1,0)</f>
        <v>0</v>
      </c>
      <c r="I36" s="16"/>
      <c r="J36" s="22" t="s">
        <v>4</v>
      </c>
      <c r="K36" s="22">
        <f>IF(J36="ja",1,0)</f>
        <v>0</v>
      </c>
      <c r="L36" s="16"/>
      <c r="M36" s="22" t="s">
        <v>4</v>
      </c>
      <c r="N36" s="22">
        <f>IF(M36="ja",1,0)</f>
        <v>0</v>
      </c>
      <c r="O36" s="24" t="str">
        <f>IF((H36+K36+N36)&gt;=1,"erfüllt","nicht erfüllt")</f>
        <v>nicht erfüllt</v>
      </c>
    </row>
    <row r="37" spans="2:18" x14ac:dyDescent="0.4">
      <c r="E37" s="8"/>
      <c r="F37" s="8" t="s">
        <v>151</v>
      </c>
      <c r="G37" s="22" t="s">
        <v>4</v>
      </c>
      <c r="H37" s="22">
        <f>IF(G37="ja",1,0)</f>
        <v>0</v>
      </c>
      <c r="I37" s="16"/>
      <c r="J37" s="22" t="s">
        <v>4</v>
      </c>
      <c r="K37" s="22">
        <f>IF(J37="ja",1,0)</f>
        <v>0</v>
      </c>
      <c r="L37" s="16"/>
      <c r="M37" s="22" t="s">
        <v>4</v>
      </c>
      <c r="N37" s="22">
        <f>IF(M37="ja",1,0)</f>
        <v>0</v>
      </c>
      <c r="O37" s="24" t="str">
        <f>IF((H37+K37+N37)&gt;=1,"erfüllt","nicht erfüllt")</f>
        <v>nicht erfüllt</v>
      </c>
    </row>
    <row r="38" spans="2:18" x14ac:dyDescent="0.4">
      <c r="E38" s="8"/>
      <c r="F38" s="8" t="s">
        <v>152</v>
      </c>
      <c r="G38" s="22" t="s">
        <v>4</v>
      </c>
      <c r="H38" s="22">
        <f>IF(G38="ja",1,0)</f>
        <v>0</v>
      </c>
      <c r="I38" s="16"/>
      <c r="J38" s="22" t="s">
        <v>4</v>
      </c>
      <c r="K38" s="22">
        <f>IF(J38="ja",1,0)</f>
        <v>0</v>
      </c>
      <c r="L38" s="16"/>
      <c r="M38" s="22" t="s">
        <v>4</v>
      </c>
      <c r="N38" s="22">
        <f>IF(M38="ja",1,0)</f>
        <v>0</v>
      </c>
      <c r="O38" s="24" t="str">
        <f>IF((H38+K38+N38)&gt;=1,"erfüllt","nicht erfüllt")</f>
        <v>nicht erfüllt</v>
      </c>
    </row>
    <row r="39" spans="2:18" x14ac:dyDescent="0.4">
      <c r="E39" s="8"/>
      <c r="F39" s="8"/>
      <c r="G39" s="22" t="str">
        <f>IF(H39=2,"gültig",IF(H39&gt;2,"gültig","ungültig"))</f>
        <v>ungültig</v>
      </c>
      <c r="H39" s="22">
        <f>SUM(H34:H38)</f>
        <v>0</v>
      </c>
      <c r="I39" s="16"/>
      <c r="J39" s="22" t="str">
        <f>IF(K39=2,"gültig",IF(K39&gt;2,"gültig","ungültig"))</f>
        <v>ungültig</v>
      </c>
      <c r="K39" s="22">
        <f>SUM(K34:K38)</f>
        <v>0</v>
      </c>
      <c r="L39" s="16"/>
      <c r="M39" s="22" t="str">
        <f>IF(N39=2,"gültig",IF(N39&gt;2,"gültig","ungültig"))</f>
        <v>ungültig</v>
      </c>
      <c r="N39" s="22">
        <f>SUM(N34:N38)</f>
        <v>0</v>
      </c>
      <c r="O39" s="21"/>
    </row>
    <row r="40" spans="2:18" x14ac:dyDescent="0.4">
      <c r="E40" s="8"/>
      <c r="F40" s="8"/>
      <c r="G40" s="16"/>
      <c r="H40" s="16"/>
      <c r="I40" s="16"/>
      <c r="J40" s="16"/>
      <c r="K40" s="16"/>
      <c r="L40" s="16"/>
      <c r="M40" s="16"/>
      <c r="N40" s="16"/>
      <c r="O40" s="21"/>
    </row>
    <row r="41" spans="2:18" x14ac:dyDescent="0.4">
      <c r="E41" s="8"/>
      <c r="F41" s="8"/>
      <c r="G41" s="16"/>
      <c r="H41" s="16"/>
      <c r="I41" s="16"/>
      <c r="J41" s="16"/>
      <c r="K41" s="16"/>
      <c r="L41" s="16"/>
      <c r="M41" s="16"/>
      <c r="N41" s="16"/>
      <c r="O41" s="21"/>
    </row>
    <row r="42" spans="2:18" x14ac:dyDescent="0.4">
      <c r="E42" s="8"/>
      <c r="F42" s="8"/>
      <c r="G42" s="101" t="s">
        <v>26</v>
      </c>
      <c r="H42" s="101"/>
      <c r="I42" s="10"/>
      <c r="J42" s="101" t="s">
        <v>27</v>
      </c>
      <c r="K42" s="101"/>
      <c r="L42" s="10"/>
      <c r="M42" s="101" t="s">
        <v>28</v>
      </c>
      <c r="N42" s="101"/>
      <c r="O42" s="21"/>
    </row>
    <row r="43" spans="2:18" ht="36.75" customHeight="1" x14ac:dyDescent="0.4">
      <c r="B43" s="93" t="s">
        <v>71</v>
      </c>
      <c r="C43" s="93"/>
      <c r="D43" s="93" t="s">
        <v>72</v>
      </c>
      <c r="E43" s="93"/>
      <c r="F43" s="17" t="s">
        <v>73</v>
      </c>
      <c r="G43" s="69">
        <f>IF(G39="gültig",G108,0)</f>
        <v>0</v>
      </c>
      <c r="H43" s="69"/>
      <c r="I43" s="17"/>
      <c r="J43" s="69">
        <f>IF(J39="gültig",J108,0)</f>
        <v>0</v>
      </c>
      <c r="K43" s="69"/>
      <c r="L43" s="17"/>
      <c r="M43" s="69">
        <f>IF(M39="gültig",M108,0)</f>
        <v>0</v>
      </c>
      <c r="N43" s="69"/>
      <c r="O43" s="31" t="s">
        <v>74</v>
      </c>
      <c r="R43" s="30"/>
    </row>
    <row r="44" spans="2:18" x14ac:dyDescent="0.35">
      <c r="B44" s="98" t="s">
        <v>30</v>
      </c>
      <c r="C44" s="90" t="s">
        <v>31</v>
      </c>
      <c r="D44" s="14" t="s">
        <v>75</v>
      </c>
      <c r="E44" s="6" t="s">
        <v>154</v>
      </c>
      <c r="F44" s="5">
        <v>8</v>
      </c>
      <c r="G44" s="3" t="s">
        <v>4</v>
      </c>
      <c r="H44" s="3">
        <f>IF(G44="ja",F44,0)</f>
        <v>0</v>
      </c>
      <c r="J44" s="3" t="s">
        <v>4</v>
      </c>
      <c r="K44" s="3">
        <f>IF(J44="ja",F44,0)</f>
        <v>0</v>
      </c>
      <c r="M44" s="3" t="s">
        <v>4</v>
      </c>
      <c r="N44" s="3">
        <f>IF(M44="ja",F44,0)</f>
        <v>0</v>
      </c>
      <c r="O44" s="92">
        <f>H47+K47+N47</f>
        <v>0</v>
      </c>
      <c r="R44" s="30"/>
    </row>
    <row r="45" spans="2:18" ht="25.5" x14ac:dyDescent="0.35">
      <c r="B45" s="98"/>
      <c r="C45" s="90"/>
      <c r="D45" s="14" t="s">
        <v>76</v>
      </c>
      <c r="E45" s="4" t="s">
        <v>155</v>
      </c>
      <c r="F45" s="5">
        <v>6</v>
      </c>
      <c r="G45" s="3" t="s">
        <v>4</v>
      </c>
      <c r="H45" s="3">
        <f>IF(G45="ja",F45,0)</f>
        <v>0</v>
      </c>
      <c r="J45" s="3" t="s">
        <v>4</v>
      </c>
      <c r="K45" s="3">
        <f>IF(J45="ja",F45,0)</f>
        <v>0</v>
      </c>
      <c r="M45" s="3" t="s">
        <v>4</v>
      </c>
      <c r="N45" s="3">
        <f>IF(M45="ja",F45,0)</f>
        <v>0</v>
      </c>
      <c r="O45" s="92"/>
      <c r="R45" s="30"/>
    </row>
    <row r="46" spans="2:18" x14ac:dyDescent="0.35">
      <c r="B46" s="98"/>
      <c r="C46" s="90"/>
      <c r="D46" s="14" t="s">
        <v>77</v>
      </c>
      <c r="E46" s="6" t="s">
        <v>156</v>
      </c>
      <c r="F46" s="5">
        <v>4</v>
      </c>
      <c r="G46" s="3" t="s">
        <v>4</v>
      </c>
      <c r="H46" s="3">
        <f>IF(G46="ja",F46,0)</f>
        <v>0</v>
      </c>
      <c r="J46" s="3" t="s">
        <v>4</v>
      </c>
      <c r="K46" s="3">
        <f>IF(J46="ja",F46,0)</f>
        <v>0</v>
      </c>
      <c r="M46" s="3" t="s">
        <v>4</v>
      </c>
      <c r="N46" s="3">
        <f>IF(M46="ja",F46,0)</f>
        <v>0</v>
      </c>
      <c r="O46" s="92"/>
      <c r="R46" s="30"/>
    </row>
    <row r="47" spans="2:18" x14ac:dyDescent="0.4">
      <c r="G47" s="26" t="s">
        <v>153</v>
      </c>
      <c r="H47" s="12">
        <f>IF((H44+H45+H46)&gt;18,18,(H44+H45+H46))</f>
        <v>0</v>
      </c>
      <c r="J47" s="26" t="s">
        <v>153</v>
      </c>
      <c r="K47" s="12">
        <f>IF((K44+K45+K46)&gt;18,18,(K44+K45+K46))</f>
        <v>0</v>
      </c>
      <c r="M47" s="26" t="s">
        <v>153</v>
      </c>
      <c r="N47" s="12">
        <f>IF((N44+N45+N46)&gt;18,18,(N44+N45+N46))</f>
        <v>0</v>
      </c>
      <c r="R47" s="30"/>
    </row>
    <row r="48" spans="2:18" x14ac:dyDescent="0.4">
      <c r="H48" s="48">
        <v>18</v>
      </c>
      <c r="K48" s="48">
        <v>18</v>
      </c>
      <c r="N48" s="48">
        <v>18</v>
      </c>
      <c r="R48" s="30"/>
    </row>
    <row r="49" spans="2:18" x14ac:dyDescent="0.4">
      <c r="O49" s="31" t="s">
        <v>79</v>
      </c>
      <c r="R49" s="30"/>
    </row>
    <row r="50" spans="2:18" ht="25.5" x14ac:dyDescent="0.35">
      <c r="B50" s="98" t="s">
        <v>32</v>
      </c>
      <c r="C50" s="90" t="s">
        <v>164</v>
      </c>
      <c r="D50" s="14" t="s">
        <v>80</v>
      </c>
      <c r="E50" s="50" t="s">
        <v>157</v>
      </c>
      <c r="F50" s="5">
        <v>5</v>
      </c>
      <c r="G50" s="3" t="s">
        <v>4</v>
      </c>
      <c r="H50" s="3">
        <f>IF(G50="ja",F50,0)</f>
        <v>0</v>
      </c>
      <c r="J50" s="3" t="s">
        <v>4</v>
      </c>
      <c r="K50" s="3">
        <f>IF(J50="ja",F50,0)</f>
        <v>0</v>
      </c>
      <c r="M50" s="3" t="s">
        <v>4</v>
      </c>
      <c r="N50" s="3">
        <f>IF(M50="ja",F50,0)</f>
        <v>0</v>
      </c>
      <c r="O50" s="92">
        <f>H53+K53+N53</f>
        <v>0</v>
      </c>
    </row>
    <row r="51" spans="2:18" ht="25.5" x14ac:dyDescent="0.35">
      <c r="B51" s="98"/>
      <c r="C51" s="90"/>
      <c r="D51" s="14" t="s">
        <v>81</v>
      </c>
      <c r="E51" s="50" t="s">
        <v>158</v>
      </c>
      <c r="F51" s="5">
        <v>5</v>
      </c>
      <c r="G51" s="3" t="s">
        <v>4</v>
      </c>
      <c r="H51" s="3">
        <f>IF(G51="ja",F51,0)</f>
        <v>0</v>
      </c>
      <c r="J51" s="3" t="s">
        <v>4</v>
      </c>
      <c r="K51" s="3">
        <f>IF(J51="ja",F51,0)</f>
        <v>0</v>
      </c>
      <c r="M51" s="3" t="s">
        <v>4</v>
      </c>
      <c r="N51" s="3">
        <f>IF(M51="ja",F51,0)</f>
        <v>0</v>
      </c>
      <c r="O51" s="92"/>
    </row>
    <row r="52" spans="2:18" ht="13.15" x14ac:dyDescent="0.35">
      <c r="B52" s="98"/>
      <c r="C52" s="90"/>
      <c r="D52" s="14" t="s">
        <v>82</v>
      </c>
      <c r="E52" s="1" t="s">
        <v>159</v>
      </c>
      <c r="F52" s="5">
        <v>5</v>
      </c>
      <c r="G52" s="3" t="s">
        <v>4</v>
      </c>
      <c r="H52" s="3">
        <f>IF(G52="ja",F52,0)</f>
        <v>0</v>
      </c>
      <c r="J52" s="3" t="s">
        <v>4</v>
      </c>
      <c r="K52" s="3">
        <f>IF(J52="ja",F52,0)</f>
        <v>0</v>
      </c>
      <c r="M52" s="3" t="s">
        <v>4</v>
      </c>
      <c r="N52" s="3">
        <f>IF(M52="ja",F52,0)</f>
        <v>0</v>
      </c>
      <c r="O52" s="92"/>
    </row>
    <row r="53" spans="2:18" x14ac:dyDescent="0.4">
      <c r="G53" s="26" t="s">
        <v>83</v>
      </c>
      <c r="H53" s="12">
        <f>SUM(H50:H52)</f>
        <v>0</v>
      </c>
      <c r="J53" s="26" t="s">
        <v>83</v>
      </c>
      <c r="K53" s="12">
        <f>SUM(K50:K52)</f>
        <v>0</v>
      </c>
      <c r="M53" s="26" t="s">
        <v>83</v>
      </c>
      <c r="N53" s="12">
        <f>SUM(N50:N52)</f>
        <v>0</v>
      </c>
    </row>
    <row r="54" spans="2:18" x14ac:dyDescent="0.4">
      <c r="H54" s="48">
        <v>15</v>
      </c>
      <c r="K54" s="48">
        <v>15</v>
      </c>
      <c r="N54" s="48">
        <v>15</v>
      </c>
    </row>
    <row r="55" spans="2:18" x14ac:dyDescent="0.4">
      <c r="O55" s="31" t="s">
        <v>84</v>
      </c>
    </row>
    <row r="56" spans="2:18" ht="13.15" x14ac:dyDescent="0.35">
      <c r="B56" s="98" t="s">
        <v>34</v>
      </c>
      <c r="C56" s="91" t="s">
        <v>160</v>
      </c>
      <c r="D56" s="15" t="s">
        <v>85</v>
      </c>
      <c r="E56" s="6" t="s">
        <v>161</v>
      </c>
      <c r="F56" s="3">
        <v>8</v>
      </c>
      <c r="G56" s="3" t="s">
        <v>4</v>
      </c>
      <c r="H56" s="3">
        <f>IF(G56="ja",F56,0)</f>
        <v>0</v>
      </c>
      <c r="J56" s="3" t="s">
        <v>4</v>
      </c>
      <c r="K56" s="3">
        <f>IF(J56="ja",F56,0)</f>
        <v>0</v>
      </c>
      <c r="M56" s="3" t="s">
        <v>4</v>
      </c>
      <c r="N56" s="3">
        <f>IF(M56="ja",F56,0)</f>
        <v>0</v>
      </c>
      <c r="O56" s="92">
        <f>H59+K59+N59</f>
        <v>0</v>
      </c>
    </row>
    <row r="57" spans="2:18" ht="13.15" x14ac:dyDescent="0.35">
      <c r="B57" s="98"/>
      <c r="C57" s="91"/>
      <c r="D57" s="15" t="s">
        <v>86</v>
      </c>
      <c r="E57" s="1" t="s">
        <v>162</v>
      </c>
      <c r="F57" s="3">
        <v>5</v>
      </c>
      <c r="G57" s="3" t="s">
        <v>4</v>
      </c>
      <c r="H57" s="3">
        <f>IF(G57="ja",F57,0)</f>
        <v>0</v>
      </c>
      <c r="J57" s="3" t="s">
        <v>4</v>
      </c>
      <c r="K57" s="3">
        <f>IF(J57="ja",F57,0)</f>
        <v>0</v>
      </c>
      <c r="M57" s="3" t="s">
        <v>4</v>
      </c>
      <c r="N57" s="3">
        <f>IF(M57="ja",F57,0)</f>
        <v>0</v>
      </c>
      <c r="O57" s="92"/>
    </row>
    <row r="58" spans="2:18" ht="13.15" x14ac:dyDescent="0.35">
      <c r="B58" s="98"/>
      <c r="C58" s="91"/>
      <c r="D58" s="15" t="s">
        <v>87</v>
      </c>
      <c r="E58" s="1" t="s">
        <v>163</v>
      </c>
      <c r="F58" s="3">
        <v>2</v>
      </c>
      <c r="G58" s="3" t="s">
        <v>4</v>
      </c>
      <c r="H58" s="3">
        <f>IF(G58="ja",F58,0)</f>
        <v>0</v>
      </c>
      <c r="J58" s="3" t="s">
        <v>4</v>
      </c>
      <c r="K58" s="3">
        <f>IF(J58="ja",F58,0)</f>
        <v>0</v>
      </c>
      <c r="M58" s="3" t="s">
        <v>4</v>
      </c>
      <c r="N58" s="3">
        <f>IF(M58="ja",F58,0)</f>
        <v>0</v>
      </c>
      <c r="O58" s="92"/>
    </row>
    <row r="59" spans="2:18" x14ac:dyDescent="0.4">
      <c r="G59" s="26" t="s">
        <v>83</v>
      </c>
      <c r="H59" s="12">
        <f>SUM(H56:H58)</f>
        <v>0</v>
      </c>
      <c r="J59" s="26" t="s">
        <v>83</v>
      </c>
      <c r="K59" s="12">
        <f>SUM(K56:K58)</f>
        <v>0</v>
      </c>
      <c r="M59" s="26" t="s">
        <v>83</v>
      </c>
      <c r="N59" s="12">
        <f>SUM(N56:N58)</f>
        <v>0</v>
      </c>
    </row>
    <row r="60" spans="2:18" x14ac:dyDescent="0.4">
      <c r="H60" s="48">
        <v>15</v>
      </c>
      <c r="K60" s="48">
        <v>15</v>
      </c>
      <c r="N60" s="48">
        <v>15</v>
      </c>
    </row>
    <row r="61" spans="2:18" x14ac:dyDescent="0.4">
      <c r="O61" s="31" t="s">
        <v>88</v>
      </c>
    </row>
    <row r="62" spans="2:18" ht="13.15" customHeight="1" x14ac:dyDescent="0.35">
      <c r="B62" s="98" t="s">
        <v>36</v>
      </c>
      <c r="C62" s="90" t="s">
        <v>181</v>
      </c>
      <c r="D62" s="71" t="s">
        <v>89</v>
      </c>
      <c r="E62" s="6" t="s">
        <v>182</v>
      </c>
      <c r="F62" s="3">
        <v>2</v>
      </c>
      <c r="G62" s="3" t="s">
        <v>4</v>
      </c>
      <c r="H62" s="3">
        <f t="shared" ref="H62:H67" si="0">IF(G62="ja",F62,0)</f>
        <v>0</v>
      </c>
      <c r="J62" s="3" t="s">
        <v>4</v>
      </c>
      <c r="K62" s="3">
        <f t="shared" ref="K62:K67" si="1">IF(J62="ja",F62,0)</f>
        <v>0</v>
      </c>
      <c r="M62" s="3" t="s">
        <v>4</v>
      </c>
      <c r="N62" s="3">
        <f t="shared" ref="N62:N67" si="2">IF(M62="ja",F62,0)</f>
        <v>0</v>
      </c>
      <c r="O62" s="92">
        <f>H68+K68+N68</f>
        <v>0</v>
      </c>
    </row>
    <row r="63" spans="2:18" ht="13.15" customHeight="1" x14ac:dyDescent="0.35">
      <c r="B63" s="98"/>
      <c r="C63" s="90"/>
      <c r="D63" s="72"/>
      <c r="E63" s="6" t="s">
        <v>183</v>
      </c>
      <c r="F63" s="3">
        <v>3</v>
      </c>
      <c r="G63" s="3" t="s">
        <v>4</v>
      </c>
      <c r="H63" s="3">
        <f t="shared" si="0"/>
        <v>0</v>
      </c>
      <c r="J63" s="3" t="s">
        <v>4</v>
      </c>
      <c r="K63" s="3">
        <f t="shared" si="1"/>
        <v>0</v>
      </c>
      <c r="M63" s="3" t="s">
        <v>4</v>
      </c>
      <c r="N63" s="3">
        <f t="shared" si="2"/>
        <v>0</v>
      </c>
      <c r="O63" s="92"/>
    </row>
    <row r="64" spans="2:18" ht="13.15" customHeight="1" x14ac:dyDescent="0.35">
      <c r="B64" s="98"/>
      <c r="C64" s="90"/>
      <c r="D64" s="72"/>
      <c r="E64" s="6" t="s">
        <v>184</v>
      </c>
      <c r="F64" s="3">
        <v>4</v>
      </c>
      <c r="G64" s="3" t="s">
        <v>4</v>
      </c>
      <c r="H64" s="3">
        <f t="shared" si="0"/>
        <v>0</v>
      </c>
      <c r="J64" s="3" t="s">
        <v>4</v>
      </c>
      <c r="K64" s="3">
        <f t="shared" si="1"/>
        <v>0</v>
      </c>
      <c r="M64" s="3" t="s">
        <v>4</v>
      </c>
      <c r="N64" s="3">
        <f t="shared" si="2"/>
        <v>0</v>
      </c>
      <c r="O64" s="92"/>
    </row>
    <row r="65" spans="2:15" ht="13.15" customHeight="1" x14ac:dyDescent="0.35">
      <c r="B65" s="98"/>
      <c r="C65" s="90"/>
      <c r="D65" s="72"/>
      <c r="E65" s="6" t="s">
        <v>185</v>
      </c>
      <c r="F65" s="3">
        <v>5</v>
      </c>
      <c r="G65" s="3" t="s">
        <v>4</v>
      </c>
      <c r="H65" s="3">
        <f t="shared" si="0"/>
        <v>0</v>
      </c>
      <c r="J65" s="3" t="s">
        <v>4</v>
      </c>
      <c r="K65" s="3">
        <f t="shared" si="1"/>
        <v>0</v>
      </c>
      <c r="M65" s="3" t="s">
        <v>4</v>
      </c>
      <c r="N65" s="3">
        <f t="shared" si="2"/>
        <v>0</v>
      </c>
      <c r="O65" s="92"/>
    </row>
    <row r="66" spans="2:15" ht="13.15" customHeight="1" x14ac:dyDescent="0.35">
      <c r="B66" s="98"/>
      <c r="C66" s="90"/>
      <c r="D66" s="72"/>
      <c r="E66" s="6" t="s">
        <v>186</v>
      </c>
      <c r="F66" s="3">
        <v>6</v>
      </c>
      <c r="G66" s="3" t="s">
        <v>4</v>
      </c>
      <c r="H66" s="3">
        <f t="shared" si="0"/>
        <v>0</v>
      </c>
      <c r="J66" s="3" t="s">
        <v>4</v>
      </c>
      <c r="K66" s="3">
        <f t="shared" ref="K66" si="3">IF(J66="ja",F66,0)</f>
        <v>0</v>
      </c>
      <c r="M66" s="3" t="s">
        <v>4</v>
      </c>
      <c r="N66" s="3">
        <f t="shared" ref="N66" si="4">IF(M66="ja",F66,0)</f>
        <v>0</v>
      </c>
      <c r="O66" s="92"/>
    </row>
    <row r="67" spans="2:15" ht="40.15" customHeight="1" x14ac:dyDescent="0.35">
      <c r="B67" s="98"/>
      <c r="C67" s="90"/>
      <c r="D67" s="14" t="s">
        <v>166</v>
      </c>
      <c r="E67" s="51" t="s">
        <v>165</v>
      </c>
      <c r="F67" s="3">
        <v>4</v>
      </c>
      <c r="G67" s="3" t="s">
        <v>4</v>
      </c>
      <c r="H67" s="3">
        <f t="shared" si="0"/>
        <v>0</v>
      </c>
      <c r="J67" s="3" t="s">
        <v>4</v>
      </c>
      <c r="K67" s="3">
        <f t="shared" si="1"/>
        <v>0</v>
      </c>
      <c r="M67" s="3" t="s">
        <v>4</v>
      </c>
      <c r="N67" s="3">
        <f t="shared" si="2"/>
        <v>0</v>
      </c>
      <c r="O67" s="92"/>
    </row>
    <row r="68" spans="2:15" x14ac:dyDescent="0.4">
      <c r="E68" s="45" t="s">
        <v>129</v>
      </c>
      <c r="G68" s="26" t="s">
        <v>90</v>
      </c>
      <c r="H68" s="12">
        <f>IF((H62+H63+H64+H65+H67)&gt;10,10,(H62+H63++H65+H67))</f>
        <v>0</v>
      </c>
      <c r="J68" s="26" t="s">
        <v>90</v>
      </c>
      <c r="K68" s="12">
        <f>IF((K62+K63+K64+K65+K67)&gt;10,10,(K62+K63++K65+K67))</f>
        <v>0</v>
      </c>
      <c r="M68" s="26" t="s">
        <v>90</v>
      </c>
      <c r="N68" s="12">
        <f>IF((N62+N63+N64+N65+N66+N67)&gt;10,10,(N62+N63++N65+N66+N67))</f>
        <v>0</v>
      </c>
    </row>
    <row r="69" spans="2:15" x14ac:dyDescent="0.4">
      <c r="H69" s="48">
        <v>10</v>
      </c>
      <c r="K69" s="48">
        <v>10</v>
      </c>
      <c r="N69" s="48">
        <v>10</v>
      </c>
    </row>
    <row r="70" spans="2:15" x14ac:dyDescent="0.4">
      <c r="O70" s="31" t="s">
        <v>91</v>
      </c>
    </row>
    <row r="71" spans="2:15" ht="13.15" customHeight="1" x14ac:dyDescent="0.35">
      <c r="B71" s="98" t="s">
        <v>38</v>
      </c>
      <c r="C71" s="91" t="s">
        <v>92</v>
      </c>
      <c r="D71" s="73" t="s">
        <v>93</v>
      </c>
      <c r="E71" s="4" t="s">
        <v>94</v>
      </c>
      <c r="F71" s="5">
        <v>5</v>
      </c>
      <c r="G71" s="3" t="s">
        <v>4</v>
      </c>
      <c r="H71" s="3">
        <f t="shared" ref="H71:H79" si="5">IF(G71="ja",F71,0)</f>
        <v>0</v>
      </c>
      <c r="J71" s="3" t="s">
        <v>4</v>
      </c>
      <c r="K71" s="3">
        <f t="shared" ref="K71:K79" si="6">IF(J71="ja",F71,0)</f>
        <v>0</v>
      </c>
      <c r="M71" s="3" t="s">
        <v>4</v>
      </c>
      <c r="N71" s="3">
        <f t="shared" ref="N71:N79" si="7">IF(M71="ja",F71,0)</f>
        <v>0</v>
      </c>
      <c r="O71" s="92">
        <f>H80+K80+N80</f>
        <v>0</v>
      </c>
    </row>
    <row r="72" spans="2:15" ht="25.5" x14ac:dyDescent="0.35">
      <c r="B72" s="98"/>
      <c r="C72" s="91"/>
      <c r="D72" s="74"/>
      <c r="E72" s="4" t="s">
        <v>95</v>
      </c>
      <c r="F72" s="5">
        <v>2</v>
      </c>
      <c r="G72" s="3" t="s">
        <v>4</v>
      </c>
      <c r="H72" s="3">
        <f t="shared" si="5"/>
        <v>0</v>
      </c>
      <c r="J72" s="3" t="s">
        <v>4</v>
      </c>
      <c r="K72" s="3">
        <f t="shared" si="6"/>
        <v>0</v>
      </c>
      <c r="M72" s="3" t="s">
        <v>4</v>
      </c>
      <c r="N72" s="3">
        <f t="shared" si="7"/>
        <v>0</v>
      </c>
      <c r="O72" s="92"/>
    </row>
    <row r="73" spans="2:15" ht="13.15" customHeight="1" x14ac:dyDescent="0.35">
      <c r="B73" s="98"/>
      <c r="C73" s="91"/>
      <c r="D73" s="75"/>
      <c r="E73" s="4" t="s">
        <v>96</v>
      </c>
      <c r="F73" s="5">
        <v>1</v>
      </c>
      <c r="G73" s="3" t="s">
        <v>4</v>
      </c>
      <c r="H73" s="3">
        <f t="shared" si="5"/>
        <v>0</v>
      </c>
      <c r="J73" s="3" t="s">
        <v>4</v>
      </c>
      <c r="K73" s="3">
        <f t="shared" si="6"/>
        <v>0</v>
      </c>
      <c r="M73" s="3" t="s">
        <v>4</v>
      </c>
      <c r="N73" s="3">
        <f t="shared" si="7"/>
        <v>0</v>
      </c>
      <c r="O73" s="92"/>
    </row>
    <row r="74" spans="2:15" ht="13.15" x14ac:dyDescent="0.35">
      <c r="B74" s="98"/>
      <c r="C74" s="91"/>
      <c r="D74" s="15" t="s">
        <v>97</v>
      </c>
      <c r="E74" s="4" t="s">
        <v>167</v>
      </c>
      <c r="F74" s="5">
        <v>4</v>
      </c>
      <c r="G74" s="3" t="s">
        <v>4</v>
      </c>
      <c r="H74" s="3">
        <f t="shared" si="5"/>
        <v>0</v>
      </c>
      <c r="J74" s="3" t="s">
        <v>4</v>
      </c>
      <c r="K74" s="3">
        <f t="shared" si="6"/>
        <v>0</v>
      </c>
      <c r="M74" s="3" t="s">
        <v>4</v>
      </c>
      <c r="N74" s="3">
        <f t="shared" si="7"/>
        <v>0</v>
      </c>
      <c r="O74" s="92"/>
    </row>
    <row r="75" spans="2:15" ht="13.15" x14ac:dyDescent="0.35">
      <c r="B75" s="98"/>
      <c r="C75" s="91"/>
      <c r="D75" s="15" t="s">
        <v>98</v>
      </c>
      <c r="E75" s="4" t="s">
        <v>168</v>
      </c>
      <c r="F75" s="5">
        <v>4</v>
      </c>
      <c r="G75" s="3" t="s">
        <v>4</v>
      </c>
      <c r="H75" s="3">
        <f t="shared" si="5"/>
        <v>0</v>
      </c>
      <c r="J75" s="3" t="s">
        <v>4</v>
      </c>
      <c r="K75" s="3">
        <f t="shared" si="6"/>
        <v>0</v>
      </c>
      <c r="M75" s="3" t="s">
        <v>4</v>
      </c>
      <c r="N75" s="3">
        <f t="shared" si="7"/>
        <v>0</v>
      </c>
      <c r="O75" s="92"/>
    </row>
    <row r="76" spans="2:15" ht="13.15" x14ac:dyDescent="0.35">
      <c r="B76" s="98"/>
      <c r="C76" s="91"/>
      <c r="D76" s="15" t="s">
        <v>99</v>
      </c>
      <c r="E76" s="4" t="s">
        <v>100</v>
      </c>
      <c r="F76" s="5">
        <v>3</v>
      </c>
      <c r="G76" s="3" t="s">
        <v>4</v>
      </c>
      <c r="H76" s="3">
        <f t="shared" si="5"/>
        <v>0</v>
      </c>
      <c r="J76" s="3" t="s">
        <v>4</v>
      </c>
      <c r="K76" s="3">
        <f t="shared" si="6"/>
        <v>0</v>
      </c>
      <c r="M76" s="3" t="s">
        <v>4</v>
      </c>
      <c r="N76" s="3">
        <f t="shared" si="7"/>
        <v>0</v>
      </c>
      <c r="O76" s="92"/>
    </row>
    <row r="77" spans="2:15" ht="13.15" x14ac:dyDescent="0.35">
      <c r="B77" s="98"/>
      <c r="C77" s="91"/>
      <c r="D77" s="15" t="s">
        <v>101</v>
      </c>
      <c r="E77" s="4" t="s">
        <v>169</v>
      </c>
      <c r="F77" s="5">
        <v>2</v>
      </c>
      <c r="G77" s="3" t="s">
        <v>4</v>
      </c>
      <c r="H77" s="3">
        <f t="shared" si="5"/>
        <v>0</v>
      </c>
      <c r="J77" s="3" t="s">
        <v>4</v>
      </c>
      <c r="K77" s="3">
        <f t="shared" si="6"/>
        <v>0</v>
      </c>
      <c r="M77" s="3" t="s">
        <v>4</v>
      </c>
      <c r="N77" s="3">
        <f t="shared" si="7"/>
        <v>0</v>
      </c>
      <c r="O77" s="92"/>
    </row>
    <row r="78" spans="2:15" ht="13.15" x14ac:dyDescent="0.35">
      <c r="B78" s="98"/>
      <c r="C78" s="91"/>
      <c r="D78" s="15" t="s">
        <v>171</v>
      </c>
      <c r="E78" s="4" t="s">
        <v>170</v>
      </c>
      <c r="F78" s="5">
        <v>1</v>
      </c>
      <c r="G78" s="3" t="s">
        <v>4</v>
      </c>
      <c r="H78" s="3">
        <f t="shared" si="5"/>
        <v>0</v>
      </c>
      <c r="J78" s="3" t="s">
        <v>4</v>
      </c>
      <c r="K78" s="3">
        <f t="shared" si="6"/>
        <v>0</v>
      </c>
      <c r="M78" s="3" t="s">
        <v>4</v>
      </c>
      <c r="N78" s="3">
        <f t="shared" si="7"/>
        <v>0</v>
      </c>
      <c r="O78" s="92"/>
    </row>
    <row r="79" spans="2:15" ht="13.15" x14ac:dyDescent="0.35">
      <c r="B79" s="98"/>
      <c r="C79" s="91"/>
      <c r="D79" s="15" t="s">
        <v>172</v>
      </c>
      <c r="E79" s="4" t="s">
        <v>102</v>
      </c>
      <c r="F79" s="5">
        <v>1</v>
      </c>
      <c r="G79" s="3" t="s">
        <v>4</v>
      </c>
      <c r="H79" s="3">
        <f t="shared" si="5"/>
        <v>0</v>
      </c>
      <c r="J79" s="3" t="s">
        <v>4</v>
      </c>
      <c r="K79" s="3">
        <f t="shared" si="6"/>
        <v>0</v>
      </c>
      <c r="M79" s="3" t="s">
        <v>4</v>
      </c>
      <c r="N79" s="3">
        <f t="shared" si="7"/>
        <v>0</v>
      </c>
      <c r="O79" s="92"/>
    </row>
    <row r="80" spans="2:15" x14ac:dyDescent="0.4">
      <c r="E80" s="45" t="s">
        <v>130</v>
      </c>
      <c r="G80" s="26" t="s">
        <v>78</v>
      </c>
      <c r="H80" s="12">
        <f>SUM(H71:H79)</f>
        <v>0</v>
      </c>
      <c r="J80" s="26" t="s">
        <v>78</v>
      </c>
      <c r="K80" s="12">
        <f>SUM(K71:K79)</f>
        <v>0</v>
      </c>
      <c r="M80" s="26" t="s">
        <v>78</v>
      </c>
      <c r="N80" s="12">
        <f>SUM(N71:N79)</f>
        <v>0</v>
      </c>
    </row>
    <row r="81" spans="2:15" x14ac:dyDescent="0.4">
      <c r="H81" s="48">
        <v>20</v>
      </c>
      <c r="K81" s="48">
        <v>20</v>
      </c>
      <c r="N81" s="48">
        <v>20</v>
      </c>
    </row>
    <row r="82" spans="2:15" x14ac:dyDescent="0.4">
      <c r="O82" s="31" t="s">
        <v>103</v>
      </c>
    </row>
    <row r="83" spans="2:15" ht="12.75" x14ac:dyDescent="0.35">
      <c r="B83" s="98" t="s">
        <v>40</v>
      </c>
      <c r="C83" s="91" t="s">
        <v>104</v>
      </c>
      <c r="D83" s="73" t="s">
        <v>105</v>
      </c>
      <c r="E83" s="96" t="s">
        <v>173</v>
      </c>
      <c r="F83" s="94">
        <v>3</v>
      </c>
      <c r="G83" s="3" t="s">
        <v>4</v>
      </c>
      <c r="H83" s="62">
        <f>IF(G83="ja",F83,0)</f>
        <v>0</v>
      </c>
      <c r="J83" s="3" t="s">
        <v>4</v>
      </c>
      <c r="K83" s="62">
        <f>IF(J83="ja",F83,0)</f>
        <v>0</v>
      </c>
      <c r="M83" s="3" t="s">
        <v>4</v>
      </c>
      <c r="N83" s="94">
        <f>IF(M83="ja",F83,0)</f>
        <v>0</v>
      </c>
      <c r="O83" s="92">
        <f>H87+K87+N87</f>
        <v>0</v>
      </c>
    </row>
    <row r="84" spans="2:15" ht="12.75" x14ac:dyDescent="0.35">
      <c r="B84" s="98"/>
      <c r="C84" s="91"/>
      <c r="D84" s="74"/>
      <c r="E84" s="97"/>
      <c r="F84" s="95"/>
      <c r="G84" s="6"/>
      <c r="H84" s="62"/>
      <c r="J84" s="6"/>
      <c r="K84" s="62"/>
      <c r="M84" s="6"/>
      <c r="N84" s="95"/>
      <c r="O84" s="92"/>
    </row>
    <row r="85" spans="2:15" ht="12.75" x14ac:dyDescent="0.35">
      <c r="B85" s="98"/>
      <c r="C85" s="91"/>
      <c r="D85" s="74"/>
      <c r="E85" s="97"/>
      <c r="F85" s="95"/>
      <c r="G85" s="6"/>
      <c r="H85" s="62"/>
      <c r="J85" s="6"/>
      <c r="K85" s="62"/>
      <c r="M85" s="6"/>
      <c r="N85" s="95"/>
      <c r="O85" s="92"/>
    </row>
    <row r="86" spans="2:15" ht="25.5" x14ac:dyDescent="0.35">
      <c r="B86" s="98"/>
      <c r="C86" s="91"/>
      <c r="D86" s="15" t="s">
        <v>106</v>
      </c>
      <c r="E86" s="47" t="s">
        <v>174</v>
      </c>
      <c r="F86" s="3">
        <v>2</v>
      </c>
      <c r="G86" s="3" t="s">
        <v>4</v>
      </c>
      <c r="H86" s="3">
        <f>IF(G86="ja",F86,0)</f>
        <v>0</v>
      </c>
      <c r="J86" s="3" t="s">
        <v>4</v>
      </c>
      <c r="K86" s="3">
        <f>IF(J86="ja",F86,0)</f>
        <v>0</v>
      </c>
      <c r="M86" s="3" t="s">
        <v>4</v>
      </c>
      <c r="N86" s="46">
        <f>IF(M86="ja",F86,0)</f>
        <v>0</v>
      </c>
      <c r="O86" s="92"/>
    </row>
    <row r="87" spans="2:15" x14ac:dyDescent="0.4">
      <c r="C87" s="7"/>
      <c r="D87" s="11"/>
      <c r="G87" s="26" t="s">
        <v>107</v>
      </c>
      <c r="H87" s="12">
        <f>H83+H86</f>
        <v>0</v>
      </c>
      <c r="J87" s="26" t="s">
        <v>107</v>
      </c>
      <c r="K87" s="12">
        <f>K83+K86</f>
        <v>0</v>
      </c>
      <c r="M87" s="26" t="s">
        <v>107</v>
      </c>
      <c r="N87" s="12">
        <f>N83+N86</f>
        <v>0</v>
      </c>
    </row>
    <row r="88" spans="2:15" x14ac:dyDescent="0.4">
      <c r="C88" s="7"/>
      <c r="D88" s="11"/>
      <c r="H88" s="48">
        <v>5</v>
      </c>
      <c r="K88" s="48">
        <v>5</v>
      </c>
      <c r="N88" s="48">
        <v>5</v>
      </c>
    </row>
    <row r="89" spans="2:15" x14ac:dyDescent="0.4">
      <c r="C89" s="7"/>
      <c r="D89" s="11"/>
      <c r="O89" s="31" t="s">
        <v>108</v>
      </c>
    </row>
    <row r="90" spans="2:15" ht="25.5" x14ac:dyDescent="0.35">
      <c r="B90" s="98" t="s">
        <v>42</v>
      </c>
      <c r="C90" s="90" t="s">
        <v>43</v>
      </c>
      <c r="D90" s="14" t="s">
        <v>109</v>
      </c>
      <c r="E90" s="51" t="s">
        <v>176</v>
      </c>
      <c r="F90" s="3">
        <v>4</v>
      </c>
      <c r="G90" s="3" t="s">
        <v>4</v>
      </c>
      <c r="H90" s="3">
        <f>IF(G90="ja",F90,0)</f>
        <v>0</v>
      </c>
      <c r="J90" s="3" t="s">
        <v>4</v>
      </c>
      <c r="K90" s="3">
        <f>IF(J90="ja",F90,0)</f>
        <v>0</v>
      </c>
      <c r="M90" s="3" t="s">
        <v>4</v>
      </c>
      <c r="N90" s="3">
        <f>IF(M90="ja",F90,0)</f>
        <v>0</v>
      </c>
      <c r="O90" s="92">
        <f>H94+K94+N94</f>
        <v>0</v>
      </c>
    </row>
    <row r="91" spans="2:15" ht="13.15" x14ac:dyDescent="0.35">
      <c r="B91" s="98"/>
      <c r="C91" s="90"/>
      <c r="D91" s="14" t="s">
        <v>110</v>
      </c>
      <c r="E91" s="6" t="s">
        <v>175</v>
      </c>
      <c r="F91" s="3">
        <v>3</v>
      </c>
      <c r="G91" s="3" t="s">
        <v>4</v>
      </c>
      <c r="H91" s="3">
        <f>IF(G91="ja",F91,0)</f>
        <v>0</v>
      </c>
      <c r="J91" s="3" t="s">
        <v>4</v>
      </c>
      <c r="K91" s="3">
        <f>IF(J91="ja",F91,0)</f>
        <v>0</v>
      </c>
      <c r="M91" s="3" t="s">
        <v>4</v>
      </c>
      <c r="N91" s="3">
        <f>IF(M91="ja",F91,0)</f>
        <v>0</v>
      </c>
      <c r="O91" s="92"/>
    </row>
    <row r="92" spans="2:15" ht="13.15" x14ac:dyDescent="0.35">
      <c r="B92" s="98"/>
      <c r="C92" s="90"/>
      <c r="D92" s="14" t="s">
        <v>111</v>
      </c>
      <c r="E92" s="6" t="s">
        <v>177</v>
      </c>
      <c r="F92" s="3">
        <v>2</v>
      </c>
      <c r="G92" s="3" t="s">
        <v>4</v>
      </c>
      <c r="H92" s="3">
        <f>IF(G92="ja",F92,0)</f>
        <v>0</v>
      </c>
      <c r="J92" s="3" t="s">
        <v>4</v>
      </c>
      <c r="K92" s="3">
        <f>IF(J92="ja",F92,0)</f>
        <v>0</v>
      </c>
      <c r="M92" s="3" t="s">
        <v>4</v>
      </c>
      <c r="N92" s="3">
        <f>IF(M92="ja",F92,0)</f>
        <v>0</v>
      </c>
      <c r="O92" s="92"/>
    </row>
    <row r="93" spans="2:15" ht="13.15" x14ac:dyDescent="0.35">
      <c r="B93" s="98"/>
      <c r="C93" s="90"/>
      <c r="D93" s="14" t="s">
        <v>112</v>
      </c>
      <c r="E93" s="6" t="s">
        <v>178</v>
      </c>
      <c r="F93" s="3">
        <v>1</v>
      </c>
      <c r="G93" s="3" t="s">
        <v>4</v>
      </c>
      <c r="H93" s="3">
        <f>IF(G93="ja",F93,0)</f>
        <v>0</v>
      </c>
      <c r="J93" s="3" t="s">
        <v>4</v>
      </c>
      <c r="K93" s="3">
        <f>IF(J93="ja",F93,0)</f>
        <v>0</v>
      </c>
      <c r="M93" s="3" t="s">
        <v>4</v>
      </c>
      <c r="N93" s="3">
        <f>IF(M93="ja",F93,0)</f>
        <v>0</v>
      </c>
      <c r="O93" s="92"/>
    </row>
    <row r="94" spans="2:15" x14ac:dyDescent="0.4">
      <c r="G94" s="26" t="s">
        <v>90</v>
      </c>
      <c r="H94" s="12">
        <f>SUM(H90:H93)</f>
        <v>0</v>
      </c>
      <c r="J94" s="26" t="s">
        <v>90</v>
      </c>
      <c r="K94" s="12">
        <f>SUM(K90:K93)</f>
        <v>0</v>
      </c>
      <c r="M94" s="26" t="s">
        <v>90</v>
      </c>
      <c r="N94" s="12">
        <f>SUM(N90:N93)</f>
        <v>0</v>
      </c>
    </row>
    <row r="95" spans="2:15" x14ac:dyDescent="0.4">
      <c r="H95" s="48">
        <v>10</v>
      </c>
      <c r="K95" s="48">
        <v>10</v>
      </c>
      <c r="N95" s="48">
        <v>10</v>
      </c>
    </row>
    <row r="96" spans="2:15" x14ac:dyDescent="0.4">
      <c r="O96" s="31" t="s">
        <v>113</v>
      </c>
    </row>
    <row r="97" spans="2:15" ht="13.15" x14ac:dyDescent="0.35">
      <c r="B97" s="98" t="s">
        <v>44</v>
      </c>
      <c r="C97" s="91" t="s">
        <v>114</v>
      </c>
      <c r="D97" s="15" t="s">
        <v>115</v>
      </c>
      <c r="E97" s="4" t="s">
        <v>179</v>
      </c>
      <c r="F97" s="5">
        <v>3</v>
      </c>
      <c r="G97" s="3" t="s">
        <v>4</v>
      </c>
      <c r="H97" s="3">
        <f>IF(G97="ja",F97,0)</f>
        <v>0</v>
      </c>
      <c r="J97" s="3" t="s">
        <v>4</v>
      </c>
      <c r="K97" s="3">
        <f>IF(J97="ja",F97,0)</f>
        <v>0</v>
      </c>
      <c r="M97" s="3" t="s">
        <v>4</v>
      </c>
      <c r="N97" s="3">
        <f>IF(M97="ja",F97,0)</f>
        <v>0</v>
      </c>
      <c r="O97" s="92">
        <f>H99+K99+N99</f>
        <v>0</v>
      </c>
    </row>
    <row r="98" spans="2:15" ht="25.5" x14ac:dyDescent="0.35">
      <c r="B98" s="98"/>
      <c r="C98" s="91"/>
      <c r="D98" s="15" t="s">
        <v>116</v>
      </c>
      <c r="E98" s="4" t="s">
        <v>180</v>
      </c>
      <c r="F98" s="5">
        <v>2</v>
      </c>
      <c r="G98" s="3" t="s">
        <v>4</v>
      </c>
      <c r="H98" s="3">
        <f>IF(G98="ja",F98,0)</f>
        <v>0</v>
      </c>
      <c r="J98" s="3" t="s">
        <v>4</v>
      </c>
      <c r="K98" s="3">
        <f>IF(J98="ja",F98,0)</f>
        <v>0</v>
      </c>
      <c r="M98" s="3" t="s">
        <v>4</v>
      </c>
      <c r="N98" s="3">
        <f>IF(M98="ja",F98,0)</f>
        <v>0</v>
      </c>
      <c r="O98" s="92"/>
    </row>
    <row r="99" spans="2:15" x14ac:dyDescent="0.4">
      <c r="G99" s="26" t="s">
        <v>107</v>
      </c>
      <c r="H99" s="12">
        <f>SUM(H97:H98)</f>
        <v>0</v>
      </c>
      <c r="J99" s="26" t="s">
        <v>107</v>
      </c>
      <c r="K99" s="12">
        <f>SUM(K97:K98)</f>
        <v>0</v>
      </c>
      <c r="M99" s="26" t="s">
        <v>107</v>
      </c>
      <c r="N99" s="12">
        <f>SUM(N97:N98)</f>
        <v>0</v>
      </c>
    </row>
    <row r="100" spans="2:15" x14ac:dyDescent="0.4">
      <c r="C100" s="20"/>
      <c r="H100" s="48">
        <v>5</v>
      </c>
      <c r="K100" s="48">
        <v>5</v>
      </c>
      <c r="N100" s="48">
        <v>5</v>
      </c>
    </row>
    <row r="101" spans="2:15" x14ac:dyDescent="0.4">
      <c r="C101" s="20"/>
      <c r="O101" s="31" t="s">
        <v>117</v>
      </c>
    </row>
    <row r="102" spans="2:15" ht="27.4" customHeight="1" x14ac:dyDescent="0.35">
      <c r="B102" s="98" t="s">
        <v>46</v>
      </c>
      <c r="C102" s="91" t="s">
        <v>47</v>
      </c>
      <c r="D102" s="73" t="s">
        <v>118</v>
      </c>
      <c r="E102" s="38" t="s">
        <v>132</v>
      </c>
      <c r="F102" s="5">
        <v>1</v>
      </c>
      <c r="G102" s="3" t="s">
        <v>4</v>
      </c>
      <c r="H102" s="3">
        <f>IF(G102="ja",F102,0)</f>
        <v>0</v>
      </c>
      <c r="J102" s="3" t="s">
        <v>4</v>
      </c>
      <c r="K102" s="3">
        <f>IF(J102="ja",F102,0)</f>
        <v>0</v>
      </c>
      <c r="M102" s="3" t="s">
        <v>4</v>
      </c>
      <c r="N102" s="3">
        <f>IF(M102="ja",F102,0)</f>
        <v>0</v>
      </c>
      <c r="O102" s="92">
        <f>H105+K105+N105</f>
        <v>0</v>
      </c>
    </row>
    <row r="103" spans="2:15" ht="27.4" customHeight="1" x14ac:dyDescent="0.35">
      <c r="B103" s="98"/>
      <c r="C103" s="91"/>
      <c r="D103" s="74"/>
      <c r="E103" s="38" t="s">
        <v>133</v>
      </c>
      <c r="F103" s="5">
        <v>3</v>
      </c>
      <c r="G103" s="3" t="s">
        <v>4</v>
      </c>
      <c r="H103" s="3">
        <f>IF(G103="ja",F103,0)</f>
        <v>0</v>
      </c>
      <c r="J103" s="3" t="s">
        <v>4</v>
      </c>
      <c r="K103" s="3">
        <f>IF(J103="ja",F103,0)</f>
        <v>0</v>
      </c>
      <c r="M103" s="3" t="s">
        <v>4</v>
      </c>
      <c r="N103" s="3">
        <f>IF(M103="ja",F103,0)</f>
        <v>0</v>
      </c>
      <c r="O103" s="92"/>
    </row>
    <row r="104" spans="2:15" ht="27.4" customHeight="1" x14ac:dyDescent="0.35">
      <c r="B104" s="98"/>
      <c r="C104" s="91"/>
      <c r="D104" s="75"/>
      <c r="E104" s="38" t="s">
        <v>134</v>
      </c>
      <c r="F104" s="5">
        <v>5</v>
      </c>
      <c r="G104" s="3" t="s">
        <v>4</v>
      </c>
      <c r="H104" s="3">
        <f>IF(G104="ja",F104,0)</f>
        <v>0</v>
      </c>
      <c r="J104" s="3" t="s">
        <v>4</v>
      </c>
      <c r="K104" s="3">
        <f>IF(J104="ja",F104,0)</f>
        <v>0</v>
      </c>
      <c r="M104" s="3" t="s">
        <v>4</v>
      </c>
      <c r="N104" s="3">
        <f>IF(M104="ja",F104,0)</f>
        <v>0</v>
      </c>
      <c r="O104" s="92"/>
    </row>
    <row r="105" spans="2:15" x14ac:dyDescent="0.4">
      <c r="E105" s="45" t="s">
        <v>131</v>
      </c>
      <c r="G105" s="26" t="s">
        <v>107</v>
      </c>
      <c r="H105" s="12">
        <f>SUM(H102:H104)</f>
        <v>0</v>
      </c>
      <c r="J105" s="26" t="s">
        <v>107</v>
      </c>
      <c r="K105" s="12">
        <f>SUM(K102:K104)</f>
        <v>0</v>
      </c>
      <c r="M105" s="26" t="s">
        <v>107</v>
      </c>
      <c r="N105" s="12">
        <f>SUM(N102:N104)</f>
        <v>0</v>
      </c>
    </row>
    <row r="106" spans="2:15" x14ac:dyDescent="0.4">
      <c r="H106" s="48">
        <v>5</v>
      </c>
      <c r="K106" s="48">
        <v>5</v>
      </c>
      <c r="N106" s="48">
        <v>5</v>
      </c>
    </row>
    <row r="108" spans="2:15" x14ac:dyDescent="0.4">
      <c r="F108" s="8" t="s">
        <v>119</v>
      </c>
      <c r="G108" s="102">
        <f>H47+H53+H59+H68+H80+H87+H94+H99+H105</f>
        <v>0</v>
      </c>
      <c r="H108" s="102"/>
      <c r="I108" s="10"/>
      <c r="J108" s="102">
        <f>K47+K53+K59+K68+K80+K87+K94+K99+K105</f>
        <v>0</v>
      </c>
      <c r="K108" s="102"/>
      <c r="L108" s="10"/>
      <c r="M108" s="102">
        <f>N47+N53+N59+N68+N80+N87+N94+N99+N105</f>
        <v>0</v>
      </c>
      <c r="N108" s="102"/>
    </row>
    <row r="109" spans="2:15" x14ac:dyDescent="0.4">
      <c r="C109" s="20"/>
    </row>
    <row r="126" spans="7:10" x14ac:dyDescent="0.4">
      <c r="J126" s="1" t="s">
        <v>4</v>
      </c>
    </row>
    <row r="127" spans="7:10" x14ac:dyDescent="0.4">
      <c r="J127" s="1" t="s">
        <v>120</v>
      </c>
    </row>
    <row r="128" spans="7:10" x14ac:dyDescent="0.4">
      <c r="G128" s="1" t="s">
        <v>4</v>
      </c>
      <c r="J128" s="1" t="s">
        <v>121</v>
      </c>
    </row>
    <row r="129" spans="7:10" x14ac:dyDescent="0.4">
      <c r="G129" s="1" t="s">
        <v>50</v>
      </c>
      <c r="J129" s="1" t="s">
        <v>122</v>
      </c>
    </row>
    <row r="130" spans="7:10" x14ac:dyDescent="0.4">
      <c r="G130" s="1" t="s">
        <v>52</v>
      </c>
      <c r="J130" s="1" t="s">
        <v>123</v>
      </c>
    </row>
    <row r="131" spans="7:10" x14ac:dyDescent="0.4">
      <c r="J131" s="1" t="s">
        <v>124</v>
      </c>
    </row>
    <row r="132" spans="7:10" x14ac:dyDescent="0.4">
      <c r="G132" s="1" t="s">
        <v>4</v>
      </c>
      <c r="J132" s="1" t="s">
        <v>125</v>
      </c>
    </row>
    <row r="133" spans="7:10" x14ac:dyDescent="0.4">
      <c r="G133" s="1" t="s">
        <v>126</v>
      </c>
    </row>
    <row r="134" spans="7:10" x14ac:dyDescent="0.4">
      <c r="G134" s="1" t="s">
        <v>127</v>
      </c>
    </row>
  </sheetData>
  <mergeCells count="82">
    <mergeCell ref="K21:N21"/>
    <mergeCell ref="C19:F19"/>
    <mergeCell ref="C20:F20"/>
    <mergeCell ref="B12:D12"/>
    <mergeCell ref="B10:D10"/>
    <mergeCell ref="C15:F15"/>
    <mergeCell ref="C16:F16"/>
    <mergeCell ref="C17:F17"/>
    <mergeCell ref="C18:F18"/>
    <mergeCell ref="G108:H108"/>
    <mergeCell ref="J108:K108"/>
    <mergeCell ref="M108:N108"/>
    <mergeCell ref="G43:H43"/>
    <mergeCell ref="J43:K43"/>
    <mergeCell ref="M43:N43"/>
    <mergeCell ref="B102:B104"/>
    <mergeCell ref="C102:C104"/>
    <mergeCell ref="O102:O104"/>
    <mergeCell ref="O90:O93"/>
    <mergeCell ref="O97:O98"/>
    <mergeCell ref="B90:B93"/>
    <mergeCell ref="B97:B98"/>
    <mergeCell ref="C97:C98"/>
    <mergeCell ref="C90:C93"/>
    <mergeCell ref="D102:D104"/>
    <mergeCell ref="J32:K32"/>
    <mergeCell ref="M32:N32"/>
    <mergeCell ref="O71:O79"/>
    <mergeCell ref="O83:O86"/>
    <mergeCell ref="H83:H85"/>
    <mergeCell ref="K83:K85"/>
    <mergeCell ref="N83:N85"/>
    <mergeCell ref="G42:H42"/>
    <mergeCell ref="J42:K42"/>
    <mergeCell ref="M42:N42"/>
    <mergeCell ref="O56:O58"/>
    <mergeCell ref="O62:O67"/>
    <mergeCell ref="O44:O46"/>
    <mergeCell ref="E25:F25"/>
    <mergeCell ref="E27:F27"/>
    <mergeCell ref="E28:F28"/>
    <mergeCell ref="E31:F31"/>
    <mergeCell ref="G25:H25"/>
    <mergeCell ref="G24:H24"/>
    <mergeCell ref="J24:K24"/>
    <mergeCell ref="M24:N24"/>
    <mergeCell ref="J25:K25"/>
    <mergeCell ref="M25:N25"/>
    <mergeCell ref="O50:O52"/>
    <mergeCell ref="B43:C43"/>
    <mergeCell ref="D43:E43"/>
    <mergeCell ref="D83:D85"/>
    <mergeCell ref="F83:F85"/>
    <mergeCell ref="E83:E85"/>
    <mergeCell ref="B83:B86"/>
    <mergeCell ref="C83:C86"/>
    <mergeCell ref="B44:B46"/>
    <mergeCell ref="B50:B52"/>
    <mergeCell ref="B56:B58"/>
    <mergeCell ref="B62:B67"/>
    <mergeCell ref="B71:B79"/>
    <mergeCell ref="C44:C46"/>
    <mergeCell ref="C50:C52"/>
    <mergeCell ref="C56:C58"/>
    <mergeCell ref="C62:C67"/>
    <mergeCell ref="C71:C79"/>
    <mergeCell ref="D62:D66"/>
    <mergeCell ref="D71:D73"/>
    <mergeCell ref="J15:N20"/>
    <mergeCell ref="G28:H28"/>
    <mergeCell ref="G29:H29"/>
    <mergeCell ref="J28:K28"/>
    <mergeCell ref="J29:K29"/>
    <mergeCell ref="M29:N29"/>
    <mergeCell ref="M28:N28"/>
    <mergeCell ref="G27:H27"/>
    <mergeCell ref="J27:K27"/>
    <mergeCell ref="M27:N27"/>
    <mergeCell ref="G31:H31"/>
    <mergeCell ref="J31:K31"/>
    <mergeCell ref="M31:N31"/>
    <mergeCell ref="G32:H32"/>
  </mergeCells>
  <phoneticPr fontId="11" type="noConversion"/>
  <conditionalFormatting sqref="G15">
    <cfRule type="containsText" dxfId="111" priority="62" operator="containsText" text="auswählen">
      <formula>NOT(ISERROR(SEARCH("auswählen",G15)))</formula>
    </cfRule>
  </conditionalFormatting>
  <conditionalFormatting sqref="G15:G16">
    <cfRule type="containsText" dxfId="110" priority="43" operator="containsText" text="erfüllt">
      <formula>NOT(ISERROR(SEARCH("erfüllt",G15)))</formula>
    </cfRule>
    <cfRule type="containsText" dxfId="109" priority="42" operator="containsText" text="nicht erfüllt">
      <formula>NOT(ISERROR(SEARCH("nicht erfüllt",G15)))</formula>
    </cfRule>
  </conditionalFormatting>
  <conditionalFormatting sqref="G17:G19">
    <cfRule type="containsText" dxfId="108" priority="47" operator="containsText" text="erfüllt">
      <formula>NOT(ISERROR(SEARCH("erfüllt",G17)))</formula>
    </cfRule>
  </conditionalFormatting>
  <conditionalFormatting sqref="G17:G20">
    <cfRule type="containsText" dxfId="107" priority="45" operator="containsText" text="nicht erfüllt">
      <formula>NOT(ISERROR(SEARCH("nicht erfüllt",G17)))</formula>
    </cfRule>
  </conditionalFormatting>
  <conditionalFormatting sqref="G18:G19">
    <cfRule type="containsText" dxfId="106" priority="59" operator="containsText" text="auswählen">
      <formula>NOT(ISERROR(SEARCH("auswählen",G18)))</formula>
    </cfRule>
  </conditionalFormatting>
  <conditionalFormatting sqref="G20">
    <cfRule type="containsText" dxfId="105" priority="28" operator="containsText" text="nicht erfüllt">
      <formula>NOT(ISERROR(SEARCH("nicht erfüllt",G20)))</formula>
    </cfRule>
    <cfRule type="containsText" dxfId="104" priority="44" operator="containsText" text="erfüllt">
      <formula>NOT(ISERROR(SEARCH("erfüllt",G20)))</formula>
    </cfRule>
  </conditionalFormatting>
  <conditionalFormatting sqref="G34:G38 J34:J38 M34:M38">
    <cfRule type="containsText" dxfId="103" priority="115" operator="containsText" text="Stahlwasserbau">
      <formula>NOT(ISERROR(SEARCH("Stahlwasserbau",G34)))</formula>
    </cfRule>
    <cfRule type="containsText" dxfId="102" priority="87" operator="containsText" text="ja">
      <formula>NOT(ISERROR(SEARCH("ja",G34)))</formula>
    </cfRule>
    <cfRule type="containsText" dxfId="101" priority="118" operator="containsText" text="auswählen">
      <formula>NOT(ISERROR(SEARCH("auswählen",G34)))</formula>
    </cfRule>
    <cfRule type="containsText" dxfId="100" priority="117" operator="containsText" text="Spezialtiefbau">
      <formula>NOT(ISERROR(SEARCH("Spezialtiefbau",G34)))</formula>
    </cfRule>
    <cfRule type="containsText" dxfId="99" priority="86" operator="containsText" text="nein">
      <formula>NOT(ISERROR(SEARCH("nein",G34)))</formula>
    </cfRule>
    <cfRule type="containsText" dxfId="98" priority="116" operator="containsText" text="Maschinenbau">
      <formula>NOT(ISERROR(SEARCH("Maschinenbau",G34)))</formula>
    </cfRule>
    <cfRule type="containsText" dxfId="97" priority="88" operator="containsText" text="auswählen">
      <formula>NOT(ISERROR(SEARCH("auswählen",G34)))</formula>
    </cfRule>
    <cfRule type="containsText" dxfId="96" priority="112" operator="containsText" text="Tragwerksplanung">
      <formula>NOT(ISERROR(SEARCH("Tragwerksplanung",G34)))</formula>
    </cfRule>
    <cfRule type="containsText" dxfId="95" priority="113" operator="containsText" text="Abbrucharbeiten">
      <formula>NOT(ISERROR(SEARCH("Abbrucharbeiten",G34)))</formula>
    </cfRule>
    <cfRule type="containsText" dxfId="94" priority="114" operator="containsText" text="Erd- und Wasserbau">
      <formula>NOT(ISERROR(SEARCH("Erd- und Wasserbau",G34)))</formula>
    </cfRule>
  </conditionalFormatting>
  <conditionalFormatting sqref="G39:G41 J39:J41 M39:M41">
    <cfRule type="containsText" dxfId="93" priority="95" operator="containsText" text="ungültig">
      <formula>NOT(ISERROR(SEARCH("ungültig",G39)))</formula>
    </cfRule>
    <cfRule type="containsText" dxfId="92" priority="96" operator="containsText" text="gültig">
      <formula>NOT(ISERROR(SEARCH("gültig",G39)))</formula>
    </cfRule>
    <cfRule type="containsText" dxfId="91" priority="97" operator="containsText" text="ungültig">
      <formula>NOT(ISERROR(SEARCH("ungültig",G39)))</formula>
    </cfRule>
  </conditionalFormatting>
  <conditionalFormatting sqref="G44:G46 G50:G52 J50:J52 M50:M52 G71:G79 J71:J79 M71:M79">
    <cfRule type="containsText" dxfId="90" priority="208" operator="containsText" text="ja">
      <formula>NOT(ISERROR(SEARCH("ja",G44)))</formula>
    </cfRule>
    <cfRule type="containsText" dxfId="89" priority="206" operator="containsText" text="auswählen">
      <formula>NOT(ISERROR(SEARCH("auswählen",G44)))</formula>
    </cfRule>
    <cfRule type="containsText" dxfId="88" priority="207" operator="containsText" text="nein">
      <formula>NOT(ISERROR(SEARCH("nein",G44)))</formula>
    </cfRule>
  </conditionalFormatting>
  <conditionalFormatting sqref="G56:G58">
    <cfRule type="containsText" dxfId="87" priority="201" operator="containsText" text="nein">
      <formula>NOT(ISERROR(SEARCH("nein",G56)))</formula>
    </cfRule>
    <cfRule type="containsText" dxfId="86" priority="200" operator="containsText" text="auswählen">
      <formula>NOT(ISERROR(SEARCH("auswählen",G56)))</formula>
    </cfRule>
    <cfRule type="containsText" dxfId="85" priority="202" operator="containsText" text="ja">
      <formula>NOT(ISERROR(SEARCH("ja",G56)))</formula>
    </cfRule>
  </conditionalFormatting>
  <conditionalFormatting sqref="G62:G67">
    <cfRule type="containsText" dxfId="84" priority="199" operator="containsText" text="ja">
      <formula>NOT(ISERROR(SEARCH("ja",G62)))</formula>
    </cfRule>
    <cfRule type="containsText" dxfId="83" priority="198" operator="containsText" text="nein">
      <formula>NOT(ISERROR(SEARCH("nein",G62)))</formula>
    </cfRule>
    <cfRule type="containsText" dxfId="82" priority="197" operator="containsText" text="auswählen">
      <formula>NOT(ISERROR(SEARCH("auswählen",G62)))</formula>
    </cfRule>
  </conditionalFormatting>
  <conditionalFormatting sqref="G83">
    <cfRule type="containsText" dxfId="81" priority="192" operator="containsText" text="nein">
      <formula>NOT(ISERROR(SEARCH("nein",G83)))</formula>
    </cfRule>
    <cfRule type="containsText" dxfId="80" priority="191" operator="containsText" text="auswählen">
      <formula>NOT(ISERROR(SEARCH("auswählen",G83)))</formula>
    </cfRule>
    <cfRule type="containsText" dxfId="79" priority="193" operator="containsText" text="ja">
      <formula>NOT(ISERROR(SEARCH("ja",G83)))</formula>
    </cfRule>
  </conditionalFormatting>
  <conditionalFormatting sqref="G86">
    <cfRule type="containsText" dxfId="78" priority="190" operator="containsText" text="ja">
      <formula>NOT(ISERROR(SEARCH("ja",G86)))</formula>
    </cfRule>
    <cfRule type="containsText" dxfId="77" priority="189" operator="containsText" text="nein">
      <formula>NOT(ISERROR(SEARCH("nein",G86)))</formula>
    </cfRule>
    <cfRule type="containsText" dxfId="76" priority="188" operator="containsText" text="auswählen">
      <formula>NOT(ISERROR(SEARCH("auswählen",G86)))</formula>
    </cfRule>
  </conditionalFormatting>
  <conditionalFormatting sqref="G90:G93">
    <cfRule type="containsText" dxfId="75" priority="187" operator="containsText" text="ja">
      <formula>NOT(ISERROR(SEARCH("ja",G90)))</formula>
    </cfRule>
    <cfRule type="containsText" dxfId="74" priority="185" operator="containsText" text="auswählen">
      <formula>NOT(ISERROR(SEARCH("auswählen",G90)))</formula>
    </cfRule>
    <cfRule type="containsText" dxfId="73" priority="186" operator="containsText" text="nein">
      <formula>NOT(ISERROR(SEARCH("nein",G90)))</formula>
    </cfRule>
  </conditionalFormatting>
  <conditionalFormatting sqref="G97:G98">
    <cfRule type="containsText" dxfId="72" priority="182" operator="containsText" text="auswählen">
      <formula>NOT(ISERROR(SEARCH("auswählen",G97)))</formula>
    </cfRule>
    <cfRule type="containsText" dxfId="71" priority="183" operator="containsText" text="nein">
      <formula>NOT(ISERROR(SEARCH("nein",G97)))</formula>
    </cfRule>
    <cfRule type="containsText" dxfId="70" priority="184" operator="containsText" text="ja">
      <formula>NOT(ISERROR(SEARCH("ja",G97)))</formula>
    </cfRule>
  </conditionalFormatting>
  <conditionalFormatting sqref="G102:G104">
    <cfRule type="containsText" dxfId="69" priority="126" operator="containsText" text="nein">
      <formula>NOT(ISERROR(SEARCH("nein",G102)))</formula>
    </cfRule>
    <cfRule type="containsText" dxfId="68" priority="127" operator="containsText" text="ja">
      <formula>NOT(ISERROR(SEARCH("ja",G102)))</formula>
    </cfRule>
    <cfRule type="containsText" dxfId="67" priority="125" operator="containsText" text="auswählen">
      <formula>NOT(ISERROR(SEARCH("auswählen",G102)))</formula>
    </cfRule>
  </conditionalFormatting>
  <conditionalFormatting sqref="G25:H25">
    <cfRule type="containsBlanks" dxfId="66" priority="27">
      <formula>LEN(TRIM(G25))=0</formula>
    </cfRule>
  </conditionalFormatting>
  <conditionalFormatting sqref="G27:H28">
    <cfRule type="containsBlanks" dxfId="65" priority="23">
      <formula>LEN(TRIM(G27))=0</formula>
    </cfRule>
  </conditionalFormatting>
  <conditionalFormatting sqref="G28:H28">
    <cfRule type="cellIs" dxfId="64" priority="15" operator="between">
      <formula>42430</formula>
      <formula>46082</formula>
    </cfRule>
  </conditionalFormatting>
  <conditionalFormatting sqref="G31:H31">
    <cfRule type="cellIs" dxfId="63" priority="4" operator="equal">
      <formula>2000000</formula>
    </cfRule>
    <cfRule type="cellIs" dxfId="62" priority="5" operator="greaterThan">
      <formula>2000000</formula>
    </cfRule>
    <cfRule type="containsBlanks" dxfId="61" priority="6">
      <formula>LEN(TRIM(G31))=0</formula>
    </cfRule>
  </conditionalFormatting>
  <conditionalFormatting sqref="J44:J46">
    <cfRule type="containsText" dxfId="60" priority="181" operator="containsText" text="ja">
      <formula>NOT(ISERROR(SEARCH("ja",J44)))</formula>
    </cfRule>
    <cfRule type="containsText" dxfId="59" priority="180" operator="containsText" text="nein">
      <formula>NOT(ISERROR(SEARCH("nein",J44)))</formula>
    </cfRule>
    <cfRule type="containsText" dxfId="58" priority="179" operator="containsText" text="auswählen">
      <formula>NOT(ISERROR(SEARCH("auswählen",J44)))</formula>
    </cfRule>
  </conditionalFormatting>
  <conditionalFormatting sqref="J56:J58">
    <cfRule type="containsText" dxfId="57" priority="174" operator="containsText" text="nein">
      <formula>NOT(ISERROR(SEARCH("nein",J56)))</formula>
    </cfRule>
    <cfRule type="containsText" dxfId="56" priority="173" operator="containsText" text="auswählen">
      <formula>NOT(ISERROR(SEARCH("auswählen",J56)))</formula>
    </cfRule>
    <cfRule type="containsText" dxfId="55" priority="175" operator="containsText" text="ja">
      <formula>NOT(ISERROR(SEARCH("ja",J56)))</formula>
    </cfRule>
  </conditionalFormatting>
  <conditionalFormatting sqref="J62:J67">
    <cfRule type="containsText" dxfId="54" priority="170" operator="containsText" text="auswählen">
      <formula>NOT(ISERROR(SEARCH("auswählen",J62)))</formula>
    </cfRule>
    <cfRule type="containsText" dxfId="53" priority="171" operator="containsText" text="nein">
      <formula>NOT(ISERROR(SEARCH("nein",J62)))</formula>
    </cfRule>
    <cfRule type="containsText" dxfId="52" priority="172" operator="containsText" text="ja">
      <formula>NOT(ISERROR(SEARCH("ja",J62)))</formula>
    </cfRule>
  </conditionalFormatting>
  <conditionalFormatting sqref="J83">
    <cfRule type="containsText" dxfId="51" priority="165" operator="containsText" text="nein">
      <formula>NOT(ISERROR(SEARCH("nein",J83)))</formula>
    </cfRule>
    <cfRule type="containsText" dxfId="50" priority="166" operator="containsText" text="ja">
      <formula>NOT(ISERROR(SEARCH("ja",J83)))</formula>
    </cfRule>
    <cfRule type="containsText" dxfId="49" priority="164" operator="containsText" text="auswählen">
      <formula>NOT(ISERROR(SEARCH("auswählen",J83)))</formula>
    </cfRule>
  </conditionalFormatting>
  <conditionalFormatting sqref="J86">
    <cfRule type="containsText" dxfId="48" priority="161" operator="containsText" text="auswählen">
      <formula>NOT(ISERROR(SEARCH("auswählen",J86)))</formula>
    </cfRule>
    <cfRule type="containsText" dxfId="47" priority="162" operator="containsText" text="nein">
      <formula>NOT(ISERROR(SEARCH("nein",J86)))</formula>
    </cfRule>
    <cfRule type="containsText" dxfId="46" priority="163" operator="containsText" text="ja">
      <formula>NOT(ISERROR(SEARCH("ja",J86)))</formula>
    </cfRule>
  </conditionalFormatting>
  <conditionalFormatting sqref="J90:J93">
    <cfRule type="containsText" dxfId="45" priority="158" operator="containsText" text="auswählen">
      <formula>NOT(ISERROR(SEARCH("auswählen",J90)))</formula>
    </cfRule>
    <cfRule type="containsText" dxfId="44" priority="159" operator="containsText" text="nein">
      <formula>NOT(ISERROR(SEARCH("nein",J90)))</formula>
    </cfRule>
    <cfRule type="containsText" dxfId="43" priority="160" operator="containsText" text="ja">
      <formula>NOT(ISERROR(SEARCH("ja",J90)))</formula>
    </cfRule>
  </conditionalFormatting>
  <conditionalFormatting sqref="J97:J98">
    <cfRule type="containsText" dxfId="42" priority="156" operator="containsText" text="nein">
      <formula>NOT(ISERROR(SEARCH("nein",J97)))</formula>
    </cfRule>
    <cfRule type="containsText" dxfId="41" priority="157" operator="containsText" text="ja">
      <formula>NOT(ISERROR(SEARCH("ja",J97)))</formula>
    </cfRule>
    <cfRule type="containsText" dxfId="40" priority="155" operator="containsText" text="auswählen">
      <formula>NOT(ISERROR(SEARCH("auswählen",J97)))</formula>
    </cfRule>
  </conditionalFormatting>
  <conditionalFormatting sqref="J102:J104">
    <cfRule type="containsText" dxfId="39" priority="122" operator="containsText" text="auswählen">
      <formula>NOT(ISERROR(SEARCH("auswählen",J102)))</formula>
    </cfRule>
    <cfRule type="containsText" dxfId="38" priority="124" operator="containsText" text="ja">
      <formula>NOT(ISERROR(SEARCH("ja",J102)))</formula>
    </cfRule>
    <cfRule type="containsText" dxfId="37" priority="123" operator="containsText" text="nein">
      <formula>NOT(ISERROR(SEARCH("nein",J102)))</formula>
    </cfRule>
  </conditionalFormatting>
  <conditionalFormatting sqref="J25:K25">
    <cfRule type="containsBlanks" dxfId="36" priority="26">
      <formula>LEN(TRIM(J25))=0</formula>
    </cfRule>
  </conditionalFormatting>
  <conditionalFormatting sqref="J27:K28">
    <cfRule type="containsBlanks" dxfId="35" priority="21">
      <formula>LEN(TRIM(J27))=0</formula>
    </cfRule>
  </conditionalFormatting>
  <conditionalFormatting sqref="J31:K31">
    <cfRule type="containsBlanks" dxfId="34" priority="17">
      <formula>LEN(TRIM(J31))=0</formula>
    </cfRule>
    <cfRule type="cellIs" dxfId="33" priority="12" operator="greaterThan">
      <formula>2000000</formula>
    </cfRule>
    <cfRule type="cellIs" dxfId="32" priority="7" operator="equal">
      <formula>2000000</formula>
    </cfRule>
  </conditionalFormatting>
  <conditionalFormatting sqref="M44:M46">
    <cfRule type="containsText" dxfId="31" priority="153" operator="containsText" text="nein">
      <formula>NOT(ISERROR(SEARCH("nein",M44)))</formula>
    </cfRule>
    <cfRule type="containsText" dxfId="30" priority="152" operator="containsText" text="auswählen">
      <formula>NOT(ISERROR(SEARCH("auswählen",M44)))</formula>
    </cfRule>
    <cfRule type="containsText" dxfId="29" priority="154" operator="containsText" text="ja">
      <formula>NOT(ISERROR(SEARCH("ja",M44)))</formula>
    </cfRule>
  </conditionalFormatting>
  <conditionalFormatting sqref="M56:M58">
    <cfRule type="containsText" dxfId="28" priority="148" operator="containsText" text="ja">
      <formula>NOT(ISERROR(SEARCH("ja",M56)))</formula>
    </cfRule>
    <cfRule type="containsText" dxfId="27" priority="147" operator="containsText" text="nein">
      <formula>NOT(ISERROR(SEARCH("nein",M56)))</formula>
    </cfRule>
    <cfRule type="containsText" dxfId="26" priority="146" operator="containsText" text="auswählen">
      <formula>NOT(ISERROR(SEARCH("auswählen",M56)))</formula>
    </cfRule>
  </conditionalFormatting>
  <conditionalFormatting sqref="M62:M67">
    <cfRule type="containsText" dxfId="25" priority="145" operator="containsText" text="ja">
      <formula>NOT(ISERROR(SEARCH("ja",M62)))</formula>
    </cfRule>
    <cfRule type="containsText" dxfId="24" priority="144" operator="containsText" text="nein">
      <formula>NOT(ISERROR(SEARCH("nein",M62)))</formula>
    </cfRule>
    <cfRule type="containsText" dxfId="23" priority="143" operator="containsText" text="auswählen">
      <formula>NOT(ISERROR(SEARCH("auswählen",M62)))</formula>
    </cfRule>
  </conditionalFormatting>
  <conditionalFormatting sqref="M83">
    <cfRule type="containsText" dxfId="22" priority="138" operator="containsText" text="nein">
      <formula>NOT(ISERROR(SEARCH("nein",M83)))</formula>
    </cfRule>
    <cfRule type="containsText" dxfId="21" priority="137" operator="containsText" text="auswählen">
      <formula>NOT(ISERROR(SEARCH("auswählen",M83)))</formula>
    </cfRule>
    <cfRule type="containsText" dxfId="20" priority="139" operator="containsText" text="ja">
      <formula>NOT(ISERROR(SEARCH("ja",M83)))</formula>
    </cfRule>
  </conditionalFormatting>
  <conditionalFormatting sqref="M86">
    <cfRule type="containsText" dxfId="19" priority="135" operator="containsText" text="nein">
      <formula>NOT(ISERROR(SEARCH("nein",M86)))</formula>
    </cfRule>
    <cfRule type="containsText" dxfId="18" priority="136" operator="containsText" text="ja">
      <formula>NOT(ISERROR(SEARCH("ja",M86)))</formula>
    </cfRule>
    <cfRule type="containsText" dxfId="17" priority="134" operator="containsText" text="auswählen">
      <formula>NOT(ISERROR(SEARCH("auswählen",M86)))</formula>
    </cfRule>
  </conditionalFormatting>
  <conditionalFormatting sqref="M90:M93">
    <cfRule type="containsText" dxfId="16" priority="133" operator="containsText" text="ja">
      <formula>NOT(ISERROR(SEARCH("ja",M90)))</formula>
    </cfRule>
    <cfRule type="containsText" dxfId="15" priority="132" operator="containsText" text="nein">
      <formula>NOT(ISERROR(SEARCH("nein",M90)))</formula>
    </cfRule>
    <cfRule type="containsText" dxfId="14" priority="131" operator="containsText" text="auswählen">
      <formula>NOT(ISERROR(SEARCH("auswählen",M90)))</formula>
    </cfRule>
  </conditionalFormatting>
  <conditionalFormatting sqref="M97:M98">
    <cfRule type="containsText" dxfId="13" priority="129" operator="containsText" text="nein">
      <formula>NOT(ISERROR(SEARCH("nein",M97)))</formula>
    </cfRule>
    <cfRule type="containsText" dxfId="12" priority="128" operator="containsText" text="auswählen">
      <formula>NOT(ISERROR(SEARCH("auswählen",M97)))</formula>
    </cfRule>
    <cfRule type="containsText" dxfId="11" priority="130" operator="containsText" text="ja">
      <formula>NOT(ISERROR(SEARCH("ja",M97)))</formula>
    </cfRule>
  </conditionalFormatting>
  <conditionalFormatting sqref="M102:M104">
    <cfRule type="containsText" dxfId="10" priority="119" operator="containsText" text="auswählen">
      <formula>NOT(ISERROR(SEARCH("auswählen",M102)))</formula>
    </cfRule>
    <cfRule type="containsText" dxfId="9" priority="120" operator="containsText" text="nein">
      <formula>NOT(ISERROR(SEARCH("nein",M102)))</formula>
    </cfRule>
    <cfRule type="containsText" dxfId="8" priority="121" operator="containsText" text="ja">
      <formula>NOT(ISERROR(SEARCH("ja",M102)))</formula>
    </cfRule>
  </conditionalFormatting>
  <conditionalFormatting sqref="M25:N25">
    <cfRule type="containsBlanks" dxfId="7" priority="25">
      <formula>LEN(TRIM(M25))=0</formula>
    </cfRule>
  </conditionalFormatting>
  <conditionalFormatting sqref="M27:N28">
    <cfRule type="containsBlanks" dxfId="6" priority="19">
      <formula>LEN(TRIM(M27))=0</formula>
    </cfRule>
  </conditionalFormatting>
  <conditionalFormatting sqref="M31:N31">
    <cfRule type="cellIs" dxfId="5" priority="1" operator="equal">
      <formula>2000000</formula>
    </cfRule>
    <cfRule type="cellIs" dxfId="4" priority="2" operator="greaterThan">
      <formula>2000000</formula>
    </cfRule>
    <cfRule type="containsBlanks" dxfId="3" priority="3">
      <formula>LEN(TRIM(M31))=0</formula>
    </cfRule>
  </conditionalFormatting>
  <conditionalFormatting sqref="O34:O38">
    <cfRule type="containsText" dxfId="2" priority="65" operator="containsText" text="nicht erfüllt">
      <formula>NOT(ISERROR(SEARCH("nicht erfüllt",O34)))</formula>
    </cfRule>
    <cfRule type="containsText" dxfId="1" priority="63" operator="containsText" text="nicht erfüllt">
      <formula>NOT(ISERROR(SEARCH("nicht erfüllt",O34)))</formula>
    </cfRule>
    <cfRule type="containsText" dxfId="0" priority="64" operator="containsText" text="erfüllt">
      <formula>NOT(ISERROR(SEARCH("erfüllt",O34)))</formula>
    </cfRule>
  </conditionalFormatting>
  <dataValidations count="2">
    <dataValidation type="list" allowBlank="1" showInputMessage="1" showErrorMessage="1" sqref="G90:G93 M62:M67 J34:J38 G34:G38 M102:M104 J102:J104 G102:G104 G86 M97:M98 M83 J71:J79 J62:J67 M56:M58 M50:M52 M44:M46 M90:M93 J97:J98 M86 J83 G71:G79 G62:G67 J56:J58 J50:J52 J44:J46 J90:J93 G97:G98 J86 G83 M34:M38 G44:G46 G56:G58 G50:G52 M71:M79" xr:uid="{E8CB96AD-AD58-476A-B6D3-1C2CFA37596D}">
      <formula1>$G$128:$G$130</formula1>
    </dataValidation>
    <dataValidation type="list" allowBlank="1" showInputMessage="1" showErrorMessage="1" sqref="G15 G18:G19" xr:uid="{04FF21EB-25FE-4A74-AC10-27E76D02D67A}">
      <formula1>$G$132:$G$134</formula1>
    </dataValidation>
  </dataValidations>
  <pageMargins left="0.7" right="0.7" top="0.78740157499999996" bottom="0.78740157499999996" header="0.3" footer="0.3"/>
  <pageSetup paperSize="9"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7006D0B9FC6B438179DFCA25D122B7" ma:contentTypeVersion="14" ma:contentTypeDescription="Ein neues Dokument erstellen." ma:contentTypeScope="" ma:versionID="9fa5f65ad55d11f97239f0a3f92e3390">
  <xsd:schema xmlns:xsd="http://www.w3.org/2001/XMLSchema" xmlns:xs="http://www.w3.org/2001/XMLSchema" xmlns:p="http://schemas.microsoft.com/office/2006/metadata/properties" xmlns:ns2="923f6e80-93d0-4b6c-b4d0-a9e559152ec7" xmlns:ns3="aebe88ff-4dd2-46ea-b61a-0fba5b59ee7b" targetNamespace="http://schemas.microsoft.com/office/2006/metadata/properties" ma:root="true" ma:fieldsID="eaad7bc263f2168f95163470392c478b" ns2:_="" ns3:_="">
    <xsd:import namespace="923f6e80-93d0-4b6c-b4d0-a9e559152ec7"/>
    <xsd:import namespace="aebe88ff-4dd2-46ea-b61a-0fba5b59ee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f6e80-93d0-4b6c-b4d0-a9e559152ec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ec90ee09-beb4-494d-9cf0-3b16ea198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e88ff-4dd2-46ea-b61a-0fba5b59ee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72e4e83-b616-499a-9dfc-23ec44a32e35}" ma:internalName="TaxCatchAll" ma:showField="CatchAllData" ma:web="aebe88ff-4dd2-46ea-b61a-0fba5b59e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3f6e80-93d0-4b6c-b4d0-a9e559152ec7">
      <Terms xmlns="http://schemas.microsoft.com/office/infopath/2007/PartnerControls"/>
    </lcf76f155ced4ddcb4097134ff3c332f>
    <TaxCatchAll xmlns="aebe88ff-4dd2-46ea-b61a-0fba5b59ee7b" xsi:nil="true"/>
  </documentManagement>
</p:properties>
</file>

<file path=customXml/itemProps1.xml><?xml version="1.0" encoding="utf-8"?>
<ds:datastoreItem xmlns:ds="http://schemas.openxmlformats.org/officeDocument/2006/customXml" ds:itemID="{04CFD9C1-C98E-43A5-B486-0ED055336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f6e80-93d0-4b6c-b4d0-a9e559152ec7"/>
    <ds:schemaRef ds:uri="aebe88ff-4dd2-46ea-b61a-0fba5b59e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58A38A-36FC-4FA5-90C8-D0B11FFC0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D185F-12EB-475D-BC99-33728DF5063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923f6e80-93d0-4b6c-b4d0-a9e559152ec7"/>
    <ds:schemaRef ds:uri="http://schemas.microsoft.com/office/2006/metadata/properties"/>
    <ds:schemaRef ds:uri="aebe88ff-4dd2-46ea-b61a-0fba5b59ee7b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Formale Prüfung</vt:lpstr>
      <vt:lpstr>Referenzen</vt:lpstr>
      <vt:lpstr>'Formale Prüfung'!Druckbereich</vt:lpstr>
      <vt:lpstr>Referenzen!Druckbereich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Jan-André Diering, pmd GmbH</dc:creator>
  <cp:keywords/>
  <dc:description/>
  <cp:lastModifiedBy>Jan-André Diering, pmd GmbH</cp:lastModifiedBy>
  <cp:revision/>
  <dcterms:created xsi:type="dcterms:W3CDTF">2025-12-18T14:51:52Z</dcterms:created>
  <dcterms:modified xsi:type="dcterms:W3CDTF">2026-03-25T16:30:37Z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0x010100957006D0B9FC6B438179DFCA25D122B7</vt:lpwstr>
  </property>
  <property fmtid="{D5CDD505-2E9C-101B-9397-08002B2CF9AE}" pid="3" name="MediaServiceImageTags">
    <vt:lpwstr/>
  </property>
</Properties>
</file>