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1\Verdingung\2026\01_VOEK 2026\25-667 B-Köh\2_Vergabeunterlagen\Uploader\Los 1\"/>
    </mc:Choice>
  </mc:AlternateContent>
  <xr:revisionPtr revIDLastSave="0" documentId="13_ncr:1_{D8C9EC08-2AC9-4A9D-8D71-15CF5D6E7FC8}" xr6:coauthVersionLast="47" xr6:coauthVersionMax="47" xr10:uidLastSave="{00000000-0000-0000-0000-000000000000}"/>
  <bookViews>
    <workbookView xWindow="-120" yWindow="-120" windowWidth="29040" windowHeight="15240" tabRatio="845" xr2:uid="{00000000-000D-0000-FFFF-FFFF00000000}"/>
  </bookViews>
  <sheets>
    <sheet name="WE 144365" sheetId="3" r:id="rId1"/>
  </sheets>
  <definedNames>
    <definedName name="_xlnm._FilterDatabase" localSheetId="0" hidden="1">'WE 144365'!$A$21:$K$68</definedName>
    <definedName name="_xlnm.Print_Area" localSheetId="0">'WE 144365'!$A$1:$K$104</definedName>
    <definedName name="_xlnm.Print_Titles" localSheetId="0">'WE 144365'!$1:$4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 l="1"/>
  <c r="H25" i="3"/>
  <c r="J79" i="3" l="1"/>
  <c r="J80" i="3"/>
  <c r="J81" i="3"/>
  <c r="J82" i="3"/>
  <c r="J73" i="3"/>
  <c r="J74" i="3"/>
  <c r="J75" i="3"/>
  <c r="J76" i="3"/>
  <c r="J77" i="3"/>
  <c r="J7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H40" i="3"/>
  <c r="H41" i="3"/>
  <c r="I41" i="3" s="1"/>
  <c r="H42" i="3"/>
  <c r="H43" i="3"/>
  <c r="H44" i="3"/>
  <c r="H45" i="3"/>
  <c r="H46" i="3"/>
  <c r="H47" i="3"/>
  <c r="H48" i="3"/>
  <c r="H49" i="3"/>
  <c r="H50" i="3"/>
  <c r="H51" i="3"/>
  <c r="G42" i="3"/>
  <c r="G43" i="3"/>
  <c r="G44" i="3"/>
  <c r="G45" i="3"/>
  <c r="G46" i="3"/>
  <c r="G47" i="3"/>
  <c r="G48" i="3"/>
  <c r="G41" i="3"/>
  <c r="K76" i="3" l="1"/>
  <c r="K75" i="3"/>
  <c r="K74" i="3"/>
  <c r="K73" i="3"/>
  <c r="I48" i="3"/>
  <c r="K48" i="3" s="1"/>
  <c r="I44" i="3"/>
  <c r="K44" i="3" s="1"/>
  <c r="I43" i="3"/>
  <c r="K43" i="3" s="1"/>
  <c r="I45" i="3"/>
  <c r="K45" i="3" s="1"/>
  <c r="I42" i="3"/>
  <c r="K42" i="3" s="1"/>
  <c r="I47" i="3"/>
  <c r="K47" i="3" s="1"/>
  <c r="I46" i="3"/>
  <c r="K46" i="3" s="1"/>
  <c r="K41" i="3"/>
  <c r="G73" i="3"/>
  <c r="I73" i="3" s="1"/>
  <c r="G74" i="3"/>
  <c r="I74" i="3" s="1"/>
  <c r="G75" i="3"/>
  <c r="I75" i="3" s="1"/>
  <c r="G76" i="3"/>
  <c r="I76" i="3" s="1"/>
  <c r="G77" i="3"/>
  <c r="I77" i="3" s="1"/>
  <c r="K77" i="3" s="1"/>
  <c r="G78" i="3"/>
  <c r="I78" i="3" s="1"/>
  <c r="K78" i="3" s="1"/>
  <c r="G79" i="3"/>
  <c r="I79" i="3" s="1"/>
  <c r="K79" i="3" s="1"/>
  <c r="G80" i="3"/>
  <c r="I80" i="3" s="1"/>
  <c r="K80" i="3" s="1"/>
  <c r="G81" i="3"/>
  <c r="I81" i="3" s="1"/>
  <c r="K81" i="3" s="1"/>
  <c r="G83" i="3"/>
  <c r="I83" i="3" s="1"/>
  <c r="G82" i="3"/>
  <c r="I82" i="3" s="1"/>
  <c r="K82" i="3" s="1"/>
  <c r="G84" i="3"/>
  <c r="I84" i="3" s="1"/>
  <c r="G85" i="3"/>
  <c r="I85" i="3" s="1"/>
  <c r="G86" i="3"/>
  <c r="I86" i="3" s="1"/>
  <c r="C88" i="3"/>
  <c r="G40" i="3" l="1"/>
  <c r="I40" i="3" s="1"/>
  <c r="K40" i="3" s="1"/>
  <c r="G39" i="3"/>
  <c r="H39" i="3"/>
  <c r="I39" i="3" s="1"/>
  <c r="K39" i="3" s="1"/>
  <c r="J23" i="3" l="1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H23" i="3"/>
  <c r="H24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49" i="3"/>
  <c r="I49" i="3" s="1"/>
  <c r="K49" i="3" s="1"/>
  <c r="G50" i="3"/>
  <c r="I50" i="3" s="1"/>
  <c r="K50" i="3" s="1"/>
  <c r="G51" i="3"/>
  <c r="I51" i="3" s="1"/>
  <c r="K51" i="3" s="1"/>
  <c r="C52" i="3"/>
  <c r="I35" i="3" l="1"/>
  <c r="K35" i="3" s="1"/>
  <c r="I27" i="3"/>
  <c r="K27" i="3" s="1"/>
  <c r="I37" i="3"/>
  <c r="K37" i="3" s="1"/>
  <c r="I36" i="3"/>
  <c r="K36" i="3" s="1"/>
  <c r="I33" i="3"/>
  <c r="K33" i="3" s="1"/>
  <c r="I32" i="3"/>
  <c r="K32" i="3" s="1"/>
  <c r="I38" i="3"/>
  <c r="K38" i="3" s="1"/>
  <c r="I34" i="3"/>
  <c r="K34" i="3" s="1"/>
  <c r="I29" i="3"/>
  <c r="K29" i="3" s="1"/>
  <c r="I28" i="3"/>
  <c r="K28" i="3" s="1"/>
  <c r="I30" i="3"/>
  <c r="K30" i="3" s="1"/>
  <c r="I31" i="3"/>
  <c r="K31" i="3" s="1"/>
  <c r="I25" i="3"/>
  <c r="K25" i="3" s="1"/>
  <c r="I26" i="3"/>
  <c r="K26" i="3" s="1"/>
  <c r="J85" i="3"/>
  <c r="J86" i="3"/>
  <c r="K86" i="3" l="1"/>
  <c r="J87" i="3"/>
  <c r="G87" i="3"/>
  <c r="I87" i="3" s="1"/>
  <c r="J84" i="3"/>
  <c r="J83" i="3"/>
  <c r="J72" i="3"/>
  <c r="G72" i="3"/>
  <c r="J71" i="3"/>
  <c r="G71" i="3"/>
  <c r="J70" i="3"/>
  <c r="G70" i="3"/>
  <c r="J69" i="3"/>
  <c r="G69" i="3"/>
  <c r="J68" i="3"/>
  <c r="G68" i="3"/>
  <c r="J67" i="3"/>
  <c r="G67" i="3"/>
  <c r="J66" i="3"/>
  <c r="G66" i="3"/>
  <c r="J65" i="3"/>
  <c r="G65" i="3"/>
  <c r="J64" i="3"/>
  <c r="G64" i="3"/>
  <c r="J63" i="3"/>
  <c r="G63" i="3"/>
  <c r="J62" i="3"/>
  <c r="G62" i="3"/>
  <c r="J61" i="3"/>
  <c r="G61" i="3"/>
  <c r="I61" i="3" s="1"/>
  <c r="J60" i="3"/>
  <c r="G60" i="3"/>
  <c r="J59" i="3"/>
  <c r="G59" i="3"/>
  <c r="J58" i="3"/>
  <c r="G58" i="3"/>
  <c r="G88" i="3" l="1"/>
  <c r="I66" i="3"/>
  <c r="K66" i="3" s="1"/>
  <c r="K85" i="3"/>
  <c r="I69" i="3"/>
  <c r="K69" i="3" s="1"/>
  <c r="K61" i="3"/>
  <c r="K87" i="3"/>
  <c r="K84" i="3"/>
  <c r="K83" i="3"/>
  <c r="I72" i="3"/>
  <c r="K72" i="3" s="1"/>
  <c r="I71" i="3"/>
  <c r="K71" i="3" s="1"/>
  <c r="I70" i="3"/>
  <c r="K70" i="3" s="1"/>
  <c r="I68" i="3"/>
  <c r="K68" i="3" s="1"/>
  <c r="I67" i="3"/>
  <c r="K67" i="3" s="1"/>
  <c r="I65" i="3"/>
  <c r="K65" i="3" s="1"/>
  <c r="I64" i="3"/>
  <c r="K64" i="3" s="1"/>
  <c r="I63" i="3"/>
  <c r="K63" i="3" s="1"/>
  <c r="I62" i="3"/>
  <c r="K62" i="3" s="1"/>
  <c r="I60" i="3"/>
  <c r="K60" i="3" s="1"/>
  <c r="I59" i="3"/>
  <c r="K59" i="3" s="1"/>
  <c r="I58" i="3"/>
  <c r="G23" i="3"/>
  <c r="I23" i="3" s="1"/>
  <c r="K23" i="3" s="1"/>
  <c r="G24" i="3"/>
  <c r="I24" i="3" s="1"/>
  <c r="K24" i="3" s="1"/>
  <c r="K58" i="3" l="1"/>
  <c r="K88" i="3" s="1"/>
  <c r="K97" i="3" s="1"/>
  <c r="I88" i="3"/>
  <c r="K93" i="3"/>
  <c r="K94" i="3" l="1"/>
  <c r="K98" i="3" s="1"/>
  <c r="G22" i="3" l="1"/>
  <c r="G52" i="3" l="1"/>
  <c r="J22" i="3" l="1"/>
  <c r="I22" i="3" l="1"/>
  <c r="I52" i="3" s="1"/>
  <c r="K103" i="3" s="1"/>
  <c r="K22" i="3" l="1"/>
  <c r="K52" i="3" s="1"/>
  <c r="K96" i="3" l="1"/>
  <c r="K99" i="3" s="1"/>
  <c r="K104" i="3" s="1"/>
  <c r="K100" i="3" l="1"/>
  <c r="K101" i="3" s="1"/>
  <c r="K102" i="3" s="1"/>
</calcChain>
</file>

<file path=xl/sharedStrings.xml><?xml version="1.0" encoding="utf-8"?>
<sst xmlns="http://schemas.openxmlformats.org/spreadsheetml/2006/main" count="428" uniqueCount="127">
  <si>
    <t>D</t>
  </si>
  <si>
    <t>A</t>
  </si>
  <si>
    <t>k = i * j</t>
  </si>
  <si>
    <t>j</t>
  </si>
  <si>
    <t>i = g / h</t>
  </si>
  <si>
    <t>h</t>
  </si>
  <si>
    <t>g = c * f</t>
  </si>
  <si>
    <t>f</t>
  </si>
  <si>
    <t>e</t>
  </si>
  <si>
    <t>d</t>
  </si>
  <si>
    <t>c</t>
  </si>
  <si>
    <t>b</t>
  </si>
  <si>
    <t>a</t>
  </si>
  <si>
    <t>netto in Euro</t>
  </si>
  <si>
    <t>(jährl. 
Reinigungsfläche
 ./. Richtleistung)</t>
  </si>
  <si>
    <t>(qm / Std. / Reinigungskraft)</t>
  </si>
  <si>
    <t>in m²</t>
  </si>
  <si>
    <t>(Tage/Jahr)</t>
  </si>
  <si>
    <t>jährliche 
Reinigungs-
stunden</t>
  </si>
  <si>
    <t>jährliche 
Reinigungs-
fläche</t>
  </si>
  <si>
    <t>jährlicher 
Abrechnungs-
faktor</t>
  </si>
  <si>
    <t>Turnus</t>
  </si>
  <si>
    <t>Bodenbelag</t>
  </si>
  <si>
    <t>Grundfläche</t>
  </si>
  <si>
    <t>Raum-
gruppe</t>
  </si>
  <si>
    <t xml:space="preserve">Hinweis: Der Bieter hat lediglich alle Felder dieser Farbe auszufüllen. </t>
  </si>
  <si>
    <t>Büroneben-, Abstell- und Serverräume</t>
  </si>
  <si>
    <t>Zwischensumme Zusatzleistungen</t>
  </si>
  <si>
    <t>zzgl. MwSt.</t>
  </si>
  <si>
    <t>Gesamtsumme jährlich brutto</t>
  </si>
  <si>
    <t>Gesamtsumme monatlich brutto</t>
  </si>
  <si>
    <t>netto in Euro / Stunde</t>
  </si>
  <si>
    <r>
      <t xml:space="preserve">jährlicher Gesamtpreis,
</t>
    </r>
    <r>
      <rPr>
        <u/>
        <sz val="8"/>
        <color theme="0"/>
        <rFont val="Arial"/>
        <family val="2"/>
      </rPr>
      <t xml:space="preserve">max. 2 Dezimalstellen
</t>
    </r>
    <r>
      <rPr>
        <sz val="8"/>
        <color theme="0"/>
        <rFont val="Arial"/>
        <family val="2"/>
      </rPr>
      <t>(jährl. Reinigungsstunden x Stundenverrech-nungssatz)</t>
    </r>
  </si>
  <si>
    <t>Bezeichnung</t>
  </si>
  <si>
    <t>Raumart (ggf. Zeitraum)</t>
  </si>
  <si>
    <r>
      <t xml:space="preserve">Stunden-
verrechnungs-
satz
</t>
    </r>
    <r>
      <rPr>
        <sz val="8"/>
        <color theme="0"/>
        <rFont val="Arial"/>
        <family val="2"/>
      </rPr>
      <t>(für alle Reinigungs-
bereiche identisch)</t>
    </r>
  </si>
  <si>
    <r>
      <t xml:space="preserve">Leistungskennzahlen Unterhaltsreinigung </t>
    </r>
    <r>
      <rPr>
        <sz val="10"/>
        <color rgb="FF82002A"/>
        <rFont val="Arial"/>
        <family val="2"/>
      </rPr>
      <t>* 1)</t>
    </r>
    <r>
      <rPr>
        <b/>
        <sz val="10"/>
        <color rgb="FF82002A"/>
        <rFont val="Arial"/>
        <family val="2"/>
      </rPr>
      <t xml:space="preserve"> :
</t>
    </r>
    <r>
      <rPr>
        <sz val="9"/>
        <color rgb="FF82002A"/>
        <rFont val="Arial"/>
        <family val="2"/>
      </rPr>
      <t>* 1) Die Leistungskennzahl wird in der jeweiligen Raumgruppe automatisch 
eingetragen. Die Kennzahlen können jedoch individuell in der entsprechenden 
Zelle des einzelnen Raumes angepasst werden, indem die Formel in der
Spalte I dieses Blattes überschrieben wird.
* 2) Die maximalen Leistungskennzahlen sind einzuhalten. 
Eine Überschreitung führt zum Ausschluss.</t>
    </r>
  </si>
  <si>
    <t>Richt-
leistung *</t>
  </si>
  <si>
    <t>Unterhaltsreinigung (UHR)</t>
  </si>
  <si>
    <r>
      <t>Leistungskennzahl des Bieters</t>
    </r>
    <r>
      <rPr>
        <sz val="9"/>
        <color rgb="FF82002A"/>
        <rFont val="Arial"/>
        <family val="2"/>
      </rPr>
      <t xml:space="preserve"> 
</t>
    </r>
    <r>
      <rPr>
        <sz val="8"/>
        <color rgb="FF82002A"/>
        <rFont val="Arial"/>
        <family val="2"/>
      </rPr>
      <t>* 1) + * 2)
(qm / Stunde / Reinigungskraft)</t>
    </r>
  </si>
  <si>
    <t xml:space="preserve">
* 3) Der Stundenverrechnungssatz UHR wird in der jeweiligen Raumgruppe automatisch eingetragen. Die Kennzahlen können jedoch individuell in der entsprechenden Zelle des einzelnen Raumes angepasst werden, indem die Formel in der Spalte J dieses Blattes überschrieben wird.</t>
  </si>
  <si>
    <t>J1</t>
  </si>
  <si>
    <t>Zwischensumme Unterhaltsreinigung</t>
  </si>
  <si>
    <t>Büro- und Verwaltungsräume</t>
  </si>
  <si>
    <t>M1</t>
  </si>
  <si>
    <t>Fliesen</t>
  </si>
  <si>
    <t>Sanitärräume, WC</t>
  </si>
  <si>
    <t>E</t>
  </si>
  <si>
    <t>Eingangszonen und -hallen</t>
  </si>
  <si>
    <t>12</t>
  </si>
  <si>
    <t>Linoleum</t>
  </si>
  <si>
    <t>Stein</t>
  </si>
  <si>
    <t>Zwischensumme Intensivreinigung</t>
  </si>
  <si>
    <t>Intensivreinigung</t>
  </si>
  <si>
    <t>104,36</t>
  </si>
  <si>
    <t>52,18</t>
  </si>
  <si>
    <t>250,89</t>
  </si>
  <si>
    <t>1</t>
  </si>
  <si>
    <t>Stunden-
verrechnungs-
satz</t>
  </si>
  <si>
    <t>jährlicher Gesamtpreis,
max. 2 Dezimalstellen
(jährl. Reinigungsstunden x Stundenverrech-nungssatz)</t>
  </si>
  <si>
    <t>*</t>
  </si>
  <si>
    <t>g</t>
  </si>
  <si>
    <t>i</t>
  </si>
  <si>
    <t>k = f * j</t>
  </si>
  <si>
    <t>Unterhaltsreinigung</t>
  </si>
  <si>
    <t>jährlicher 
Abrechnungs-
faktor in Stunden</t>
  </si>
  <si>
    <t xml:space="preserve">Raumart </t>
  </si>
  <si>
    <t>J2</t>
  </si>
  <si>
    <t>Büro- und Verwaltungsräume; Kopierräume</t>
  </si>
  <si>
    <t>Archive, Keller- und Bodenräume</t>
  </si>
  <si>
    <t>Parkett</t>
  </si>
  <si>
    <t>Naturstein</t>
  </si>
  <si>
    <t>Bundesanstalt für Arbeitsschutz und Arbeitsmedizin, Fabricestr. 8, 01099 Dresden</t>
  </si>
  <si>
    <t>WE 144365</t>
  </si>
  <si>
    <t>Sozialräume, Teeküchen, Ertse-Hilfe-Raum</t>
  </si>
  <si>
    <t>Kunststoffbelag</t>
  </si>
  <si>
    <t>Teppich</t>
  </si>
  <si>
    <t>M1* für Kalkulationszwecke - Reinigung erfolgt nach Einzelauftrag</t>
  </si>
  <si>
    <t>W2</t>
  </si>
  <si>
    <t>Sitzungs- und Schulungsräume</t>
  </si>
  <si>
    <t>n.A.*</t>
  </si>
  <si>
    <t>W5</t>
  </si>
  <si>
    <t>W1</t>
  </si>
  <si>
    <t>sonstige Räume und Flächen</t>
  </si>
  <si>
    <t>J4</t>
  </si>
  <si>
    <t>4</t>
  </si>
  <si>
    <t>N</t>
  </si>
  <si>
    <t>Aufzüge</t>
  </si>
  <si>
    <t xml:space="preserve">Aufzüge </t>
  </si>
  <si>
    <t>B2</t>
  </si>
  <si>
    <t>B1</t>
  </si>
  <si>
    <t>C1</t>
  </si>
  <si>
    <t>C2</t>
  </si>
  <si>
    <t>C3</t>
  </si>
  <si>
    <t>F1</t>
  </si>
  <si>
    <t>F2</t>
  </si>
  <si>
    <t>Verkehrswege - Flure</t>
  </si>
  <si>
    <t xml:space="preserve">Verkehrswege - Treppenhäuser, Treppen, Podeste </t>
  </si>
  <si>
    <t>G2</t>
  </si>
  <si>
    <t>W0,5</t>
  </si>
  <si>
    <t>G1</t>
  </si>
  <si>
    <t>H2</t>
  </si>
  <si>
    <t>H1</t>
  </si>
  <si>
    <t>I1</t>
  </si>
  <si>
    <t>I2</t>
  </si>
  <si>
    <t>I3</t>
  </si>
  <si>
    <t>I4</t>
  </si>
  <si>
    <t>I5</t>
  </si>
  <si>
    <t>sonstige Räume und Flächen/Umkleideräume</t>
  </si>
  <si>
    <t>sonstige Räume und Flächen - Umkleideraum</t>
  </si>
  <si>
    <t>sonstige Räume und Flächen - Labore</t>
  </si>
  <si>
    <t>8</t>
  </si>
  <si>
    <t>26,09</t>
  </si>
  <si>
    <t>Auftragswert bei 6 Jahren</t>
  </si>
  <si>
    <t>VOEK 667-25 LOS 1</t>
  </si>
  <si>
    <t>Anlage B-02 Preisblatt</t>
  </si>
  <si>
    <r>
      <t>Stunden-verrechnungssatz UHR</t>
    </r>
    <r>
      <rPr>
        <sz val="8"/>
        <rFont val="Arial"/>
        <family val="2"/>
      </rPr>
      <t xml:space="preserve"> * 3)</t>
    </r>
    <r>
      <rPr>
        <b/>
        <sz val="9"/>
        <rFont val="Arial"/>
        <family val="2"/>
      </rPr>
      <t xml:space="preserve">
</t>
    </r>
    <r>
      <rPr>
        <sz val="8"/>
        <rFont val="Arial"/>
        <family val="2"/>
      </rPr>
      <t>(für alle Reinigungsbereiche identisch)
netto in Euro / Stunde</t>
    </r>
  </si>
  <si>
    <t>Beadrfsleistungen *</t>
  </si>
  <si>
    <r>
      <rPr>
        <b/>
        <sz val="11"/>
        <rFont val="Arial"/>
        <family val="2"/>
      </rPr>
      <t>Zwischensumme Bedarfsleistungen</t>
    </r>
    <r>
      <rPr>
        <sz val="8"/>
        <rFont val="Arial"/>
        <family val="2"/>
      </rPr>
      <t xml:space="preserve">
* Es handelt sich hierbei um eine Bedarfsposition. Auf die Beauftragung und Vergütung der abgefragten Leistung besteht kein Anspruch. Bei der angegebenen Grundmenge (Std.) handelt es sich lediglich um einen Erfahrungswert.</t>
    </r>
  </si>
  <si>
    <t>Wertungssumme jährlich netto</t>
  </si>
  <si>
    <t>Wertungsstunden jährlich</t>
  </si>
  <si>
    <t>B (B1, B2)</t>
  </si>
  <si>
    <t>C (C1 - C3)</t>
  </si>
  <si>
    <t>F (F1, F2)</t>
  </si>
  <si>
    <t>G (G1, G2)</t>
  </si>
  <si>
    <t>H (H1, H2)</t>
  </si>
  <si>
    <t>I (I1 - I5)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</si>
</sst>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#,##0.00\ &quot;qm&quot;"/>
    <numFmt numFmtId="167" formatCode="#,##0.00\ _€"/>
    <numFmt numFmtId="168" formatCode="#,##0.00\ &quot;Std./Jh&quot;"/>
  </numFmts>
  <fonts count="5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u/>
      <sz val="8"/>
      <color theme="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b/>
      <sz val="10"/>
      <color rgb="FF82002A"/>
      <name val="Arial"/>
      <family val="2"/>
    </font>
    <font>
      <sz val="10"/>
      <color rgb="FF82002A"/>
      <name val="Arial"/>
      <family val="2"/>
    </font>
    <font>
      <sz val="9"/>
      <color rgb="FF82002A"/>
      <name val="Arial"/>
      <family val="2"/>
    </font>
    <font>
      <b/>
      <sz val="9"/>
      <color rgb="FF82002A"/>
      <name val="Arial"/>
      <family val="2"/>
    </font>
    <font>
      <sz val="8"/>
      <color rgb="FF82002A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7A9283"/>
        <bgColor indexed="64"/>
      </patternFill>
    </fill>
    <fill>
      <patternFill patternType="solid">
        <fgColor rgb="FFE4E9E6"/>
        <bgColor indexed="64"/>
      </patternFill>
    </fill>
    <fill>
      <patternFill patternType="solid">
        <fgColor rgb="FFAFBEB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0" fontId="4" fillId="0" borderId="0"/>
    <xf numFmtId="0" fontId="4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14" applyNumberFormat="0" applyAlignment="0" applyProtection="0"/>
    <xf numFmtId="0" fontId="13" fillId="23" borderId="15" applyNumberFormat="0" applyAlignment="0" applyProtection="0"/>
    <xf numFmtId="0" fontId="14" fillId="10" borderId="15" applyNumberFormat="0" applyAlignment="0" applyProtection="0"/>
    <xf numFmtId="0" fontId="15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164" fontId="4" fillId="0" borderId="0" applyFont="0" applyFill="0" applyBorder="0" applyAlignment="0" applyProtection="0"/>
    <xf numFmtId="0" fontId="18" fillId="24" borderId="0" applyNumberFormat="0" applyBorder="0" applyAlignment="0" applyProtection="0"/>
    <xf numFmtId="0" fontId="4" fillId="25" borderId="17" applyNumberFormat="0" applyFont="0" applyAlignment="0" applyProtection="0"/>
    <xf numFmtId="0" fontId="19" fillId="6" borderId="0" applyNumberFormat="0" applyBorder="0" applyAlignment="0" applyProtection="0"/>
    <xf numFmtId="0" fontId="8" fillId="0" borderId="0"/>
    <xf numFmtId="0" fontId="4" fillId="0" borderId="0"/>
    <xf numFmtId="0" fontId="4" fillId="0" borderId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26" fillId="26" borderId="22" applyNumberForma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14" applyNumberFormat="0" applyAlignment="0" applyProtection="0"/>
    <xf numFmtId="0" fontId="13" fillId="23" borderId="15" applyNumberFormat="0" applyAlignment="0" applyProtection="0"/>
    <xf numFmtId="0" fontId="14" fillId="10" borderId="15" applyNumberFormat="0" applyAlignment="0" applyProtection="0"/>
    <xf numFmtId="0" fontId="15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24" borderId="0" applyNumberFormat="0" applyBorder="0" applyAlignment="0" applyProtection="0"/>
    <xf numFmtId="0" fontId="4" fillId="25" borderId="17" applyNumberFormat="0" applyFont="0" applyAlignment="0" applyProtection="0"/>
    <xf numFmtId="0" fontId="4" fillId="25" borderId="17" applyNumberFormat="0" applyFont="0" applyAlignment="0" applyProtection="0"/>
    <xf numFmtId="0" fontId="19" fillId="6" borderId="0" applyNumberFormat="0" applyBorder="0" applyAlignment="0" applyProtection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26" borderId="22" applyNumberFormat="0" applyAlignment="0" applyProtection="0"/>
    <xf numFmtId="0" fontId="47" fillId="0" borderId="0"/>
  </cellStyleXfs>
  <cellXfs count="157">
    <xf numFmtId="0" fontId="0" fillId="0" borderId="0" xfId="0"/>
    <xf numFmtId="4" fontId="9" fillId="3" borderId="12" xfId="0" applyNumberFormat="1" applyFont="1" applyFill="1" applyBorder="1" applyAlignment="1" applyProtection="1">
      <alignment vertical="center"/>
    </xf>
    <xf numFmtId="0" fontId="9" fillId="3" borderId="24" xfId="0" applyFont="1" applyFill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left" vertical="center"/>
    </xf>
    <xf numFmtId="4" fontId="4" fillId="4" borderId="2" xfId="2" applyNumberFormat="1" applyFont="1" applyFill="1" applyBorder="1" applyAlignment="1" applyProtection="1">
      <alignment vertical="center"/>
      <protection locked="0"/>
    </xf>
    <xf numFmtId="4" fontId="3" fillId="3" borderId="2" xfId="0" applyNumberFormat="1" applyFont="1" applyFill="1" applyBorder="1" applyAlignment="1" applyProtection="1">
      <alignment vertical="center"/>
    </xf>
    <xf numFmtId="0" fontId="30" fillId="2" borderId="26" xfId="39" applyFont="1" applyFill="1" applyBorder="1" applyAlignment="1" applyProtection="1">
      <alignment horizontal="center" wrapText="1"/>
    </xf>
    <xf numFmtId="0" fontId="30" fillId="2" borderId="27" xfId="39" applyFont="1" applyFill="1" applyBorder="1" applyAlignment="1" applyProtection="1">
      <alignment horizontal="center" wrapText="1"/>
    </xf>
    <xf numFmtId="3" fontId="30" fillId="2" borderId="27" xfId="2" applyNumberFormat="1" applyFont="1" applyFill="1" applyBorder="1" applyAlignment="1" applyProtection="1">
      <alignment horizontal="center" wrapText="1"/>
    </xf>
    <xf numFmtId="0" fontId="30" fillId="2" borderId="27" xfId="2" applyFont="1" applyFill="1" applyBorder="1" applyAlignment="1" applyProtection="1">
      <alignment horizontal="center" wrapText="1"/>
    </xf>
    <xf numFmtId="4" fontId="30" fillId="2" borderId="27" xfId="2" applyNumberFormat="1" applyFont="1" applyFill="1" applyBorder="1" applyAlignment="1" applyProtection="1">
      <alignment horizontal="center" wrapText="1"/>
    </xf>
    <xf numFmtId="0" fontId="30" fillId="2" borderId="28" xfId="2" applyFont="1" applyFill="1" applyBorder="1" applyAlignment="1" applyProtection="1">
      <alignment horizontal="center" wrapText="1"/>
    </xf>
    <xf numFmtId="0" fontId="3" fillId="0" borderId="0" xfId="0" applyFont="1" applyProtection="1"/>
    <xf numFmtId="0" fontId="3" fillId="0" borderId="0" xfId="0" applyFont="1" applyAlignment="1" applyProtection="1"/>
    <xf numFmtId="0" fontId="34" fillId="0" borderId="0" xfId="0" applyFont="1" applyProtection="1"/>
    <xf numFmtId="165" fontId="5" fillId="3" borderId="2" xfId="80" applyNumberFormat="1" applyFont="1" applyFill="1" applyBorder="1" applyAlignment="1" applyProtection="1">
      <alignment horizontal="right" vertical="center"/>
    </xf>
    <xf numFmtId="0" fontId="33" fillId="3" borderId="6" xfId="0" applyFont="1" applyFill="1" applyBorder="1" applyProtection="1"/>
    <xf numFmtId="0" fontId="5" fillId="3" borderId="7" xfId="0" applyFont="1" applyFill="1" applyBorder="1" applyAlignment="1" applyProtection="1">
      <alignment horizontal="right" vertical="center"/>
    </xf>
    <xf numFmtId="9" fontId="5" fillId="3" borderId="7" xfId="2" applyNumberFormat="1" applyFont="1" applyFill="1" applyBorder="1" applyAlignment="1" applyProtection="1">
      <alignment horizontal="center" vertical="center" wrapText="1"/>
    </xf>
    <xf numFmtId="165" fontId="4" fillId="3" borderId="2" xfId="80" applyNumberFormat="1" applyFont="1" applyFill="1" applyBorder="1" applyAlignment="1" applyProtection="1">
      <alignment horizontal="right" vertical="center"/>
    </xf>
    <xf numFmtId="0" fontId="3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7" fillId="0" borderId="0" xfId="0" applyFont="1" applyFill="1" applyAlignment="1" applyProtection="1"/>
    <xf numFmtId="0" fontId="29" fillId="0" borderId="0" xfId="0" applyFont="1" applyFill="1" applyAlignment="1" applyProtection="1">
      <alignment horizontal="center"/>
    </xf>
    <xf numFmtId="0" fontId="29" fillId="0" borderId="0" xfId="0" applyFont="1" applyFill="1" applyAlignment="1" applyProtection="1">
      <alignment vertical="center"/>
    </xf>
    <xf numFmtId="0" fontId="27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166" fontId="9" fillId="3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4" fontId="36" fillId="2" borderId="33" xfId="2" applyNumberFormat="1" applyFont="1" applyFill="1" applyBorder="1" applyAlignment="1" applyProtection="1">
      <alignment horizontal="center" wrapText="1"/>
    </xf>
    <xf numFmtId="4" fontId="36" fillId="2" borderId="33" xfId="2" applyNumberFormat="1" applyFont="1" applyFill="1" applyBorder="1" applyAlignment="1" applyProtection="1">
      <alignment wrapText="1"/>
    </xf>
    <xf numFmtId="0" fontId="30" fillId="2" borderId="28" xfId="2" applyFont="1" applyFill="1" applyBorder="1" applyAlignment="1" applyProtection="1">
      <alignment horizontal="center" vertical="center" wrapText="1"/>
    </xf>
    <xf numFmtId="4" fontId="30" fillId="2" borderId="27" xfId="2" applyNumberFormat="1" applyFont="1" applyFill="1" applyBorder="1" applyAlignment="1" applyProtection="1">
      <alignment horizontal="center" vertical="center" wrapText="1"/>
    </xf>
    <xf numFmtId="0" fontId="30" fillId="2" borderId="27" xfId="2" applyFont="1" applyFill="1" applyBorder="1" applyAlignment="1" applyProtection="1">
      <alignment horizontal="center" vertical="center" wrapText="1"/>
    </xf>
    <xf numFmtId="3" fontId="30" fillId="2" borderId="27" xfId="2" applyNumberFormat="1" applyFont="1" applyFill="1" applyBorder="1" applyAlignment="1" applyProtection="1">
      <alignment horizontal="center" vertical="center" wrapText="1"/>
    </xf>
    <xf numFmtId="0" fontId="30" fillId="2" borderId="27" xfId="39" applyFont="1" applyFill="1" applyBorder="1" applyAlignment="1" applyProtection="1">
      <alignment horizontal="center" vertical="center" wrapText="1"/>
    </xf>
    <xf numFmtId="0" fontId="30" fillId="2" borderId="26" xfId="39" applyFont="1" applyFill="1" applyBorder="1" applyAlignment="1" applyProtection="1">
      <alignment horizontal="center" vertical="center" wrapText="1"/>
    </xf>
    <xf numFmtId="0" fontId="36" fillId="2" borderId="10" xfId="39" applyFont="1" applyFill="1" applyBorder="1" applyAlignment="1" applyProtection="1">
      <alignment horizontal="center" wrapText="1"/>
    </xf>
    <xf numFmtId="0" fontId="36" fillId="2" borderId="11" xfId="39" applyFont="1" applyFill="1" applyBorder="1" applyAlignment="1" applyProtection="1">
      <alignment horizontal="center" wrapText="1"/>
    </xf>
    <xf numFmtId="0" fontId="39" fillId="3" borderId="0" xfId="0" applyFont="1" applyFill="1" applyBorder="1" applyAlignment="1" applyProtection="1">
      <alignment vertical="top" wrapText="1"/>
    </xf>
    <xf numFmtId="0" fontId="32" fillId="2" borderId="9" xfId="2" applyFont="1" applyFill="1" applyBorder="1" applyAlignment="1" applyProtection="1">
      <alignment wrapText="1"/>
    </xf>
    <xf numFmtId="0" fontId="36" fillId="2" borderId="33" xfId="2" applyFont="1" applyFill="1" applyBorder="1" applyAlignment="1" applyProtection="1">
      <alignment horizontal="center" wrapText="1"/>
    </xf>
    <xf numFmtId="3" fontId="36" fillId="2" borderId="33" xfId="2" applyNumberFormat="1" applyFont="1" applyFill="1" applyBorder="1" applyAlignment="1" applyProtection="1">
      <alignment horizontal="center" wrapText="1"/>
    </xf>
    <xf numFmtId="0" fontId="36" fillId="2" borderId="33" xfId="39" applyFont="1" applyFill="1" applyBorder="1" applyAlignment="1" applyProtection="1">
      <alignment horizontal="center" wrapText="1"/>
    </xf>
    <xf numFmtId="4" fontId="3" fillId="3" borderId="3" xfId="0" applyNumberFormat="1" applyFont="1" applyFill="1" applyBorder="1" applyAlignment="1" applyProtection="1">
      <alignment horizontal="right" vertical="center"/>
    </xf>
    <xf numFmtId="0" fontId="3" fillId="3" borderId="35" xfId="0" applyFont="1" applyFill="1" applyBorder="1" applyAlignment="1" applyProtection="1">
      <alignment vertical="center"/>
    </xf>
    <xf numFmtId="0" fontId="1" fillId="0" borderId="0" xfId="0" applyFont="1" applyProtection="1"/>
    <xf numFmtId="0" fontId="9" fillId="3" borderId="25" xfId="0" applyFont="1" applyFill="1" applyBorder="1" applyAlignment="1" applyProtection="1">
      <alignment vertical="center" wrapText="1"/>
    </xf>
    <xf numFmtId="4" fontId="28" fillId="3" borderId="23" xfId="0" applyNumberFormat="1" applyFont="1" applyFill="1" applyBorder="1" applyAlignment="1" applyProtection="1">
      <alignment horizontal="right" vertical="center"/>
    </xf>
    <xf numFmtId="3" fontId="28" fillId="3" borderId="23" xfId="0" applyNumberFormat="1" applyFont="1" applyFill="1" applyBorder="1" applyAlignment="1" applyProtection="1">
      <alignment horizontal="center" vertical="center"/>
    </xf>
    <xf numFmtId="165" fontId="4" fillId="3" borderId="5" xfId="80" applyNumberFormat="1" applyFont="1" applyFill="1" applyBorder="1" applyAlignment="1" applyProtection="1">
      <alignment horizontal="right" vertical="center"/>
    </xf>
    <xf numFmtId="165" fontId="5" fillId="3" borderId="45" xfId="80" applyNumberFormat="1" applyFont="1" applyFill="1" applyBorder="1" applyAlignment="1" applyProtection="1">
      <alignment horizontal="right" vertical="center"/>
    </xf>
    <xf numFmtId="0" fontId="1" fillId="0" borderId="46" xfId="85" applyFont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vertical="center" wrapText="1"/>
    </xf>
    <xf numFmtId="166" fontId="1" fillId="0" borderId="5" xfId="0" applyNumberFormat="1" applyFont="1" applyBorder="1" applyAlignment="1" applyProtection="1">
      <alignment vertical="center"/>
    </xf>
    <xf numFmtId="49" fontId="1" fillId="0" borderId="5" xfId="0" applyNumberFormat="1" applyFont="1" applyBorder="1" applyAlignment="1" applyProtection="1">
      <alignment horizontal="center" vertical="center"/>
    </xf>
    <xf numFmtId="0" fontId="1" fillId="0" borderId="48" xfId="85" applyFont="1" applyBorder="1" applyAlignment="1">
      <alignment horizontal="center" vertical="center"/>
    </xf>
    <xf numFmtId="0" fontId="1" fillId="27" borderId="46" xfId="0" applyFont="1" applyFill="1" applyBorder="1" applyAlignment="1" applyProtection="1">
      <alignment horizontal="center" vertical="center"/>
    </xf>
    <xf numFmtId="166" fontId="1" fillId="27" borderId="5" xfId="0" applyNumberFormat="1" applyFont="1" applyFill="1" applyBorder="1" applyAlignment="1" applyProtection="1">
      <alignment vertical="center"/>
    </xf>
    <xf numFmtId="0" fontId="9" fillId="3" borderId="25" xfId="0" applyFont="1" applyFill="1" applyBorder="1" applyAlignment="1" applyProtection="1">
      <alignment vertical="center" wrapText="1"/>
    </xf>
    <xf numFmtId="0" fontId="1" fillId="27" borderId="5" xfId="0" applyFont="1" applyFill="1" applyBorder="1" applyAlignment="1" applyProtection="1">
      <alignment horizontal="center" vertical="center"/>
    </xf>
    <xf numFmtId="165" fontId="4" fillId="3" borderId="48" xfId="80" applyNumberFormat="1" applyFont="1" applyFill="1" applyBorder="1" applyAlignment="1" applyProtection="1">
      <alignment horizontal="right" vertical="center"/>
    </xf>
    <xf numFmtId="0" fontId="9" fillId="27" borderId="0" xfId="0" applyFont="1" applyFill="1" applyBorder="1" applyAlignment="1" applyProtection="1">
      <alignment horizontal="left" vertical="center"/>
    </xf>
    <xf numFmtId="166" fontId="31" fillId="27" borderId="0" xfId="0" applyNumberFormat="1" applyFont="1" applyFill="1" applyBorder="1" applyAlignment="1" applyProtection="1">
      <alignment vertical="center"/>
    </xf>
    <xf numFmtId="166" fontId="9" fillId="27" borderId="0" xfId="0" applyNumberFormat="1" applyFont="1" applyFill="1" applyBorder="1" applyAlignment="1" applyProtection="1">
      <alignment horizontal="center" vertical="center"/>
    </xf>
    <xf numFmtId="0" fontId="9" fillId="27" borderId="0" xfId="0" applyFont="1" applyFill="1" applyBorder="1" applyAlignment="1" applyProtection="1">
      <alignment horizontal="center" vertical="center"/>
    </xf>
    <xf numFmtId="3" fontId="28" fillId="27" borderId="0" xfId="0" applyNumberFormat="1" applyFont="1" applyFill="1" applyBorder="1" applyAlignment="1" applyProtection="1">
      <alignment horizontal="center" vertical="center"/>
    </xf>
    <xf numFmtId="4" fontId="28" fillId="27" borderId="0" xfId="0" applyNumberFormat="1" applyFont="1" applyFill="1" applyBorder="1" applyAlignment="1" applyProtection="1">
      <alignment horizontal="right" vertical="center"/>
    </xf>
    <xf numFmtId="4" fontId="39" fillId="3" borderId="3" xfId="0" applyNumberFormat="1" applyFont="1" applyFill="1" applyBorder="1" applyAlignment="1" applyProtection="1">
      <alignment horizontal="right" vertical="center"/>
    </xf>
    <xf numFmtId="0" fontId="1" fillId="0" borderId="51" xfId="85" applyFont="1" applyBorder="1" applyAlignment="1">
      <alignment horizontal="center" vertical="center"/>
    </xf>
    <xf numFmtId="0" fontId="1" fillId="27" borderId="47" xfId="0" applyFont="1" applyFill="1" applyBorder="1" applyAlignment="1" applyProtection="1">
      <alignment vertical="center" wrapText="1"/>
    </xf>
    <xf numFmtId="4" fontId="9" fillId="27" borderId="0" xfId="0" applyNumberFormat="1" applyFont="1" applyFill="1" applyBorder="1" applyAlignment="1" applyProtection="1">
      <alignment vertical="center"/>
    </xf>
    <xf numFmtId="0" fontId="1" fillId="27" borderId="49" xfId="0" applyFont="1" applyFill="1" applyBorder="1" applyAlignment="1" applyProtection="1">
      <alignment horizontal="left" vertical="center"/>
    </xf>
    <xf numFmtId="49" fontId="1" fillId="27" borderId="5" xfId="0" applyNumberFormat="1" applyFont="1" applyFill="1" applyBorder="1" applyAlignment="1" applyProtection="1">
      <alignment horizontal="center" vertical="center"/>
    </xf>
    <xf numFmtId="166" fontId="31" fillId="3" borderId="12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51" xfId="85" applyFont="1" applyBorder="1" applyAlignment="1">
      <alignment horizontal="center" vertical="center" wrapText="1"/>
    </xf>
    <xf numFmtId="4" fontId="3" fillId="0" borderId="0" xfId="0" applyNumberFormat="1" applyFont="1" applyFill="1" applyAlignment="1" applyProtection="1">
      <alignment vertical="center"/>
    </xf>
    <xf numFmtId="4" fontId="4" fillId="4" borderId="51" xfId="2" applyNumberFormat="1" applyFont="1" applyFill="1" applyBorder="1" applyAlignment="1" applyProtection="1">
      <alignment vertical="center"/>
      <protection locked="0"/>
    </xf>
    <xf numFmtId="0" fontId="1" fillId="28" borderId="5" xfId="0" applyFont="1" applyFill="1" applyBorder="1" applyAlignment="1" applyProtection="1">
      <alignment horizontal="center" vertical="center"/>
    </xf>
    <xf numFmtId="0" fontId="1" fillId="27" borderId="52" xfId="0" applyFont="1" applyFill="1" applyBorder="1" applyAlignment="1" applyProtection="1">
      <alignment horizontal="center" vertical="center"/>
    </xf>
    <xf numFmtId="0" fontId="1" fillId="0" borderId="52" xfId="85" applyFont="1" applyBorder="1" applyAlignment="1">
      <alignment horizontal="center" vertical="center"/>
    </xf>
    <xf numFmtId="4" fontId="3" fillId="3" borderId="52" xfId="0" applyNumberFormat="1" applyFont="1" applyFill="1" applyBorder="1" applyAlignment="1" applyProtection="1">
      <alignment vertical="center"/>
    </xf>
    <xf numFmtId="4" fontId="4" fillId="4" borderId="52" xfId="2" applyNumberFormat="1" applyFont="1" applyFill="1" applyBorder="1" applyAlignment="1" applyProtection="1">
      <alignment vertical="center"/>
      <protection locked="0"/>
    </xf>
    <xf numFmtId="0" fontId="1" fillId="27" borderId="46" xfId="85" applyFont="1" applyFill="1" applyBorder="1" applyAlignment="1">
      <alignment horizontal="center" vertical="center"/>
    </xf>
    <xf numFmtId="3" fontId="40" fillId="4" borderId="52" xfId="2" applyNumberFormat="1" applyFont="1" applyFill="1" applyBorder="1" applyAlignment="1" applyProtection="1">
      <alignment horizontal="center" vertical="center"/>
      <protection locked="0"/>
    </xf>
    <xf numFmtId="49" fontId="1" fillId="0" borderId="33" xfId="0" applyNumberFormat="1" applyFont="1" applyBorder="1" applyAlignment="1" applyProtection="1">
      <alignment horizontal="center" vertical="center"/>
    </xf>
    <xf numFmtId="4" fontId="3" fillId="3" borderId="10" xfId="0" applyNumberFormat="1" applyFont="1" applyFill="1" applyBorder="1" applyAlignment="1" applyProtection="1">
      <alignment vertical="center"/>
    </xf>
    <xf numFmtId="4" fontId="4" fillId="4" borderId="10" xfId="2" applyNumberFormat="1" applyFont="1" applyFill="1" applyBorder="1" applyAlignment="1" applyProtection="1">
      <alignment vertical="center"/>
      <protection locked="0"/>
    </xf>
    <xf numFmtId="4" fontId="3" fillId="3" borderId="11" xfId="0" applyNumberFormat="1" applyFont="1" applyFill="1" applyBorder="1" applyAlignment="1" applyProtection="1">
      <alignment horizontal="right" vertical="center"/>
    </xf>
    <xf numFmtId="0" fontId="1" fillId="27" borderId="33" xfId="0" applyFont="1" applyFill="1" applyBorder="1" applyAlignment="1" applyProtection="1">
      <alignment horizontal="center" vertical="center"/>
    </xf>
    <xf numFmtId="166" fontId="9" fillId="3" borderId="53" xfId="0" applyNumberFormat="1" applyFont="1" applyFill="1" applyBorder="1" applyAlignment="1" applyProtection="1">
      <alignment horizontal="center" vertical="center"/>
    </xf>
    <xf numFmtId="4" fontId="4" fillId="4" borderId="12" xfId="2" applyNumberFormat="1" applyFont="1" applyFill="1" applyBorder="1" applyAlignment="1" applyProtection="1">
      <alignment vertical="center"/>
      <protection locked="0"/>
    </xf>
    <xf numFmtId="0" fontId="32" fillId="2" borderId="54" xfId="2" applyFont="1" applyFill="1" applyBorder="1" applyAlignment="1" applyProtection="1">
      <alignment wrapText="1"/>
    </xf>
    <xf numFmtId="4" fontId="36" fillId="2" borderId="12" xfId="2" applyNumberFormat="1" applyFont="1" applyFill="1" applyBorder="1" applyAlignment="1" applyProtection="1">
      <alignment horizontal="center" wrapText="1"/>
    </xf>
    <xf numFmtId="4" fontId="36" fillId="2" borderId="12" xfId="2" applyNumberFormat="1" applyFont="1" applyFill="1" applyBorder="1" applyAlignment="1" applyProtection="1">
      <alignment wrapText="1"/>
    </xf>
    <xf numFmtId="0" fontId="36" fillId="2" borderId="12" xfId="2" applyFont="1" applyFill="1" applyBorder="1" applyAlignment="1" applyProtection="1">
      <alignment horizontal="center" wrapText="1"/>
    </xf>
    <xf numFmtId="3" fontId="36" fillId="2" borderId="12" xfId="2" applyNumberFormat="1" applyFont="1" applyFill="1" applyBorder="1" applyAlignment="1" applyProtection="1">
      <alignment horizontal="center" wrapText="1"/>
    </xf>
    <xf numFmtId="0" fontId="36" fillId="2" borderId="12" xfId="39" applyFont="1" applyFill="1" applyBorder="1" applyAlignment="1" applyProtection="1">
      <alignment horizontal="center" wrapText="1"/>
    </xf>
    <xf numFmtId="0" fontId="36" fillId="2" borderId="23" xfId="39" applyFont="1" applyFill="1" applyBorder="1" applyAlignment="1" applyProtection="1">
      <alignment horizontal="center" wrapText="1"/>
    </xf>
    <xf numFmtId="0" fontId="9" fillId="27" borderId="0" xfId="0" applyFont="1" applyFill="1" applyBorder="1" applyAlignment="1" applyProtection="1">
      <alignment vertical="center" wrapText="1"/>
    </xf>
    <xf numFmtId="0" fontId="1" fillId="27" borderId="0" xfId="0" applyFont="1" applyFill="1" applyBorder="1" applyAlignment="1" applyProtection="1">
      <alignment horizontal="center" vertical="center"/>
    </xf>
    <xf numFmtId="49" fontId="1" fillId="27" borderId="0" xfId="0" applyNumberFormat="1" applyFont="1" applyFill="1" applyBorder="1" applyAlignment="1" applyProtection="1">
      <alignment horizontal="center" vertical="center"/>
    </xf>
    <xf numFmtId="4" fontId="3" fillId="27" borderId="0" xfId="0" applyNumberFormat="1" applyFont="1" applyFill="1" applyBorder="1" applyAlignment="1" applyProtection="1">
      <alignment vertical="center"/>
    </xf>
    <xf numFmtId="4" fontId="4" fillId="27" borderId="0" xfId="2" applyNumberFormat="1" applyFont="1" applyFill="1" applyBorder="1" applyAlignment="1" applyProtection="1">
      <alignment vertical="center"/>
      <protection locked="0"/>
    </xf>
    <xf numFmtId="4" fontId="3" fillId="27" borderId="0" xfId="0" applyNumberFormat="1" applyFont="1" applyFill="1" applyBorder="1" applyAlignment="1" applyProtection="1">
      <alignment horizontal="right" vertical="center"/>
    </xf>
    <xf numFmtId="0" fontId="49" fillId="0" borderId="0" xfId="0" applyFont="1" applyFill="1" applyAlignment="1" applyProtection="1">
      <alignment vertical="center"/>
    </xf>
    <xf numFmtId="165" fontId="49" fillId="0" borderId="0" xfId="0" applyNumberFormat="1" applyFont="1" applyFill="1" applyAlignment="1" applyProtection="1">
      <alignment vertical="center"/>
    </xf>
    <xf numFmtId="0" fontId="37" fillId="3" borderId="36" xfId="0" applyFont="1" applyFill="1" applyBorder="1" applyAlignment="1" applyProtection="1">
      <alignment horizontal="center" vertical="top" wrapText="1"/>
    </xf>
    <xf numFmtId="0" fontId="37" fillId="3" borderId="0" xfId="0" applyFont="1" applyFill="1" applyBorder="1" applyAlignment="1" applyProtection="1">
      <alignment horizontal="center" vertical="top" wrapText="1"/>
    </xf>
    <xf numFmtId="0" fontId="37" fillId="3" borderId="39" xfId="0" applyFont="1" applyFill="1" applyBorder="1" applyAlignment="1" applyProtection="1">
      <alignment horizontal="center" vertical="top" wrapText="1"/>
    </xf>
    <xf numFmtId="0" fontId="42" fillId="3" borderId="41" xfId="0" applyFont="1" applyFill="1" applyBorder="1" applyAlignment="1" applyProtection="1">
      <alignment horizontal="center" vertical="top" wrapText="1"/>
    </xf>
    <xf numFmtId="4" fontId="31" fillId="3" borderId="12" xfId="0" applyNumberFormat="1" applyFont="1" applyFill="1" applyBorder="1" applyAlignment="1" applyProtection="1">
      <alignment vertical="center"/>
    </xf>
    <xf numFmtId="4" fontId="7" fillId="3" borderId="52" xfId="2" applyNumberFormat="1" applyFont="1" applyFill="1" applyBorder="1" applyAlignment="1" applyProtection="1">
      <alignment horizontal="center" wrapText="1"/>
    </xf>
    <xf numFmtId="4" fontId="45" fillId="3" borderId="52" xfId="2" applyNumberFormat="1" applyFont="1" applyFill="1" applyBorder="1" applyAlignment="1" applyProtection="1">
      <alignment horizontal="center" textRotation="90" wrapText="1"/>
    </xf>
    <xf numFmtId="0" fontId="3" fillId="3" borderId="0" xfId="0" applyFont="1" applyFill="1" applyBorder="1" applyAlignment="1" applyProtection="1">
      <alignment vertical="center"/>
    </xf>
    <xf numFmtId="0" fontId="7" fillId="3" borderId="52" xfId="39" applyFont="1" applyFill="1" applyBorder="1" applyAlignment="1" applyProtection="1">
      <alignment textRotation="90" wrapText="1"/>
    </xf>
    <xf numFmtId="0" fontId="2" fillId="3" borderId="52" xfId="0" applyFont="1" applyFill="1" applyBorder="1" applyAlignment="1" applyProtection="1">
      <alignment horizontal="center" vertical="center"/>
    </xf>
    <xf numFmtId="167" fontId="33" fillId="4" borderId="52" xfId="0" applyNumberFormat="1" applyFont="1" applyFill="1" applyBorder="1" applyAlignment="1" applyProtection="1">
      <alignment vertical="top" wrapText="1"/>
      <protection locked="0"/>
    </xf>
    <xf numFmtId="0" fontId="1" fillId="3" borderId="52" xfId="0" applyFont="1" applyFill="1" applyBorder="1" applyAlignment="1" applyProtection="1">
      <alignment horizontal="center" vertical="center"/>
    </xf>
    <xf numFmtId="4" fontId="36" fillId="2" borderId="10" xfId="2" applyNumberFormat="1" applyFont="1" applyFill="1" applyBorder="1" applyAlignment="1" applyProtection="1">
      <alignment horizontal="center" wrapText="1"/>
    </xf>
    <xf numFmtId="4" fontId="36" fillId="2" borderId="10" xfId="2" applyNumberFormat="1" applyFont="1" applyFill="1" applyBorder="1" applyAlignment="1" applyProtection="1">
      <alignment wrapText="1"/>
    </xf>
    <xf numFmtId="0" fontId="36" fillId="2" borderId="10" xfId="2" applyFont="1" applyFill="1" applyBorder="1" applyAlignment="1" applyProtection="1">
      <alignment horizontal="center" wrapText="1"/>
    </xf>
    <xf numFmtId="3" fontId="36" fillId="2" borderId="10" xfId="2" applyNumberFormat="1" applyFont="1" applyFill="1" applyBorder="1" applyAlignment="1" applyProtection="1">
      <alignment horizontal="center" wrapText="1"/>
    </xf>
    <xf numFmtId="168" fontId="5" fillId="3" borderId="52" xfId="80" applyNumberFormat="1" applyFont="1" applyFill="1" applyBorder="1" applyAlignment="1" applyProtection="1">
      <alignment horizontal="right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vertical="center"/>
    </xf>
    <xf numFmtId="0" fontId="4" fillId="3" borderId="34" xfId="0" applyFont="1" applyFill="1" applyBorder="1" applyAlignment="1" applyProtection="1">
      <alignment vertical="center"/>
    </xf>
    <xf numFmtId="0" fontId="4" fillId="3" borderId="32" xfId="0" applyFont="1" applyFill="1" applyBorder="1" applyAlignment="1" applyProtection="1">
      <alignment vertical="center"/>
    </xf>
    <xf numFmtId="0" fontId="5" fillId="3" borderId="42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vertical="center"/>
    </xf>
    <xf numFmtId="0" fontId="6" fillId="0" borderId="50" xfId="0" applyFont="1" applyBorder="1" applyAlignment="1" applyProtection="1">
      <alignment vertical="center" wrapText="1"/>
    </xf>
    <xf numFmtId="0" fontId="48" fillId="0" borderId="7" xfId="0" applyFont="1" applyBorder="1" applyAlignment="1">
      <alignment vertical="center"/>
    </xf>
    <xf numFmtId="0" fontId="48" fillId="0" borderId="8" xfId="0" applyFont="1" applyBorder="1" applyAlignment="1">
      <alignment vertical="center"/>
    </xf>
    <xf numFmtId="0" fontId="35" fillId="4" borderId="31" xfId="2" applyFont="1" applyFill="1" applyBorder="1" applyAlignment="1" applyProtection="1">
      <alignment horizontal="center" vertical="center"/>
    </xf>
    <xf numFmtId="0" fontId="35" fillId="4" borderId="30" xfId="2" applyFont="1" applyFill="1" applyBorder="1" applyAlignment="1" applyProtection="1">
      <alignment horizontal="center" vertical="center"/>
    </xf>
    <xf numFmtId="0" fontId="35" fillId="4" borderId="29" xfId="2" applyFont="1" applyFill="1" applyBorder="1" applyAlignment="1" applyProtection="1">
      <alignment horizontal="center" vertical="center"/>
    </xf>
    <xf numFmtId="0" fontId="37" fillId="3" borderId="36" xfId="0" applyFont="1" applyFill="1" applyBorder="1" applyAlignment="1" applyProtection="1">
      <alignment horizontal="center" vertical="top" wrapText="1"/>
    </xf>
    <xf numFmtId="0" fontId="37" fillId="3" borderId="0" xfId="0" applyFont="1" applyFill="1" applyBorder="1" applyAlignment="1" applyProtection="1">
      <alignment horizontal="center" vertical="top" wrapText="1"/>
    </xf>
    <xf numFmtId="0" fontId="37" fillId="3" borderId="39" xfId="0" applyFont="1" applyFill="1" applyBorder="1" applyAlignment="1" applyProtection="1">
      <alignment horizontal="center" vertical="top" wrapText="1"/>
    </xf>
    <xf numFmtId="0" fontId="41" fillId="2" borderId="37" xfId="0" applyFont="1" applyFill="1" applyBorder="1" applyAlignment="1" applyProtection="1">
      <alignment vertical="center"/>
    </xf>
    <xf numFmtId="0" fontId="41" fillId="2" borderId="38" xfId="0" applyFont="1" applyFill="1" applyBorder="1" applyAlignment="1" applyProtection="1">
      <alignment vertical="center"/>
    </xf>
    <xf numFmtId="0" fontId="41" fillId="2" borderId="40" xfId="0" applyFont="1" applyFill="1" applyBorder="1" applyAlignment="1" applyProtection="1">
      <alignment vertical="center"/>
    </xf>
    <xf numFmtId="4" fontId="7" fillId="3" borderId="52" xfId="2" applyNumberFormat="1" applyFont="1" applyFill="1" applyBorder="1" applyAlignment="1" applyProtection="1">
      <alignment horizontal="center" wrapText="1"/>
    </xf>
    <xf numFmtId="0" fontId="42" fillId="3" borderId="41" xfId="0" applyFont="1" applyFill="1" applyBorder="1" applyAlignment="1" applyProtection="1">
      <alignment horizontal="center" vertical="top" wrapText="1"/>
    </xf>
    <xf numFmtId="0" fontId="7" fillId="3" borderId="11" xfId="39" applyFont="1" applyFill="1" applyBorder="1" applyAlignment="1" applyProtection="1">
      <alignment horizontal="center" textRotation="90" wrapText="1"/>
    </xf>
    <xf numFmtId="0" fontId="7" fillId="3" borderId="55" xfId="39" applyFont="1" applyFill="1" applyBorder="1" applyAlignment="1" applyProtection="1">
      <alignment horizontal="center" textRotation="90" wrapText="1"/>
    </xf>
    <xf numFmtId="0" fontId="7" fillId="3" borderId="56" xfId="39" applyFont="1" applyFill="1" applyBorder="1" applyAlignment="1" applyProtection="1">
      <alignment horizontal="center" textRotation="90" wrapText="1"/>
    </xf>
  </cellXfs>
  <cellStyles count="86">
    <cellStyle name="20% - Akzent1" xfId="3" xr:uid="{00000000-0005-0000-0000-000000000000}"/>
    <cellStyle name="20% - Akzent2" xfId="4" xr:uid="{00000000-0005-0000-0000-000001000000}"/>
    <cellStyle name="20% - Akzent3" xfId="5" xr:uid="{00000000-0005-0000-0000-000002000000}"/>
    <cellStyle name="20% - Akzent4" xfId="6" xr:uid="{00000000-0005-0000-0000-000003000000}"/>
    <cellStyle name="20% - Akzent5" xfId="7" xr:uid="{00000000-0005-0000-0000-000004000000}"/>
    <cellStyle name="20% - Akzent6" xfId="8" xr:uid="{00000000-0005-0000-0000-000005000000}"/>
    <cellStyle name="40% - Akzent1" xfId="9" xr:uid="{00000000-0005-0000-0000-000006000000}"/>
    <cellStyle name="40% - Akzent2" xfId="10" xr:uid="{00000000-0005-0000-0000-000007000000}"/>
    <cellStyle name="40% - Akzent3" xfId="11" xr:uid="{00000000-0005-0000-0000-000008000000}"/>
    <cellStyle name="40% - Akzent4" xfId="12" xr:uid="{00000000-0005-0000-0000-000009000000}"/>
    <cellStyle name="40% - Akzent5" xfId="13" xr:uid="{00000000-0005-0000-0000-00000A000000}"/>
    <cellStyle name="40% - Akzent6" xfId="14" xr:uid="{00000000-0005-0000-0000-00000B000000}"/>
    <cellStyle name="60% - Akzent1" xfId="15" xr:uid="{00000000-0005-0000-0000-00000C000000}"/>
    <cellStyle name="60% - Akzent2" xfId="16" xr:uid="{00000000-0005-0000-0000-00000D000000}"/>
    <cellStyle name="60% - Akzent3" xfId="17" xr:uid="{00000000-0005-0000-0000-00000E000000}"/>
    <cellStyle name="60% - Akzent4" xfId="18" xr:uid="{00000000-0005-0000-0000-00000F000000}"/>
    <cellStyle name="60% - Akzent5" xfId="19" xr:uid="{00000000-0005-0000-0000-000010000000}"/>
    <cellStyle name="60% - Akzent6" xfId="20" xr:uid="{00000000-0005-0000-0000-000011000000}"/>
    <cellStyle name="Akzent1 2" xfId="21" xr:uid="{00000000-0005-0000-0000-000012000000}"/>
    <cellStyle name="Akzent1 3" xfId="48" xr:uid="{00000000-0005-0000-0000-000013000000}"/>
    <cellStyle name="Akzent2 2" xfId="22" xr:uid="{00000000-0005-0000-0000-000014000000}"/>
    <cellStyle name="Akzent2 3" xfId="49" xr:uid="{00000000-0005-0000-0000-000015000000}"/>
    <cellStyle name="Akzent3 2" xfId="23" xr:uid="{00000000-0005-0000-0000-000016000000}"/>
    <cellStyle name="Akzent3 3" xfId="50" xr:uid="{00000000-0005-0000-0000-000017000000}"/>
    <cellStyle name="Akzent4 2" xfId="24" xr:uid="{00000000-0005-0000-0000-000018000000}"/>
    <cellStyle name="Akzent4 3" xfId="51" xr:uid="{00000000-0005-0000-0000-000019000000}"/>
    <cellStyle name="Akzent5 2" xfId="25" xr:uid="{00000000-0005-0000-0000-00001A000000}"/>
    <cellStyle name="Akzent5 3" xfId="52" xr:uid="{00000000-0005-0000-0000-00001B000000}"/>
    <cellStyle name="Akzent6 2" xfId="26" xr:uid="{00000000-0005-0000-0000-00001C000000}"/>
    <cellStyle name="Akzent6 3" xfId="53" xr:uid="{00000000-0005-0000-0000-00001D000000}"/>
    <cellStyle name="Ausgabe 2" xfId="27" xr:uid="{00000000-0005-0000-0000-00001E000000}"/>
    <cellStyle name="Ausgabe 3" xfId="54" xr:uid="{00000000-0005-0000-0000-00001F000000}"/>
    <cellStyle name="Berechnung 2" xfId="28" xr:uid="{00000000-0005-0000-0000-000020000000}"/>
    <cellStyle name="Berechnung 3" xfId="55" xr:uid="{00000000-0005-0000-0000-000021000000}"/>
    <cellStyle name="Eingabe 2" xfId="29" xr:uid="{00000000-0005-0000-0000-000022000000}"/>
    <cellStyle name="Eingabe 3" xfId="56" xr:uid="{00000000-0005-0000-0000-000023000000}"/>
    <cellStyle name="Ergebnis 2" xfId="30" xr:uid="{00000000-0005-0000-0000-000024000000}"/>
    <cellStyle name="Ergebnis 3" xfId="57" xr:uid="{00000000-0005-0000-0000-000025000000}"/>
    <cellStyle name="Erklärender Text 2" xfId="31" xr:uid="{00000000-0005-0000-0000-000026000000}"/>
    <cellStyle name="Erklärender Text 3" xfId="58" xr:uid="{00000000-0005-0000-0000-000027000000}"/>
    <cellStyle name="Gut 2" xfId="32" xr:uid="{00000000-0005-0000-0000-000028000000}"/>
    <cellStyle name="Gut 3" xfId="59" xr:uid="{00000000-0005-0000-0000-000029000000}"/>
    <cellStyle name="Komma 2" xfId="33" xr:uid="{00000000-0005-0000-0000-00002A000000}"/>
    <cellStyle name="Komma 2 2" xfId="60" xr:uid="{00000000-0005-0000-0000-00002B000000}"/>
    <cellStyle name="Komma 3" xfId="61" xr:uid="{00000000-0005-0000-0000-00002C000000}"/>
    <cellStyle name="Komma 3 2" xfId="62" xr:uid="{00000000-0005-0000-0000-00002D000000}"/>
    <cellStyle name="Neutral 2" xfId="34" xr:uid="{00000000-0005-0000-0000-00002E000000}"/>
    <cellStyle name="Neutral 3" xfId="63" xr:uid="{00000000-0005-0000-0000-00002F000000}"/>
    <cellStyle name="Notiz 2" xfId="35" xr:uid="{00000000-0005-0000-0000-000030000000}"/>
    <cellStyle name="Notiz 3" xfId="64" xr:uid="{00000000-0005-0000-0000-000031000000}"/>
    <cellStyle name="Notiz 3 2" xfId="65" xr:uid="{00000000-0005-0000-0000-000032000000}"/>
    <cellStyle name="Schlecht 2" xfId="36" xr:uid="{00000000-0005-0000-0000-000033000000}"/>
    <cellStyle name="Schlecht 3" xfId="66" xr:uid="{00000000-0005-0000-0000-000034000000}"/>
    <cellStyle name="Standard" xfId="0" builtinId="0"/>
    <cellStyle name="Standard 2" xfId="37" xr:uid="{00000000-0005-0000-0000-000036000000}"/>
    <cellStyle name="Standard 2 2" xfId="2" xr:uid="{00000000-0005-0000-0000-000037000000}"/>
    <cellStyle name="Standard 2 3" xfId="67" xr:uid="{00000000-0005-0000-0000-000038000000}"/>
    <cellStyle name="Standard 2 4" xfId="68" xr:uid="{00000000-0005-0000-0000-000039000000}"/>
    <cellStyle name="Standard 3" xfId="38" xr:uid="{00000000-0005-0000-0000-00003A000000}"/>
    <cellStyle name="Standard 3 2" xfId="69" xr:uid="{00000000-0005-0000-0000-00003B000000}"/>
    <cellStyle name="Standard 3 3" xfId="70" xr:uid="{00000000-0005-0000-0000-00003C000000}"/>
    <cellStyle name="Standard 4" xfId="39" xr:uid="{00000000-0005-0000-0000-00003D000000}"/>
    <cellStyle name="Standard 4 2" xfId="71" xr:uid="{00000000-0005-0000-0000-00003E000000}"/>
    <cellStyle name="Standard 5" xfId="1" xr:uid="{00000000-0005-0000-0000-00003F000000}"/>
    <cellStyle name="Standard 6" xfId="72" xr:uid="{00000000-0005-0000-0000-000040000000}"/>
    <cellStyle name="Standard 7" xfId="85" xr:uid="{00000000-0005-0000-0000-000041000000}"/>
    <cellStyle name="Überschrift 1 2" xfId="40" xr:uid="{00000000-0005-0000-0000-000042000000}"/>
    <cellStyle name="Überschrift 1 3" xfId="73" xr:uid="{00000000-0005-0000-0000-000043000000}"/>
    <cellStyle name="Überschrift 2 2" xfId="41" xr:uid="{00000000-0005-0000-0000-000044000000}"/>
    <cellStyle name="Überschrift 2 3" xfId="74" xr:uid="{00000000-0005-0000-0000-000045000000}"/>
    <cellStyle name="Überschrift 3 2" xfId="42" xr:uid="{00000000-0005-0000-0000-000046000000}"/>
    <cellStyle name="Überschrift 3 3" xfId="75" xr:uid="{00000000-0005-0000-0000-000047000000}"/>
    <cellStyle name="Überschrift 4 2" xfId="43" xr:uid="{00000000-0005-0000-0000-000048000000}"/>
    <cellStyle name="Überschrift 4 3" xfId="76" xr:uid="{00000000-0005-0000-0000-000049000000}"/>
    <cellStyle name="Überschrift 5" xfId="44" xr:uid="{00000000-0005-0000-0000-00004A000000}"/>
    <cellStyle name="Überschrift 6" xfId="77" xr:uid="{00000000-0005-0000-0000-00004B000000}"/>
    <cellStyle name="Verknüpfte Zelle 2" xfId="45" xr:uid="{00000000-0005-0000-0000-00004C000000}"/>
    <cellStyle name="Verknüpfte Zelle 3" xfId="78" xr:uid="{00000000-0005-0000-0000-00004D000000}"/>
    <cellStyle name="Währung 2" xfId="79" xr:uid="{00000000-0005-0000-0000-00004E000000}"/>
    <cellStyle name="Währung 2 2" xfId="80" xr:uid="{00000000-0005-0000-0000-00004F000000}"/>
    <cellStyle name="Währung 3" xfId="81" xr:uid="{00000000-0005-0000-0000-000050000000}"/>
    <cellStyle name="Währung 4" xfId="82" xr:uid="{00000000-0005-0000-0000-000051000000}"/>
    <cellStyle name="Warnender Text 2" xfId="46" xr:uid="{00000000-0005-0000-0000-000052000000}"/>
    <cellStyle name="Warnender Text 3" xfId="83" xr:uid="{00000000-0005-0000-0000-000053000000}"/>
    <cellStyle name="Zelle überprüfen 2" xfId="47" xr:uid="{00000000-0005-0000-0000-000054000000}"/>
    <cellStyle name="Zelle überprüfen 3" xfId="84" xr:uid="{00000000-0005-0000-0000-000055000000}"/>
  </cellStyles>
  <dxfs count="0"/>
  <tableStyles count="0" defaultTableStyle="TableStyleMedium2" defaultPivotStyle="PivotStyleLight16"/>
  <colors>
    <mruColors>
      <color rgb="FFE4E9E6"/>
      <color rgb="FFAFBEB5"/>
      <color rgb="FF7A9283"/>
      <color rgb="FF0060A0"/>
      <color rgb="FF8200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2002A"/>
    <pageSetUpPr fitToPage="1"/>
  </sheetPr>
  <dimension ref="A1:M106"/>
  <sheetViews>
    <sheetView showGridLines="0" tabSelected="1" topLeftCell="A88" zoomScaleNormal="100" zoomScalePageLayoutView="80" workbookViewId="0">
      <selection activeCell="H93" sqref="H93"/>
    </sheetView>
  </sheetViews>
  <sheetFormatPr baseColWidth="10" defaultColWidth="51.7109375" defaultRowHeight="25.5" customHeight="1" x14ac:dyDescent="0.25"/>
  <cols>
    <col min="1" max="1" width="55.28515625" style="21" customWidth="1"/>
    <col min="2" max="2" width="11.140625" style="21" customWidth="1"/>
    <col min="3" max="3" width="12.140625" style="21" bestFit="1" customWidth="1"/>
    <col min="4" max="4" width="14.28515625" style="26" customWidth="1"/>
    <col min="5" max="5" width="10" style="21" customWidth="1"/>
    <col min="6" max="7" width="12.7109375" style="21" customWidth="1"/>
    <col min="8" max="8" width="16.85546875" style="21" customWidth="1"/>
    <col min="9" max="9" width="13.7109375" style="21" customWidth="1"/>
    <col min="10" max="10" width="17.5703125" style="21" customWidth="1"/>
    <col min="11" max="11" width="22.85546875" style="21" customWidth="1"/>
    <col min="12" max="16384" width="51.7109375" style="21"/>
  </cols>
  <sheetData>
    <row r="1" spans="1:11" ht="20.25" x14ac:dyDescent="0.25">
      <c r="A1" s="20" t="s">
        <v>114</v>
      </c>
    </row>
    <row r="2" spans="1:11" ht="20.25" x14ac:dyDescent="0.3">
      <c r="A2" s="14" t="s">
        <v>115</v>
      </c>
      <c r="D2" s="77" t="s">
        <v>73</v>
      </c>
    </row>
    <row r="3" spans="1:11" ht="12.75" x14ac:dyDescent="0.2">
      <c r="A3" s="46" t="s">
        <v>72</v>
      </c>
    </row>
    <row r="4" spans="1:11" s="12" customFormat="1" ht="13.5" thickBot="1" x14ac:dyDescent="0.25">
      <c r="A4" s="143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</row>
    <row r="5" spans="1:11" ht="18" x14ac:dyDescent="0.25">
      <c r="A5" s="149" t="s">
        <v>38</v>
      </c>
      <c r="B5" s="150"/>
      <c r="C5" s="150"/>
      <c r="D5" s="150"/>
      <c r="E5" s="150"/>
      <c r="F5" s="150"/>
      <c r="G5" s="150"/>
      <c r="H5" s="150"/>
      <c r="I5" s="150"/>
      <c r="J5" s="150"/>
      <c r="K5" s="151"/>
    </row>
    <row r="6" spans="1:11" ht="85.5" customHeight="1" x14ac:dyDescent="0.2">
      <c r="A6" s="45"/>
      <c r="B6" s="115" t="s">
        <v>24</v>
      </c>
      <c r="C6" s="152" t="s">
        <v>33</v>
      </c>
      <c r="D6" s="152"/>
      <c r="E6" s="152"/>
      <c r="F6" s="152"/>
      <c r="G6" s="152"/>
      <c r="H6" s="116" t="s">
        <v>39</v>
      </c>
      <c r="I6" s="117"/>
      <c r="J6" s="118" t="s">
        <v>116</v>
      </c>
      <c r="K6" s="154"/>
    </row>
    <row r="7" spans="1:11" ht="18" customHeight="1" x14ac:dyDescent="0.25">
      <c r="A7" s="153" t="s">
        <v>36</v>
      </c>
      <c r="B7" s="119" t="s">
        <v>1</v>
      </c>
      <c r="C7" s="130" t="s">
        <v>68</v>
      </c>
      <c r="D7" s="130"/>
      <c r="E7" s="130"/>
      <c r="F7" s="130"/>
      <c r="G7" s="130"/>
      <c r="H7" s="87"/>
      <c r="I7" s="39"/>
      <c r="J7" s="120"/>
      <c r="K7" s="155"/>
    </row>
    <row r="8" spans="1:11" ht="18" customHeight="1" x14ac:dyDescent="0.25">
      <c r="A8" s="153"/>
      <c r="B8" s="121" t="s">
        <v>121</v>
      </c>
      <c r="C8" s="130" t="s">
        <v>79</v>
      </c>
      <c r="D8" s="130"/>
      <c r="E8" s="130"/>
      <c r="F8" s="130"/>
      <c r="G8" s="130"/>
      <c r="H8" s="87"/>
      <c r="I8" s="39"/>
      <c r="J8" s="118"/>
      <c r="K8" s="156"/>
    </row>
    <row r="9" spans="1:11" ht="18" customHeight="1" x14ac:dyDescent="0.25">
      <c r="A9" s="153"/>
      <c r="B9" s="121" t="s">
        <v>122</v>
      </c>
      <c r="C9" s="130" t="s">
        <v>74</v>
      </c>
      <c r="D9" s="130"/>
      <c r="E9" s="130"/>
      <c r="F9" s="130"/>
      <c r="G9" s="130"/>
      <c r="H9" s="87"/>
      <c r="I9" s="146" t="s">
        <v>40</v>
      </c>
      <c r="J9" s="147"/>
      <c r="K9" s="148"/>
    </row>
    <row r="10" spans="1:11" ht="18" customHeight="1" x14ac:dyDescent="0.25">
      <c r="A10" s="153"/>
      <c r="B10" s="119" t="s">
        <v>0</v>
      </c>
      <c r="C10" s="130" t="s">
        <v>46</v>
      </c>
      <c r="D10" s="130"/>
      <c r="E10" s="130"/>
      <c r="F10" s="130"/>
      <c r="G10" s="130"/>
      <c r="H10" s="87"/>
      <c r="I10" s="146"/>
      <c r="J10" s="147"/>
      <c r="K10" s="148"/>
    </row>
    <row r="11" spans="1:11" ht="18" customHeight="1" x14ac:dyDescent="0.25">
      <c r="A11" s="153"/>
      <c r="B11" s="121" t="s">
        <v>47</v>
      </c>
      <c r="C11" s="130" t="s">
        <v>48</v>
      </c>
      <c r="D11" s="130"/>
      <c r="E11" s="130"/>
      <c r="F11" s="130"/>
      <c r="G11" s="130"/>
      <c r="H11" s="87"/>
      <c r="I11" s="146"/>
      <c r="J11" s="147"/>
      <c r="K11" s="148"/>
    </row>
    <row r="12" spans="1:11" ht="18" customHeight="1" x14ac:dyDescent="0.25">
      <c r="A12" s="153"/>
      <c r="B12" s="121" t="s">
        <v>123</v>
      </c>
      <c r="C12" s="130" t="s">
        <v>96</v>
      </c>
      <c r="D12" s="130"/>
      <c r="E12" s="130"/>
      <c r="F12" s="130"/>
      <c r="G12" s="130"/>
      <c r="H12" s="87"/>
      <c r="I12" s="146"/>
      <c r="J12" s="147"/>
      <c r="K12" s="148"/>
    </row>
    <row r="13" spans="1:11" ht="18" customHeight="1" x14ac:dyDescent="0.25">
      <c r="A13" s="153"/>
      <c r="B13" s="121" t="s">
        <v>124</v>
      </c>
      <c r="C13" s="130" t="s">
        <v>97</v>
      </c>
      <c r="D13" s="130"/>
      <c r="E13" s="130"/>
      <c r="F13" s="130"/>
      <c r="G13" s="130"/>
      <c r="H13" s="87"/>
      <c r="I13" s="146"/>
      <c r="J13" s="147"/>
      <c r="K13" s="148"/>
    </row>
    <row r="14" spans="1:11" ht="18" customHeight="1" x14ac:dyDescent="0.25">
      <c r="A14" s="153"/>
      <c r="B14" s="121" t="s">
        <v>125</v>
      </c>
      <c r="C14" s="130" t="s">
        <v>26</v>
      </c>
      <c r="D14" s="130"/>
      <c r="E14" s="130"/>
      <c r="F14" s="130"/>
      <c r="G14" s="130"/>
      <c r="H14" s="87"/>
      <c r="I14" s="146"/>
      <c r="J14" s="147"/>
      <c r="K14" s="148"/>
    </row>
    <row r="15" spans="1:11" ht="18" customHeight="1" x14ac:dyDescent="0.25">
      <c r="A15" s="153"/>
      <c r="B15" s="121" t="s">
        <v>126</v>
      </c>
      <c r="C15" s="130" t="s">
        <v>69</v>
      </c>
      <c r="D15" s="130"/>
      <c r="E15" s="130"/>
      <c r="F15" s="130"/>
      <c r="G15" s="130"/>
      <c r="H15" s="87"/>
      <c r="I15" s="146"/>
      <c r="J15" s="147"/>
      <c r="K15" s="148"/>
    </row>
    <row r="16" spans="1:11" ht="18" customHeight="1" x14ac:dyDescent="0.25">
      <c r="A16" s="153"/>
      <c r="B16" s="121" t="s">
        <v>41</v>
      </c>
      <c r="C16" s="130" t="s">
        <v>109</v>
      </c>
      <c r="D16" s="130"/>
      <c r="E16" s="130"/>
      <c r="F16" s="130"/>
      <c r="G16" s="130"/>
      <c r="H16" s="87"/>
      <c r="I16" s="146"/>
      <c r="J16" s="147"/>
      <c r="K16" s="148"/>
    </row>
    <row r="17" spans="1:12" ht="18" customHeight="1" x14ac:dyDescent="0.25">
      <c r="A17" s="113"/>
      <c r="B17" s="121" t="s">
        <v>67</v>
      </c>
      <c r="C17" s="130" t="s">
        <v>110</v>
      </c>
      <c r="D17" s="130"/>
      <c r="E17" s="130"/>
      <c r="F17" s="130"/>
      <c r="G17" s="130"/>
      <c r="H17" s="87"/>
      <c r="I17" s="110"/>
      <c r="J17" s="111"/>
      <c r="K17" s="112"/>
    </row>
    <row r="18" spans="1:12" ht="18" customHeight="1" x14ac:dyDescent="0.25">
      <c r="A18" s="113"/>
      <c r="B18" s="121" t="s">
        <v>86</v>
      </c>
      <c r="C18" s="130" t="s">
        <v>87</v>
      </c>
      <c r="D18" s="130"/>
      <c r="E18" s="130"/>
      <c r="F18" s="130"/>
      <c r="G18" s="130"/>
      <c r="H18" s="87"/>
      <c r="I18" s="110"/>
      <c r="J18" s="111"/>
      <c r="K18" s="112"/>
    </row>
    <row r="19" spans="1:12" s="22" customFormat="1" ht="66" customHeight="1" x14ac:dyDescent="0.25">
      <c r="A19" s="40" t="s">
        <v>66</v>
      </c>
      <c r="B19" s="29" t="s">
        <v>24</v>
      </c>
      <c r="C19" s="30" t="s">
        <v>23</v>
      </c>
      <c r="D19" s="29" t="s">
        <v>22</v>
      </c>
      <c r="E19" s="29" t="s">
        <v>21</v>
      </c>
      <c r="F19" s="41" t="s">
        <v>20</v>
      </c>
      <c r="G19" s="42" t="s">
        <v>19</v>
      </c>
      <c r="H19" s="43" t="s">
        <v>37</v>
      </c>
      <c r="I19" s="37" t="s">
        <v>18</v>
      </c>
      <c r="J19" s="37" t="s">
        <v>35</v>
      </c>
      <c r="K19" s="38" t="s">
        <v>32</v>
      </c>
    </row>
    <row r="20" spans="1:12" s="23" customFormat="1" ht="22.5" customHeight="1" thickBot="1" x14ac:dyDescent="0.25">
      <c r="A20" s="11" t="s">
        <v>34</v>
      </c>
      <c r="B20" s="10"/>
      <c r="C20" s="10" t="s">
        <v>16</v>
      </c>
      <c r="D20" s="10"/>
      <c r="E20" s="10"/>
      <c r="F20" s="9" t="s">
        <v>17</v>
      </c>
      <c r="G20" s="8" t="s">
        <v>16</v>
      </c>
      <c r="H20" s="7" t="s">
        <v>15</v>
      </c>
      <c r="I20" s="7" t="s">
        <v>14</v>
      </c>
      <c r="J20" s="7" t="s">
        <v>31</v>
      </c>
      <c r="K20" s="6" t="s">
        <v>13</v>
      </c>
    </row>
    <row r="21" spans="1:12" s="24" customFormat="1" ht="12" thickBot="1" x14ac:dyDescent="0.3">
      <c r="A21" s="31" t="s">
        <v>12</v>
      </c>
      <c r="B21" s="32" t="s">
        <v>11</v>
      </c>
      <c r="C21" s="32" t="s">
        <v>10</v>
      </c>
      <c r="D21" s="32" t="s">
        <v>9</v>
      </c>
      <c r="E21" s="32" t="s">
        <v>8</v>
      </c>
      <c r="F21" s="33" t="s">
        <v>7</v>
      </c>
      <c r="G21" s="34" t="s">
        <v>6</v>
      </c>
      <c r="H21" s="35" t="s">
        <v>5</v>
      </c>
      <c r="I21" s="35" t="s">
        <v>4</v>
      </c>
      <c r="J21" s="35" t="s">
        <v>3</v>
      </c>
      <c r="K21" s="36" t="s">
        <v>2</v>
      </c>
    </row>
    <row r="22" spans="1:12" ht="21" customHeight="1" x14ac:dyDescent="0.25">
      <c r="A22" s="53" t="s">
        <v>43</v>
      </c>
      <c r="B22" s="54" t="s">
        <v>1</v>
      </c>
      <c r="C22" s="56">
        <v>757.83</v>
      </c>
      <c r="D22" s="52" t="s">
        <v>75</v>
      </c>
      <c r="E22" s="62" t="s">
        <v>78</v>
      </c>
      <c r="F22" s="75" t="s">
        <v>54</v>
      </c>
      <c r="G22" s="5">
        <f t="shared" ref="G22:G51" si="0">C22*F22</f>
        <v>79087.14</v>
      </c>
      <c r="H22" s="4" t="str">
        <f t="shared" ref="H22:H51" si="1">IF(VLOOKUP(B22,$B$7:$H$18,7,TRUE)=0,"",VLOOKUP(B22,$B$7:$H$18,7,TRUE))</f>
        <v/>
      </c>
      <c r="I22" s="5" t="str">
        <f t="shared" ref="I22:I51" si="2">IF(H22="","",G22/H22)</f>
        <v/>
      </c>
      <c r="J22" s="4" t="str">
        <f>IF($J$7="","",$J$7)</f>
        <v/>
      </c>
      <c r="K22" s="44" t="str">
        <f t="shared" ref="K22:K51" si="3">IF(J22="","",I22*J22)</f>
        <v/>
      </c>
      <c r="L22" s="79"/>
    </row>
    <row r="23" spans="1:12" ht="21" customHeight="1" x14ac:dyDescent="0.25">
      <c r="A23" s="53" t="s">
        <v>43</v>
      </c>
      <c r="B23" s="54" t="s">
        <v>1</v>
      </c>
      <c r="C23" s="56">
        <v>196.95</v>
      </c>
      <c r="D23" s="58" t="s">
        <v>76</v>
      </c>
      <c r="E23" s="54" t="s">
        <v>78</v>
      </c>
      <c r="F23" s="57" t="s">
        <v>54</v>
      </c>
      <c r="G23" s="5">
        <f t="shared" si="0"/>
        <v>20553.7</v>
      </c>
      <c r="H23" s="4" t="str">
        <f t="shared" si="1"/>
        <v/>
      </c>
      <c r="I23" s="5" t="str">
        <f t="shared" si="2"/>
        <v/>
      </c>
      <c r="J23" s="4" t="str">
        <f t="shared" ref="J23:J51" si="4">IF($J$7="","",$J$7)</f>
        <v/>
      </c>
      <c r="K23" s="44" t="str">
        <f t="shared" si="3"/>
        <v/>
      </c>
      <c r="L23" s="79"/>
    </row>
    <row r="24" spans="1:12" ht="21" customHeight="1" x14ac:dyDescent="0.25">
      <c r="A24" s="53" t="s">
        <v>43</v>
      </c>
      <c r="B24" s="54" t="s">
        <v>1</v>
      </c>
      <c r="C24" s="56">
        <v>201.05</v>
      </c>
      <c r="D24" s="58" t="s">
        <v>50</v>
      </c>
      <c r="E24" s="54" t="s">
        <v>78</v>
      </c>
      <c r="F24" s="75" t="s">
        <v>54</v>
      </c>
      <c r="G24" s="5">
        <f t="shared" si="0"/>
        <v>20981.58</v>
      </c>
      <c r="H24" s="4" t="str">
        <f t="shared" si="1"/>
        <v/>
      </c>
      <c r="I24" s="5" t="str">
        <f t="shared" si="2"/>
        <v/>
      </c>
      <c r="J24" s="4" t="str">
        <f t="shared" si="4"/>
        <v/>
      </c>
      <c r="K24" s="44" t="str">
        <f t="shared" si="3"/>
        <v/>
      </c>
    </row>
    <row r="25" spans="1:12" ht="21" customHeight="1" x14ac:dyDescent="0.25">
      <c r="A25" s="53" t="s">
        <v>79</v>
      </c>
      <c r="B25" s="54" t="s">
        <v>90</v>
      </c>
      <c r="C25" s="56">
        <v>51.7</v>
      </c>
      <c r="D25" s="71" t="s">
        <v>75</v>
      </c>
      <c r="E25" s="54" t="s">
        <v>78</v>
      </c>
      <c r="F25" s="75" t="s">
        <v>54</v>
      </c>
      <c r="G25" s="5">
        <f t="shared" si="0"/>
        <v>5395.41</v>
      </c>
      <c r="H25" s="4" t="str">
        <f t="shared" si="1"/>
        <v/>
      </c>
      <c r="I25" s="5" t="str">
        <f t="shared" si="2"/>
        <v/>
      </c>
      <c r="J25" s="4" t="str">
        <f t="shared" si="4"/>
        <v/>
      </c>
      <c r="K25" s="44" t="str">
        <f t="shared" si="3"/>
        <v/>
      </c>
    </row>
    <row r="26" spans="1:12" ht="21" customHeight="1" x14ac:dyDescent="0.25">
      <c r="A26" s="53" t="s">
        <v>79</v>
      </c>
      <c r="B26" s="54" t="s">
        <v>89</v>
      </c>
      <c r="C26" s="56">
        <v>28.7</v>
      </c>
      <c r="D26" s="71" t="s">
        <v>75</v>
      </c>
      <c r="E26" s="81" t="s">
        <v>80</v>
      </c>
      <c r="F26" s="75" t="s">
        <v>49</v>
      </c>
      <c r="G26" s="5">
        <f t="shared" si="0"/>
        <v>344.4</v>
      </c>
      <c r="H26" s="4" t="str">
        <f t="shared" si="1"/>
        <v/>
      </c>
      <c r="I26" s="5" t="str">
        <f t="shared" si="2"/>
        <v/>
      </c>
      <c r="J26" s="4" t="str">
        <f t="shared" si="4"/>
        <v/>
      </c>
      <c r="K26" s="44" t="str">
        <f t="shared" si="3"/>
        <v/>
      </c>
    </row>
    <row r="27" spans="1:12" ht="21" customHeight="1" x14ac:dyDescent="0.25">
      <c r="A27" s="53" t="s">
        <v>79</v>
      </c>
      <c r="B27" s="54" t="s">
        <v>89</v>
      </c>
      <c r="C27" s="56">
        <v>162.77000000000001</v>
      </c>
      <c r="D27" s="71" t="s">
        <v>70</v>
      </c>
      <c r="E27" s="81" t="s">
        <v>80</v>
      </c>
      <c r="F27" s="75" t="s">
        <v>49</v>
      </c>
      <c r="G27" s="5">
        <f t="shared" si="0"/>
        <v>1953.24</v>
      </c>
      <c r="H27" s="4" t="str">
        <f t="shared" si="1"/>
        <v/>
      </c>
      <c r="I27" s="5" t="str">
        <f t="shared" si="2"/>
        <v/>
      </c>
      <c r="J27" s="4" t="str">
        <f t="shared" si="4"/>
        <v/>
      </c>
      <c r="K27" s="44" t="str">
        <f t="shared" si="3"/>
        <v/>
      </c>
    </row>
    <row r="28" spans="1:12" ht="21" customHeight="1" x14ac:dyDescent="0.25">
      <c r="A28" s="55" t="s">
        <v>74</v>
      </c>
      <c r="B28" s="59" t="s">
        <v>93</v>
      </c>
      <c r="C28" s="60">
        <v>5.99</v>
      </c>
      <c r="D28" s="52" t="s">
        <v>45</v>
      </c>
      <c r="E28" s="54" t="s">
        <v>44</v>
      </c>
      <c r="F28" s="75" t="s">
        <v>49</v>
      </c>
      <c r="G28" s="5">
        <f t="shared" si="0"/>
        <v>71.88</v>
      </c>
      <c r="H28" s="4" t="str">
        <f t="shared" si="1"/>
        <v/>
      </c>
      <c r="I28" s="5" t="str">
        <f t="shared" si="2"/>
        <v/>
      </c>
      <c r="J28" s="4" t="str">
        <f t="shared" si="4"/>
        <v/>
      </c>
      <c r="K28" s="44" t="str">
        <f t="shared" si="3"/>
        <v/>
      </c>
    </row>
    <row r="29" spans="1:12" ht="21" customHeight="1" x14ac:dyDescent="0.25">
      <c r="A29" s="55" t="s">
        <v>74</v>
      </c>
      <c r="B29" s="59" t="s">
        <v>92</v>
      </c>
      <c r="C29" s="60">
        <v>13.96</v>
      </c>
      <c r="D29" s="71" t="s">
        <v>75</v>
      </c>
      <c r="E29" s="54" t="s">
        <v>44</v>
      </c>
      <c r="F29" s="75" t="s">
        <v>49</v>
      </c>
      <c r="G29" s="5">
        <f t="shared" si="0"/>
        <v>167.52</v>
      </c>
      <c r="H29" s="4" t="str">
        <f t="shared" si="1"/>
        <v/>
      </c>
      <c r="I29" s="5" t="str">
        <f t="shared" si="2"/>
        <v/>
      </c>
      <c r="J29" s="4" t="str">
        <f t="shared" si="4"/>
        <v/>
      </c>
      <c r="K29" s="44" t="str">
        <f t="shared" si="3"/>
        <v/>
      </c>
    </row>
    <row r="30" spans="1:12" ht="21" customHeight="1" x14ac:dyDescent="0.25">
      <c r="A30" s="55" t="s">
        <v>74</v>
      </c>
      <c r="B30" s="59" t="s">
        <v>91</v>
      </c>
      <c r="C30" s="60">
        <v>6.35</v>
      </c>
      <c r="D30" s="52" t="s">
        <v>45</v>
      </c>
      <c r="E30" s="54" t="s">
        <v>81</v>
      </c>
      <c r="F30" s="57" t="s">
        <v>56</v>
      </c>
      <c r="G30" s="5">
        <f t="shared" si="0"/>
        <v>1593.15</v>
      </c>
      <c r="H30" s="4" t="str">
        <f t="shared" si="1"/>
        <v/>
      </c>
      <c r="I30" s="5" t="str">
        <f t="shared" si="2"/>
        <v/>
      </c>
      <c r="J30" s="4" t="str">
        <f t="shared" si="4"/>
        <v/>
      </c>
      <c r="K30" s="44" t="str">
        <f t="shared" si="3"/>
        <v/>
      </c>
    </row>
    <row r="31" spans="1:12" ht="21" customHeight="1" x14ac:dyDescent="0.25">
      <c r="A31" s="55" t="s">
        <v>74</v>
      </c>
      <c r="B31" s="59" t="s">
        <v>91</v>
      </c>
      <c r="C31" s="60">
        <v>28.55</v>
      </c>
      <c r="D31" s="71" t="s">
        <v>75</v>
      </c>
      <c r="E31" s="54" t="s">
        <v>81</v>
      </c>
      <c r="F31" s="75" t="s">
        <v>56</v>
      </c>
      <c r="G31" s="5">
        <f t="shared" si="0"/>
        <v>7162.91</v>
      </c>
      <c r="H31" s="4" t="str">
        <f t="shared" si="1"/>
        <v/>
      </c>
      <c r="I31" s="5" t="str">
        <f t="shared" si="2"/>
        <v/>
      </c>
      <c r="J31" s="4" t="str">
        <f t="shared" si="4"/>
        <v/>
      </c>
      <c r="K31" s="44" t="str">
        <f t="shared" si="3"/>
        <v/>
      </c>
    </row>
    <row r="32" spans="1:12" ht="21" customHeight="1" x14ac:dyDescent="0.25">
      <c r="A32" s="55" t="s">
        <v>46</v>
      </c>
      <c r="B32" s="59" t="s">
        <v>0</v>
      </c>
      <c r="C32" s="60">
        <v>73.7</v>
      </c>
      <c r="D32" s="71" t="s">
        <v>45</v>
      </c>
      <c r="E32" s="54" t="s">
        <v>81</v>
      </c>
      <c r="F32" s="75" t="s">
        <v>56</v>
      </c>
      <c r="G32" s="5">
        <f t="shared" si="0"/>
        <v>18490.59</v>
      </c>
      <c r="H32" s="4" t="str">
        <f t="shared" si="1"/>
        <v/>
      </c>
      <c r="I32" s="5" t="str">
        <f t="shared" si="2"/>
        <v/>
      </c>
      <c r="J32" s="4" t="str">
        <f t="shared" si="4"/>
        <v/>
      </c>
      <c r="K32" s="44" t="str">
        <f t="shared" si="3"/>
        <v/>
      </c>
    </row>
    <row r="33" spans="1:11" ht="21" customHeight="1" x14ac:dyDescent="0.25">
      <c r="A33" s="55" t="s">
        <v>46</v>
      </c>
      <c r="B33" s="59" t="s">
        <v>0</v>
      </c>
      <c r="C33" s="60">
        <v>2.23</v>
      </c>
      <c r="D33" s="71" t="s">
        <v>75</v>
      </c>
      <c r="E33" s="54" t="s">
        <v>81</v>
      </c>
      <c r="F33" s="75" t="s">
        <v>56</v>
      </c>
      <c r="G33" s="5">
        <f t="shared" si="0"/>
        <v>559.48</v>
      </c>
      <c r="H33" s="4" t="str">
        <f t="shared" si="1"/>
        <v/>
      </c>
      <c r="I33" s="5" t="str">
        <f t="shared" si="2"/>
        <v/>
      </c>
      <c r="J33" s="4" t="str">
        <f t="shared" si="4"/>
        <v/>
      </c>
      <c r="K33" s="44" t="str">
        <f t="shared" si="3"/>
        <v/>
      </c>
    </row>
    <row r="34" spans="1:11" ht="26.45" customHeight="1" x14ac:dyDescent="0.25">
      <c r="A34" s="55" t="s">
        <v>48</v>
      </c>
      <c r="B34" s="59" t="s">
        <v>47</v>
      </c>
      <c r="C34" s="60">
        <v>76.260000000000005</v>
      </c>
      <c r="D34" s="78" t="s">
        <v>51</v>
      </c>
      <c r="E34" s="54" t="s">
        <v>81</v>
      </c>
      <c r="F34" s="75" t="s">
        <v>56</v>
      </c>
      <c r="G34" s="5">
        <f t="shared" si="0"/>
        <v>19132.87</v>
      </c>
      <c r="H34" s="4" t="str">
        <f t="shared" si="1"/>
        <v/>
      </c>
      <c r="I34" s="5" t="str">
        <f t="shared" si="2"/>
        <v/>
      </c>
      <c r="J34" s="4" t="str">
        <f t="shared" si="4"/>
        <v/>
      </c>
      <c r="K34" s="44" t="str">
        <f t="shared" si="3"/>
        <v/>
      </c>
    </row>
    <row r="35" spans="1:11" ht="21" customHeight="1" x14ac:dyDescent="0.25">
      <c r="A35" s="55" t="s">
        <v>48</v>
      </c>
      <c r="B35" s="59" t="s">
        <v>47</v>
      </c>
      <c r="C35" s="60">
        <v>84.34</v>
      </c>
      <c r="D35" s="71" t="s">
        <v>71</v>
      </c>
      <c r="E35" s="54" t="s">
        <v>81</v>
      </c>
      <c r="F35" s="57" t="s">
        <v>56</v>
      </c>
      <c r="G35" s="5">
        <f t="shared" si="0"/>
        <v>21160.06</v>
      </c>
      <c r="H35" s="4" t="str">
        <f t="shared" si="1"/>
        <v/>
      </c>
      <c r="I35" s="5" t="str">
        <f t="shared" si="2"/>
        <v/>
      </c>
      <c r="J35" s="4" t="str">
        <f t="shared" si="4"/>
        <v/>
      </c>
      <c r="K35" s="44" t="str">
        <f t="shared" si="3"/>
        <v/>
      </c>
    </row>
    <row r="36" spans="1:11" ht="21" customHeight="1" x14ac:dyDescent="0.25">
      <c r="A36" s="72" t="s">
        <v>96</v>
      </c>
      <c r="B36" s="59" t="s">
        <v>94</v>
      </c>
      <c r="C36" s="60">
        <v>173.36</v>
      </c>
      <c r="D36" s="52" t="s">
        <v>75</v>
      </c>
      <c r="E36" s="54" t="s">
        <v>82</v>
      </c>
      <c r="F36" s="57" t="s">
        <v>55</v>
      </c>
      <c r="G36" s="5">
        <f t="shared" si="0"/>
        <v>9045.92</v>
      </c>
      <c r="H36" s="4" t="str">
        <f t="shared" si="1"/>
        <v/>
      </c>
      <c r="I36" s="5" t="str">
        <f t="shared" si="2"/>
        <v/>
      </c>
      <c r="J36" s="4" t="str">
        <f t="shared" si="4"/>
        <v/>
      </c>
      <c r="K36" s="44" t="str">
        <f t="shared" si="3"/>
        <v/>
      </c>
    </row>
    <row r="37" spans="1:11" ht="21" customHeight="1" x14ac:dyDescent="0.25">
      <c r="A37" s="72" t="s">
        <v>96</v>
      </c>
      <c r="B37" s="59" t="s">
        <v>94</v>
      </c>
      <c r="C37" s="60">
        <v>333.13</v>
      </c>
      <c r="D37" s="52" t="s">
        <v>51</v>
      </c>
      <c r="E37" s="62" t="s">
        <v>82</v>
      </c>
      <c r="F37" s="57" t="s">
        <v>55</v>
      </c>
      <c r="G37" s="5">
        <f t="shared" si="0"/>
        <v>17382.72</v>
      </c>
      <c r="H37" s="4" t="str">
        <f t="shared" si="1"/>
        <v/>
      </c>
      <c r="I37" s="5" t="str">
        <f t="shared" si="2"/>
        <v/>
      </c>
      <c r="J37" s="4" t="str">
        <f t="shared" si="4"/>
        <v/>
      </c>
      <c r="K37" s="44" t="str">
        <f t="shared" si="3"/>
        <v/>
      </c>
    </row>
    <row r="38" spans="1:11" ht="21" customHeight="1" x14ac:dyDescent="0.25">
      <c r="A38" s="72" t="s">
        <v>96</v>
      </c>
      <c r="B38" s="59" t="s">
        <v>95</v>
      </c>
      <c r="C38" s="60">
        <v>27.23</v>
      </c>
      <c r="D38" s="71" t="s">
        <v>75</v>
      </c>
      <c r="E38" s="62" t="s">
        <v>44</v>
      </c>
      <c r="F38" s="57" t="s">
        <v>49</v>
      </c>
      <c r="G38" s="5">
        <f t="shared" si="0"/>
        <v>326.76</v>
      </c>
      <c r="H38" s="4" t="str">
        <f t="shared" si="1"/>
        <v/>
      </c>
      <c r="I38" s="5" t="str">
        <f t="shared" si="2"/>
        <v/>
      </c>
      <c r="J38" s="4" t="str">
        <f t="shared" si="4"/>
        <v/>
      </c>
      <c r="K38" s="44" t="str">
        <f t="shared" si="3"/>
        <v/>
      </c>
    </row>
    <row r="39" spans="1:11" ht="21" customHeight="1" x14ac:dyDescent="0.25">
      <c r="A39" s="72" t="s">
        <v>97</v>
      </c>
      <c r="B39" s="82" t="s">
        <v>100</v>
      </c>
      <c r="C39" s="60">
        <v>84.22</v>
      </c>
      <c r="D39" s="83" t="s">
        <v>51</v>
      </c>
      <c r="E39" s="62" t="s">
        <v>82</v>
      </c>
      <c r="F39" s="57" t="s">
        <v>55</v>
      </c>
      <c r="G39" s="84">
        <f t="shared" si="0"/>
        <v>4394.6000000000004</v>
      </c>
      <c r="H39" s="85" t="str">
        <f t="shared" si="1"/>
        <v/>
      </c>
      <c r="I39" s="84" t="str">
        <f t="shared" si="2"/>
        <v/>
      </c>
      <c r="J39" s="4" t="str">
        <f t="shared" si="4"/>
        <v/>
      </c>
      <c r="K39" s="44" t="str">
        <f t="shared" si="3"/>
        <v/>
      </c>
    </row>
    <row r="40" spans="1:11" ht="21" customHeight="1" x14ac:dyDescent="0.25">
      <c r="A40" s="72" t="s">
        <v>97</v>
      </c>
      <c r="B40" s="82" t="s">
        <v>100</v>
      </c>
      <c r="C40" s="60">
        <v>150.35</v>
      </c>
      <c r="D40" s="83" t="s">
        <v>71</v>
      </c>
      <c r="E40" s="62" t="s">
        <v>82</v>
      </c>
      <c r="F40" s="57" t="s">
        <v>55</v>
      </c>
      <c r="G40" s="84">
        <f t="shared" si="0"/>
        <v>7845.26</v>
      </c>
      <c r="H40" s="85" t="str">
        <f t="shared" si="1"/>
        <v/>
      </c>
      <c r="I40" s="84" t="str">
        <f t="shared" si="2"/>
        <v/>
      </c>
      <c r="J40" s="4" t="str">
        <f t="shared" si="4"/>
        <v/>
      </c>
      <c r="K40" s="44" t="str">
        <f t="shared" si="3"/>
        <v/>
      </c>
    </row>
    <row r="41" spans="1:11" ht="21" customHeight="1" x14ac:dyDescent="0.25">
      <c r="A41" s="72" t="s">
        <v>97</v>
      </c>
      <c r="B41" s="82" t="s">
        <v>98</v>
      </c>
      <c r="C41" s="60">
        <v>20.13</v>
      </c>
      <c r="D41" s="83" t="s">
        <v>71</v>
      </c>
      <c r="E41" s="62" t="s">
        <v>99</v>
      </c>
      <c r="F41" s="57" t="s">
        <v>112</v>
      </c>
      <c r="G41" s="84">
        <f t="shared" si="0"/>
        <v>525.19000000000005</v>
      </c>
      <c r="H41" s="85" t="str">
        <f t="shared" si="1"/>
        <v/>
      </c>
      <c r="I41" s="84" t="str">
        <f t="shared" si="2"/>
        <v/>
      </c>
      <c r="J41" s="4" t="str">
        <f t="shared" si="4"/>
        <v/>
      </c>
      <c r="K41" s="44" t="str">
        <f t="shared" si="3"/>
        <v/>
      </c>
    </row>
    <row r="42" spans="1:11" ht="27" customHeight="1" x14ac:dyDescent="0.25">
      <c r="A42" s="55" t="s">
        <v>26</v>
      </c>
      <c r="B42" s="59" t="s">
        <v>101</v>
      </c>
      <c r="C42" s="60">
        <v>24.82</v>
      </c>
      <c r="D42" s="78" t="s">
        <v>75</v>
      </c>
      <c r="E42" s="62" t="s">
        <v>44</v>
      </c>
      <c r="F42" s="57" t="s">
        <v>49</v>
      </c>
      <c r="G42" s="84">
        <f t="shared" si="0"/>
        <v>297.83999999999997</v>
      </c>
      <c r="H42" s="85" t="str">
        <f t="shared" si="1"/>
        <v/>
      </c>
      <c r="I42" s="84" t="str">
        <f t="shared" si="2"/>
        <v/>
      </c>
      <c r="J42" s="4" t="str">
        <f t="shared" si="4"/>
        <v/>
      </c>
      <c r="K42" s="44" t="str">
        <f t="shared" si="3"/>
        <v/>
      </c>
    </row>
    <row r="43" spans="1:11" ht="21" customHeight="1" x14ac:dyDescent="0.25">
      <c r="A43" s="55" t="s">
        <v>26</v>
      </c>
      <c r="B43" s="59" t="s">
        <v>102</v>
      </c>
      <c r="C43" s="60">
        <v>41.77</v>
      </c>
      <c r="D43" s="52" t="s">
        <v>51</v>
      </c>
      <c r="E43" s="62" t="s">
        <v>78</v>
      </c>
      <c r="F43" s="57" t="s">
        <v>54</v>
      </c>
      <c r="G43" s="84">
        <f t="shared" si="0"/>
        <v>4359.12</v>
      </c>
      <c r="H43" s="85" t="str">
        <f t="shared" si="1"/>
        <v/>
      </c>
      <c r="I43" s="84" t="str">
        <f t="shared" si="2"/>
        <v/>
      </c>
      <c r="J43" s="4" t="str">
        <f t="shared" si="4"/>
        <v/>
      </c>
      <c r="K43" s="44" t="str">
        <f t="shared" si="3"/>
        <v/>
      </c>
    </row>
    <row r="44" spans="1:11" ht="21" customHeight="1" x14ac:dyDescent="0.25">
      <c r="A44" s="55" t="s">
        <v>69</v>
      </c>
      <c r="B44" s="82" t="s">
        <v>103</v>
      </c>
      <c r="C44" s="60">
        <v>7.79</v>
      </c>
      <c r="D44" s="83" t="s">
        <v>45</v>
      </c>
      <c r="E44" s="62" t="s">
        <v>81</v>
      </c>
      <c r="F44" s="57" t="s">
        <v>56</v>
      </c>
      <c r="G44" s="84">
        <f t="shared" si="0"/>
        <v>1954.43</v>
      </c>
      <c r="H44" s="85" t="str">
        <f t="shared" si="1"/>
        <v/>
      </c>
      <c r="I44" s="84" t="str">
        <f t="shared" si="2"/>
        <v/>
      </c>
      <c r="J44" s="4" t="str">
        <f t="shared" si="4"/>
        <v/>
      </c>
      <c r="K44" s="44" t="str">
        <f t="shared" si="3"/>
        <v/>
      </c>
    </row>
    <row r="45" spans="1:11" ht="21" customHeight="1" x14ac:dyDescent="0.25">
      <c r="A45" s="55" t="s">
        <v>69</v>
      </c>
      <c r="B45" s="82" t="s">
        <v>104</v>
      </c>
      <c r="C45" s="60">
        <v>84.59</v>
      </c>
      <c r="D45" s="83" t="s">
        <v>50</v>
      </c>
      <c r="E45" s="62" t="s">
        <v>78</v>
      </c>
      <c r="F45" s="57" t="s">
        <v>54</v>
      </c>
      <c r="G45" s="84">
        <f t="shared" si="0"/>
        <v>8827.81</v>
      </c>
      <c r="H45" s="85" t="str">
        <f t="shared" si="1"/>
        <v/>
      </c>
      <c r="I45" s="84" t="str">
        <f t="shared" si="2"/>
        <v/>
      </c>
      <c r="J45" s="4" t="str">
        <f t="shared" si="4"/>
        <v/>
      </c>
      <c r="K45" s="44" t="str">
        <f t="shared" si="3"/>
        <v/>
      </c>
    </row>
    <row r="46" spans="1:11" ht="21" customHeight="1" x14ac:dyDescent="0.25">
      <c r="A46" s="55" t="s">
        <v>69</v>
      </c>
      <c r="B46" s="59" t="s">
        <v>105</v>
      </c>
      <c r="C46" s="60">
        <v>84.18</v>
      </c>
      <c r="D46" s="71" t="s">
        <v>76</v>
      </c>
      <c r="E46" s="62" t="s">
        <v>44</v>
      </c>
      <c r="F46" s="57" t="s">
        <v>49</v>
      </c>
      <c r="G46" s="84">
        <f t="shared" si="0"/>
        <v>1010.16</v>
      </c>
      <c r="H46" s="85" t="str">
        <f t="shared" si="1"/>
        <v/>
      </c>
      <c r="I46" s="84" t="str">
        <f t="shared" si="2"/>
        <v/>
      </c>
      <c r="J46" s="4" t="str">
        <f t="shared" si="4"/>
        <v/>
      </c>
      <c r="K46" s="44" t="str">
        <f t="shared" si="3"/>
        <v/>
      </c>
    </row>
    <row r="47" spans="1:11" ht="21" customHeight="1" x14ac:dyDescent="0.25">
      <c r="A47" s="55" t="s">
        <v>69</v>
      </c>
      <c r="B47" s="59" t="s">
        <v>106</v>
      </c>
      <c r="C47" s="60">
        <v>114.14</v>
      </c>
      <c r="D47" s="58" t="s">
        <v>75</v>
      </c>
      <c r="E47" s="62" t="s">
        <v>84</v>
      </c>
      <c r="F47" s="75" t="s">
        <v>85</v>
      </c>
      <c r="G47" s="84">
        <f t="shared" si="0"/>
        <v>456.56</v>
      </c>
      <c r="H47" s="85" t="str">
        <f t="shared" si="1"/>
        <v/>
      </c>
      <c r="I47" s="84" t="str">
        <f t="shared" si="2"/>
        <v/>
      </c>
      <c r="J47" s="4" t="str">
        <f t="shared" si="4"/>
        <v/>
      </c>
      <c r="K47" s="44" t="str">
        <f t="shared" si="3"/>
        <v/>
      </c>
    </row>
    <row r="48" spans="1:11" ht="21" customHeight="1" x14ac:dyDescent="0.25">
      <c r="A48" s="55" t="s">
        <v>69</v>
      </c>
      <c r="B48" s="59" t="s">
        <v>107</v>
      </c>
      <c r="C48" s="60">
        <v>81.42</v>
      </c>
      <c r="D48" s="83" t="s">
        <v>75</v>
      </c>
      <c r="E48" s="62" t="s">
        <v>41</v>
      </c>
      <c r="F48" s="57" t="s">
        <v>57</v>
      </c>
      <c r="G48" s="84">
        <f t="shared" si="0"/>
        <v>81.42</v>
      </c>
      <c r="H48" s="85" t="str">
        <f t="shared" si="1"/>
        <v/>
      </c>
      <c r="I48" s="84" t="str">
        <f t="shared" si="2"/>
        <v/>
      </c>
      <c r="J48" s="4" t="str">
        <f t="shared" si="4"/>
        <v/>
      </c>
      <c r="K48" s="44" t="str">
        <f t="shared" si="3"/>
        <v/>
      </c>
    </row>
    <row r="49" spans="1:11" ht="26.45" customHeight="1" x14ac:dyDescent="0.25">
      <c r="A49" s="55" t="s">
        <v>108</v>
      </c>
      <c r="B49" s="59" t="s">
        <v>41</v>
      </c>
      <c r="C49" s="60">
        <v>7</v>
      </c>
      <c r="D49" s="78" t="s">
        <v>45</v>
      </c>
      <c r="E49" s="62" t="s">
        <v>81</v>
      </c>
      <c r="F49" s="57" t="s">
        <v>56</v>
      </c>
      <c r="G49" s="5">
        <f t="shared" si="0"/>
        <v>1756.23</v>
      </c>
      <c r="H49" s="85" t="str">
        <f t="shared" si="1"/>
        <v/>
      </c>
      <c r="I49" s="84" t="str">
        <f t="shared" si="2"/>
        <v/>
      </c>
      <c r="J49" s="4" t="str">
        <f t="shared" si="4"/>
        <v/>
      </c>
      <c r="K49" s="44" t="str">
        <f t="shared" si="3"/>
        <v/>
      </c>
    </row>
    <row r="50" spans="1:11" ht="26.45" customHeight="1" x14ac:dyDescent="0.25">
      <c r="A50" s="55" t="s">
        <v>83</v>
      </c>
      <c r="B50" s="59" t="s">
        <v>67</v>
      </c>
      <c r="C50" s="60">
        <v>52.61</v>
      </c>
      <c r="D50" s="78" t="s">
        <v>75</v>
      </c>
      <c r="E50" s="62" t="s">
        <v>78</v>
      </c>
      <c r="F50" s="57" t="s">
        <v>54</v>
      </c>
      <c r="G50" s="5">
        <f t="shared" si="0"/>
        <v>5490.38</v>
      </c>
      <c r="H50" s="85" t="str">
        <f t="shared" si="1"/>
        <v/>
      </c>
      <c r="I50" s="84" t="str">
        <f t="shared" si="2"/>
        <v/>
      </c>
      <c r="J50" s="4" t="str">
        <f t="shared" si="4"/>
        <v/>
      </c>
      <c r="K50" s="44" t="str">
        <f t="shared" si="3"/>
        <v/>
      </c>
    </row>
    <row r="51" spans="1:11" ht="21" customHeight="1" thickBot="1" x14ac:dyDescent="0.3">
      <c r="A51" s="72" t="s">
        <v>88</v>
      </c>
      <c r="B51" s="59" t="s">
        <v>86</v>
      </c>
      <c r="C51" s="60">
        <v>5.04</v>
      </c>
      <c r="D51" s="86" t="s">
        <v>71</v>
      </c>
      <c r="E51" s="62" t="s">
        <v>82</v>
      </c>
      <c r="F51" s="57" t="s">
        <v>55</v>
      </c>
      <c r="G51" s="5">
        <f t="shared" si="0"/>
        <v>262.99</v>
      </c>
      <c r="H51" s="85" t="str">
        <f t="shared" si="1"/>
        <v/>
      </c>
      <c r="I51" s="84" t="str">
        <f t="shared" si="2"/>
        <v/>
      </c>
      <c r="J51" s="4" t="str">
        <f t="shared" si="4"/>
        <v/>
      </c>
      <c r="K51" s="44" t="str">
        <f t="shared" si="3"/>
        <v/>
      </c>
    </row>
    <row r="52" spans="1:11" s="25" customFormat="1" ht="25.5" customHeight="1" thickBot="1" x14ac:dyDescent="0.3">
      <c r="A52" s="47" t="s">
        <v>42</v>
      </c>
      <c r="B52" s="3"/>
      <c r="C52" s="76">
        <f>SUM(C22:C51)</f>
        <v>2982.16</v>
      </c>
      <c r="D52" s="27"/>
      <c r="E52" s="2"/>
      <c r="F52" s="49"/>
      <c r="G52" s="48">
        <f>SUM(G22:G51)</f>
        <v>260671.32</v>
      </c>
      <c r="H52" s="1"/>
      <c r="I52" s="48">
        <f>SUM(I22:I51)</f>
        <v>0</v>
      </c>
      <c r="J52" s="1"/>
      <c r="K52" s="48">
        <f>SUM(K22:K51)</f>
        <v>0</v>
      </c>
    </row>
    <row r="53" spans="1:11" s="25" customFormat="1" ht="25.5" customHeight="1" x14ac:dyDescent="0.25">
      <c r="A53" s="81" t="s">
        <v>77</v>
      </c>
      <c r="B53" s="64"/>
      <c r="C53" s="65"/>
      <c r="D53" s="66"/>
      <c r="E53" s="67"/>
      <c r="F53" s="68"/>
      <c r="G53" s="69"/>
      <c r="H53" s="73"/>
      <c r="I53" s="69"/>
      <c r="J53" s="73"/>
      <c r="K53" s="69"/>
    </row>
    <row r="54" spans="1:11" s="25" customFormat="1" ht="25.5" customHeight="1" x14ac:dyDescent="0.25">
      <c r="A54" s="74"/>
      <c r="B54" s="64"/>
      <c r="C54" s="65"/>
      <c r="D54" s="66"/>
      <c r="E54" s="67"/>
      <c r="F54" s="68"/>
      <c r="G54" s="69"/>
      <c r="H54" s="73"/>
      <c r="I54" s="69"/>
      <c r="J54" s="73"/>
      <c r="K54" s="69"/>
    </row>
    <row r="55" spans="1:11" s="22" customFormat="1" ht="66" customHeight="1" x14ac:dyDescent="0.25">
      <c r="A55" s="40" t="s">
        <v>53</v>
      </c>
      <c r="B55" s="122" t="s">
        <v>24</v>
      </c>
      <c r="C55" s="123" t="s">
        <v>23</v>
      </c>
      <c r="D55" s="122" t="s">
        <v>22</v>
      </c>
      <c r="E55" s="122" t="s">
        <v>21</v>
      </c>
      <c r="F55" s="124" t="s">
        <v>20</v>
      </c>
      <c r="G55" s="125" t="s">
        <v>19</v>
      </c>
      <c r="H55" s="37" t="s">
        <v>37</v>
      </c>
      <c r="I55" s="37" t="s">
        <v>18</v>
      </c>
      <c r="J55" s="37" t="s">
        <v>35</v>
      </c>
      <c r="K55" s="38" t="s">
        <v>32</v>
      </c>
    </row>
    <row r="56" spans="1:11" s="23" customFormat="1" ht="36" customHeight="1" thickBot="1" x14ac:dyDescent="0.25">
      <c r="A56" s="11"/>
      <c r="B56" s="10"/>
      <c r="C56" s="10" t="s">
        <v>16</v>
      </c>
      <c r="D56" s="10"/>
      <c r="E56" s="10"/>
      <c r="F56" s="9" t="s">
        <v>17</v>
      </c>
      <c r="G56" s="8" t="s">
        <v>16</v>
      </c>
      <c r="H56" s="7" t="s">
        <v>15</v>
      </c>
      <c r="I56" s="7" t="s">
        <v>14</v>
      </c>
      <c r="J56" s="7" t="s">
        <v>31</v>
      </c>
      <c r="K56" s="6" t="s">
        <v>13</v>
      </c>
    </row>
    <row r="57" spans="1:11" s="24" customFormat="1" ht="12" thickBot="1" x14ac:dyDescent="0.3">
      <c r="A57" s="31" t="s">
        <v>12</v>
      </c>
      <c r="B57" s="32" t="s">
        <v>11</v>
      </c>
      <c r="C57" s="32" t="s">
        <v>10</v>
      </c>
      <c r="D57" s="32" t="s">
        <v>9</v>
      </c>
      <c r="E57" s="32" t="s">
        <v>8</v>
      </c>
      <c r="F57" s="33" t="s">
        <v>7</v>
      </c>
      <c r="G57" s="34" t="s">
        <v>6</v>
      </c>
      <c r="H57" s="35" t="s">
        <v>5</v>
      </c>
      <c r="I57" s="35" t="s">
        <v>4</v>
      </c>
      <c r="J57" s="35" t="s">
        <v>3</v>
      </c>
      <c r="K57" s="36" t="s">
        <v>2</v>
      </c>
    </row>
    <row r="58" spans="1:11" ht="21" customHeight="1" x14ac:dyDescent="0.25">
      <c r="A58" s="53" t="s">
        <v>43</v>
      </c>
      <c r="B58" s="54" t="s">
        <v>1</v>
      </c>
      <c r="C58" s="56">
        <v>757.83</v>
      </c>
      <c r="D58" s="52" t="s">
        <v>75</v>
      </c>
      <c r="E58" s="62" t="s">
        <v>41</v>
      </c>
      <c r="F58" s="75" t="s">
        <v>57</v>
      </c>
      <c r="G58" s="5">
        <f t="shared" ref="G58:G86" si="5">C58*F58</f>
        <v>757.83</v>
      </c>
      <c r="H58" s="4"/>
      <c r="I58" s="5" t="str">
        <f t="shared" ref="I58:I87" si="6">IF(H58="","",G58/H58)</f>
        <v/>
      </c>
      <c r="J58" s="4" t="str">
        <f>IF($J$7="","",$J$7)</f>
        <v/>
      </c>
      <c r="K58" s="44" t="str">
        <f t="shared" ref="K58:K86" si="7">IF(J58="","",I58*J58)</f>
        <v/>
      </c>
    </row>
    <row r="59" spans="1:11" ht="21" customHeight="1" x14ac:dyDescent="0.25">
      <c r="A59" s="53" t="s">
        <v>43</v>
      </c>
      <c r="B59" s="54" t="s">
        <v>1</v>
      </c>
      <c r="C59" s="56">
        <v>196.95</v>
      </c>
      <c r="D59" s="58" t="s">
        <v>76</v>
      </c>
      <c r="E59" s="62" t="s">
        <v>41</v>
      </c>
      <c r="F59" s="75" t="s">
        <v>57</v>
      </c>
      <c r="G59" s="5">
        <f t="shared" si="5"/>
        <v>196.95</v>
      </c>
      <c r="H59" s="4"/>
      <c r="I59" s="5" t="str">
        <f t="shared" si="6"/>
        <v/>
      </c>
      <c r="J59" s="4" t="str">
        <f t="shared" ref="J59:J87" si="8">IF($J$7="","",$J$7)</f>
        <v/>
      </c>
      <c r="K59" s="44" t="str">
        <f t="shared" si="7"/>
        <v/>
      </c>
    </row>
    <row r="60" spans="1:11" ht="21" customHeight="1" x14ac:dyDescent="0.25">
      <c r="A60" s="53" t="s">
        <v>43</v>
      </c>
      <c r="B60" s="54" t="s">
        <v>1</v>
      </c>
      <c r="C60" s="56">
        <v>201.05</v>
      </c>
      <c r="D60" s="58" t="s">
        <v>50</v>
      </c>
      <c r="E60" s="54" t="s">
        <v>41</v>
      </c>
      <c r="F60" s="57" t="s">
        <v>57</v>
      </c>
      <c r="G60" s="5">
        <f t="shared" si="5"/>
        <v>201.05</v>
      </c>
      <c r="H60" s="4"/>
      <c r="I60" s="5" t="str">
        <f t="shared" si="6"/>
        <v/>
      </c>
      <c r="J60" s="4" t="str">
        <f t="shared" si="8"/>
        <v/>
      </c>
      <c r="K60" s="44" t="str">
        <f t="shared" si="7"/>
        <v/>
      </c>
    </row>
    <row r="61" spans="1:11" ht="21" customHeight="1" x14ac:dyDescent="0.25">
      <c r="A61" s="53" t="s">
        <v>79</v>
      </c>
      <c r="B61" s="54" t="s">
        <v>90</v>
      </c>
      <c r="C61" s="56">
        <v>51.7</v>
      </c>
      <c r="D61" s="71" t="s">
        <v>75</v>
      </c>
      <c r="E61" s="62" t="s">
        <v>41</v>
      </c>
      <c r="F61" s="75" t="s">
        <v>57</v>
      </c>
      <c r="G61" s="5">
        <f t="shared" si="5"/>
        <v>51.7</v>
      </c>
      <c r="H61" s="4"/>
      <c r="I61" s="5" t="str">
        <f t="shared" si="6"/>
        <v/>
      </c>
      <c r="J61" s="4" t="str">
        <f t="shared" si="8"/>
        <v/>
      </c>
      <c r="K61" s="44" t="str">
        <f t="shared" si="7"/>
        <v/>
      </c>
    </row>
    <row r="62" spans="1:11" ht="21" customHeight="1" x14ac:dyDescent="0.25">
      <c r="A62" s="53" t="s">
        <v>79</v>
      </c>
      <c r="B62" s="54" t="s">
        <v>89</v>
      </c>
      <c r="C62" s="56">
        <v>28.7</v>
      </c>
      <c r="D62" s="71" t="s">
        <v>75</v>
      </c>
      <c r="E62" s="62" t="s">
        <v>41</v>
      </c>
      <c r="F62" s="75" t="s">
        <v>57</v>
      </c>
      <c r="G62" s="5">
        <f t="shared" si="5"/>
        <v>28.7</v>
      </c>
      <c r="H62" s="4"/>
      <c r="I62" s="5" t="str">
        <f t="shared" si="6"/>
        <v/>
      </c>
      <c r="J62" s="4" t="str">
        <f t="shared" si="8"/>
        <v/>
      </c>
      <c r="K62" s="44" t="str">
        <f t="shared" si="7"/>
        <v/>
      </c>
    </row>
    <row r="63" spans="1:11" ht="21" customHeight="1" x14ac:dyDescent="0.25">
      <c r="A63" s="53" t="s">
        <v>79</v>
      </c>
      <c r="B63" s="54" t="s">
        <v>89</v>
      </c>
      <c r="C63" s="56">
        <v>162.77000000000001</v>
      </c>
      <c r="D63" s="71" t="s">
        <v>70</v>
      </c>
      <c r="E63" s="54" t="s">
        <v>41</v>
      </c>
      <c r="F63" s="57" t="s">
        <v>57</v>
      </c>
      <c r="G63" s="5">
        <f t="shared" si="5"/>
        <v>162.77000000000001</v>
      </c>
      <c r="H63" s="4"/>
      <c r="I63" s="5" t="str">
        <f t="shared" si="6"/>
        <v/>
      </c>
      <c r="J63" s="4" t="str">
        <f t="shared" si="8"/>
        <v/>
      </c>
      <c r="K63" s="44" t="str">
        <f t="shared" si="7"/>
        <v/>
      </c>
    </row>
    <row r="64" spans="1:11" ht="21" customHeight="1" x14ac:dyDescent="0.25">
      <c r="A64" s="55" t="s">
        <v>74</v>
      </c>
      <c r="B64" s="59" t="s">
        <v>93</v>
      </c>
      <c r="C64" s="60">
        <v>5.99</v>
      </c>
      <c r="D64" s="52" t="s">
        <v>45</v>
      </c>
      <c r="E64" s="62" t="s">
        <v>41</v>
      </c>
      <c r="F64" s="75" t="s">
        <v>57</v>
      </c>
      <c r="G64" s="5">
        <f t="shared" si="5"/>
        <v>5.99</v>
      </c>
      <c r="H64" s="4"/>
      <c r="I64" s="5" t="str">
        <f t="shared" si="6"/>
        <v/>
      </c>
      <c r="J64" s="4" t="str">
        <f t="shared" si="8"/>
        <v/>
      </c>
      <c r="K64" s="44" t="str">
        <f t="shared" si="7"/>
        <v/>
      </c>
    </row>
    <row r="65" spans="1:11" ht="21" customHeight="1" x14ac:dyDescent="0.25">
      <c r="A65" s="55" t="s">
        <v>74</v>
      </c>
      <c r="B65" s="59" t="s">
        <v>92</v>
      </c>
      <c r="C65" s="60">
        <v>13.96</v>
      </c>
      <c r="D65" s="71" t="s">
        <v>75</v>
      </c>
      <c r="E65" s="62" t="s">
        <v>41</v>
      </c>
      <c r="F65" s="75" t="s">
        <v>57</v>
      </c>
      <c r="G65" s="5">
        <f t="shared" si="5"/>
        <v>13.96</v>
      </c>
      <c r="H65" s="4"/>
      <c r="I65" s="5" t="str">
        <f t="shared" si="6"/>
        <v/>
      </c>
      <c r="J65" s="4" t="str">
        <f t="shared" si="8"/>
        <v/>
      </c>
      <c r="K65" s="44" t="str">
        <f t="shared" si="7"/>
        <v/>
      </c>
    </row>
    <row r="66" spans="1:11" ht="21" customHeight="1" x14ac:dyDescent="0.25">
      <c r="A66" s="55" t="s">
        <v>74</v>
      </c>
      <c r="B66" s="59" t="s">
        <v>91</v>
      </c>
      <c r="C66" s="60">
        <v>6.35</v>
      </c>
      <c r="D66" s="52" t="s">
        <v>45</v>
      </c>
      <c r="E66" s="54" t="s">
        <v>41</v>
      </c>
      <c r="F66" s="75" t="s">
        <v>57</v>
      </c>
      <c r="G66" s="5">
        <f t="shared" si="5"/>
        <v>6.35</v>
      </c>
      <c r="H66" s="4"/>
      <c r="I66" s="5" t="str">
        <f t="shared" si="6"/>
        <v/>
      </c>
      <c r="J66" s="4" t="str">
        <f t="shared" si="8"/>
        <v/>
      </c>
      <c r="K66" s="44" t="str">
        <f t="shared" si="7"/>
        <v/>
      </c>
    </row>
    <row r="67" spans="1:11" ht="21" customHeight="1" x14ac:dyDescent="0.25">
      <c r="A67" s="55" t="s">
        <v>74</v>
      </c>
      <c r="B67" s="59" t="s">
        <v>91</v>
      </c>
      <c r="C67" s="60">
        <v>28.55</v>
      </c>
      <c r="D67" s="71" t="s">
        <v>75</v>
      </c>
      <c r="E67" s="62" t="s">
        <v>41</v>
      </c>
      <c r="F67" s="57" t="s">
        <v>57</v>
      </c>
      <c r="G67" s="5">
        <f t="shared" si="5"/>
        <v>28.55</v>
      </c>
      <c r="H67" s="4"/>
      <c r="I67" s="5" t="str">
        <f t="shared" si="6"/>
        <v/>
      </c>
      <c r="J67" s="4" t="str">
        <f t="shared" si="8"/>
        <v/>
      </c>
      <c r="K67" s="44" t="str">
        <f t="shared" si="7"/>
        <v/>
      </c>
    </row>
    <row r="68" spans="1:11" s="25" customFormat="1" ht="25.5" customHeight="1" x14ac:dyDescent="0.25">
      <c r="A68" s="55" t="s">
        <v>46</v>
      </c>
      <c r="B68" s="59" t="s">
        <v>0</v>
      </c>
      <c r="C68" s="60">
        <v>73.7</v>
      </c>
      <c r="D68" s="71" t="s">
        <v>45</v>
      </c>
      <c r="E68" s="62" t="s">
        <v>41</v>
      </c>
      <c r="F68" s="57" t="s">
        <v>57</v>
      </c>
      <c r="G68" s="5">
        <f t="shared" si="5"/>
        <v>73.7</v>
      </c>
      <c r="H68" s="4"/>
      <c r="I68" s="5" t="str">
        <f t="shared" si="6"/>
        <v/>
      </c>
      <c r="J68" s="4" t="str">
        <f t="shared" si="8"/>
        <v/>
      </c>
      <c r="K68" s="44" t="str">
        <f t="shared" si="7"/>
        <v/>
      </c>
    </row>
    <row r="69" spans="1:11" s="25" customFormat="1" ht="25.5" customHeight="1" x14ac:dyDescent="0.25">
      <c r="A69" s="55" t="s">
        <v>46</v>
      </c>
      <c r="B69" s="59" t="s">
        <v>0</v>
      </c>
      <c r="C69" s="60">
        <v>2.23</v>
      </c>
      <c r="D69" s="71" t="s">
        <v>75</v>
      </c>
      <c r="E69" s="54" t="s">
        <v>41</v>
      </c>
      <c r="F69" s="57" t="s">
        <v>57</v>
      </c>
      <c r="G69" s="5">
        <f t="shared" si="5"/>
        <v>2.23</v>
      </c>
      <c r="H69" s="4"/>
      <c r="I69" s="5" t="str">
        <f t="shared" si="6"/>
        <v/>
      </c>
      <c r="J69" s="4" t="str">
        <f t="shared" si="8"/>
        <v/>
      </c>
      <c r="K69" s="44" t="str">
        <f t="shared" si="7"/>
        <v/>
      </c>
    </row>
    <row r="70" spans="1:11" s="25" customFormat="1" ht="25.5" customHeight="1" x14ac:dyDescent="0.25">
      <c r="A70" s="55" t="s">
        <v>48</v>
      </c>
      <c r="B70" s="59" t="s">
        <v>47</v>
      </c>
      <c r="C70" s="60">
        <v>76.260000000000005</v>
      </c>
      <c r="D70" s="78" t="s">
        <v>51</v>
      </c>
      <c r="E70" s="62" t="s">
        <v>41</v>
      </c>
      <c r="F70" s="57" t="s">
        <v>57</v>
      </c>
      <c r="G70" s="5">
        <f t="shared" si="5"/>
        <v>76.260000000000005</v>
      </c>
      <c r="H70" s="4"/>
      <c r="I70" s="5" t="str">
        <f t="shared" si="6"/>
        <v/>
      </c>
      <c r="J70" s="4" t="str">
        <f t="shared" si="8"/>
        <v/>
      </c>
      <c r="K70" s="44" t="str">
        <f t="shared" si="7"/>
        <v/>
      </c>
    </row>
    <row r="71" spans="1:11" s="25" customFormat="1" ht="25.5" customHeight="1" x14ac:dyDescent="0.25">
      <c r="A71" s="55" t="s">
        <v>48</v>
      </c>
      <c r="B71" s="59" t="s">
        <v>47</v>
      </c>
      <c r="C71" s="60">
        <v>84.34</v>
      </c>
      <c r="D71" s="71" t="s">
        <v>71</v>
      </c>
      <c r="E71" s="62" t="s">
        <v>41</v>
      </c>
      <c r="F71" s="57" t="s">
        <v>57</v>
      </c>
      <c r="G71" s="5">
        <f t="shared" si="5"/>
        <v>84.34</v>
      </c>
      <c r="H71" s="4"/>
      <c r="I71" s="5" t="str">
        <f t="shared" si="6"/>
        <v/>
      </c>
      <c r="J71" s="4" t="str">
        <f t="shared" si="8"/>
        <v/>
      </c>
      <c r="K71" s="44" t="str">
        <f t="shared" si="7"/>
        <v/>
      </c>
    </row>
    <row r="72" spans="1:11" s="25" customFormat="1" ht="25.5" customHeight="1" x14ac:dyDescent="0.25">
      <c r="A72" s="72" t="s">
        <v>96</v>
      </c>
      <c r="B72" s="59" t="s">
        <v>94</v>
      </c>
      <c r="C72" s="60">
        <v>173.36</v>
      </c>
      <c r="D72" s="52" t="s">
        <v>75</v>
      </c>
      <c r="E72" s="54" t="s">
        <v>41</v>
      </c>
      <c r="F72" s="57" t="s">
        <v>57</v>
      </c>
      <c r="G72" s="5">
        <f t="shared" si="5"/>
        <v>173.36</v>
      </c>
      <c r="H72" s="4"/>
      <c r="I72" s="5" t="str">
        <f t="shared" si="6"/>
        <v/>
      </c>
      <c r="J72" s="4" t="str">
        <f t="shared" si="8"/>
        <v/>
      </c>
      <c r="K72" s="44" t="str">
        <f t="shared" si="7"/>
        <v/>
      </c>
    </row>
    <row r="73" spans="1:11" s="25" customFormat="1" ht="25.5" customHeight="1" x14ac:dyDescent="0.25">
      <c r="A73" s="72" t="s">
        <v>96</v>
      </c>
      <c r="B73" s="59" t="s">
        <v>94</v>
      </c>
      <c r="C73" s="60">
        <v>333.13</v>
      </c>
      <c r="D73" s="52" t="s">
        <v>51</v>
      </c>
      <c r="E73" s="62" t="s">
        <v>41</v>
      </c>
      <c r="F73" s="57" t="s">
        <v>57</v>
      </c>
      <c r="G73" s="5">
        <f t="shared" si="5"/>
        <v>333.13</v>
      </c>
      <c r="H73" s="4"/>
      <c r="I73" s="5" t="str">
        <f t="shared" si="6"/>
        <v/>
      </c>
      <c r="J73" s="4" t="str">
        <f t="shared" si="8"/>
        <v/>
      </c>
      <c r="K73" s="44" t="str">
        <f t="shared" si="7"/>
        <v/>
      </c>
    </row>
    <row r="74" spans="1:11" s="25" customFormat="1" ht="25.5" customHeight="1" x14ac:dyDescent="0.25">
      <c r="A74" s="72" t="s">
        <v>96</v>
      </c>
      <c r="B74" s="59" t="s">
        <v>95</v>
      </c>
      <c r="C74" s="60">
        <v>27.23</v>
      </c>
      <c r="D74" s="71" t="s">
        <v>75</v>
      </c>
      <c r="E74" s="54" t="s">
        <v>41</v>
      </c>
      <c r="F74" s="57" t="s">
        <v>57</v>
      </c>
      <c r="G74" s="5">
        <f t="shared" si="5"/>
        <v>27.23</v>
      </c>
      <c r="H74" s="4"/>
      <c r="I74" s="5" t="str">
        <f t="shared" si="6"/>
        <v/>
      </c>
      <c r="J74" s="4" t="str">
        <f t="shared" si="8"/>
        <v/>
      </c>
      <c r="K74" s="44" t="str">
        <f t="shared" si="7"/>
        <v/>
      </c>
    </row>
    <row r="75" spans="1:11" s="25" customFormat="1" ht="25.5" customHeight="1" x14ac:dyDescent="0.25">
      <c r="A75" s="72" t="s">
        <v>97</v>
      </c>
      <c r="B75" s="82" t="s">
        <v>100</v>
      </c>
      <c r="C75" s="60">
        <v>84.22</v>
      </c>
      <c r="D75" s="83" t="s">
        <v>51</v>
      </c>
      <c r="E75" s="62" t="s">
        <v>41</v>
      </c>
      <c r="F75" s="57" t="s">
        <v>57</v>
      </c>
      <c r="G75" s="5">
        <f t="shared" si="5"/>
        <v>84.22</v>
      </c>
      <c r="H75" s="4"/>
      <c r="I75" s="5" t="str">
        <f t="shared" si="6"/>
        <v/>
      </c>
      <c r="J75" s="4" t="str">
        <f t="shared" si="8"/>
        <v/>
      </c>
      <c r="K75" s="44" t="str">
        <f t="shared" si="7"/>
        <v/>
      </c>
    </row>
    <row r="76" spans="1:11" s="25" customFormat="1" ht="25.5" customHeight="1" x14ac:dyDescent="0.25">
      <c r="A76" s="72" t="s">
        <v>97</v>
      </c>
      <c r="B76" s="82" t="s">
        <v>100</v>
      </c>
      <c r="C76" s="60">
        <v>150.35</v>
      </c>
      <c r="D76" s="83" t="s">
        <v>71</v>
      </c>
      <c r="E76" s="54" t="s">
        <v>41</v>
      </c>
      <c r="F76" s="57" t="s">
        <v>57</v>
      </c>
      <c r="G76" s="5">
        <f t="shared" si="5"/>
        <v>150.35</v>
      </c>
      <c r="H76" s="4"/>
      <c r="I76" s="5" t="str">
        <f t="shared" si="6"/>
        <v/>
      </c>
      <c r="J76" s="4" t="str">
        <f t="shared" si="8"/>
        <v/>
      </c>
      <c r="K76" s="44" t="str">
        <f t="shared" si="7"/>
        <v/>
      </c>
    </row>
    <row r="77" spans="1:11" s="25" customFormat="1" ht="25.5" customHeight="1" x14ac:dyDescent="0.25">
      <c r="A77" s="72" t="s">
        <v>97</v>
      </c>
      <c r="B77" s="82" t="s">
        <v>98</v>
      </c>
      <c r="C77" s="60">
        <v>20.13</v>
      </c>
      <c r="D77" s="83" t="s">
        <v>71</v>
      </c>
      <c r="E77" s="62" t="s">
        <v>41</v>
      </c>
      <c r="F77" s="57" t="s">
        <v>57</v>
      </c>
      <c r="G77" s="5">
        <f t="shared" si="5"/>
        <v>20.13</v>
      </c>
      <c r="H77" s="4"/>
      <c r="I77" s="5" t="str">
        <f t="shared" si="6"/>
        <v/>
      </c>
      <c r="J77" s="4" t="str">
        <f t="shared" si="8"/>
        <v/>
      </c>
      <c r="K77" s="44" t="str">
        <f t="shared" si="7"/>
        <v/>
      </c>
    </row>
    <row r="78" spans="1:11" s="25" customFormat="1" ht="25.5" customHeight="1" x14ac:dyDescent="0.25">
      <c r="A78" s="55" t="s">
        <v>26</v>
      </c>
      <c r="B78" s="59" t="s">
        <v>101</v>
      </c>
      <c r="C78" s="60">
        <v>24.82</v>
      </c>
      <c r="D78" s="78" t="s">
        <v>75</v>
      </c>
      <c r="E78" s="54" t="s">
        <v>41</v>
      </c>
      <c r="F78" s="57" t="s">
        <v>57</v>
      </c>
      <c r="G78" s="5">
        <f t="shared" si="5"/>
        <v>24.82</v>
      </c>
      <c r="H78" s="4"/>
      <c r="I78" s="5" t="str">
        <f t="shared" si="6"/>
        <v/>
      </c>
      <c r="J78" s="4" t="str">
        <f t="shared" si="8"/>
        <v/>
      </c>
      <c r="K78" s="44" t="str">
        <f t="shared" si="7"/>
        <v/>
      </c>
    </row>
    <row r="79" spans="1:11" s="25" customFormat="1" ht="25.5" customHeight="1" x14ac:dyDescent="0.25">
      <c r="A79" s="55" t="s">
        <v>26</v>
      </c>
      <c r="B79" s="59" t="s">
        <v>102</v>
      </c>
      <c r="C79" s="60">
        <v>41.77</v>
      </c>
      <c r="D79" s="52" t="s">
        <v>51</v>
      </c>
      <c r="E79" s="62" t="s">
        <v>41</v>
      </c>
      <c r="F79" s="57" t="s">
        <v>57</v>
      </c>
      <c r="G79" s="5">
        <f t="shared" si="5"/>
        <v>41.77</v>
      </c>
      <c r="H79" s="4"/>
      <c r="I79" s="5" t="str">
        <f t="shared" si="6"/>
        <v/>
      </c>
      <c r="J79" s="4" t="str">
        <f t="shared" si="8"/>
        <v/>
      </c>
      <c r="K79" s="44" t="str">
        <f t="shared" si="7"/>
        <v/>
      </c>
    </row>
    <row r="80" spans="1:11" s="25" customFormat="1" ht="25.5" customHeight="1" x14ac:dyDescent="0.25">
      <c r="A80" s="55" t="s">
        <v>69</v>
      </c>
      <c r="B80" s="82" t="s">
        <v>103</v>
      </c>
      <c r="C80" s="60">
        <v>7.79</v>
      </c>
      <c r="D80" s="83" t="s">
        <v>45</v>
      </c>
      <c r="E80" s="54" t="s">
        <v>41</v>
      </c>
      <c r="F80" s="57" t="s">
        <v>57</v>
      </c>
      <c r="G80" s="5">
        <f t="shared" si="5"/>
        <v>7.79</v>
      </c>
      <c r="H80" s="4"/>
      <c r="I80" s="5" t="str">
        <f t="shared" si="6"/>
        <v/>
      </c>
      <c r="J80" s="4" t="str">
        <f t="shared" si="8"/>
        <v/>
      </c>
      <c r="K80" s="44" t="str">
        <f t="shared" si="7"/>
        <v/>
      </c>
    </row>
    <row r="81" spans="1:13" s="25" customFormat="1" ht="25.5" customHeight="1" x14ac:dyDescent="0.25">
      <c r="A81" s="55" t="s">
        <v>69</v>
      </c>
      <c r="B81" s="82" t="s">
        <v>104</v>
      </c>
      <c r="C81" s="60">
        <v>84.59</v>
      </c>
      <c r="D81" s="83" t="s">
        <v>50</v>
      </c>
      <c r="E81" s="62" t="s">
        <v>41</v>
      </c>
      <c r="F81" s="57" t="s">
        <v>57</v>
      </c>
      <c r="G81" s="5">
        <f t="shared" si="5"/>
        <v>84.59</v>
      </c>
      <c r="H81" s="4"/>
      <c r="I81" s="5" t="str">
        <f t="shared" si="6"/>
        <v/>
      </c>
      <c r="J81" s="4" t="str">
        <f t="shared" si="8"/>
        <v/>
      </c>
      <c r="K81" s="44" t="str">
        <f t="shared" si="7"/>
        <v/>
      </c>
    </row>
    <row r="82" spans="1:13" s="25" customFormat="1" ht="25.5" customHeight="1" x14ac:dyDescent="0.25">
      <c r="A82" s="55" t="s">
        <v>69</v>
      </c>
      <c r="B82" s="59" t="s">
        <v>105</v>
      </c>
      <c r="C82" s="60">
        <v>84.18</v>
      </c>
      <c r="D82" s="71" t="s">
        <v>76</v>
      </c>
      <c r="E82" s="62" t="s">
        <v>41</v>
      </c>
      <c r="F82" s="57" t="s">
        <v>57</v>
      </c>
      <c r="G82" s="5">
        <f>C82*F82</f>
        <v>84.18</v>
      </c>
      <c r="H82" s="4"/>
      <c r="I82" s="5" t="str">
        <f t="shared" si="6"/>
        <v/>
      </c>
      <c r="J82" s="4" t="str">
        <f t="shared" si="8"/>
        <v/>
      </c>
      <c r="K82" s="44" t="str">
        <f t="shared" si="7"/>
        <v/>
      </c>
    </row>
    <row r="83" spans="1:13" s="25" customFormat="1" ht="25.5" customHeight="1" x14ac:dyDescent="0.25">
      <c r="A83" s="55" t="s">
        <v>69</v>
      </c>
      <c r="B83" s="59" t="s">
        <v>106</v>
      </c>
      <c r="C83" s="60">
        <v>114.14</v>
      </c>
      <c r="D83" s="58" t="s">
        <v>75</v>
      </c>
      <c r="E83" s="54" t="s">
        <v>41</v>
      </c>
      <c r="F83" s="57" t="s">
        <v>57</v>
      </c>
      <c r="G83" s="5">
        <f t="shared" si="5"/>
        <v>114.14</v>
      </c>
      <c r="H83" s="4"/>
      <c r="I83" s="5" t="str">
        <f t="shared" si="6"/>
        <v/>
      </c>
      <c r="J83" s="4" t="str">
        <f t="shared" si="8"/>
        <v/>
      </c>
      <c r="K83" s="44" t="str">
        <f t="shared" si="7"/>
        <v/>
      </c>
    </row>
    <row r="84" spans="1:13" s="25" customFormat="1" ht="25.5" customHeight="1" x14ac:dyDescent="0.25">
      <c r="A84" s="55" t="s">
        <v>69</v>
      </c>
      <c r="B84" s="59" t="s">
        <v>107</v>
      </c>
      <c r="C84" s="60">
        <v>81.42</v>
      </c>
      <c r="D84" s="83" t="s">
        <v>75</v>
      </c>
      <c r="E84" s="54" t="s">
        <v>41</v>
      </c>
      <c r="F84" s="57" t="s">
        <v>57</v>
      </c>
      <c r="G84" s="5">
        <f t="shared" si="5"/>
        <v>81.42</v>
      </c>
      <c r="H84" s="4"/>
      <c r="I84" s="5" t="str">
        <f t="shared" si="6"/>
        <v/>
      </c>
      <c r="J84" s="4" t="str">
        <f t="shared" si="8"/>
        <v/>
      </c>
      <c r="K84" s="44" t="str">
        <f t="shared" si="7"/>
        <v/>
      </c>
    </row>
    <row r="85" spans="1:13" s="25" customFormat="1" ht="25.5" customHeight="1" x14ac:dyDescent="0.25">
      <c r="A85" s="55" t="s">
        <v>108</v>
      </c>
      <c r="B85" s="59" t="s">
        <v>41</v>
      </c>
      <c r="C85" s="60">
        <v>7</v>
      </c>
      <c r="D85" s="78" t="s">
        <v>45</v>
      </c>
      <c r="E85" s="62" t="s">
        <v>41</v>
      </c>
      <c r="F85" s="57" t="s">
        <v>57</v>
      </c>
      <c r="G85" s="5">
        <f t="shared" si="5"/>
        <v>7</v>
      </c>
      <c r="H85" s="80"/>
      <c r="I85" s="5" t="str">
        <f t="shared" si="6"/>
        <v/>
      </c>
      <c r="J85" s="4" t="str">
        <f t="shared" si="8"/>
        <v/>
      </c>
      <c r="K85" s="44" t="str">
        <f t="shared" si="7"/>
        <v/>
      </c>
    </row>
    <row r="86" spans="1:13" s="25" customFormat="1" ht="25.5" customHeight="1" x14ac:dyDescent="0.25">
      <c r="A86" s="55" t="s">
        <v>83</v>
      </c>
      <c r="B86" s="59" t="s">
        <v>67</v>
      </c>
      <c r="C86" s="60">
        <v>52.61</v>
      </c>
      <c r="D86" s="78" t="s">
        <v>75</v>
      </c>
      <c r="E86" s="54" t="s">
        <v>41</v>
      </c>
      <c r="F86" s="57" t="s">
        <v>57</v>
      </c>
      <c r="G86" s="5">
        <f t="shared" si="5"/>
        <v>52.61</v>
      </c>
      <c r="H86" s="80"/>
      <c r="I86" s="5" t="str">
        <f t="shared" si="6"/>
        <v/>
      </c>
      <c r="J86" s="4" t="str">
        <f t="shared" si="8"/>
        <v/>
      </c>
      <c r="K86" s="44" t="str">
        <f t="shared" si="7"/>
        <v/>
      </c>
    </row>
    <row r="87" spans="1:13" s="25" customFormat="1" ht="25.5" customHeight="1" thickBot="1" x14ac:dyDescent="0.3">
      <c r="A87" s="72" t="s">
        <v>88</v>
      </c>
      <c r="B87" s="59" t="s">
        <v>86</v>
      </c>
      <c r="C87" s="60">
        <v>5.04</v>
      </c>
      <c r="D87" s="86" t="s">
        <v>71</v>
      </c>
      <c r="E87" s="92" t="s">
        <v>41</v>
      </c>
      <c r="F87" s="88" t="s">
        <v>57</v>
      </c>
      <c r="G87" s="89">
        <f t="shared" ref="G87" si="9">C87*F87</f>
        <v>5.04</v>
      </c>
      <c r="H87" s="90"/>
      <c r="I87" s="5" t="str">
        <f t="shared" si="6"/>
        <v/>
      </c>
      <c r="J87" s="90" t="str">
        <f t="shared" si="8"/>
        <v/>
      </c>
      <c r="K87" s="91" t="str">
        <f t="shared" ref="K87" si="10">IF(J87="","",I87*J87)</f>
        <v/>
      </c>
    </row>
    <row r="88" spans="1:13" s="25" customFormat="1" ht="25.5" customHeight="1" thickBot="1" x14ac:dyDescent="0.3">
      <c r="A88" s="61" t="s">
        <v>52</v>
      </c>
      <c r="B88" s="3"/>
      <c r="C88" s="76">
        <f>SUM(C58:C87)</f>
        <v>2982.16</v>
      </c>
      <c r="D88" s="27"/>
      <c r="E88" s="93"/>
      <c r="F88" s="93"/>
      <c r="G88" s="114">
        <f>SUM(G58:G87)</f>
        <v>2982.16</v>
      </c>
      <c r="H88" s="94"/>
      <c r="I88" s="114">
        <f>SUM(I58:I87)</f>
        <v>0</v>
      </c>
      <c r="J88" s="94"/>
      <c r="K88" s="114">
        <f>SUM(K58:K87)</f>
        <v>0</v>
      </c>
    </row>
    <row r="89" spans="1:13" s="25" customFormat="1" ht="25.5" customHeight="1" thickBot="1" x14ac:dyDescent="0.3">
      <c r="A89" s="102"/>
      <c r="B89" s="64"/>
      <c r="C89" s="65"/>
      <c r="D89" s="66"/>
      <c r="E89" s="103"/>
      <c r="F89" s="104"/>
      <c r="G89" s="105"/>
      <c r="H89" s="106"/>
      <c r="I89" s="105"/>
      <c r="J89" s="106"/>
      <c r="K89" s="107"/>
    </row>
    <row r="90" spans="1:13" s="22" customFormat="1" ht="105.75" customHeight="1" thickBot="1" x14ac:dyDescent="0.3">
      <c r="A90" s="95" t="s">
        <v>117</v>
      </c>
      <c r="B90" s="96"/>
      <c r="C90" s="97"/>
      <c r="D90" s="96"/>
      <c r="E90" s="96"/>
      <c r="F90" s="98" t="s">
        <v>65</v>
      </c>
      <c r="G90" s="99"/>
      <c r="H90" s="100"/>
      <c r="I90" s="100"/>
      <c r="J90" s="100" t="s">
        <v>58</v>
      </c>
      <c r="K90" s="101" t="s">
        <v>59</v>
      </c>
    </row>
    <row r="91" spans="1:13" s="23" customFormat="1" ht="27.75" customHeight="1" thickBot="1" x14ac:dyDescent="0.25">
      <c r="A91" s="11"/>
      <c r="B91" s="10"/>
      <c r="C91" s="10"/>
      <c r="D91" s="10"/>
      <c r="E91" s="10"/>
      <c r="F91" s="9" t="s">
        <v>60</v>
      </c>
      <c r="G91" s="8"/>
      <c r="H91" s="7"/>
      <c r="I91" s="7"/>
      <c r="J91" s="7" t="s">
        <v>31</v>
      </c>
      <c r="K91" s="6" t="s">
        <v>13</v>
      </c>
    </row>
    <row r="92" spans="1:13" s="24" customFormat="1" ht="12" thickBot="1" x14ac:dyDescent="0.3">
      <c r="A92" s="31" t="s">
        <v>12</v>
      </c>
      <c r="B92" s="32" t="s">
        <v>11</v>
      </c>
      <c r="C92" s="32" t="s">
        <v>10</v>
      </c>
      <c r="D92" s="32" t="s">
        <v>9</v>
      </c>
      <c r="E92" s="32" t="s">
        <v>8</v>
      </c>
      <c r="F92" s="33" t="s">
        <v>7</v>
      </c>
      <c r="G92" s="34" t="s">
        <v>61</v>
      </c>
      <c r="H92" s="35" t="s">
        <v>5</v>
      </c>
      <c r="I92" s="35" t="s">
        <v>62</v>
      </c>
      <c r="J92" s="35" t="s">
        <v>3</v>
      </c>
      <c r="K92" s="36" t="s">
        <v>63</v>
      </c>
    </row>
    <row r="93" spans="1:13" ht="21" customHeight="1" x14ac:dyDescent="0.25">
      <c r="A93" s="53" t="s">
        <v>64</v>
      </c>
      <c r="B93" s="54"/>
      <c r="C93" s="56"/>
      <c r="D93" s="52"/>
      <c r="E93" s="54"/>
      <c r="F93" s="57" t="s">
        <v>111</v>
      </c>
      <c r="G93" s="5"/>
      <c r="H93" s="4"/>
      <c r="I93" s="5"/>
      <c r="J93" s="4"/>
      <c r="K93" s="44">
        <f>F93*J93</f>
        <v>0</v>
      </c>
    </row>
    <row r="94" spans="1:13" ht="36" customHeight="1" x14ac:dyDescent="0.25">
      <c r="A94" s="140" t="s">
        <v>118</v>
      </c>
      <c r="B94" s="141"/>
      <c r="C94" s="141"/>
      <c r="D94" s="141"/>
      <c r="E94" s="141"/>
      <c r="F94" s="142"/>
      <c r="G94" s="5"/>
      <c r="H94" s="4"/>
      <c r="I94" s="5"/>
      <c r="J94" s="4"/>
      <c r="K94" s="70">
        <f>SUM(K93:K93)</f>
        <v>0</v>
      </c>
    </row>
    <row r="96" spans="1:13" ht="20.100000000000001" customHeight="1" x14ac:dyDescent="0.2">
      <c r="A96" s="12"/>
      <c r="B96" s="12"/>
      <c r="C96" s="12"/>
      <c r="D96" s="28"/>
      <c r="E96" s="12"/>
      <c r="F96" s="12"/>
      <c r="H96" s="137" t="s">
        <v>42</v>
      </c>
      <c r="I96" s="138"/>
      <c r="J96" s="139"/>
      <c r="K96" s="19">
        <f>K52</f>
        <v>0</v>
      </c>
      <c r="L96" s="13"/>
      <c r="M96" s="13"/>
    </row>
    <row r="97" spans="1:13" ht="20.100000000000001" customHeight="1" x14ac:dyDescent="0.2">
      <c r="A97" s="12"/>
      <c r="B97" s="12"/>
      <c r="C97" s="12"/>
      <c r="D97" s="28"/>
      <c r="E97" s="12"/>
      <c r="F97" s="12"/>
      <c r="H97" s="137" t="s">
        <v>52</v>
      </c>
      <c r="I97" s="138"/>
      <c r="J97" s="139"/>
      <c r="K97" s="63">
        <f>K88</f>
        <v>0</v>
      </c>
      <c r="L97" s="13"/>
      <c r="M97" s="13"/>
    </row>
    <row r="98" spans="1:13" ht="20.100000000000001" customHeight="1" x14ac:dyDescent="0.2">
      <c r="A98" s="12"/>
      <c r="B98" s="12"/>
      <c r="C98" s="12"/>
      <c r="D98" s="28"/>
      <c r="E98" s="12"/>
      <c r="F98" s="12"/>
      <c r="H98" s="137" t="s">
        <v>27</v>
      </c>
      <c r="I98" s="138"/>
      <c r="J98" s="139"/>
      <c r="K98" s="19">
        <f>K94</f>
        <v>0</v>
      </c>
      <c r="L98" s="13"/>
      <c r="M98" s="13"/>
    </row>
    <row r="99" spans="1:13" ht="20.45" customHeight="1" x14ac:dyDescent="0.2">
      <c r="A99" s="12"/>
      <c r="B99" s="12"/>
      <c r="C99" s="12"/>
      <c r="D99" s="28"/>
      <c r="E99" s="12"/>
      <c r="F99" s="12"/>
      <c r="H99" s="127" t="s">
        <v>119</v>
      </c>
      <c r="I99" s="128"/>
      <c r="J99" s="129"/>
      <c r="K99" s="15">
        <f>SUM(K96:K98)</f>
        <v>0</v>
      </c>
      <c r="L99" s="13"/>
      <c r="M99" s="13"/>
    </row>
    <row r="100" spans="1:13" ht="21" customHeight="1" x14ac:dyDescent="0.2">
      <c r="A100" s="12"/>
      <c r="B100" s="12"/>
      <c r="C100" s="12"/>
      <c r="D100" s="28"/>
      <c r="E100" s="12"/>
      <c r="F100" s="12"/>
      <c r="H100" s="16"/>
      <c r="I100" s="17" t="s">
        <v>28</v>
      </c>
      <c r="J100" s="18">
        <v>0.19</v>
      </c>
      <c r="K100" s="15">
        <f>IF(K99="","",K99*J100)</f>
        <v>0</v>
      </c>
      <c r="L100" s="13"/>
      <c r="M100" s="13"/>
    </row>
    <row r="101" spans="1:13" ht="15.6" customHeight="1" thickBot="1" x14ac:dyDescent="0.25">
      <c r="A101" s="12"/>
      <c r="B101" s="12"/>
      <c r="C101" s="12"/>
      <c r="D101" s="28"/>
      <c r="E101" s="12"/>
      <c r="F101" s="12"/>
      <c r="H101" s="134" t="s">
        <v>29</v>
      </c>
      <c r="I101" s="135"/>
      <c r="J101" s="136"/>
      <c r="K101" s="51">
        <f>SUM(K99:K100)</f>
        <v>0</v>
      </c>
      <c r="L101" s="13"/>
      <c r="M101" s="13"/>
    </row>
    <row r="102" spans="1:13" ht="20.100000000000001" customHeight="1" x14ac:dyDescent="0.2">
      <c r="A102" s="12"/>
      <c r="B102" s="12"/>
      <c r="C102" s="12"/>
      <c r="D102" s="28"/>
      <c r="E102" s="12"/>
      <c r="F102" s="12"/>
      <c r="H102" s="131" t="s">
        <v>30</v>
      </c>
      <c r="I102" s="132"/>
      <c r="J102" s="133"/>
      <c r="K102" s="50">
        <f>K101/12</f>
        <v>0</v>
      </c>
      <c r="L102" s="13"/>
      <c r="M102" s="13"/>
    </row>
    <row r="103" spans="1:13" ht="20.100000000000001" customHeight="1" x14ac:dyDescent="0.2">
      <c r="A103" s="12"/>
      <c r="B103" s="12"/>
      <c r="C103" s="12"/>
      <c r="D103" s="28"/>
      <c r="E103" s="12"/>
      <c r="F103" s="12"/>
      <c r="H103" s="127" t="s">
        <v>120</v>
      </c>
      <c r="I103" s="128"/>
      <c r="J103" s="129"/>
      <c r="K103" s="126">
        <f>I52+I88</f>
        <v>0</v>
      </c>
      <c r="L103" s="13"/>
      <c r="M103" s="13"/>
    </row>
    <row r="104" spans="1:13" ht="25.5" customHeight="1" x14ac:dyDescent="0.2">
      <c r="H104" s="108" t="s">
        <v>113</v>
      </c>
      <c r="I104" s="108"/>
      <c r="J104" s="108"/>
      <c r="K104" s="109">
        <f>K99*6</f>
        <v>0</v>
      </c>
      <c r="L104" s="13"/>
      <c r="M104" s="13"/>
    </row>
    <row r="105" spans="1:13" ht="25.5" customHeight="1" x14ac:dyDescent="0.2">
      <c r="L105" s="13"/>
      <c r="M105" s="13"/>
    </row>
    <row r="106" spans="1:13" ht="25.5" customHeight="1" x14ac:dyDescent="0.2">
      <c r="L106" s="13"/>
      <c r="M106" s="13"/>
    </row>
  </sheetData>
  <sheetProtection algorithmName="SHA-512" hashValue="HcObtzJ0m2qHannAljetu67Gnm447CY8Mq/K8c3M7L99UmHIdZYUj+0DiJgDoHvz9IBK8qRzNDtpWBhowznR4Q==" saltValue="Mdusy7at1GfUNlyqjvYy5A==" spinCount="100000" sheet="1" selectLockedCells="1"/>
  <autoFilter ref="A21:K68" xr:uid="{00000000-0009-0000-0000-000000000000}"/>
  <mergeCells count="26">
    <mergeCell ref="A4:K4"/>
    <mergeCell ref="I9:K16"/>
    <mergeCell ref="A5:K5"/>
    <mergeCell ref="C6:G6"/>
    <mergeCell ref="C7:G7"/>
    <mergeCell ref="C9:G9"/>
    <mergeCell ref="C10:G10"/>
    <mergeCell ref="C11:G11"/>
    <mergeCell ref="A7:A16"/>
    <mergeCell ref="C13:G13"/>
    <mergeCell ref="C15:G15"/>
    <mergeCell ref="C12:G12"/>
    <mergeCell ref="C16:G16"/>
    <mergeCell ref="C8:G8"/>
    <mergeCell ref="K6:K8"/>
    <mergeCell ref="H103:J103"/>
    <mergeCell ref="C14:G14"/>
    <mergeCell ref="C17:G17"/>
    <mergeCell ref="C18:G18"/>
    <mergeCell ref="H102:J102"/>
    <mergeCell ref="H101:J101"/>
    <mergeCell ref="H99:J99"/>
    <mergeCell ref="H98:J98"/>
    <mergeCell ref="A94:F94"/>
    <mergeCell ref="H96:J96"/>
    <mergeCell ref="H97:J9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73" fitToHeight="0" orientation="landscape" r:id="rId1"/>
  <headerFooter>
    <oddFooter>&amp;R&amp;"Arial,Standard"&amp;8Stand: 05.12.2016 -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WE 144365</vt:lpstr>
      <vt:lpstr>'WE 144365'!Druckbereich</vt:lpstr>
      <vt:lpstr>'WE 144365'!Drucktitel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Schulze</dc:creator>
  <cp:lastModifiedBy>Kontrowitz, Dominik</cp:lastModifiedBy>
  <cp:lastPrinted>2020-01-15T13:09:57Z</cp:lastPrinted>
  <dcterms:created xsi:type="dcterms:W3CDTF">2016-11-29T11:01:49Z</dcterms:created>
  <dcterms:modified xsi:type="dcterms:W3CDTF">2026-02-13T07:26:11Z</dcterms:modified>
</cp:coreProperties>
</file>