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2\01_FG21_lfd\MAVA-AG\C_Verfahren\1_Vorbereitung\VOEK 577-25 DachRei FR\04_Vergabeunterlagen\Vergabeunterlagen\03_Version\"/>
    </mc:Choice>
  </mc:AlternateContent>
  <xr:revisionPtr revIDLastSave="0" documentId="13_ncr:1_{10CB82D3-D7D7-46B3-A9BA-76E40A32589B}" xr6:coauthVersionLast="47" xr6:coauthVersionMax="47" xr10:uidLastSave="{00000000-0000-0000-0000-000000000000}"/>
  <bookViews>
    <workbookView xWindow="-28920" yWindow="-120" windowWidth="29040" windowHeight="17280" xr2:uid="{00000000-000D-0000-FFFF-FFFF00000000}"/>
  </bookViews>
  <sheets>
    <sheet name="Preisblatt" sheetId="1" r:id="rId1"/>
  </sheets>
  <definedNames>
    <definedName name="_xlnm._FilterDatabase" localSheetId="0" hidden="1">Preisblatt!#REF!</definedName>
    <definedName name="_xlnm.Print_Area" localSheetId="0">Preisblatt!$A$1:$N$27</definedName>
    <definedName name="_xlnm.Print_Titles" localSheetId="0">Preisblatt!$4:$9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L11" i="1"/>
  <c r="M11" i="1" s="1"/>
  <c r="L12" i="1"/>
  <c r="M12" i="1"/>
  <c r="L15" i="1" l="1"/>
  <c r="M10" i="1"/>
  <c r="M16" i="1" s="1"/>
  <c r="XEW9" i="1"/>
  <c r="I10" i="1" l="1"/>
  <c r="I11" i="1"/>
  <c r="J11" i="1" s="1"/>
  <c r="N11" i="1" s="1"/>
  <c r="I12" i="1"/>
  <c r="J12" i="1" s="1"/>
  <c r="N12" i="1" s="1"/>
  <c r="L22" i="1"/>
  <c r="L23" i="1" s="1"/>
  <c r="M20" i="1"/>
  <c r="M17" i="1"/>
  <c r="N17" i="1" s="1"/>
  <c r="N20" i="1" l="1"/>
  <c r="N21" i="1" s="1"/>
  <c r="J10" i="1"/>
  <c r="J14" i="1" s="1"/>
  <c r="N18" i="1" s="1"/>
  <c r="I13" i="1"/>
  <c r="N10" i="1"/>
  <c r="N22" i="1" l="1"/>
  <c r="N23" i="1" s="1"/>
</calcChain>
</file>

<file path=xl/sharedStrings.xml><?xml version="1.0" encoding="utf-8"?>
<sst xmlns="http://schemas.openxmlformats.org/spreadsheetml/2006/main" count="62" uniqueCount="57">
  <si>
    <t>A</t>
  </si>
  <si>
    <t>B</t>
  </si>
  <si>
    <t>C</t>
  </si>
  <si>
    <t>D</t>
  </si>
  <si>
    <t>E</t>
  </si>
  <si>
    <t>F</t>
  </si>
  <si>
    <t>J</t>
  </si>
  <si>
    <t>Traufhöhe
Dach
in m</t>
  </si>
  <si>
    <t>a</t>
  </si>
  <si>
    <t>b</t>
  </si>
  <si>
    <t>c</t>
  </si>
  <si>
    <t>d</t>
  </si>
  <si>
    <t>e</t>
  </si>
  <si>
    <t>Lohnkostenanteil in [%]</t>
  </si>
  <si>
    <t>Turnus
Ausführung / pro Jahr</t>
  </si>
  <si>
    <t>Hinweis : Vom Bieter sind alle Felder dieser Farbe zwingend auszufüllen</t>
  </si>
  <si>
    <t>EP netto
pro 
lfd. Meter in €</t>
  </si>
  <si>
    <t xml:space="preserve">
EP netto
pro Ausführung in €</t>
  </si>
  <si>
    <t>GP netto
pro Jahr in €</t>
  </si>
  <si>
    <t xml:space="preserve">
GP netto
pro Jahr in €</t>
  </si>
  <si>
    <t>Gesamtbetrag netto pro Jahr in €</t>
  </si>
  <si>
    <t>g</t>
  </si>
  <si>
    <t>h</t>
  </si>
  <si>
    <t>Dacheindeckung</t>
  </si>
  <si>
    <t>Dach-
rinne
Gesamtlänge in m</t>
  </si>
  <si>
    <t>Bedarfsleistungen**</t>
  </si>
  <si>
    <t>Gesamtbetrag für Ausschreibungszeitraum 6 Jahre netto</t>
  </si>
  <si>
    <t xml:space="preserve">f </t>
  </si>
  <si>
    <t xml:space="preserve">Reinigung der Fallrohre inkl. Laubfangsiebe, Fallrohrabläufe, Sinkkästen, Bodensiebe, Kehleinläufe und Dacheinläufe 
gem. Pkt. 7.2 der LB </t>
  </si>
  <si>
    <t>1. Summe Dachrinnenreinigung, pro Ausführung</t>
  </si>
  <si>
    <t>2. Summe Dachrinnenreinigung, pro Jahr</t>
  </si>
  <si>
    <r>
      <t xml:space="preserve">Reinigung der Dachrinnen
gem. Pkt. 7.1 </t>
    </r>
    <r>
      <rPr>
        <b/>
        <sz val="11"/>
        <rFont val="BundesSans"/>
        <family val="2"/>
      </rPr>
      <t xml:space="preserve"> der </t>
    </r>
    <r>
      <rPr>
        <b/>
        <sz val="11"/>
        <color theme="1"/>
        <rFont val="BundesSans"/>
        <family val="2"/>
      </rPr>
      <t xml:space="preserve">LB </t>
    </r>
  </si>
  <si>
    <r>
      <t>*</t>
    </r>
    <r>
      <rPr>
        <i/>
        <vertAlign val="superscript"/>
        <sz val="11"/>
        <color theme="1"/>
        <rFont val="BundesSans"/>
        <family val="2"/>
      </rPr>
      <t xml:space="preserve"> </t>
    </r>
    <r>
      <rPr>
        <i/>
        <sz val="11"/>
        <color theme="1"/>
        <rFont val="BundesSans"/>
        <family val="2"/>
      </rPr>
      <t>Die dargestellte Anzahl dient ausschließlich der Wertung; die Abrechnung erfolgt nach den tatsächlich abgenommenen Leistungen auf Nachweis.</t>
    </r>
  </si>
  <si>
    <r>
      <t>**</t>
    </r>
    <r>
      <rPr>
        <i/>
        <vertAlign val="superscript"/>
        <sz val="11"/>
        <color theme="1"/>
        <rFont val="BundesSans"/>
        <family val="2"/>
      </rPr>
      <t xml:space="preserve"> </t>
    </r>
    <r>
      <rPr>
        <i/>
        <sz val="11"/>
        <color theme="1"/>
        <rFont val="BundesSans"/>
        <family val="2"/>
      </rPr>
      <t>Auf die Beauftragung und Vergütung der abgefragten Bedarfspositionen besteht kein Anspruch. Bei den angegebenen Mengen handelt es sich lediglich um Schätzwerte zu Wertungszwecken.</t>
    </r>
  </si>
  <si>
    <t>Fallrohre Stck.</t>
  </si>
  <si>
    <t>Vergabe-Nr.: VOEK 577-25</t>
  </si>
  <si>
    <t xml:space="preserve">WE 138036 Zollfahndungsamt, Martha-Schmidtmann-Str. 11+15 in 70374 Stuttgart, 
WE 138157 BPol Inspektion Stuttgart, Martha-Schmidtmann-Str. 17 in 70374 Stuttgart
</t>
  </si>
  <si>
    <r>
      <t>5. Pauschalbetrag für die fachgerechte Entsorgu</t>
    </r>
    <r>
      <rPr>
        <sz val="12"/>
        <rFont val="BundesSans"/>
        <family val="2"/>
      </rPr>
      <t>ng von Laub/Unrat gem. Pkt. 8 der LB</t>
    </r>
  </si>
  <si>
    <t>1.-5. Grundleistungen, Gesamtsumme jährlich netto</t>
  </si>
  <si>
    <t xml:space="preserve">6. Austausch Laubfangsiebe (Metall) gem. Pkt. 9 der LB Preis/Stück
</t>
  </si>
  <si>
    <t>6. Bedarfsleistungen, Gesamtsumme jährlich netto</t>
  </si>
  <si>
    <t>GER, Martha-Schmidtmann-Str. 11</t>
  </si>
  <si>
    <t>ZFA, Martha-Schmidtmann-Str. 15</t>
  </si>
  <si>
    <t>WE</t>
  </si>
  <si>
    <t xml:space="preserve">Anlage B-02 Preisblatt Dachrinnenreinigung </t>
  </si>
  <si>
    <t>Flachdach</t>
  </si>
  <si>
    <t>BPol, Martha-Schmidtmann-Str. 17</t>
  </si>
  <si>
    <r>
      <t>1.-6. Grund- und Bedarfsleistungen Gesamtsumme jährlich netto</t>
    </r>
    <r>
      <rPr>
        <b/>
        <sz val="18"/>
        <rFont val="BundesSans"/>
        <family val="2"/>
      </rPr>
      <t xml:space="preserve"> (Wertungspreis)</t>
    </r>
  </si>
  <si>
    <t>i=c*h</t>
  </si>
  <si>
    <t>j=i*g</t>
  </si>
  <si>
    <t>k</t>
  </si>
  <si>
    <t>n=j+m</t>
  </si>
  <si>
    <t>3. Summe Fallrohre pro Ausführung</t>
  </si>
  <si>
    <t>4. Summe Fallrohre pro Jahr</t>
  </si>
  <si>
    <t>Bezeichnung Gebäude</t>
  </si>
  <si>
    <t>l=(d*e)*k</t>
  </si>
  <si>
    <t>m=(k*l)*g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</si>
</sst>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\ &quot;%&quot;"/>
    <numFmt numFmtId="165" formatCode="#,##0.00\ &quot;m²&quot;"/>
    <numFmt numFmtId="166" formatCode="#,##0&quot; mal jährlich&quot;"/>
    <numFmt numFmtId="167" formatCode="#,##0&quot; genutzte Gebäude&quot;"/>
    <numFmt numFmtId="168" formatCode="#,##0&quot; Stück/Jahr&quot;"/>
    <numFmt numFmtId="169" formatCode="#,##0.00\ &quot;€&quot;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6"/>
      <color theme="1"/>
      <name val="BundesSans"/>
      <family val="2"/>
    </font>
    <font>
      <sz val="11"/>
      <color theme="1"/>
      <name val="BundesSans"/>
      <family val="2"/>
    </font>
    <font>
      <sz val="10"/>
      <color theme="1"/>
      <name val="BundesSans"/>
      <family val="2"/>
    </font>
    <font>
      <b/>
      <sz val="16"/>
      <color theme="1"/>
      <name val="BundesSans"/>
      <family val="2"/>
    </font>
    <font>
      <b/>
      <sz val="12"/>
      <color theme="1"/>
      <name val="BundesSans"/>
      <family val="2"/>
    </font>
    <font>
      <b/>
      <sz val="10"/>
      <color theme="1"/>
      <name val="BundesSans"/>
      <family val="2"/>
    </font>
    <font>
      <b/>
      <sz val="14"/>
      <color theme="1"/>
      <name val="BundesSans"/>
      <family val="2"/>
    </font>
    <font>
      <b/>
      <sz val="12"/>
      <color rgb="FFFF0000"/>
      <name val="BundesSans"/>
      <family val="2"/>
    </font>
    <font>
      <b/>
      <sz val="11"/>
      <color theme="1"/>
      <name val="BundesSans"/>
      <family val="2"/>
    </font>
    <font>
      <sz val="9"/>
      <color theme="1"/>
      <name val="BundesSans"/>
      <family val="2"/>
    </font>
    <font>
      <b/>
      <sz val="11"/>
      <name val="BundesSans"/>
      <family val="2"/>
    </font>
    <font>
      <sz val="11"/>
      <name val="BundesSans"/>
      <family val="2"/>
    </font>
    <font>
      <b/>
      <i/>
      <sz val="9"/>
      <color theme="1"/>
      <name val="BundesSans"/>
      <family val="2"/>
    </font>
    <font>
      <i/>
      <sz val="9"/>
      <color theme="1"/>
      <name val="BundesSans"/>
      <family val="2"/>
    </font>
    <font>
      <sz val="12"/>
      <color theme="1"/>
      <name val="BundesSans"/>
      <family val="2"/>
    </font>
    <font>
      <sz val="12"/>
      <name val="BundesSans"/>
      <family val="2"/>
    </font>
    <font>
      <i/>
      <sz val="8"/>
      <color theme="1"/>
      <name val="BundesSans"/>
      <family val="2"/>
    </font>
    <font>
      <b/>
      <sz val="12"/>
      <name val="BundesSans"/>
      <family val="2"/>
    </font>
    <font>
      <i/>
      <sz val="11"/>
      <color theme="1"/>
      <name val="BundesSans"/>
      <family val="2"/>
    </font>
    <font>
      <i/>
      <vertAlign val="superscript"/>
      <sz val="11"/>
      <color theme="1"/>
      <name val="BundesSans"/>
      <family val="2"/>
    </font>
    <font>
      <b/>
      <sz val="18"/>
      <name val="BundesSans"/>
      <family val="2"/>
    </font>
    <font>
      <b/>
      <sz val="11"/>
      <color rgb="FFFF0000"/>
      <name val="BundesSans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</cellStyleXfs>
  <cellXfs count="154">
    <xf numFmtId="0" fontId="0" fillId="0" borderId="0" xfId="0"/>
    <xf numFmtId="0" fontId="3" fillId="3" borderId="0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165" fontId="8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 applyProtection="1"/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/>
    </xf>
    <xf numFmtId="0" fontId="5" fillId="3" borderId="0" xfId="0" applyFont="1" applyFill="1" applyAlignment="1" applyProtection="1"/>
    <xf numFmtId="0" fontId="8" fillId="3" borderId="0" xfId="0" applyFont="1" applyFill="1" applyAlignment="1" applyProtection="1">
      <alignment vertical="center"/>
    </xf>
    <xf numFmtId="0" fontId="8" fillId="3" borderId="0" xfId="0" applyFont="1" applyFill="1" applyAlignment="1" applyProtection="1"/>
    <xf numFmtId="0" fontId="10" fillId="4" borderId="2" xfId="0" applyFont="1" applyFill="1" applyBorder="1" applyAlignment="1">
      <alignment horizontal="center" vertic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wrapText="1"/>
    </xf>
    <xf numFmtId="0" fontId="4" fillId="0" borderId="0" xfId="0" applyFont="1"/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0" xfId="0" applyFont="1"/>
    <xf numFmtId="0" fontId="15" fillId="2" borderId="9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/>
    </xf>
    <xf numFmtId="0" fontId="16" fillId="0" borderId="0" xfId="0" applyFont="1" applyBorder="1"/>
    <xf numFmtId="0" fontId="17" fillId="2" borderId="4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44" fontId="17" fillId="3" borderId="5" xfId="2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21" xfId="0" applyNumberFormat="1" applyFont="1" applyFill="1" applyBorder="1" applyAlignment="1"/>
    <xf numFmtId="4" fontId="4" fillId="2" borderId="18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/>
    <xf numFmtId="4" fontId="17" fillId="2" borderId="4" xfId="0" applyNumberFormat="1" applyFont="1" applyFill="1" applyBorder="1" applyAlignment="1"/>
    <xf numFmtId="0" fontId="17" fillId="2" borderId="21" xfId="0" applyFont="1" applyFill="1" applyBorder="1" applyAlignment="1">
      <alignment horizontal="left" vertical="top" wrapText="1"/>
    </xf>
    <xf numFmtId="0" fontId="17" fillId="2" borderId="21" xfId="0" applyFont="1" applyFill="1" applyBorder="1" applyAlignment="1">
      <alignment vertical="center" wrapText="1"/>
    </xf>
    <xf numFmtId="4" fontId="17" fillId="2" borderId="21" xfId="0" applyNumberFormat="1" applyFont="1" applyFill="1" applyBorder="1" applyAlignment="1">
      <alignment vertical="center" wrapText="1"/>
    </xf>
    <xf numFmtId="0" fontId="17" fillId="2" borderId="18" xfId="0" applyFont="1" applyFill="1" applyBorder="1" applyAlignment="1">
      <alignment vertical="center" wrapText="1"/>
    </xf>
    <xf numFmtId="44" fontId="17" fillId="3" borderId="11" xfId="2" applyFont="1" applyFill="1" applyBorder="1" applyAlignment="1"/>
    <xf numFmtId="4" fontId="17" fillId="2" borderId="18" xfId="0" applyNumberFormat="1" applyFont="1" applyFill="1" applyBorder="1" applyAlignment="1">
      <alignment horizontal="center"/>
    </xf>
    <xf numFmtId="4" fontId="17" fillId="2" borderId="6" xfId="0" applyNumberFormat="1" applyFont="1" applyFill="1" applyBorder="1" applyAlignment="1">
      <alignment horizontal="center"/>
    </xf>
    <xf numFmtId="44" fontId="17" fillId="3" borderId="13" xfId="2" applyFont="1" applyFill="1" applyBorder="1" applyAlignment="1"/>
    <xf numFmtId="168" fontId="4" fillId="2" borderId="13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right" wrapText="1"/>
    </xf>
    <xf numFmtId="4" fontId="7" fillId="2" borderId="4" xfId="0" applyNumberFormat="1" applyFont="1" applyFill="1" applyBorder="1" applyAlignment="1">
      <alignment horizontal="right"/>
    </xf>
    <xf numFmtId="44" fontId="7" fillId="3" borderId="13" xfId="2" applyFont="1" applyFill="1" applyBorder="1" applyAlignment="1"/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4" fillId="2" borderId="4" xfId="0" applyFont="1" applyFill="1" applyBorder="1" applyAlignment="1">
      <alignment horizontal="left" wrapText="1"/>
    </xf>
    <xf numFmtId="44" fontId="7" fillId="3" borderId="13" xfId="0" applyNumberFormat="1" applyFont="1" applyFill="1" applyBorder="1" applyAlignment="1">
      <alignment horizontal="left" wrapText="1"/>
    </xf>
    <xf numFmtId="4" fontId="17" fillId="2" borderId="6" xfId="0" applyNumberFormat="1" applyFont="1" applyFill="1" applyBorder="1" applyAlignment="1">
      <alignment horizontal="right"/>
    </xf>
    <xf numFmtId="4" fontId="17" fillId="2" borderId="4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/>
    <xf numFmtId="0" fontId="21" fillId="3" borderId="0" xfId="0" applyFont="1" applyFill="1" applyAlignment="1" applyProtection="1">
      <alignment horizontal="left"/>
    </xf>
    <xf numFmtId="0" fontId="4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4" fontId="4" fillId="3" borderId="0" xfId="0" applyNumberFormat="1" applyFont="1" applyFill="1" applyAlignment="1" applyProtection="1">
      <alignment horizontal="center"/>
    </xf>
    <xf numFmtId="0" fontId="4" fillId="3" borderId="0" xfId="0" applyFont="1" applyFill="1"/>
    <xf numFmtId="0" fontId="4" fillId="0" borderId="0" xfId="0" applyFont="1" applyAlignment="1">
      <alignment horizontal="center"/>
    </xf>
    <xf numFmtId="44" fontId="17" fillId="3" borderId="5" xfId="2" applyFont="1" applyFill="1" applyBorder="1" applyAlignment="1">
      <alignment horizontal="left" vertical="center" wrapText="1"/>
    </xf>
    <xf numFmtId="167" fontId="4" fillId="0" borderId="1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 vertical="center"/>
    </xf>
    <xf numFmtId="167" fontId="4" fillId="0" borderId="16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3" borderId="1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67" fontId="4" fillId="0" borderId="8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4" fillId="3" borderId="8" xfId="0" applyNumberFormat="1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24" fillId="0" borderId="0" xfId="0" applyFont="1"/>
    <xf numFmtId="169" fontId="17" fillId="3" borderId="13" xfId="2" applyNumberFormat="1" applyFont="1" applyFill="1" applyBorder="1" applyAlignment="1"/>
    <xf numFmtId="0" fontId="4" fillId="2" borderId="4" xfId="0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9" fillId="3" borderId="31" xfId="0" applyFont="1" applyFill="1" applyBorder="1" applyAlignment="1" applyProtection="1">
      <alignment vertical="top" wrapText="1"/>
    </xf>
    <xf numFmtId="0" fontId="4" fillId="0" borderId="31" xfId="0" applyFont="1" applyBorder="1" applyAlignment="1">
      <alignment vertical="top"/>
    </xf>
    <xf numFmtId="0" fontId="0" fillId="0" borderId="31" xfId="0" applyBorder="1" applyAlignment="1"/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6" fillId="0" borderId="0" xfId="3" applyFont="1" applyFill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12" fillId="2" borderId="16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7" fillId="2" borderId="24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20" fillId="2" borderId="5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vertical="center"/>
    </xf>
    <xf numFmtId="0" fontId="7" fillId="2" borderId="11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vertical="center"/>
    </xf>
    <xf numFmtId="0" fontId="11" fillId="3" borderId="1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4" fontId="4" fillId="4" borderId="14" xfId="0" applyNumberFormat="1" applyFont="1" applyFill="1" applyBorder="1" applyAlignment="1" applyProtection="1">
      <alignment horizontal="center" vertical="center"/>
      <protection locked="0"/>
    </xf>
    <xf numFmtId="4" fontId="4" fillId="4" borderId="16" xfId="0" applyNumberFormat="1" applyFont="1" applyFill="1" applyBorder="1" applyAlignment="1" applyProtection="1">
      <alignment horizontal="center" vertical="center"/>
      <protection locked="0"/>
    </xf>
    <xf numFmtId="4" fontId="4" fillId="4" borderId="8" xfId="0" applyNumberFormat="1" applyFont="1" applyFill="1" applyBorder="1" applyAlignment="1" applyProtection="1">
      <alignment horizontal="center" vertical="center"/>
      <protection locked="0"/>
    </xf>
    <xf numFmtId="4" fontId="4" fillId="4" borderId="14" xfId="2" applyNumberFormat="1" applyFont="1" applyFill="1" applyBorder="1" applyAlignment="1" applyProtection="1">
      <alignment horizontal="center" vertical="center"/>
      <protection locked="0"/>
    </xf>
    <xf numFmtId="4" fontId="4" fillId="4" borderId="16" xfId="2" applyNumberFormat="1" applyFont="1" applyFill="1" applyBorder="1" applyAlignment="1" applyProtection="1">
      <alignment horizontal="center" vertical="center"/>
      <protection locked="0"/>
    </xf>
    <xf numFmtId="4" fontId="4" fillId="4" borderId="8" xfId="2" applyNumberFormat="1" applyFont="1" applyFill="1" applyBorder="1" applyAlignment="1" applyProtection="1">
      <alignment horizontal="center" vertical="center"/>
      <protection locked="0"/>
    </xf>
    <xf numFmtId="44" fontId="17" fillId="4" borderId="6" xfId="2" applyNumberFormat="1" applyFont="1" applyFill="1" applyBorder="1" applyAlignment="1" applyProtection="1">
      <alignment vertical="center"/>
      <protection locked="0"/>
    </xf>
    <xf numFmtId="164" fontId="4" fillId="4" borderId="6" xfId="0" applyNumberFormat="1" applyFont="1" applyFill="1" applyBorder="1" applyAlignment="1" applyProtection="1">
      <protection locked="0"/>
    </xf>
    <xf numFmtId="4" fontId="17" fillId="2" borderId="11" xfId="0" applyNumberFormat="1" applyFont="1" applyFill="1" applyBorder="1" applyAlignment="1"/>
    <xf numFmtId="169" fontId="17" fillId="3" borderId="26" xfId="2" applyNumberFormat="1" applyFont="1" applyFill="1" applyBorder="1" applyAlignment="1"/>
    <xf numFmtId="0" fontId="17" fillId="2" borderId="24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right" wrapText="1"/>
    </xf>
    <xf numFmtId="44" fontId="17" fillId="4" borderId="26" xfId="2" applyNumberFormat="1" applyFont="1" applyFill="1" applyBorder="1" applyAlignment="1" applyProtection="1">
      <protection locked="0"/>
    </xf>
    <xf numFmtId="166" fontId="17" fillId="2" borderId="26" xfId="0" applyNumberFormat="1" applyFont="1" applyFill="1" applyBorder="1" applyAlignment="1">
      <alignment horizontal="right"/>
    </xf>
    <xf numFmtId="44" fontId="17" fillId="3" borderId="26" xfId="2" applyFont="1" applyFill="1" applyBorder="1" applyAlignment="1"/>
    <xf numFmtId="4" fontId="17" fillId="2" borderId="4" xfId="0" applyNumberFormat="1" applyFont="1" applyFill="1" applyBorder="1" applyAlignment="1">
      <alignment vertical="center" wrapText="1"/>
    </xf>
    <xf numFmtId="44" fontId="17" fillId="3" borderId="8" xfId="2" applyFont="1" applyFill="1" applyBorder="1" applyAlignment="1"/>
    <xf numFmtId="4" fontId="4" fillId="3" borderId="34" xfId="0" applyNumberFormat="1" applyFont="1" applyFill="1" applyBorder="1" applyAlignment="1">
      <alignment horizontal="center" vertical="center" wrapText="1"/>
    </xf>
    <xf numFmtId="4" fontId="4" fillId="3" borderId="32" xfId="0" applyNumberFormat="1" applyFont="1" applyFill="1" applyBorder="1" applyAlignment="1">
      <alignment horizontal="center" vertical="center" wrapText="1"/>
    </xf>
  </cellXfs>
  <cellStyles count="4">
    <cellStyle name="Standard" xfId="0" builtinId="0"/>
    <cellStyle name="Standard 2" xfId="1" xr:uid="{00000000-0005-0000-0000-000001000000}"/>
    <cellStyle name="Standard 5 3" xfId="3" xr:uid="{00000000-0005-0000-0000-000002000000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W27"/>
  <sheetViews>
    <sheetView showGridLines="0" tabSelected="1" view="pageBreakPreview" zoomScale="90" zoomScaleNormal="100" zoomScaleSheetLayoutView="90" workbookViewId="0">
      <selection activeCell="K24" sqref="K24"/>
    </sheetView>
  </sheetViews>
  <sheetFormatPr baseColWidth="10" defaultRowHeight="15" x14ac:dyDescent="0.25"/>
  <cols>
    <col min="1" max="1" width="11.140625" style="15" customWidth="1"/>
    <col min="2" max="2" width="34.5703125" style="18" customWidth="1"/>
    <col min="3" max="3" width="15.85546875" style="18" customWidth="1"/>
    <col min="4" max="4" width="15.7109375" style="18" customWidth="1"/>
    <col min="5" max="5" width="12.7109375" style="18" customWidth="1"/>
    <col min="6" max="6" width="22.7109375" style="18" customWidth="1"/>
    <col min="7" max="7" width="12" style="18" customWidth="1"/>
    <col min="8" max="8" width="11.7109375" style="18" customWidth="1"/>
    <col min="9" max="9" width="15.42578125" style="66" customWidth="1"/>
    <col min="10" max="10" width="13.140625" style="66" customWidth="1"/>
    <col min="11" max="11" width="13.5703125" style="66" customWidth="1"/>
    <col min="12" max="12" width="16.42578125" style="66" customWidth="1"/>
    <col min="13" max="13" width="13.7109375" style="66" bestFit="1" customWidth="1"/>
    <col min="14" max="14" width="16.28515625" style="18" customWidth="1"/>
    <col min="15" max="16384" width="11.42578125" style="18"/>
  </cols>
  <sheetData>
    <row r="1" spans="1:15 16377:16377" s="4" customFormat="1" ht="20.25" customHeight="1" x14ac:dyDescent="0.25">
      <c r="A1" s="1" t="s">
        <v>44</v>
      </c>
      <c r="B1" s="2"/>
      <c r="C1" s="2"/>
      <c r="D1" s="2"/>
      <c r="E1" s="3"/>
      <c r="F1" s="3"/>
      <c r="G1" s="3"/>
      <c r="H1" s="3"/>
      <c r="K1" s="110" t="s">
        <v>35</v>
      </c>
      <c r="L1" s="111"/>
      <c r="M1" s="111"/>
      <c r="N1" s="111"/>
    </row>
    <row r="2" spans="1:15 16377:16377" s="8" customFormat="1" ht="10.5" customHeight="1" x14ac:dyDescent="0.2">
      <c r="A2" s="5"/>
      <c r="B2" s="6"/>
      <c r="C2" s="6"/>
      <c r="D2" s="6"/>
      <c r="E2" s="7"/>
      <c r="F2" s="7"/>
      <c r="G2" s="7"/>
      <c r="H2" s="6"/>
      <c r="I2" s="6"/>
      <c r="K2" s="9"/>
      <c r="L2" s="10"/>
      <c r="M2" s="10"/>
    </row>
    <row r="3" spans="1:15 16377:16377" s="11" customFormat="1" ht="58.5" customHeight="1" x14ac:dyDescent="0.25">
      <c r="A3" s="93" t="s">
        <v>36</v>
      </c>
      <c r="B3" s="94"/>
      <c r="C3" s="94"/>
      <c r="D3" s="94"/>
      <c r="E3" s="94"/>
      <c r="F3" s="94"/>
      <c r="G3" s="95"/>
      <c r="H3" s="6"/>
      <c r="I3" s="6"/>
      <c r="K3" s="12"/>
      <c r="L3" s="13"/>
      <c r="M3" s="13"/>
    </row>
    <row r="4" spans="1:15 16377:16377" s="15" customFormat="1" ht="26.25" customHeight="1" thickBot="1" x14ac:dyDescent="0.3">
      <c r="A4" s="98" t="s">
        <v>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14"/>
      <c r="M4" s="14"/>
      <c r="N4" s="90"/>
    </row>
    <row r="5" spans="1:15 16377:16377" ht="15.75" hidden="1" customHeight="1" thickBot="1" x14ac:dyDescent="0.3">
      <c r="A5" s="16" t="s">
        <v>0</v>
      </c>
      <c r="B5" s="16" t="s">
        <v>1</v>
      </c>
      <c r="C5" s="17" t="s">
        <v>2</v>
      </c>
      <c r="D5" s="16" t="s">
        <v>3</v>
      </c>
      <c r="E5" s="17" t="s">
        <v>4</v>
      </c>
      <c r="F5" s="17"/>
      <c r="G5" s="17"/>
      <c r="H5" s="17" t="s">
        <v>5</v>
      </c>
      <c r="I5" s="17"/>
      <c r="J5" s="17"/>
      <c r="K5" s="16" t="s">
        <v>6</v>
      </c>
      <c r="L5" s="16"/>
      <c r="M5" s="16"/>
      <c r="N5" s="16"/>
    </row>
    <row r="6" spans="1:15 16377:16377" ht="15.75" thickBot="1" x14ac:dyDescent="0.3">
      <c r="A6" s="19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5 16377:16377" ht="59.25" customHeight="1" thickBot="1" x14ac:dyDescent="0.3">
      <c r="A7" s="108" t="s">
        <v>43</v>
      </c>
      <c r="B7" s="96" t="s">
        <v>54</v>
      </c>
      <c r="C7" s="96" t="s">
        <v>24</v>
      </c>
      <c r="D7" s="96" t="s">
        <v>7</v>
      </c>
      <c r="E7" s="96" t="s">
        <v>34</v>
      </c>
      <c r="F7" s="103" t="s">
        <v>23</v>
      </c>
      <c r="G7" s="105" t="s">
        <v>31</v>
      </c>
      <c r="H7" s="106"/>
      <c r="I7" s="106"/>
      <c r="J7" s="107"/>
      <c r="K7" s="100" t="s">
        <v>28</v>
      </c>
      <c r="L7" s="101"/>
      <c r="M7" s="102"/>
      <c r="N7" s="112" t="s">
        <v>20</v>
      </c>
    </row>
    <row r="8" spans="1:15 16377:16377" s="24" customFormat="1" ht="36.75" thickBot="1" x14ac:dyDescent="0.25">
      <c r="A8" s="109"/>
      <c r="B8" s="116"/>
      <c r="C8" s="97"/>
      <c r="D8" s="97"/>
      <c r="E8" s="97"/>
      <c r="F8" s="104" t="s">
        <v>23</v>
      </c>
      <c r="G8" s="23" t="s">
        <v>14</v>
      </c>
      <c r="H8" s="21" t="s">
        <v>16</v>
      </c>
      <c r="I8" s="21" t="s">
        <v>17</v>
      </c>
      <c r="J8" s="22" t="s">
        <v>19</v>
      </c>
      <c r="K8" s="21" t="s">
        <v>16</v>
      </c>
      <c r="L8" s="21" t="s">
        <v>17</v>
      </c>
      <c r="M8" s="86" t="s">
        <v>18</v>
      </c>
      <c r="N8" s="113"/>
    </row>
    <row r="9" spans="1:15 16377:16377" s="29" customFormat="1" ht="12.75" thickBot="1" x14ac:dyDescent="0.25">
      <c r="A9" s="25" t="s">
        <v>8</v>
      </c>
      <c r="B9" s="26" t="s">
        <v>9</v>
      </c>
      <c r="C9" s="27" t="s">
        <v>10</v>
      </c>
      <c r="D9" s="27" t="s">
        <v>11</v>
      </c>
      <c r="E9" s="27" t="s">
        <v>12</v>
      </c>
      <c r="F9" s="27" t="s">
        <v>27</v>
      </c>
      <c r="G9" s="27" t="s">
        <v>21</v>
      </c>
      <c r="H9" s="27" t="s">
        <v>22</v>
      </c>
      <c r="I9" s="27" t="s">
        <v>48</v>
      </c>
      <c r="J9" s="27" t="s">
        <v>49</v>
      </c>
      <c r="K9" s="27" t="s">
        <v>50</v>
      </c>
      <c r="L9" s="27" t="s">
        <v>55</v>
      </c>
      <c r="M9" s="27" t="s">
        <v>56</v>
      </c>
      <c r="N9" s="28" t="s">
        <v>51</v>
      </c>
      <c r="XEW9" s="29">
        <f>SUM(A9:XEV9)</f>
        <v>0</v>
      </c>
    </row>
    <row r="10" spans="1:15 16377:16377" ht="28.5" customHeight="1" x14ac:dyDescent="0.25">
      <c r="A10" s="91">
        <v>138036</v>
      </c>
      <c r="B10" s="68" t="s">
        <v>41</v>
      </c>
      <c r="C10" s="69">
        <v>210</v>
      </c>
      <c r="D10" s="69">
        <v>6.65</v>
      </c>
      <c r="E10" s="69">
        <v>6</v>
      </c>
      <c r="F10" s="70" t="s">
        <v>45</v>
      </c>
      <c r="G10" s="71">
        <v>2</v>
      </c>
      <c r="H10" s="134"/>
      <c r="I10" s="72" t="str">
        <f t="shared" ref="I10:I12" si="0">IF(H10=0,"",((($C10*H10))))</f>
        <v/>
      </c>
      <c r="J10" s="72" t="str">
        <f>IF(I10="","",(I10*$G10))</f>
        <v/>
      </c>
      <c r="K10" s="137"/>
      <c r="L10" s="153" t="str">
        <f t="shared" ref="L10:L12" si="1">IF(K10=0,"",(((K10*$D10)*$E10)))</f>
        <v/>
      </c>
      <c r="M10" s="73" t="str">
        <f>IF(K10="","",(L10*$G10))</f>
        <v/>
      </c>
      <c r="N10" s="74" t="str">
        <f>IF(AND(H10="",K10=""),"",IF(SUM(J10,M10)=0,0,IF(SUM(J10,M10)&gt;0,SUM(J10,M10))))</f>
        <v/>
      </c>
      <c r="O10" s="87"/>
    </row>
    <row r="11" spans="1:15 16377:16377" ht="24.95" customHeight="1" thickBot="1" x14ac:dyDescent="0.3">
      <c r="A11" s="92"/>
      <c r="B11" s="75" t="s">
        <v>42</v>
      </c>
      <c r="C11" s="76">
        <v>138</v>
      </c>
      <c r="D11" s="76">
        <v>12.5</v>
      </c>
      <c r="E11" s="76">
        <v>8</v>
      </c>
      <c r="F11" s="77" t="s">
        <v>45</v>
      </c>
      <c r="G11" s="78">
        <v>2</v>
      </c>
      <c r="H11" s="135"/>
      <c r="I11" s="79" t="str">
        <f t="shared" si="0"/>
        <v/>
      </c>
      <c r="J11" s="79" t="str">
        <f t="shared" ref="J11:J12" si="2">IF(I11="","",(I11*$G11))</f>
        <v/>
      </c>
      <c r="K11" s="138"/>
      <c r="L11" s="152" t="str">
        <f t="shared" si="1"/>
        <v/>
      </c>
      <c r="M11" s="79" t="str">
        <f t="shared" ref="M11:M12" si="3">IF(K11="","",(L11*$G11))</f>
        <v/>
      </c>
      <c r="N11" s="79" t="str">
        <f t="shared" ref="N11:N12" si="4">IF(AND(H11="",K11=""),"",IF(SUM(J11,M11)=0,0,IF(SUM(J11,M11)&gt;0,SUM(J11,M11))))</f>
        <v/>
      </c>
      <c r="O11" s="87"/>
    </row>
    <row r="12" spans="1:15 16377:16377" ht="27.75" customHeight="1" thickBot="1" x14ac:dyDescent="0.3">
      <c r="A12" s="80">
        <v>138157</v>
      </c>
      <c r="B12" s="81" t="s">
        <v>46</v>
      </c>
      <c r="C12" s="82">
        <v>110</v>
      </c>
      <c r="D12" s="82">
        <v>12.5</v>
      </c>
      <c r="E12" s="82">
        <v>8</v>
      </c>
      <c r="F12" s="83" t="s">
        <v>45</v>
      </c>
      <c r="G12" s="84">
        <v>2</v>
      </c>
      <c r="H12" s="136"/>
      <c r="I12" s="85" t="str">
        <f t="shared" si="0"/>
        <v/>
      </c>
      <c r="J12" s="85" t="str">
        <f t="shared" si="2"/>
        <v/>
      </c>
      <c r="K12" s="139"/>
      <c r="L12" s="72" t="str">
        <f t="shared" si="1"/>
        <v/>
      </c>
      <c r="M12" s="73" t="str">
        <f t="shared" si="3"/>
        <v/>
      </c>
      <c r="N12" s="74" t="str">
        <f t="shared" si="4"/>
        <v/>
      </c>
      <c r="O12" s="87"/>
    </row>
    <row r="13" spans="1:15 16377:16377" ht="24.95" customHeight="1" thickBot="1" x14ac:dyDescent="0.3">
      <c r="A13" s="117" t="s">
        <v>29</v>
      </c>
      <c r="B13" s="118"/>
      <c r="C13" s="118"/>
      <c r="D13" s="118"/>
      <c r="E13" s="118"/>
      <c r="F13" s="30"/>
      <c r="G13" s="30"/>
      <c r="H13" s="31"/>
      <c r="I13" s="67">
        <f>SUM(I10:I12)</f>
        <v>0</v>
      </c>
      <c r="J13" s="33"/>
      <c r="K13" s="34"/>
      <c r="L13" s="34"/>
      <c r="M13" s="34"/>
      <c r="N13" s="35"/>
      <c r="O13" s="87"/>
    </row>
    <row r="14" spans="1:15 16377:16377" ht="24.95" customHeight="1" thickBot="1" x14ac:dyDescent="0.3">
      <c r="A14" s="117" t="s">
        <v>30</v>
      </c>
      <c r="B14" s="118"/>
      <c r="C14" s="118"/>
      <c r="D14" s="118"/>
      <c r="E14" s="118"/>
      <c r="F14" s="30"/>
      <c r="G14" s="30"/>
      <c r="H14" s="36"/>
      <c r="I14" s="37"/>
      <c r="J14" s="32">
        <f>SUM(J10:J12)</f>
        <v>0</v>
      </c>
      <c r="K14" s="38"/>
      <c r="L14" s="39"/>
      <c r="M14" s="34"/>
      <c r="N14" s="35"/>
    </row>
    <row r="15" spans="1:15 16377:16377" ht="24.95" customHeight="1" thickBot="1" x14ac:dyDescent="0.3">
      <c r="A15" s="121" t="s">
        <v>52</v>
      </c>
      <c r="B15" s="122"/>
      <c r="C15" s="122"/>
      <c r="D15" s="122"/>
      <c r="E15" s="122"/>
      <c r="F15" s="40"/>
      <c r="G15" s="40"/>
      <c r="H15" s="41"/>
      <c r="I15" s="42"/>
      <c r="J15" s="41"/>
      <c r="K15" s="43"/>
      <c r="L15" s="44">
        <f>SUM(L10:L12)</f>
        <v>0</v>
      </c>
      <c r="M15" s="142"/>
      <c r="N15" s="45"/>
    </row>
    <row r="16" spans="1:15 16377:16377" ht="24.95" customHeight="1" thickBot="1" x14ac:dyDescent="0.3">
      <c r="A16" s="117" t="s">
        <v>53</v>
      </c>
      <c r="B16" s="118"/>
      <c r="C16" s="118"/>
      <c r="D16" s="118"/>
      <c r="E16" s="118"/>
      <c r="F16" s="30"/>
      <c r="G16" s="30"/>
      <c r="H16" s="36"/>
      <c r="I16" s="36"/>
      <c r="J16" s="150"/>
      <c r="K16" s="39"/>
      <c r="L16" s="39"/>
      <c r="M16" s="151">
        <f>SUM(M10:M12)</f>
        <v>0</v>
      </c>
      <c r="N16" s="46"/>
    </row>
    <row r="17" spans="1:16" ht="24.95" customHeight="1" thickBot="1" x14ac:dyDescent="0.3">
      <c r="A17" s="144" t="s">
        <v>37</v>
      </c>
      <c r="B17" s="145"/>
      <c r="C17" s="145"/>
      <c r="D17" s="145"/>
      <c r="E17" s="145"/>
      <c r="F17" s="145"/>
      <c r="G17" s="145"/>
      <c r="H17" s="145"/>
      <c r="I17" s="145"/>
      <c r="J17" s="146"/>
      <c r="K17" s="147"/>
      <c r="L17" s="148">
        <v>2</v>
      </c>
      <c r="M17" s="143" t="str">
        <f>IF(K17="","",K17*L17)</f>
        <v/>
      </c>
      <c r="N17" s="149" t="str">
        <f>IF(K17="","",M17)</f>
        <v/>
      </c>
    </row>
    <row r="18" spans="1:16" ht="24.95" customHeight="1" thickBot="1" x14ac:dyDescent="0.3">
      <c r="A18" s="119" t="s">
        <v>38</v>
      </c>
      <c r="B18" s="120"/>
      <c r="C18" s="120"/>
      <c r="D18" s="120"/>
      <c r="E18" s="120"/>
      <c r="F18" s="120"/>
      <c r="G18" s="120"/>
      <c r="H18" s="120"/>
      <c r="I18" s="49"/>
      <c r="J18" s="50"/>
      <c r="K18" s="50"/>
      <c r="L18" s="50"/>
      <c r="M18" s="50"/>
      <c r="N18" s="51" t="str">
        <f>IFERROR(SUM(J14+M16+N17),"")</f>
        <v/>
      </c>
    </row>
    <row r="19" spans="1:16" ht="24.95" customHeight="1" thickBot="1" x14ac:dyDescent="0.3">
      <c r="A19" s="132" t="s">
        <v>25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</row>
    <row r="20" spans="1:16" ht="19.5" customHeight="1" thickBot="1" x14ac:dyDescent="0.3">
      <c r="A20" s="123" t="s">
        <v>39</v>
      </c>
      <c r="B20" s="124"/>
      <c r="C20" s="124"/>
      <c r="D20" s="124"/>
      <c r="E20" s="124"/>
      <c r="F20" s="52"/>
      <c r="G20" s="52"/>
      <c r="H20" s="52"/>
      <c r="I20" s="52"/>
      <c r="J20" s="53"/>
      <c r="K20" s="140"/>
      <c r="L20" s="48">
        <v>50</v>
      </c>
      <c r="M20" s="88" t="str">
        <f>IF(K20="","",K20*$L20)</f>
        <v/>
      </c>
      <c r="N20" s="47" t="str">
        <f>IF(K20="","",M20)</f>
        <v/>
      </c>
      <c r="O20" s="54"/>
      <c r="P20" s="55"/>
    </row>
    <row r="21" spans="1:16" ht="24.95" customHeight="1" thickBot="1" x14ac:dyDescent="0.3">
      <c r="A21" s="125" t="s">
        <v>40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7"/>
      <c r="L21" s="56"/>
      <c r="M21" s="56"/>
      <c r="N21" s="57" t="str">
        <f>N20</f>
        <v/>
      </c>
    </row>
    <row r="22" spans="1:16" ht="24.95" customHeight="1" thickBot="1" x14ac:dyDescent="0.3">
      <c r="A22" s="128" t="s">
        <v>47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56" t="str">
        <f>IF(I18="","",I18+L21)</f>
        <v/>
      </c>
      <c r="M22" s="56"/>
      <c r="N22" s="57" t="str">
        <f>IF(N18="","",N18+N21)</f>
        <v/>
      </c>
    </row>
    <row r="23" spans="1:16" s="55" customFormat="1" ht="24.95" customHeight="1" thickBot="1" x14ac:dyDescent="0.3">
      <c r="A23" s="130" t="s">
        <v>26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27"/>
      <c r="L23" s="56" t="str">
        <f>IF(L22="","",L22*6)</f>
        <v/>
      </c>
      <c r="M23" s="56"/>
      <c r="N23" s="57" t="str">
        <f>IF(N22="","",N22*6)</f>
        <v/>
      </c>
    </row>
    <row r="24" spans="1:16" ht="24.95" customHeight="1" thickBot="1" x14ac:dyDescent="0.3">
      <c r="A24" s="114" t="s">
        <v>13</v>
      </c>
      <c r="B24" s="115"/>
      <c r="C24" s="115"/>
      <c r="D24" s="115"/>
      <c r="E24" s="115"/>
      <c r="F24" s="115"/>
      <c r="G24" s="115"/>
      <c r="H24" s="115"/>
      <c r="I24" s="89"/>
      <c r="J24" s="58"/>
      <c r="K24" s="141"/>
      <c r="L24" s="59"/>
      <c r="M24" s="59"/>
      <c r="N24" s="46"/>
    </row>
    <row r="25" spans="1:16" s="65" customFormat="1" ht="15" customHeight="1" x14ac:dyDescent="0.25">
      <c r="A25" s="61" t="s">
        <v>32</v>
      </c>
      <c r="B25" s="62"/>
      <c r="C25" s="62"/>
      <c r="D25" s="62"/>
      <c r="E25" s="63"/>
      <c r="F25" s="63"/>
      <c r="G25" s="63"/>
      <c r="H25" s="63"/>
      <c r="I25" s="63"/>
      <c r="J25" s="63"/>
      <c r="K25" s="64"/>
      <c r="L25" s="60"/>
      <c r="M25" s="60"/>
    </row>
    <row r="26" spans="1:16" s="62" customFormat="1" ht="17.25" x14ac:dyDescent="0.25">
      <c r="A26" s="61" t="s">
        <v>33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4"/>
      <c r="M26" s="64"/>
    </row>
    <row r="27" spans="1:16" s="55" customFormat="1" ht="14.25" customHeight="1" x14ac:dyDescent="0.25">
      <c r="A27" s="15"/>
      <c r="B27" s="18"/>
      <c r="C27" s="18"/>
      <c r="D27" s="18"/>
      <c r="E27" s="18"/>
      <c r="F27" s="18"/>
      <c r="G27" s="18"/>
      <c r="H27" s="18"/>
      <c r="I27" s="66"/>
      <c r="J27" s="66"/>
      <c r="K27" s="66"/>
      <c r="L27" s="61"/>
      <c r="M27" s="61"/>
      <c r="N27" s="61"/>
    </row>
  </sheetData>
  <sheetProtection algorithmName="SHA-512" hashValue="X3Sr5DPL+dijn15nWztZ17xW7LQFgknkJRK8pudL7DOyqmDZhwvtZAufcnol9cjeFiBkRpWhHk+tg1s7buKpmQ==" saltValue="Sgv+L2aiUAowRsiz9GA5Zg==" spinCount="100000" sheet="1" objects="1" scenarios="1" selectLockedCells="1"/>
  <mergeCells count="24">
    <mergeCell ref="K1:N1"/>
    <mergeCell ref="N7:N8"/>
    <mergeCell ref="A24:H24"/>
    <mergeCell ref="B7:B8"/>
    <mergeCell ref="C7:C8"/>
    <mergeCell ref="D7:D8"/>
    <mergeCell ref="A13:E13"/>
    <mergeCell ref="A14:E14"/>
    <mergeCell ref="A18:H18"/>
    <mergeCell ref="A15:E15"/>
    <mergeCell ref="A20:E20"/>
    <mergeCell ref="A16:E16"/>
    <mergeCell ref="A21:K21"/>
    <mergeCell ref="A22:K22"/>
    <mergeCell ref="A23:K23"/>
    <mergeCell ref="A19:N19"/>
    <mergeCell ref="A10:A11"/>
    <mergeCell ref="A3:G3"/>
    <mergeCell ref="E7:E8"/>
    <mergeCell ref="A4:K4"/>
    <mergeCell ref="K7:M7"/>
    <mergeCell ref="F7:F8"/>
    <mergeCell ref="G7:J7"/>
    <mergeCell ref="A7:A8"/>
  </mergeCells>
  <pageMargins left="0.70866141732283472" right="0.70866141732283472" top="0.78740157480314965" bottom="0.78740157480314965" header="0.31496062992125984" footer="0.31496062992125984"/>
  <pageSetup paperSize="9" scale="38" fitToHeight="0" orientation="portrait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Preisblatt</vt:lpstr>
      <vt:lpstr>Preisblatt!Druckbereich</vt:lpstr>
      <vt:lpstr>Preisblatt!Drucktitel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Pagel</dc:creator>
  <cp:lastModifiedBy>Dober, Angela Kim</cp:lastModifiedBy>
  <cp:lastPrinted>2019-01-08T10:40:58Z</cp:lastPrinted>
  <dcterms:created xsi:type="dcterms:W3CDTF">2019-01-08T10:17:19Z</dcterms:created>
  <dcterms:modified xsi:type="dcterms:W3CDTF">2025-12-17T08:40:41Z</dcterms:modified>
</cp:coreProperties>
</file>