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2\01_FG21_lfd\MAVA-AG\C_Verfahren\2_Veröffentlichtung\VOEK 638-25 Grau, WD MD\04_Vergabeunterlagen\Vergabeunterlagen\05_von_Verdingung\"/>
    </mc:Choice>
  </mc:AlternateContent>
  <xr:revisionPtr revIDLastSave="0" documentId="13_ncr:1_{586425D3-E944-468E-BBAF-20460EBF305F}" xr6:coauthVersionLast="47" xr6:coauthVersionMax="47" xr10:uidLastSave="{00000000-0000-0000-0000-000000000000}"/>
  <bookViews>
    <workbookView xWindow="2730" yWindow="1110" windowWidth="21600" windowHeight="16290" tabRatio="656" xr2:uid="{00000000-000D-0000-FFFF-FFFF00000000}"/>
  </bookViews>
  <sheets>
    <sheet name="Anlage B-02 Preisblatt" sheetId="8" r:id="rId1"/>
  </sheets>
  <definedNames>
    <definedName name="_xlnm.Print_Area" localSheetId="0">'Anlage B-02 Preisblatt'!$A$1:$H$58</definedName>
    <definedName name="_xlnm.Print_Titles" localSheetId="0">'Anlage B-02 Preisblatt'!$3:$8</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8" l="1"/>
  <c r="F31" i="8"/>
  <c r="H31" i="8"/>
  <c r="F50" i="8"/>
  <c r="F49" i="8"/>
  <c r="F48" i="8"/>
  <c r="F47" i="8"/>
  <c r="F45" i="8"/>
  <c r="F44" i="8"/>
  <c r="F37" i="8"/>
  <c r="F36" i="8"/>
  <c r="F35" i="8"/>
  <c r="F34" i="8"/>
  <c r="F32" i="8"/>
  <c r="F17" i="8"/>
  <c r="F16" i="8"/>
  <c r="F15" i="8"/>
  <c r="H35" i="8" l="1"/>
  <c r="H34" i="8"/>
  <c r="H32" i="8"/>
  <c r="A25" i="8"/>
  <c r="H24" i="8"/>
  <c r="H25" i="8" s="1"/>
  <c r="A57" i="8" l="1"/>
  <c r="A53" i="8"/>
  <c r="A51" i="8"/>
  <c r="H50" i="8"/>
  <c r="H49" i="8"/>
  <c r="H48" i="8"/>
  <c r="H47" i="8"/>
  <c r="H45" i="8"/>
  <c r="A38" i="8"/>
  <c r="H37" i="8"/>
  <c r="H36" i="8"/>
  <c r="H38" i="8" s="1"/>
  <c r="A19" i="8"/>
  <c r="A18" i="8"/>
  <c r="H17" i="8"/>
  <c r="H16" i="8"/>
  <c r="H13" i="8"/>
  <c r="H44" i="8" l="1"/>
  <c r="H51" i="8" s="1"/>
  <c r="H53" i="8" s="1"/>
  <c r="H15" i="8"/>
  <c r="H18" i="8" s="1"/>
  <c r="H19" i="8" s="1"/>
  <c r="F51" i="8"/>
  <c r="F38" i="8"/>
  <c r="H57" i="8" l="1"/>
  <c r="G58" i="8" s="1"/>
</calcChain>
</file>

<file path=xl/sharedStrings.xml><?xml version="1.0" encoding="utf-8"?>
<sst xmlns="http://schemas.openxmlformats.org/spreadsheetml/2006/main" count="109" uniqueCount="63">
  <si>
    <t>Vom Bieter sind alle Felder dieser Farbe zwingend auszufüllen.</t>
  </si>
  <si>
    <t>Leistungstext (kurz)</t>
  </si>
  <si>
    <t>Einheit</t>
  </si>
  <si>
    <t>m²</t>
  </si>
  <si>
    <t xml:space="preserve">Position/Titel
Leistungs-beschreib. </t>
  </si>
  <si>
    <t>Öffentliche Flächen_Räumen und Streuen</t>
  </si>
  <si>
    <t>Öffentliche Flächen_Nur Streuen</t>
  </si>
  <si>
    <t>Menge
(ca.)</t>
  </si>
  <si>
    <t>Pauschale
/ Monat
(€ netto)</t>
  </si>
  <si>
    <t>Monate
/ Saison</t>
  </si>
  <si>
    <t>Pauschale
/ Einsatz
(€ netto)</t>
  </si>
  <si>
    <t>Kosten
/ Saison
(€ netto)</t>
  </si>
  <si>
    <t>kalk. Kosten
/ Jahr
(€ netto)</t>
  </si>
  <si>
    <t>1.1.1.10</t>
  </si>
  <si>
    <t>Gesamt / Jahr</t>
  </si>
  <si>
    <t>kalk. Anzahl Einsätze
/ Jahr</t>
  </si>
  <si>
    <t>01.11. - 31.03.</t>
  </si>
  <si>
    <t>01.04. - 31.10.</t>
  </si>
  <si>
    <t>Teil B - Anlage B-02</t>
  </si>
  <si>
    <t xml:space="preserve">Öffentliche Flächen </t>
  </si>
  <si>
    <t xml:space="preserve">Nichtöffentliche Flächen </t>
  </si>
  <si>
    <t>.</t>
  </si>
  <si>
    <t>Wertungssumme: kalk. in € netto / Jahr</t>
  </si>
  <si>
    <t>1.1.1</t>
  </si>
  <si>
    <t>Öffentliche Flächen</t>
  </si>
  <si>
    <t>Nichtöffentliche Flächen</t>
  </si>
  <si>
    <t xml:space="preserve">Position/Titel Leistungs-beschreib. </t>
  </si>
  <si>
    <t xml:space="preserve">Einsätze
/ Jahr </t>
  </si>
  <si>
    <t>1.1 Grauflächenreinigung (Einsatzpauschale)</t>
  </si>
  <si>
    <r>
      <rPr>
        <sz val="9"/>
        <color rgb="FFFF0000"/>
        <rFont val="BundesSans Regular"/>
        <family val="2"/>
      </rPr>
      <t xml:space="preserve">(kalk.) </t>
    </r>
    <r>
      <rPr>
        <sz val="9"/>
        <rFont val="BundesSans Regular"/>
        <family val="2"/>
      </rPr>
      <t>Kosten
/ Jahr (€ netto)</t>
    </r>
  </si>
  <si>
    <t>Reinigung Verkehrsflächen</t>
  </si>
  <si>
    <t>1.2.1.</t>
  </si>
  <si>
    <t>1.2.1.10</t>
  </si>
  <si>
    <t>1.2.2.</t>
  </si>
  <si>
    <t>1.2.2.10</t>
  </si>
  <si>
    <t>Summe 1.1 + 1.2</t>
  </si>
  <si>
    <r>
      <t xml:space="preserve">1.2 Winterdienst </t>
    </r>
    <r>
      <rPr>
        <b/>
        <sz val="11"/>
        <color theme="8" tint="0.59999389629810485"/>
        <rFont val="BundesSans Regular"/>
        <family val="2"/>
      </rPr>
      <t>(Pauschale)</t>
    </r>
  </si>
  <si>
    <t xml:space="preserve">Durchführung der Grauflächenreinigung und des Winterdienstes auf den öffentlichen und nichtöffentlichen Flächen von 3 Bundesliegenschaften in  Stendal
</t>
  </si>
  <si>
    <t>1.1.2</t>
  </si>
  <si>
    <t>1.1.2.10</t>
  </si>
  <si>
    <t xml:space="preserve">Laubaufnahme </t>
  </si>
  <si>
    <t>1.2.2.20</t>
  </si>
  <si>
    <t>Vergabenummer VOEK 638-25</t>
  </si>
  <si>
    <t xml:space="preserve">1.2a Bereitstellungspauschale innerhalb der Winterdienstsaison </t>
  </si>
  <si>
    <t>1.2</t>
  </si>
  <si>
    <t>1.2 b Einsatzpauschale innerhalb der Winterdienstsaison</t>
  </si>
  <si>
    <t>1.2 c Einsatzpauschale außerhalb der Winterdienstsaison</t>
  </si>
  <si>
    <t xml:space="preserve">kalk. Anzahl an Einsätze/
Saison </t>
  </si>
  <si>
    <t>Pauschale
/Einsatz
(€ netto)</t>
  </si>
  <si>
    <r>
      <t xml:space="preserve">Die Pauschale beinhaltet die Kosten für alle Winterdienstleistungen, die gemäß der Leistungsbeschreibung </t>
    </r>
    <r>
      <rPr>
        <b/>
        <i/>
        <sz val="9"/>
        <rFont val="BundesSans Regular"/>
        <family val="2"/>
      </rPr>
      <t>außerhalb</t>
    </r>
    <r>
      <rPr>
        <i/>
        <sz val="9"/>
        <rFont val="BundesSans Regular"/>
        <family val="2"/>
      </rPr>
      <t xml:space="preserve"> der Saison zu erbringen sind. Muss an einem Tag aufgrund der Witterungsverhältnisse mehrfach gestreut und/oder geräumt werden, kann die Einsatzpauschale mehrfach abgerechnet werden.</t>
    </r>
  </si>
  <si>
    <r>
      <t xml:space="preserve">Die Pauschale beinhaltet die Kosten pro Einsatz von Winterdienstleistungen, die gemäß der Leistungsbeschreibung </t>
    </r>
    <r>
      <rPr>
        <b/>
        <i/>
        <sz val="9"/>
        <rFont val="BundesSans Regular"/>
        <family val="2"/>
      </rPr>
      <t>innerhalb</t>
    </r>
    <r>
      <rPr>
        <i/>
        <sz val="9"/>
        <rFont val="BundesSans Regular"/>
        <family val="2"/>
      </rPr>
      <t xml:space="preserve"> der Saison zu erbringen sind. Muss an einem Tag aufgrund der Witterungsverhältnisse mehrfach gestreut und/oder geräumt werden, kann die Einsatzpauschale mehrfach abgerechnet werden.</t>
    </r>
  </si>
  <si>
    <t xml:space="preserve">Ehem. Heidekaserne, Gardelegener Straße 120e/Lüderitzer Straße und Zollamt Stendal + Technisches Hilfswerk Stendal, Lüderitzer Str. 150-152 in 39576 Stendal </t>
  </si>
  <si>
    <t>1. WE 112030/ WE 113365/   WE 139919</t>
  </si>
  <si>
    <t>1.1.2.20</t>
  </si>
  <si>
    <t>Reinigung Wegflächen, Eingangsbereich - Zollamt</t>
  </si>
  <si>
    <t xml:space="preserve">Bereitstellung, Vorhaltung und alle Leistungen der LB, die nicht in den Folgepositionen bepreist werden, wie z.B. Bereitstellung Maschinen, Durchführung von Kontrollfahrten, Wiederaufnahme und Entsorgung Streugut,  etc.  </t>
  </si>
  <si>
    <t>Nichtöffentliche Flächen_Räumen und Streuen (Mo.-So.)</t>
  </si>
  <si>
    <t>Nichtöffentliche Flächen_Nur Streuen  (Mo.-So.)</t>
  </si>
  <si>
    <t>Nichtöffentliche Flächen_Räumen und Streuen (Mo.- Fr.)</t>
  </si>
  <si>
    <t>Nichtöffentliche Flächen_Nur Streuen (Mo.-Fr.)</t>
  </si>
  <si>
    <t>1.1.2.30</t>
  </si>
  <si>
    <r>
      <rPr>
        <sz val="9"/>
        <color rgb="FF0070C0"/>
        <rFont val="Arial"/>
        <family val="2"/>
      </rPr>
      <t xml:space="preserve">** </t>
    </r>
    <r>
      <rPr>
        <sz val="9"/>
        <rFont val="Arial"/>
        <family val="2"/>
      </rPr>
      <t>Rein zu Wertungszwecken wird bei diesen Positionen von der oben genannten Anzahl Einsätze pro Jahr ausgegangen. Diese Angaben zur Häufigkeit der Ausführung beruhen auf Erfahrungswerten und dienen lediglich der Preiskalkulation der Auftragnehmerin. Diese Häufig-keiten können sowohl nach oben als auch nach unten variieren. Es besteht seitens der Auftraggeberin keine Abnahmeverpflichtung in Höhe der angegebenen Häufigkeiten. Die Einsätze werden nach der tatsächlich durchgeführten Anzahl vergütet.</t>
    </r>
  </si>
  <si>
    <t>EP/m²
(€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</si>
</sst>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quot; m²&quot;"/>
    <numFmt numFmtId="165" formatCode="0\ &quot;**&quot;"/>
    <numFmt numFmtId="166" formatCode="#,##0.00\ &quot;*&quot;"/>
    <numFmt numFmtId="167" formatCode="0.0%"/>
    <numFmt numFmtId="168" formatCode="_-* #,##0_-;\-* #,##0_-;_-* &quot;-&quot;??_-;_-@_-"/>
  </numFmts>
  <fonts count="29" x14ac:knownFonts="1">
    <font>
      <sz val="11"/>
      <color theme="1"/>
      <name val="Arial"/>
      <family val="2"/>
    </font>
    <font>
      <sz val="10"/>
      <name val="Arial"/>
      <family val="2"/>
    </font>
    <font>
      <sz val="11"/>
      <color theme="1"/>
      <name val="BundesSans Regular"/>
      <family val="2"/>
    </font>
    <font>
      <b/>
      <sz val="14"/>
      <name val="BundesSans Regular"/>
      <family val="2"/>
    </font>
    <font>
      <b/>
      <sz val="11"/>
      <name val="BundesSans Regular"/>
      <family val="2"/>
    </font>
    <font>
      <sz val="11"/>
      <name val="BundesSans Regular"/>
      <family val="2"/>
    </font>
    <font>
      <sz val="10"/>
      <name val="BundesSans Regular"/>
      <family val="2"/>
    </font>
    <font>
      <sz val="11"/>
      <color theme="1"/>
      <name val="Arial"/>
      <family val="2"/>
    </font>
    <font>
      <sz val="8"/>
      <color theme="1"/>
      <name val="BundesSans Regular"/>
      <family val="2"/>
    </font>
    <font>
      <i/>
      <sz val="9"/>
      <name val="BundesSans Regular"/>
      <family val="2"/>
    </font>
    <font>
      <i/>
      <sz val="9"/>
      <color theme="1"/>
      <name val="BundesSans Regular"/>
      <family val="2"/>
    </font>
    <font>
      <b/>
      <sz val="11"/>
      <color theme="0"/>
      <name val="BundesSans Regular"/>
      <family val="2"/>
    </font>
    <font>
      <sz val="9"/>
      <color rgb="FFFF0000"/>
      <name val="BundesSans Regular"/>
      <family val="2"/>
    </font>
    <font>
      <sz val="11"/>
      <color rgb="FFFFC000"/>
      <name val="BundesSans Regular"/>
      <family val="2"/>
    </font>
    <font>
      <sz val="9"/>
      <name val="BundesSans Regular"/>
      <family val="2"/>
    </font>
    <font>
      <b/>
      <sz val="10"/>
      <color rgb="FF000000"/>
      <name val="BundesSans Regular"/>
      <family val="2"/>
    </font>
    <font>
      <b/>
      <sz val="10"/>
      <name val="BundesSans Regular"/>
      <family val="2"/>
    </font>
    <font>
      <sz val="10"/>
      <color rgb="FF000000"/>
      <name val="BundesSans Regular"/>
      <family val="2"/>
    </font>
    <font>
      <sz val="10"/>
      <color theme="1"/>
      <name val="BundesSans Regular"/>
      <family val="2"/>
    </font>
    <font>
      <b/>
      <sz val="11"/>
      <color theme="1"/>
      <name val="BundesSans Regular"/>
      <family val="2"/>
    </font>
    <font>
      <sz val="10"/>
      <color rgb="FF0070C0"/>
      <name val="BundesSans Regular"/>
      <family val="2"/>
    </font>
    <font>
      <sz val="11"/>
      <color theme="4" tint="-0.249977111117893"/>
      <name val="BundesSans Regular"/>
      <family val="2"/>
    </font>
    <font>
      <sz val="9"/>
      <color rgb="FFFFC000"/>
      <name val="BundesSans Regular"/>
      <family val="2"/>
    </font>
    <font>
      <b/>
      <sz val="11"/>
      <color theme="8" tint="0.59999389629810485"/>
      <name val="BundesSans Regular"/>
      <family val="2"/>
    </font>
    <font>
      <b/>
      <sz val="11"/>
      <color rgb="FF000000"/>
      <name val="BundesSans Regular"/>
      <family val="2"/>
    </font>
    <font>
      <b/>
      <i/>
      <sz val="9"/>
      <name val="BundesSans Regular"/>
      <family val="2"/>
    </font>
    <font>
      <sz val="9"/>
      <name val="Arial"/>
      <family val="2"/>
    </font>
    <font>
      <sz val="9"/>
      <color rgb="FF0070C0"/>
      <name val="Arial"/>
      <family val="2"/>
    </font>
    <font>
      <sz val="9"/>
      <color theme="1"/>
      <name val="Arial"/>
      <family val="2"/>
    </font>
  </fonts>
  <fills count="10">
    <fill>
      <patternFill patternType="none"/>
    </fill>
    <fill>
      <patternFill patternType="gray125"/>
    </fill>
    <fill>
      <patternFill patternType="solid">
        <fgColor rgb="FFC3C8C3"/>
        <bgColor indexed="64"/>
      </patternFill>
    </fill>
    <fill>
      <patternFill patternType="solid">
        <fgColor rgb="FFDCE1DC"/>
        <bgColor indexed="64"/>
      </patternFill>
    </fill>
    <fill>
      <patternFill patternType="solid">
        <fgColor theme="8" tint="0.59999389629810485"/>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152">
    <xf numFmtId="0" fontId="0" fillId="0" borderId="0" xfId="0"/>
    <xf numFmtId="0" fontId="2" fillId="0" borderId="0" xfId="0" applyFont="1" applyProtection="1"/>
    <xf numFmtId="0" fontId="2" fillId="0" borderId="0" xfId="0" applyFont="1" applyAlignment="1" applyProtection="1">
      <alignment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7"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8" xfId="0" applyFont="1" applyFill="1" applyBorder="1" applyAlignment="1" applyProtection="1">
      <alignment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4" fontId="4" fillId="2" borderId="1" xfId="0" applyNumberFormat="1" applyFont="1" applyFill="1" applyBorder="1" applyAlignment="1" applyProtection="1">
      <alignment horizontal="right" vertical="center"/>
    </xf>
    <xf numFmtId="49" fontId="4" fillId="0" borderId="7"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right" vertical="center"/>
    </xf>
    <xf numFmtId="4" fontId="5" fillId="0" borderId="0" xfId="0" applyNumberFormat="1" applyFont="1" applyFill="1" applyBorder="1" applyAlignment="1" applyProtection="1">
      <alignment horizontal="center" vertical="center"/>
    </xf>
    <xf numFmtId="4" fontId="4" fillId="0" borderId="8" xfId="0" applyNumberFormat="1" applyFont="1" applyFill="1" applyBorder="1" applyAlignment="1" applyProtection="1">
      <alignment horizontal="right" vertical="center"/>
    </xf>
    <xf numFmtId="0" fontId="5" fillId="0" borderId="0" xfId="0" applyFont="1" applyBorder="1" applyAlignment="1" applyProtection="1">
      <alignment horizontal="left" vertical="center"/>
    </xf>
    <xf numFmtId="0" fontId="5" fillId="0" borderId="8" xfId="0" applyFont="1" applyBorder="1" applyAlignment="1" applyProtection="1">
      <alignment horizontal="left" vertical="center" wrapText="1"/>
    </xf>
    <xf numFmtId="1" fontId="4" fillId="3" borderId="1" xfId="0" applyNumberFormat="1" applyFont="1" applyFill="1" applyBorder="1" applyAlignment="1" applyProtection="1">
      <alignment vertical="center" wrapText="1"/>
    </xf>
    <xf numFmtId="4" fontId="4" fillId="2" borderId="1"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5" fillId="0" borderId="0" xfId="0" applyFont="1" applyFill="1" applyProtection="1"/>
    <xf numFmtId="0" fontId="10" fillId="0" borderId="0" xfId="0" applyFont="1" applyProtection="1"/>
    <xf numFmtId="0" fontId="5" fillId="0" borderId="0" xfId="0" applyFont="1" applyProtection="1"/>
    <xf numFmtId="49" fontId="11" fillId="0" borderId="7"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4" fontId="5" fillId="2" borderId="1" xfId="0" applyNumberFormat="1" applyFont="1" applyFill="1" applyBorder="1" applyAlignment="1" applyProtection="1">
      <alignment horizontal="right" vertical="center"/>
    </xf>
    <xf numFmtId="0" fontId="8" fillId="0" borderId="0" xfId="0" applyFont="1" applyAlignment="1" applyProtection="1">
      <alignment vertical="center"/>
    </xf>
    <xf numFmtId="44" fontId="12" fillId="0" borderId="0" xfId="2" applyFont="1" applyAlignment="1" applyProtection="1">
      <alignment horizontal="center" wrapText="1"/>
    </xf>
    <xf numFmtId="44" fontId="6" fillId="0" borderId="0" xfId="2" applyFont="1" applyAlignment="1" applyProtection="1">
      <alignment horizontal="center" wrapText="1"/>
    </xf>
    <xf numFmtId="1" fontId="4" fillId="0" borderId="4" xfId="0" applyNumberFormat="1"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44" fontId="13" fillId="0" borderId="0" xfId="2" applyFont="1" applyProtection="1"/>
    <xf numFmtId="0" fontId="13" fillId="0" borderId="0" xfId="0" applyFont="1" applyProtection="1"/>
    <xf numFmtId="0" fontId="2" fillId="0" borderId="0" xfId="0" applyFont="1" applyAlignment="1" applyProtection="1"/>
    <xf numFmtId="49" fontId="15" fillId="7" borderId="1" xfId="0" applyNumberFormat="1" applyFont="1" applyFill="1" applyBorder="1" applyAlignment="1" applyProtection="1">
      <alignment horizontal="left" vertical="center"/>
    </xf>
    <xf numFmtId="0" fontId="16" fillId="7" borderId="1" xfId="0" applyFont="1" applyFill="1" applyBorder="1" applyAlignment="1" applyProtection="1">
      <alignment horizontal="left" vertical="center" wrapText="1"/>
    </xf>
    <xf numFmtId="0" fontId="6" fillId="7" borderId="2" xfId="0" applyFont="1" applyFill="1" applyBorder="1" applyAlignment="1" applyProtection="1">
      <alignment horizontal="center" vertical="center"/>
    </xf>
    <xf numFmtId="0" fontId="6" fillId="7" borderId="1" xfId="0" applyFont="1" applyFill="1" applyBorder="1" applyAlignment="1" applyProtection="1">
      <alignment horizontal="center" vertical="center"/>
    </xf>
    <xf numFmtId="0" fontId="6" fillId="7" borderId="1" xfId="0" applyFont="1" applyFill="1" applyBorder="1" applyAlignment="1" applyProtection="1">
      <alignment horizontal="center" vertical="center" wrapText="1"/>
    </xf>
    <xf numFmtId="49" fontId="6" fillId="0" borderId="1" xfId="0" quotePrefix="1" applyNumberFormat="1"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164" fontId="6" fillId="0" borderId="1" xfId="0" applyNumberFormat="1" applyFont="1" applyFill="1" applyBorder="1" applyAlignment="1" applyProtection="1">
      <alignment horizontal="left" vertical="center"/>
    </xf>
    <xf numFmtId="4" fontId="6" fillId="8" borderId="1" xfId="0" applyNumberFormat="1" applyFont="1" applyFill="1" applyBorder="1" applyAlignment="1" applyProtection="1">
      <alignment horizontal="center" vertical="center"/>
      <protection locked="0"/>
    </xf>
    <xf numFmtId="44" fontId="14" fillId="0" borderId="0" xfId="2" applyFont="1" applyProtection="1"/>
    <xf numFmtId="0" fontId="6" fillId="0" borderId="0" xfId="0" applyFont="1" applyProtection="1"/>
    <xf numFmtId="0" fontId="17" fillId="0" borderId="1" xfId="0" applyFont="1" applyFill="1" applyBorder="1" applyAlignment="1" applyProtection="1">
      <alignment horizontal="left" vertical="center"/>
    </xf>
    <xf numFmtId="164" fontId="17" fillId="0" borderId="1" xfId="0" applyNumberFormat="1" applyFont="1" applyFill="1" applyBorder="1" applyAlignment="1" applyProtection="1">
      <alignment horizontal="left" vertical="center"/>
    </xf>
    <xf numFmtId="4" fontId="18" fillId="8" borderId="1" xfId="0" applyNumberFormat="1" applyFont="1" applyFill="1" applyBorder="1" applyAlignment="1" applyProtection="1">
      <alignment horizontal="center" vertical="center"/>
      <protection locked="0"/>
    </xf>
    <xf numFmtId="44" fontId="12" fillId="0" borderId="0" xfId="2" applyFont="1" applyProtection="1"/>
    <xf numFmtId="0" fontId="18" fillId="0" borderId="0" xfId="0" applyFont="1" applyProtection="1"/>
    <xf numFmtId="4" fontId="4" fillId="6" borderId="1" xfId="0" applyNumberFormat="1" applyFont="1" applyFill="1" applyBorder="1" applyAlignment="1" applyProtection="1">
      <alignment horizontal="right" vertical="center"/>
    </xf>
    <xf numFmtId="4" fontId="16" fillId="3" borderId="1" xfId="0" applyNumberFormat="1" applyFont="1" applyFill="1" applyBorder="1" applyAlignment="1" applyProtection="1">
      <alignment horizontal="right" vertical="center"/>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167" fontId="22" fillId="0" borderId="0" xfId="3" applyNumberFormat="1" applyFont="1" applyAlignment="1" applyProtection="1">
      <alignment horizontal="left"/>
    </xf>
    <xf numFmtId="14" fontId="16" fillId="2" borderId="1" xfId="0" applyNumberFormat="1" applyFont="1" applyFill="1" applyBorder="1" applyAlignment="1" applyProtection="1">
      <alignment horizontal="left" vertical="center" wrapText="1"/>
    </xf>
    <xf numFmtId="165" fontId="20" fillId="0" borderId="1" xfId="0" applyNumberFormat="1" applyFont="1" applyFill="1" applyBorder="1" applyAlignment="1" applyProtection="1">
      <alignment horizontal="center" vertical="center" wrapText="1"/>
    </xf>
    <xf numFmtId="0" fontId="4" fillId="4" borderId="1" xfId="0" applyFont="1" applyFill="1" applyBorder="1" applyAlignment="1" applyProtection="1">
      <alignment vertical="center" wrapText="1"/>
    </xf>
    <xf numFmtId="4" fontId="19" fillId="0" borderId="9" xfId="0" applyNumberFormat="1" applyFont="1" applyBorder="1" applyAlignment="1" applyProtection="1">
      <alignment vertical="center"/>
    </xf>
    <xf numFmtId="166" fontId="18" fillId="0" borderId="0" xfId="0" applyNumberFormat="1" applyFont="1" applyProtection="1"/>
    <xf numFmtId="4" fontId="16" fillId="7" borderId="1" xfId="0" applyNumberFormat="1" applyFont="1" applyFill="1" applyBorder="1" applyAlignment="1" applyProtection="1">
      <alignment horizontal="right" vertical="center"/>
    </xf>
    <xf numFmtId="3" fontId="6" fillId="0" borderId="2" xfId="0" applyNumberFormat="1" applyFont="1" applyFill="1" applyBorder="1" applyAlignment="1" applyProtection="1">
      <alignment horizontal="right" vertical="center"/>
    </xf>
    <xf numFmtId="3" fontId="17" fillId="0" borderId="2" xfId="0" applyNumberFormat="1" applyFont="1" applyFill="1" applyBorder="1" applyAlignment="1" applyProtection="1">
      <alignment horizontal="right" vertical="center"/>
    </xf>
    <xf numFmtId="3" fontId="6" fillId="0" borderId="1" xfId="0" applyNumberFormat="1" applyFont="1" applyFill="1" applyBorder="1" applyAlignment="1" applyProtection="1">
      <alignment horizontal="center" vertical="center" wrapText="1"/>
    </xf>
    <xf numFmtId="0" fontId="4" fillId="0" borderId="10" xfId="0" applyFont="1" applyFill="1" applyBorder="1" applyAlignment="1" applyProtection="1">
      <alignment vertical="center" wrapText="1"/>
    </xf>
    <xf numFmtId="49" fontId="5" fillId="0" borderId="1" xfId="0" quotePrefix="1" applyNumberFormat="1" applyFont="1" applyFill="1" applyBorder="1" applyAlignment="1" applyProtection="1">
      <alignment horizontal="left" vertical="center"/>
    </xf>
    <xf numFmtId="4" fontId="4" fillId="3" borderId="1" xfId="0" applyNumberFormat="1" applyFont="1" applyFill="1" applyBorder="1" applyAlignment="1" applyProtection="1">
      <alignment horizontal="right" vertical="center"/>
    </xf>
    <xf numFmtId="0" fontId="24" fillId="0" borderId="5" xfId="0" applyFont="1" applyBorder="1" applyAlignment="1" applyProtection="1">
      <alignment horizontal="right" vertical="center"/>
    </xf>
    <xf numFmtId="0" fontId="24" fillId="0" borderId="11" xfId="0" applyFont="1" applyBorder="1" applyAlignment="1" applyProtection="1">
      <alignment horizontal="right" vertical="center"/>
    </xf>
    <xf numFmtId="4" fontId="4" fillId="0" borderId="6" xfId="0" applyNumberFormat="1" applyFont="1" applyFill="1" applyBorder="1" applyAlignment="1" applyProtection="1">
      <alignment horizontal="right" vertical="center"/>
    </xf>
    <xf numFmtId="0" fontId="4" fillId="0" borderId="2" xfId="0" applyFont="1" applyBorder="1" applyAlignment="1" applyProtection="1">
      <alignment vertical="center"/>
    </xf>
    <xf numFmtId="0" fontId="4" fillId="0" borderId="4" xfId="0" applyFont="1" applyBorder="1" applyAlignment="1" applyProtection="1">
      <alignment vertical="center"/>
    </xf>
    <xf numFmtId="0" fontId="4" fillId="2" borderId="2" xfId="0" applyFont="1" applyFill="1" applyBorder="1" applyAlignment="1" applyProtection="1">
      <alignment vertical="center" wrapText="1"/>
    </xf>
    <xf numFmtId="0" fontId="4" fillId="2" borderId="3" xfId="0" applyFont="1" applyFill="1" applyBorder="1" applyAlignment="1" applyProtection="1">
      <alignment vertical="center" wrapText="1"/>
    </xf>
    <xf numFmtId="0" fontId="16" fillId="2" borderId="1" xfId="0" applyFont="1" applyFill="1" applyBorder="1" applyAlignment="1" applyProtection="1">
      <alignment horizontal="center" vertical="center" wrapText="1"/>
    </xf>
    <xf numFmtId="3" fontId="17" fillId="9" borderId="2" xfId="0" applyNumberFormat="1" applyFont="1" applyFill="1" applyBorder="1" applyAlignment="1" applyProtection="1">
      <alignment horizontal="right" vertical="center"/>
    </xf>
    <xf numFmtId="3" fontId="6" fillId="9" borderId="2" xfId="0" applyNumberFormat="1" applyFont="1" applyFill="1" applyBorder="1" applyAlignment="1" applyProtection="1">
      <alignment horizontal="right" vertical="center"/>
    </xf>
    <xf numFmtId="168" fontId="5" fillId="0" borderId="2" xfId="4" applyNumberFormat="1" applyFont="1" applyFill="1" applyBorder="1" applyAlignment="1" applyProtection="1">
      <alignment vertical="center" wrapText="1"/>
    </xf>
    <xf numFmtId="0" fontId="5" fillId="0" borderId="1" xfId="0" applyFont="1" applyFill="1" applyBorder="1" applyAlignment="1" applyProtection="1">
      <alignment vertical="center" wrapText="1"/>
    </xf>
    <xf numFmtId="3" fontId="5" fillId="9" borderId="2" xfId="0" applyNumberFormat="1" applyFont="1" applyFill="1" applyBorder="1" applyAlignment="1" applyProtection="1">
      <alignment horizontal="center" vertical="center"/>
    </xf>
    <xf numFmtId="4" fontId="5" fillId="5" borderId="1" xfId="0" applyNumberFormat="1" applyFont="1" applyFill="1" applyBorder="1" applyAlignment="1" applyProtection="1">
      <alignment horizontal="right" vertical="center"/>
      <protection locked="0"/>
    </xf>
    <xf numFmtId="1" fontId="4" fillId="0" borderId="0" xfId="0" applyNumberFormat="1" applyFont="1" applyFill="1" applyBorder="1" applyAlignment="1" applyProtection="1">
      <alignment horizontal="center" vertical="center"/>
    </xf>
    <xf numFmtId="0" fontId="2" fillId="0" borderId="0" xfId="0" applyFont="1" applyAlignment="1" applyProtection="1">
      <alignment horizontal="center"/>
    </xf>
    <xf numFmtId="0" fontId="2" fillId="0" borderId="0" xfId="0" applyFont="1" applyAlignment="1" applyProtection="1">
      <alignment horizontal="center"/>
    </xf>
    <xf numFmtId="0" fontId="2" fillId="0" borderId="0" xfId="0" applyFont="1" applyBorder="1" applyAlignment="1" applyProtection="1">
      <alignment horizontal="left"/>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1" fontId="21" fillId="0" borderId="0" xfId="0" applyNumberFormat="1" applyFont="1" applyFill="1" applyBorder="1" applyAlignment="1" applyProtection="1">
      <alignment horizontal="right" vertical="center"/>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24"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6" fillId="0" borderId="2"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49" fontId="17" fillId="0" borderId="12" xfId="0" quotePrefix="1" applyNumberFormat="1" applyFont="1" applyFill="1" applyBorder="1" applyAlignment="1" applyProtection="1">
      <alignment horizontal="left" vertical="center"/>
    </xf>
    <xf numFmtId="49" fontId="17" fillId="0" borderId="13" xfId="0" quotePrefix="1" applyNumberFormat="1" applyFont="1" applyFill="1" applyBorder="1" applyAlignment="1" applyProtection="1">
      <alignment horizontal="left" vertical="center"/>
    </xf>
    <xf numFmtId="0" fontId="4" fillId="4" borderId="2" xfId="1" applyFont="1" applyFill="1" applyBorder="1" applyAlignment="1" applyProtection="1">
      <alignment horizontal="left" vertical="center"/>
    </xf>
    <xf numFmtId="0" fontId="4" fillId="4" borderId="3" xfId="1" applyFont="1" applyFill="1" applyBorder="1" applyAlignment="1" applyProtection="1">
      <alignment horizontal="left" vertical="center"/>
    </xf>
    <xf numFmtId="0" fontId="4" fillId="4" borderId="4" xfId="1" applyFont="1" applyFill="1" applyBorder="1" applyAlignment="1" applyProtection="1">
      <alignment horizontal="left" vertical="center"/>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9" fillId="0" borderId="2" xfId="1" applyFont="1" applyFill="1" applyBorder="1" applyAlignment="1" applyProtection="1">
      <alignment horizontal="left" vertical="center" wrapText="1"/>
    </xf>
    <xf numFmtId="0" fontId="9" fillId="0" borderId="3" xfId="1" applyFont="1" applyFill="1" applyBorder="1" applyAlignment="1" applyProtection="1">
      <alignment horizontal="left" vertical="center" wrapText="1"/>
    </xf>
    <xf numFmtId="0" fontId="9" fillId="0" borderId="4" xfId="1" applyFont="1" applyFill="1" applyBorder="1" applyAlignment="1" applyProtection="1">
      <alignment horizontal="left" vertical="center" wrapText="1"/>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4" fontId="5" fillId="5" borderId="1" xfId="0" applyNumberFormat="1" applyFont="1" applyFill="1" applyBorder="1" applyAlignment="1" applyProtection="1">
      <alignment horizontal="center" vertical="center"/>
    </xf>
    <xf numFmtId="0" fontId="4" fillId="4" borderId="2" xfId="0" applyFont="1" applyFill="1" applyBorder="1" applyAlignment="1" applyProtection="1">
      <alignment horizontal="left" vertical="center" wrapText="1"/>
    </xf>
    <xf numFmtId="0" fontId="4" fillId="4" borderId="3"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1" fontId="16" fillId="0" borderId="2" xfId="0" applyNumberFormat="1" applyFont="1" applyFill="1" applyBorder="1" applyAlignment="1" applyProtection="1">
      <alignment horizontal="right" vertical="center" wrapText="1"/>
    </xf>
    <xf numFmtId="1" fontId="16" fillId="0" borderId="3" xfId="0" applyNumberFormat="1" applyFont="1" applyFill="1" applyBorder="1" applyAlignment="1" applyProtection="1">
      <alignment horizontal="right" vertical="center" wrapText="1"/>
    </xf>
    <xf numFmtId="1" fontId="16" fillId="0" borderId="4" xfId="0" applyNumberFormat="1" applyFont="1" applyFill="1" applyBorder="1" applyAlignment="1" applyProtection="1">
      <alignment horizontal="right" vertical="center" wrapText="1"/>
    </xf>
    <xf numFmtId="1" fontId="4" fillId="0" borderId="0" xfId="0" applyNumberFormat="1" applyFont="1" applyFill="1" applyBorder="1" applyAlignment="1" applyProtection="1">
      <alignment horizontal="right" vertical="center"/>
    </xf>
    <xf numFmtId="1" fontId="4" fillId="0" borderId="2" xfId="0" applyNumberFormat="1" applyFont="1" applyFill="1" applyBorder="1" applyAlignment="1" applyProtection="1">
      <alignment horizontal="center" vertical="center"/>
    </xf>
    <xf numFmtId="1" fontId="4" fillId="0" borderId="3" xfId="0" applyNumberFormat="1" applyFont="1" applyFill="1" applyBorder="1" applyAlignment="1" applyProtection="1">
      <alignment horizontal="center" vertical="center"/>
    </xf>
    <xf numFmtId="1" fontId="4" fillId="3" borderId="2" xfId="0" applyNumberFormat="1" applyFont="1" applyFill="1" applyBorder="1" applyAlignment="1" applyProtection="1">
      <alignment horizontal="left" vertical="center" wrapText="1"/>
    </xf>
    <xf numFmtId="1" fontId="4" fillId="3" borderId="3" xfId="0" applyNumberFormat="1" applyFont="1" applyFill="1" applyBorder="1" applyAlignment="1" applyProtection="1">
      <alignment horizontal="left" vertical="center" wrapText="1"/>
    </xf>
    <xf numFmtId="1" fontId="4" fillId="3" borderId="4" xfId="0" applyNumberFormat="1" applyFont="1" applyFill="1" applyBorder="1" applyAlignment="1" applyProtection="1">
      <alignment horizontal="left" vertical="center" wrapText="1"/>
    </xf>
    <xf numFmtId="1"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49" fontId="6" fillId="0" borderId="12" xfId="0" quotePrefix="1" applyNumberFormat="1" applyFont="1" applyFill="1" applyBorder="1" applyAlignment="1" applyProtection="1">
      <alignment horizontal="left" vertical="center" wrapText="1"/>
    </xf>
    <xf numFmtId="49" fontId="6" fillId="0" borderId="13" xfId="0" quotePrefix="1" applyNumberFormat="1" applyFont="1" applyFill="1" applyBorder="1" applyAlignment="1" applyProtection="1">
      <alignment horizontal="left" vertical="center" wrapText="1"/>
    </xf>
    <xf numFmtId="1" fontId="4" fillId="0" borderId="0" xfId="0" applyNumberFormat="1" applyFont="1" applyFill="1" applyBorder="1" applyAlignment="1" applyProtection="1">
      <alignment horizontal="center" vertical="center"/>
    </xf>
    <xf numFmtId="4" fontId="6" fillId="9" borderId="1" xfId="0" applyNumberFormat="1" applyFont="1" applyFill="1" applyBorder="1" applyAlignment="1" applyProtection="1">
      <alignment horizontal="right" vertical="center"/>
    </xf>
    <xf numFmtId="4" fontId="18" fillId="9"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8" fillId="0" borderId="0" xfId="0" applyFont="1" applyProtection="1"/>
    <xf numFmtId="0" fontId="0" fillId="0" borderId="0" xfId="0" applyProtection="1"/>
    <xf numFmtId="2" fontId="17" fillId="5" borderId="1" xfId="2" applyNumberFormat="1" applyFont="1" applyFill="1" applyBorder="1" applyAlignment="1" applyProtection="1">
      <alignment horizontal="center" vertical="center"/>
      <protection locked="0"/>
    </xf>
    <xf numFmtId="2" fontId="17" fillId="5" borderId="1" xfId="0" applyNumberFormat="1" applyFont="1" applyFill="1" applyBorder="1" applyAlignment="1" applyProtection="1">
      <alignment horizontal="center" vertical="center"/>
      <protection locked="0"/>
    </xf>
  </cellXfs>
  <cellStyles count="5">
    <cellStyle name="Komma" xfId="4" builtinId="3"/>
    <cellStyle name="Prozent" xfId="3" builtinId="5"/>
    <cellStyle name="Standard" xfId="0" builtinId="0"/>
    <cellStyle name="Standard 2" xfId="1" xr:uid="{00000000-0005-0000-0000-000003000000}"/>
    <cellStyle name="Währung" xfId="2" builtinId="4"/>
  </cellStyles>
  <dxfs count="0"/>
  <tableStyles count="0" defaultTableStyle="TableStyleMedium2" defaultPivotStyle="PivotStyleLight16"/>
  <colors>
    <mruColors>
      <color rgb="FFCCFFCC"/>
      <color rgb="FFDCE1DC"/>
      <color rgb="FFF2BB9E"/>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40822</xdr:rowOff>
    </xdr:from>
    <xdr:to>
      <xdr:col>1</xdr:col>
      <xdr:colOff>829880</xdr:colOff>
      <xdr:row>0</xdr:row>
      <xdr:rowOff>367870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0821" y="40822"/>
          <a:ext cx="1884434"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view="pageBreakPreview" zoomScale="115" zoomScaleNormal="115" zoomScaleSheetLayoutView="115" workbookViewId="0">
      <selection activeCell="F24" sqref="F24"/>
    </sheetView>
  </sheetViews>
  <sheetFormatPr baseColWidth="10" defaultColWidth="11" defaultRowHeight="15" x14ac:dyDescent="0.25"/>
  <cols>
    <col min="1" max="1" width="14.375" style="1" customWidth="1"/>
    <col min="2" max="2" width="38.25" style="1" customWidth="1"/>
    <col min="3" max="3" width="8" style="1" customWidth="1"/>
    <col min="4" max="4" width="6.375" style="1" customWidth="1"/>
    <col min="5" max="5" width="10.375" style="88" customWidth="1"/>
    <col min="6" max="6" width="10.125" style="1" customWidth="1"/>
    <col min="7" max="7" width="7.75" style="88" customWidth="1"/>
    <col min="8" max="8" width="10.5" style="1" customWidth="1"/>
    <col min="9" max="9" width="5.125" style="1" customWidth="1"/>
    <col min="10" max="10" width="25.625" style="1" customWidth="1"/>
    <col min="11" max="16384" width="11" style="1"/>
  </cols>
  <sheetData>
    <row r="1" spans="1:11" ht="30.75" customHeight="1" x14ac:dyDescent="0.25">
      <c r="A1" s="90"/>
      <c r="B1" s="90"/>
      <c r="C1" s="90"/>
      <c r="D1" s="90"/>
      <c r="E1" s="90"/>
      <c r="F1" s="90"/>
      <c r="G1" s="90"/>
      <c r="H1" s="90"/>
    </row>
    <row r="2" spans="1:11" ht="20.25" customHeight="1" x14ac:dyDescent="0.25">
      <c r="A2" s="91" t="s">
        <v>18</v>
      </c>
      <c r="B2" s="91"/>
      <c r="C2" s="91"/>
      <c r="D2" s="91"/>
      <c r="E2" s="91"/>
      <c r="F2" s="91"/>
      <c r="G2" s="91"/>
      <c r="H2" s="91"/>
    </row>
    <row r="3" spans="1:11" s="2" customFormat="1" ht="23.25" customHeight="1" x14ac:dyDescent="0.2">
      <c r="A3" s="92" t="s">
        <v>42</v>
      </c>
      <c r="B3" s="92"/>
      <c r="C3" s="92"/>
      <c r="D3" s="92"/>
      <c r="E3" s="92"/>
      <c r="F3" s="92"/>
      <c r="G3" s="92"/>
      <c r="H3" s="92"/>
    </row>
    <row r="4" spans="1:11" ht="20.25" customHeight="1" x14ac:dyDescent="0.25">
      <c r="A4" s="93"/>
      <c r="B4" s="93"/>
      <c r="C4" s="93"/>
      <c r="D4" s="93"/>
      <c r="E4" s="93"/>
      <c r="F4" s="93"/>
      <c r="G4" s="93"/>
      <c r="H4" s="93"/>
    </row>
    <row r="5" spans="1:11" s="2" customFormat="1" ht="32.25" customHeight="1" x14ac:dyDescent="0.2">
      <c r="A5" s="94" t="s">
        <v>37</v>
      </c>
      <c r="B5" s="95"/>
      <c r="C5" s="95"/>
      <c r="D5" s="95"/>
      <c r="E5" s="95"/>
      <c r="F5" s="95"/>
      <c r="G5" s="95"/>
      <c r="H5" s="96"/>
      <c r="I5" s="32"/>
      <c r="J5" s="33"/>
      <c r="K5" s="34"/>
    </row>
    <row r="6" spans="1:11" ht="8.25" customHeight="1" x14ac:dyDescent="0.25">
      <c r="A6" s="89"/>
      <c r="B6" s="89"/>
      <c r="C6" s="89"/>
      <c r="D6" s="89"/>
      <c r="E6" s="89"/>
      <c r="F6" s="89"/>
      <c r="G6" s="89"/>
      <c r="H6" s="89"/>
    </row>
    <row r="7" spans="1:11" ht="21.75" customHeight="1" x14ac:dyDescent="0.25">
      <c r="A7" s="119" t="s">
        <v>0</v>
      </c>
      <c r="B7" s="119"/>
      <c r="C7" s="119"/>
      <c r="D7" s="119"/>
      <c r="E7" s="119"/>
      <c r="F7" s="119"/>
      <c r="G7" s="119"/>
      <c r="H7" s="119"/>
    </row>
    <row r="8" spans="1:11" ht="12.75" customHeight="1" x14ac:dyDescent="0.25">
      <c r="A8" s="3"/>
      <c r="B8" s="4"/>
      <c r="C8" s="23"/>
      <c r="D8" s="23"/>
      <c r="E8" s="23"/>
      <c r="F8" s="5"/>
      <c r="G8" s="4"/>
      <c r="H8" s="6"/>
    </row>
    <row r="9" spans="1:11" s="24" customFormat="1" ht="47.25" customHeight="1" x14ac:dyDescent="0.25">
      <c r="A9" s="63" t="s">
        <v>52</v>
      </c>
      <c r="B9" s="120" t="s">
        <v>51</v>
      </c>
      <c r="C9" s="121"/>
      <c r="D9" s="121"/>
      <c r="E9" s="121"/>
      <c r="F9" s="121"/>
      <c r="G9" s="121"/>
      <c r="H9" s="122"/>
    </row>
    <row r="10" spans="1:11" ht="23.25" customHeight="1" x14ac:dyDescent="0.25">
      <c r="A10" s="108" t="s">
        <v>28</v>
      </c>
      <c r="B10" s="109"/>
      <c r="C10" s="109"/>
      <c r="D10" s="109"/>
      <c r="E10" s="109"/>
      <c r="F10" s="109"/>
      <c r="G10" s="109"/>
      <c r="H10" s="110"/>
    </row>
    <row r="11" spans="1:11" ht="59.25" customHeight="1" x14ac:dyDescent="0.25">
      <c r="A11" s="10" t="s">
        <v>26</v>
      </c>
      <c r="B11" s="36" t="s">
        <v>1</v>
      </c>
      <c r="C11" s="36" t="s">
        <v>7</v>
      </c>
      <c r="D11" s="11" t="s">
        <v>2</v>
      </c>
      <c r="E11" s="10" t="s">
        <v>62</v>
      </c>
      <c r="F11" s="10" t="s">
        <v>10</v>
      </c>
      <c r="G11" s="10" t="s">
        <v>27</v>
      </c>
      <c r="H11" s="10" t="s">
        <v>29</v>
      </c>
    </row>
    <row r="12" spans="1:11" x14ac:dyDescent="0.25">
      <c r="A12" s="40" t="s">
        <v>23</v>
      </c>
      <c r="B12" s="41" t="s">
        <v>24</v>
      </c>
      <c r="C12" s="42"/>
      <c r="D12" s="43"/>
      <c r="E12" s="44"/>
      <c r="F12" s="44"/>
      <c r="G12" s="44"/>
      <c r="I12" s="39"/>
    </row>
    <row r="13" spans="1:11" s="26" customFormat="1" x14ac:dyDescent="0.25">
      <c r="A13" s="45" t="s">
        <v>13</v>
      </c>
      <c r="B13" s="46" t="s">
        <v>30</v>
      </c>
      <c r="C13" s="67">
        <v>1470</v>
      </c>
      <c r="D13" s="47" t="s">
        <v>3</v>
      </c>
      <c r="E13" s="48"/>
      <c r="F13" s="142" t="str">
        <f>IF(E13="","",(ROUND($C$13*E13,2)))</f>
        <v/>
      </c>
      <c r="G13" s="69">
        <v>26</v>
      </c>
      <c r="H13" s="66" t="str">
        <f t="shared" ref="H13" si="0">IF(F13="","",F13*G13)</f>
        <v/>
      </c>
      <c r="I13" s="39"/>
      <c r="J13" s="49"/>
      <c r="K13" s="50"/>
    </row>
    <row r="14" spans="1:11" x14ac:dyDescent="0.25">
      <c r="A14" s="40" t="s">
        <v>38</v>
      </c>
      <c r="B14" s="41" t="s">
        <v>25</v>
      </c>
      <c r="C14" s="42"/>
      <c r="D14" s="43"/>
      <c r="E14" s="44"/>
      <c r="F14" s="44"/>
      <c r="G14" s="44"/>
      <c r="I14" s="39"/>
    </row>
    <row r="15" spans="1:11" s="26" customFormat="1" x14ac:dyDescent="0.25">
      <c r="A15" s="45" t="s">
        <v>39</v>
      </c>
      <c r="B15" s="46" t="s">
        <v>30</v>
      </c>
      <c r="C15" s="67">
        <v>5090</v>
      </c>
      <c r="D15" s="47" t="s">
        <v>3</v>
      </c>
      <c r="E15" s="48"/>
      <c r="F15" s="142" t="str">
        <f>IF(E15="","",(ROUND($C$15*E15,2)))</f>
        <v/>
      </c>
      <c r="G15" s="69">
        <v>7</v>
      </c>
      <c r="H15" s="66" t="str">
        <f t="shared" ref="H15:H17" si="1">IF(F15="","",F15*G15)</f>
        <v/>
      </c>
      <c r="I15" s="39"/>
      <c r="J15" s="49"/>
      <c r="K15" s="50"/>
    </row>
    <row r="16" spans="1:11" x14ac:dyDescent="0.25">
      <c r="A16" s="45" t="s">
        <v>53</v>
      </c>
      <c r="B16" s="51" t="s">
        <v>54</v>
      </c>
      <c r="C16" s="68">
        <v>110</v>
      </c>
      <c r="D16" s="52" t="s">
        <v>3</v>
      </c>
      <c r="E16" s="53"/>
      <c r="F16" s="143" t="str">
        <f>IF(E16="","",(ROUND($C$16*E16,2)))</f>
        <v/>
      </c>
      <c r="G16" s="69">
        <v>14</v>
      </c>
      <c r="H16" s="66" t="str">
        <f t="shared" si="1"/>
        <v/>
      </c>
      <c r="I16" s="39"/>
      <c r="J16" s="54"/>
      <c r="K16" s="55"/>
    </row>
    <row r="17" spans="1:11" x14ac:dyDescent="0.25">
      <c r="A17" s="45" t="s">
        <v>60</v>
      </c>
      <c r="B17" s="51" t="s">
        <v>40</v>
      </c>
      <c r="C17" s="68">
        <v>5200</v>
      </c>
      <c r="D17" s="52" t="s">
        <v>3</v>
      </c>
      <c r="E17" s="53"/>
      <c r="F17" s="143" t="str">
        <f>IF(E17="","",(ROUND($C$17*E17,2)))</f>
        <v/>
      </c>
      <c r="G17" s="69">
        <v>4</v>
      </c>
      <c r="H17" s="66" t="str">
        <f t="shared" si="1"/>
        <v/>
      </c>
      <c r="I17" s="39"/>
      <c r="J17" s="54"/>
      <c r="K17" s="55"/>
    </row>
    <row r="18" spans="1:11" ht="21.75" customHeight="1" x14ac:dyDescent="0.25">
      <c r="A18" s="123" t="str">
        <f>"Zwischensumme "</f>
        <v xml:space="preserve">Zwischensumme </v>
      </c>
      <c r="B18" s="124"/>
      <c r="C18" s="124"/>
      <c r="D18" s="124"/>
      <c r="E18" s="124"/>
      <c r="F18" s="124"/>
      <c r="G18" s="125"/>
      <c r="H18" s="56" t="str">
        <f>IF(AND(F13="",F15="",F16="",F17=""),"",IF(SUM(H13:H17)=0,0,IF(SUM(H13:H17)&gt;0,SUM(H13:H17))))</f>
        <v/>
      </c>
      <c r="J18" s="54"/>
      <c r="K18" s="55"/>
    </row>
    <row r="19" spans="1:11" ht="30" customHeight="1" thickBot="1" x14ac:dyDescent="0.3">
      <c r="A19" s="126" t="str">
        <f>LEFT(A10,FIND("(",A10)-2)&amp;" - Summe "</f>
        <v xml:space="preserve">1.1 Grauflächenreinigung - Summe </v>
      </c>
      <c r="B19" s="126"/>
      <c r="C19" s="126"/>
      <c r="D19" s="126"/>
      <c r="E19" s="126"/>
      <c r="F19" s="126"/>
      <c r="G19" s="126"/>
      <c r="H19" s="64" t="str">
        <f>H18</f>
        <v/>
      </c>
    </row>
    <row r="20" spans="1:11" ht="15.75" thickTop="1" x14ac:dyDescent="0.25">
      <c r="A20" s="97"/>
      <c r="B20" s="97"/>
      <c r="C20" s="97"/>
      <c r="D20" s="97"/>
      <c r="E20" s="97"/>
      <c r="F20" s="97"/>
      <c r="G20" s="97"/>
      <c r="H20" s="65"/>
      <c r="I20" s="60"/>
      <c r="J20" s="38"/>
    </row>
    <row r="21" spans="1:11" ht="23.25" customHeight="1" x14ac:dyDescent="0.25">
      <c r="A21" s="108" t="s">
        <v>36</v>
      </c>
      <c r="B21" s="109"/>
      <c r="C21" s="109"/>
      <c r="D21" s="109"/>
      <c r="E21" s="109"/>
      <c r="F21" s="109"/>
      <c r="G21" s="109"/>
      <c r="H21" s="110"/>
    </row>
    <row r="22" spans="1:11" ht="18.75" customHeight="1" x14ac:dyDescent="0.25">
      <c r="A22" s="98" t="s">
        <v>43</v>
      </c>
      <c r="B22" s="99"/>
      <c r="C22" s="99"/>
      <c r="D22" s="99"/>
      <c r="E22" s="100"/>
      <c r="F22" s="76" t="s">
        <v>16</v>
      </c>
      <c r="G22" s="77"/>
      <c r="H22" s="70"/>
    </row>
    <row r="23" spans="1:11" ht="51.75" customHeight="1" x14ac:dyDescent="0.25">
      <c r="A23" s="10" t="s">
        <v>4</v>
      </c>
      <c r="B23" s="78" t="s">
        <v>1</v>
      </c>
      <c r="C23" s="79"/>
      <c r="D23" s="36" t="s">
        <v>7</v>
      </c>
      <c r="E23" s="11" t="s">
        <v>2</v>
      </c>
      <c r="F23" s="10" t="s">
        <v>8</v>
      </c>
      <c r="G23" s="10" t="s">
        <v>9</v>
      </c>
      <c r="H23" s="10" t="s">
        <v>11</v>
      </c>
    </row>
    <row r="24" spans="1:11" ht="58.5" customHeight="1" x14ac:dyDescent="0.25">
      <c r="A24" s="71" t="s">
        <v>44</v>
      </c>
      <c r="B24" s="104" t="s">
        <v>55</v>
      </c>
      <c r="C24" s="105"/>
      <c r="D24" s="83">
        <v>6670</v>
      </c>
      <c r="E24" s="84" t="s">
        <v>3</v>
      </c>
      <c r="F24" s="86"/>
      <c r="G24" s="85">
        <v>5</v>
      </c>
      <c r="H24" s="72" t="str">
        <f t="shared" ref="H24" si="2">IF(F24="","",F24*G24)</f>
        <v/>
      </c>
    </row>
    <row r="25" spans="1:11" ht="20.25" customHeight="1" x14ac:dyDescent="0.25">
      <c r="A25" s="101" t="str">
        <f>A22&amp;" - Zwischensumme "</f>
        <v xml:space="preserve">1.2a Bereitstellungspauschale innerhalb der Winterdienstsaison  - Zwischensumme </v>
      </c>
      <c r="B25" s="102"/>
      <c r="C25" s="102"/>
      <c r="D25" s="102"/>
      <c r="E25" s="102"/>
      <c r="F25" s="102"/>
      <c r="G25" s="103"/>
      <c r="H25" s="12" t="str">
        <f>IF(AND(F24=""),"",IF(SUM(H24:H24)=0,0,IF(SUM(H24:H24)&gt;0,SUM(H24:H24))))</f>
        <v/>
      </c>
    </row>
    <row r="26" spans="1:11" x14ac:dyDescent="0.25">
      <c r="A26" s="73"/>
      <c r="B26" s="74"/>
      <c r="C26" s="74"/>
      <c r="D26" s="74"/>
      <c r="E26" s="74"/>
      <c r="F26" s="74"/>
      <c r="G26" s="75"/>
    </row>
    <row r="27" spans="1:11" ht="23.25" customHeight="1" x14ac:dyDescent="0.25">
      <c r="A27" s="7" t="s">
        <v>45</v>
      </c>
      <c r="B27" s="22"/>
      <c r="C27" s="8"/>
      <c r="D27" s="8"/>
      <c r="E27" s="29"/>
      <c r="F27" s="111" t="s">
        <v>16</v>
      </c>
      <c r="G27" s="112"/>
      <c r="H27" s="9"/>
    </row>
    <row r="28" spans="1:11" s="25" customFormat="1" ht="29.25" customHeight="1" x14ac:dyDescent="0.2">
      <c r="A28" s="113" t="s">
        <v>50</v>
      </c>
      <c r="B28" s="114"/>
      <c r="C28" s="114"/>
      <c r="D28" s="114"/>
      <c r="E28" s="114"/>
      <c r="F28" s="114"/>
      <c r="G28" s="114"/>
      <c r="H28" s="115"/>
    </row>
    <row r="29" spans="1:11" ht="59.25" customHeight="1" x14ac:dyDescent="0.25">
      <c r="A29" s="10" t="s">
        <v>4</v>
      </c>
      <c r="B29" s="36" t="s">
        <v>1</v>
      </c>
      <c r="C29" s="36" t="s">
        <v>7</v>
      </c>
      <c r="D29" s="11" t="s">
        <v>2</v>
      </c>
      <c r="E29" s="10" t="s">
        <v>62</v>
      </c>
      <c r="F29" s="10" t="s">
        <v>48</v>
      </c>
      <c r="G29" s="80" t="s">
        <v>47</v>
      </c>
      <c r="H29" s="10" t="s">
        <v>11</v>
      </c>
    </row>
    <row r="30" spans="1:11" s="55" customFormat="1" ht="14.25" customHeight="1" x14ac:dyDescent="0.2">
      <c r="A30" s="58" t="s">
        <v>31</v>
      </c>
      <c r="B30" s="59" t="s">
        <v>19</v>
      </c>
      <c r="C30" s="116"/>
      <c r="D30" s="117"/>
      <c r="E30" s="117"/>
      <c r="F30" s="117"/>
      <c r="G30" s="117"/>
      <c r="H30" s="118"/>
    </row>
    <row r="31" spans="1:11" s="55" customFormat="1" ht="12.75" x14ac:dyDescent="0.2">
      <c r="A31" s="106" t="s">
        <v>32</v>
      </c>
      <c r="B31" s="51" t="s">
        <v>5</v>
      </c>
      <c r="C31" s="81">
        <v>1470</v>
      </c>
      <c r="D31" s="52" t="s">
        <v>3</v>
      </c>
      <c r="E31" s="150"/>
      <c r="F31" s="144" t="str">
        <f>IF(E31="","",(ROUND($C$31*E31,2)))</f>
        <v/>
      </c>
      <c r="G31" s="62">
        <v>10</v>
      </c>
      <c r="H31" s="57" t="str">
        <f>IF(F31="","",F31*G31)</f>
        <v/>
      </c>
    </row>
    <row r="32" spans="1:11" s="55" customFormat="1" ht="12.75" x14ac:dyDescent="0.2">
      <c r="A32" s="107"/>
      <c r="B32" s="51" t="s">
        <v>6</v>
      </c>
      <c r="C32" s="81">
        <v>1470</v>
      </c>
      <c r="D32" s="52" t="s">
        <v>3</v>
      </c>
      <c r="E32" s="150"/>
      <c r="F32" s="144" t="str">
        <f>IF(E32="","",(ROUND($C$32*E32,2)))</f>
        <v/>
      </c>
      <c r="G32" s="62">
        <v>10</v>
      </c>
      <c r="H32" s="57" t="str">
        <f>IF(F32="","",F32*G32)</f>
        <v/>
      </c>
    </row>
    <row r="33" spans="1:8" s="55" customFormat="1" ht="14.25" customHeight="1" x14ac:dyDescent="0.2">
      <c r="A33" s="61" t="s">
        <v>33</v>
      </c>
      <c r="B33" s="59" t="s">
        <v>20</v>
      </c>
      <c r="C33" s="116"/>
      <c r="D33" s="117"/>
      <c r="E33" s="117"/>
      <c r="F33" s="117"/>
      <c r="G33" s="117"/>
      <c r="H33" s="118"/>
    </row>
    <row r="34" spans="1:8" s="55" customFormat="1" ht="12.75" x14ac:dyDescent="0.2">
      <c r="A34" s="106" t="s">
        <v>34</v>
      </c>
      <c r="B34" s="51" t="s">
        <v>56</v>
      </c>
      <c r="C34" s="82">
        <v>1953</v>
      </c>
      <c r="D34" s="52" t="s">
        <v>3</v>
      </c>
      <c r="E34" s="151"/>
      <c r="F34" s="143" t="str">
        <f>IF(E34="","",(ROUND($C$34*E34,2)))</f>
        <v/>
      </c>
      <c r="G34" s="62">
        <v>10</v>
      </c>
      <c r="H34" s="57" t="str">
        <f>IF(F34="","",F34*G34)</f>
        <v/>
      </c>
    </row>
    <row r="35" spans="1:8" s="55" customFormat="1" ht="12.75" x14ac:dyDescent="0.2">
      <c r="A35" s="107"/>
      <c r="B35" s="51" t="s">
        <v>57</v>
      </c>
      <c r="C35" s="82">
        <v>1953</v>
      </c>
      <c r="D35" s="52" t="s">
        <v>3</v>
      </c>
      <c r="E35" s="151"/>
      <c r="F35" s="143" t="str">
        <f>IF(E35="","",(ROUND($C$35*E35,2)))</f>
        <v/>
      </c>
      <c r="G35" s="62">
        <v>10</v>
      </c>
      <c r="H35" s="57" t="str">
        <f>IF(F35="","",F35*G35)</f>
        <v/>
      </c>
    </row>
    <row r="36" spans="1:8" s="55" customFormat="1" ht="12.75" x14ac:dyDescent="0.2">
      <c r="A36" s="106" t="s">
        <v>41</v>
      </c>
      <c r="B36" s="51" t="s">
        <v>58</v>
      </c>
      <c r="C36" s="82">
        <v>3247</v>
      </c>
      <c r="D36" s="52" t="s">
        <v>3</v>
      </c>
      <c r="E36" s="151"/>
      <c r="F36" s="144" t="str">
        <f>IF(E36="","",(ROUND($C$36*E36,2)))</f>
        <v/>
      </c>
      <c r="G36" s="62">
        <v>10</v>
      </c>
      <c r="H36" s="57" t="str">
        <f>IF(F36="","",F36*G36)</f>
        <v/>
      </c>
    </row>
    <row r="37" spans="1:8" s="55" customFormat="1" ht="12.75" x14ac:dyDescent="0.2">
      <c r="A37" s="107"/>
      <c r="B37" s="51" t="s">
        <v>59</v>
      </c>
      <c r="C37" s="82">
        <v>3247</v>
      </c>
      <c r="D37" s="52" t="s">
        <v>3</v>
      </c>
      <c r="E37" s="151"/>
      <c r="F37" s="144" t="str">
        <f>IF(E37="","",(ROUND($C$37*E37,2)))</f>
        <v/>
      </c>
      <c r="G37" s="62">
        <v>10</v>
      </c>
      <c r="H37" s="57" t="str">
        <f>IF(F37="","",F37*G37)</f>
        <v/>
      </c>
    </row>
    <row r="38" spans="1:8" ht="23.25" customHeight="1" x14ac:dyDescent="0.25">
      <c r="A38" s="127" t="str">
        <f>A27&amp;" - Zwischensumme "</f>
        <v xml:space="preserve">1.2 b Einsatzpauschale innerhalb der Winterdienstsaison - Zwischensumme </v>
      </c>
      <c r="B38" s="128"/>
      <c r="C38" s="128"/>
      <c r="D38" s="128"/>
      <c r="E38" s="128"/>
      <c r="F38" s="31" t="str">
        <f>IF(AND(F31="",F37=""),"",IF(SUM(F31:F37)=0,0,IF(SUM(F31:F37)&gt;0,SUM(F31:F37))))</f>
        <v/>
      </c>
      <c r="G38" s="35"/>
      <c r="H38" s="12" t="str">
        <f>IF(AND(F31="",F34="",F35="",F36="",F37=""),"",IF(SUM(H31:H37)=0,0,IF(SUM(H31:H37)&gt;0,SUM(H31:H37))))</f>
        <v/>
      </c>
    </row>
    <row r="39" spans="1:8" ht="7.5" customHeight="1" x14ac:dyDescent="0.25">
      <c r="A39" s="13"/>
      <c r="B39" s="14"/>
      <c r="C39" s="15"/>
      <c r="D39" s="15"/>
      <c r="E39" s="28"/>
      <c r="F39" s="16"/>
      <c r="G39" s="87"/>
      <c r="H39" s="17"/>
    </row>
    <row r="40" spans="1:8" ht="23.25" customHeight="1" x14ac:dyDescent="0.25">
      <c r="A40" s="7" t="s">
        <v>46</v>
      </c>
      <c r="B40" s="22"/>
      <c r="C40" s="18"/>
      <c r="D40" s="18"/>
      <c r="E40" s="30"/>
      <c r="F40" s="134" t="s">
        <v>17</v>
      </c>
      <c r="G40" s="135"/>
      <c r="H40" s="19"/>
    </row>
    <row r="41" spans="1:8" ht="29.25" customHeight="1" x14ac:dyDescent="0.25">
      <c r="A41" s="136" t="s">
        <v>49</v>
      </c>
      <c r="B41" s="137"/>
      <c r="C41" s="137"/>
      <c r="D41" s="137"/>
      <c r="E41" s="137"/>
      <c r="F41" s="137"/>
      <c r="G41" s="137"/>
      <c r="H41" s="138"/>
    </row>
    <row r="42" spans="1:8" ht="68.25" customHeight="1" x14ac:dyDescent="0.25">
      <c r="A42" s="10" t="s">
        <v>4</v>
      </c>
      <c r="B42" s="10" t="s">
        <v>1</v>
      </c>
      <c r="C42" s="36" t="s">
        <v>7</v>
      </c>
      <c r="D42" s="11" t="s">
        <v>2</v>
      </c>
      <c r="E42" s="10" t="s">
        <v>62</v>
      </c>
      <c r="F42" s="10" t="s">
        <v>10</v>
      </c>
      <c r="G42" s="10" t="s">
        <v>15</v>
      </c>
      <c r="H42" s="10" t="s">
        <v>12</v>
      </c>
    </row>
    <row r="43" spans="1:8" s="55" customFormat="1" ht="14.25" customHeight="1" x14ac:dyDescent="0.2">
      <c r="A43" s="58" t="s">
        <v>31</v>
      </c>
      <c r="B43" s="59" t="s">
        <v>19</v>
      </c>
      <c r="C43" s="116"/>
      <c r="D43" s="117"/>
      <c r="E43" s="117"/>
      <c r="F43" s="117"/>
      <c r="G43" s="117"/>
      <c r="H43" s="118"/>
    </row>
    <row r="44" spans="1:8" s="55" customFormat="1" ht="12.75" x14ac:dyDescent="0.2">
      <c r="A44" s="139" t="s">
        <v>32</v>
      </c>
      <c r="B44" s="51" t="s">
        <v>5</v>
      </c>
      <c r="C44" s="81">
        <v>1470</v>
      </c>
      <c r="D44" s="52" t="s">
        <v>3</v>
      </c>
      <c r="E44" s="150"/>
      <c r="F44" s="144" t="str">
        <f>IF(E44="","",(ROUND($C$44*E44,2)))</f>
        <v/>
      </c>
      <c r="G44" s="62">
        <v>2</v>
      </c>
      <c r="H44" s="57" t="str">
        <f t="shared" ref="H44:H45" si="3">IF(F44="","",F44*G44)</f>
        <v/>
      </c>
    </row>
    <row r="45" spans="1:8" s="55" customFormat="1" ht="12.75" x14ac:dyDescent="0.2">
      <c r="A45" s="140"/>
      <c r="B45" s="51" t="s">
        <v>6</v>
      </c>
      <c r="C45" s="81">
        <v>1470</v>
      </c>
      <c r="D45" s="52" t="s">
        <v>3</v>
      </c>
      <c r="E45" s="151"/>
      <c r="F45" s="144" t="str">
        <f>IF(E45="","",(ROUND($C$45*E45,2)))</f>
        <v/>
      </c>
      <c r="G45" s="62">
        <v>2</v>
      </c>
      <c r="H45" s="57" t="str">
        <f t="shared" si="3"/>
        <v/>
      </c>
    </row>
    <row r="46" spans="1:8" s="55" customFormat="1" ht="14.25" customHeight="1" x14ac:dyDescent="0.2">
      <c r="A46" s="58" t="s">
        <v>33</v>
      </c>
      <c r="B46" s="59" t="s">
        <v>20</v>
      </c>
      <c r="C46" s="116"/>
      <c r="D46" s="117"/>
      <c r="E46" s="117"/>
      <c r="F46" s="117"/>
      <c r="G46" s="117"/>
      <c r="H46" s="118"/>
    </row>
    <row r="47" spans="1:8" s="55" customFormat="1" ht="12.75" x14ac:dyDescent="0.2">
      <c r="A47" s="139" t="s">
        <v>34</v>
      </c>
      <c r="B47" s="51" t="s">
        <v>56</v>
      </c>
      <c r="C47" s="82">
        <v>1953</v>
      </c>
      <c r="D47" s="52" t="s">
        <v>3</v>
      </c>
      <c r="E47" s="151"/>
      <c r="F47" s="143" t="str">
        <f>IF(E47="","",(ROUND($C$47*E47,2)))</f>
        <v/>
      </c>
      <c r="G47" s="62">
        <v>2</v>
      </c>
      <c r="H47" s="57" t="str">
        <f t="shared" ref="H47:H48" si="4">IF(F47="","",F47*G47)</f>
        <v/>
      </c>
    </row>
    <row r="48" spans="1:8" s="55" customFormat="1" ht="12.75" x14ac:dyDescent="0.2">
      <c r="A48" s="140"/>
      <c r="B48" s="51" t="s">
        <v>57</v>
      </c>
      <c r="C48" s="82">
        <v>1953</v>
      </c>
      <c r="D48" s="52" t="s">
        <v>3</v>
      </c>
      <c r="E48" s="151"/>
      <c r="F48" s="143" t="str">
        <f>IF(E48="","",(ROUND($C$48*E48,2)))</f>
        <v/>
      </c>
      <c r="G48" s="62">
        <v>2</v>
      </c>
      <c r="H48" s="57" t="str">
        <f t="shared" si="4"/>
        <v/>
      </c>
    </row>
    <row r="49" spans="1:10" s="55" customFormat="1" ht="12.75" x14ac:dyDescent="0.2">
      <c r="A49" s="139" t="s">
        <v>41</v>
      </c>
      <c r="B49" s="51" t="s">
        <v>58</v>
      </c>
      <c r="C49" s="82">
        <v>3247</v>
      </c>
      <c r="D49" s="52" t="s">
        <v>3</v>
      </c>
      <c r="E49" s="151"/>
      <c r="F49" s="144" t="str">
        <f>IF(E49="","",(ROUND($C$49*E49,2)))</f>
        <v/>
      </c>
      <c r="G49" s="62">
        <v>2</v>
      </c>
      <c r="H49" s="57" t="str">
        <f>IF(F49="","",F49*G49)</f>
        <v/>
      </c>
    </row>
    <row r="50" spans="1:10" s="55" customFormat="1" ht="12.75" x14ac:dyDescent="0.2">
      <c r="A50" s="140"/>
      <c r="B50" s="51" t="s">
        <v>59</v>
      </c>
      <c r="C50" s="82">
        <v>3247</v>
      </c>
      <c r="D50" s="52" t="s">
        <v>3</v>
      </c>
      <c r="E50" s="151"/>
      <c r="F50" s="144" t="str">
        <f>IF(E50="","",(ROUND($C$50*E50,2)))</f>
        <v/>
      </c>
      <c r="G50" s="62">
        <v>2</v>
      </c>
      <c r="H50" s="57" t="str">
        <f>IF(F50="","",F50*G50)</f>
        <v/>
      </c>
    </row>
    <row r="51" spans="1:10" ht="21.6" customHeight="1" x14ac:dyDescent="0.25">
      <c r="A51" s="127" t="str">
        <f>A40&amp;" - Zwischensumme "</f>
        <v xml:space="preserve">1.2 c Einsatzpauschale außerhalb der Winterdienstsaison - Zwischensumme </v>
      </c>
      <c r="B51" s="128"/>
      <c r="C51" s="128"/>
      <c r="D51" s="128"/>
      <c r="E51" s="128"/>
      <c r="F51" s="31" t="str">
        <f>IF(AND(F44="",F45="",F49="",F50=""),"",IF(SUM(F44:F50)=0,0,IF(SUM(F44:F50)&gt;0,SUM(F44:F50))))</f>
        <v/>
      </c>
      <c r="G51" s="35"/>
      <c r="H51" s="12" t="str">
        <f>IF(AND(F44="",F45="",F47="",F48="",F49="",F50=""),"",IF(SUM(H44:H50)=0,0,IF(SUM(H44:H50)&gt;0,SUM(H44:H50))))</f>
        <v/>
      </c>
    </row>
    <row r="52" spans="1:10" ht="7.5" customHeight="1" x14ac:dyDescent="0.25">
      <c r="A52" s="27" t="s">
        <v>21</v>
      </c>
      <c r="B52" s="14"/>
      <c r="C52" s="15"/>
      <c r="D52" s="15"/>
      <c r="E52" s="28"/>
      <c r="F52" s="16"/>
      <c r="G52" s="87"/>
      <c r="H52" s="17"/>
    </row>
    <row r="53" spans="1:10" ht="29.25" customHeight="1" thickBot="1" x14ac:dyDescent="0.3">
      <c r="A53" s="126" t="str">
        <f>LEFT(A21,FIND("(",A21)-2)&amp;" - Summe "</f>
        <v xml:space="preserve">1.2 Winterdienst - Summe </v>
      </c>
      <c r="B53" s="126"/>
      <c r="C53" s="126"/>
      <c r="D53" s="126"/>
      <c r="E53" s="126"/>
      <c r="F53" s="126"/>
      <c r="G53" s="126"/>
      <c r="H53" s="64" t="str">
        <f>IFERROR(H25+H38+H51,"")</f>
        <v/>
      </c>
    </row>
    <row r="54" spans="1:10" ht="6.75" customHeight="1" thickTop="1" x14ac:dyDescent="0.25">
      <c r="A54" s="141"/>
      <c r="B54" s="141"/>
      <c r="C54" s="141"/>
      <c r="D54" s="141"/>
      <c r="E54" s="141"/>
      <c r="F54" s="141"/>
      <c r="G54" s="141"/>
      <c r="H54" s="141"/>
    </row>
    <row r="55" spans="1:10" s="149" customFormat="1" ht="54" customHeight="1" x14ac:dyDescent="0.2">
      <c r="A55" s="145" t="s">
        <v>61</v>
      </c>
      <c r="B55" s="146"/>
      <c r="C55" s="146"/>
      <c r="D55" s="146"/>
      <c r="E55" s="146"/>
      <c r="F55" s="146"/>
      <c r="G55" s="146"/>
      <c r="H55" s="147"/>
      <c r="I55" s="148"/>
    </row>
    <row r="56" spans="1:10" ht="6.75" customHeight="1" x14ac:dyDescent="0.25">
      <c r="A56" s="141"/>
      <c r="B56" s="141"/>
      <c r="C56" s="141"/>
      <c r="D56" s="141"/>
      <c r="E56" s="141"/>
      <c r="F56" s="141"/>
      <c r="G56" s="141"/>
      <c r="H56" s="141"/>
    </row>
    <row r="57" spans="1:10" s="26" customFormat="1" ht="42" customHeight="1" x14ac:dyDescent="0.25">
      <c r="A57" s="20" t="str">
        <f>A9</f>
        <v>1. WE 112030/ WE 113365/   WE 139919</v>
      </c>
      <c r="B57" s="20" t="s">
        <v>14</v>
      </c>
      <c r="C57" s="129" t="s">
        <v>35</v>
      </c>
      <c r="D57" s="130"/>
      <c r="E57" s="130"/>
      <c r="F57" s="130"/>
      <c r="G57" s="131"/>
      <c r="H57" s="21" t="str">
        <f>IFERROR(H19+H53,"")</f>
        <v/>
      </c>
    </row>
    <row r="58" spans="1:10" s="26" customFormat="1" ht="30" customHeight="1" x14ac:dyDescent="0.25">
      <c r="A58" s="132" t="s">
        <v>22</v>
      </c>
      <c r="B58" s="132"/>
      <c r="C58" s="132"/>
      <c r="D58" s="132"/>
      <c r="E58" s="132"/>
      <c r="F58" s="132"/>
      <c r="G58" s="133" t="str">
        <f>IFERROR(H57,"")</f>
        <v/>
      </c>
      <c r="H58" s="133"/>
      <c r="J58" s="37"/>
    </row>
    <row r="59" spans="1:10" x14ac:dyDescent="0.25">
      <c r="J59" s="38"/>
    </row>
    <row r="60" spans="1:10" x14ac:dyDescent="0.25">
      <c r="I60" s="38"/>
      <c r="J60" s="37"/>
    </row>
  </sheetData>
  <sheetProtection algorithmName="SHA-512" hashValue="YgNC+wKjDEHBLQ1Q04HcpSGwH2twdnmi3X1zmjNbZlM1STCCZnLBwMBmkbGWx+tTK3bW2tFMktg2yuOHP0ibWw==" saltValue="uy5wcgunfXG9cJEabumB5A==" spinCount="100000" sheet="1" objects="1" scenarios="1" selectLockedCells="1"/>
  <mergeCells count="39">
    <mergeCell ref="A38:E38"/>
    <mergeCell ref="C57:G57"/>
    <mergeCell ref="A58:F58"/>
    <mergeCell ref="G58:H58"/>
    <mergeCell ref="F40:G40"/>
    <mergeCell ref="A41:H41"/>
    <mergeCell ref="C43:H43"/>
    <mergeCell ref="C46:H46"/>
    <mergeCell ref="A51:E51"/>
    <mergeCell ref="A53:G53"/>
    <mergeCell ref="A44:A45"/>
    <mergeCell ref="A47:A48"/>
    <mergeCell ref="A49:A50"/>
    <mergeCell ref="A54:H54"/>
    <mergeCell ref="A55:H55"/>
    <mergeCell ref="A56:H56"/>
    <mergeCell ref="A7:H7"/>
    <mergeCell ref="B9:H9"/>
    <mergeCell ref="A10:H10"/>
    <mergeCell ref="A18:G18"/>
    <mergeCell ref="A19:G19"/>
    <mergeCell ref="A20:G20"/>
    <mergeCell ref="A22:E22"/>
    <mergeCell ref="A25:G25"/>
    <mergeCell ref="B24:C24"/>
    <mergeCell ref="A36:A37"/>
    <mergeCell ref="A34:A35"/>
    <mergeCell ref="A31:A32"/>
    <mergeCell ref="A21:H21"/>
    <mergeCell ref="F27:G27"/>
    <mergeCell ref="A28:H28"/>
    <mergeCell ref="C30:H30"/>
    <mergeCell ref="C33:H33"/>
    <mergeCell ref="A6:H6"/>
    <mergeCell ref="A1:H1"/>
    <mergeCell ref="A2:H2"/>
    <mergeCell ref="A3:H3"/>
    <mergeCell ref="A4:H4"/>
    <mergeCell ref="A5:H5"/>
  </mergeCells>
  <dataValidations count="5">
    <dataValidation type="list" allowBlank="1" showInputMessage="1" showErrorMessage="1" sqref="F40" xr:uid="{00000000-0002-0000-0000-000000000000}">
      <formula1>"01.04. - 31.10.,01.05. - 30.09."</formula1>
    </dataValidation>
    <dataValidation type="list" allowBlank="1" showInputMessage="1" showErrorMessage="1" sqref="F27:G27 F22:G22" xr:uid="{00000000-0002-0000-0000-000001000000}">
      <formula1>"01.11. - 31.03.,01.10. - 30.04."</formula1>
    </dataValidation>
    <dataValidation type="list" allowBlank="1" showInputMessage="1" showErrorMessage="1" sqref="B57" xr:uid="{00000000-0002-0000-0000-000002000000}">
      <formula1>"Wertungssumme: kalk. in € netto / Jahr,Wertungssumme: in € netto / Jahr,Gesamt / Jahr"</formula1>
    </dataValidation>
    <dataValidation type="list" allowBlank="1" showInputMessage="1" showErrorMessage="1" sqref="G24" xr:uid="{00000000-0002-0000-0000-000003000000}">
      <formula1>"5,7"</formula1>
    </dataValidation>
    <dataValidation type="list" allowBlank="1" showInputMessage="1" showErrorMessage="1" sqref="D15:D17 D44:D45 D34:D37 D47:D50 D13 D31:D32" xr:uid="{00000000-0002-0000-0000-000004000000}">
      <formula1>"m²,lfm.,Stk."</formula1>
    </dataValidation>
  </dataValidations>
  <pageMargins left="0.78740157480314965" right="0.47244094488188981" top="0.39370078740157483" bottom="0.59055118110236227" header="0" footer="0.19685039370078741"/>
  <pageSetup paperSize="9" scale="60" fitToHeight="0" orientation="portrait" r:id="rId1"/>
  <headerFooter>
    <oddFooter>&amp;R&amp;"BundesSans Regular,Standard"Seite &amp;P von &amp;N
&amp;A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Anlage B-02 Preisblatt</vt:lpstr>
      <vt:lpstr>'Anlage B-02 Preisblatt'!Druckbereich</vt:lpstr>
      <vt:lpstr>'Anlage B-02 Preisblatt'!Drucktitel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Martina</dc:creator>
  <cp:lastModifiedBy>Dober, Angela Kim</cp:lastModifiedBy>
  <cp:lastPrinted>2025-08-20T11:07:37Z</cp:lastPrinted>
  <dcterms:created xsi:type="dcterms:W3CDTF">2021-01-19T08:45:11Z</dcterms:created>
  <dcterms:modified xsi:type="dcterms:W3CDTF">2026-02-10T10:17:33Z</dcterms:modified>
</cp:coreProperties>
</file>