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B:\VOEK\Abt4\41_IGM_Sonstige\03_Verfahren\EF\144365_BAuA_SDL\VOEK 610-25\3_Abstimm. Unterl. mit VOEK 2\03 Korrekturen\"/>
    </mc:Choice>
  </mc:AlternateContent>
  <xr:revisionPtr revIDLastSave="0" documentId="13_ncr:1_{77921CF2-6DB5-4065-9A81-1453E3EE0286}" xr6:coauthVersionLast="47" xr6:coauthVersionMax="47" xr10:uidLastSave="{00000000-0000-0000-0000-000000000000}"/>
  <bookViews>
    <workbookView xWindow="28680" yWindow="-120" windowWidth="29040" windowHeight="15240" tabRatio="851" xr2:uid="{00000000-000D-0000-FFFF-FFFF00000000}"/>
  </bookViews>
  <sheets>
    <sheet name="GL mobiler SD" sheetId="10" r:id="rId1"/>
    <sheet name="Bedarfsleistung." sheetId="2" r:id="rId2"/>
  </sheets>
  <definedNames>
    <definedName name="_xlnm._FilterDatabase" localSheetId="0" hidden="1">'GL mobiler SD'!$A$1:$O$49</definedName>
    <definedName name="_xlnm.Print_Area" localSheetId="1">Bedarfsleistung.!$A$1:$F$34</definedName>
    <definedName name="_xlnm.Print_Area" localSheetId="0">'GL mobiler SD'!$A$1:$I$70</definedName>
    <definedName name="Z_0861B3DB_2889_46A5_8374_DE1AF82FCF5E_.wvu.FilterData" localSheetId="0" hidden="1">'GL mobiler SD'!$A$1:$O$49</definedName>
    <definedName name="Z_0861B3DB_2889_46A5_8374_DE1AF82FCF5E_.wvu.PrintArea" localSheetId="1" hidden="1">Bedarfsleistung.!$A$1:$F$34</definedName>
    <definedName name="Z_0861B3DB_2889_46A5_8374_DE1AF82FCF5E_.wvu.PrintArea" localSheetId="0" hidden="1">'GL mobiler SD'!$A$1:$I$60</definedName>
    <definedName name="Z_0861B3DB_2889_46A5_8374_DE1AF82FCF5E_.wvu.Rows" localSheetId="0" hidden="1">'GL mobiler SD'!#REF!,'GL mobiler SD'!$43:$44</definedName>
    <definedName name="Z_6BF5F223_56A0_4F2C_AA2F_755961AAD730_.wvu.PrintArea" localSheetId="1" hidden="1">Bedarfsleistung.!$A$1:$F$34</definedName>
    <definedName name="Z_6BF5F223_56A0_4F2C_AA2F_755961AAD730_.wvu.PrintArea" localSheetId="0" hidden="1">'GL mobiler SD'!#REF!</definedName>
    <definedName name="Z_C9B50978_2AB8_40ED_BAAE_A016875967A4_.wvu.FilterData" localSheetId="0" hidden="1">'GL mobiler SD'!$A$1:$O$49</definedName>
    <definedName name="Z_C9B50978_2AB8_40ED_BAAE_A016875967A4_.wvu.PrintArea" localSheetId="1" hidden="1">Bedarfsleistung.!$A$1:$F$34</definedName>
    <definedName name="Z_C9B50978_2AB8_40ED_BAAE_A016875967A4_.wvu.PrintArea" localSheetId="0" hidden="1">'GL mobiler SD'!#REF!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1" i="10" l="1"/>
  <c r="H60" i="10"/>
  <c r="H59" i="10"/>
  <c r="H58" i="10"/>
  <c r="H57" i="10"/>
  <c r="G61" i="10"/>
  <c r="G60" i="10"/>
  <c r="G59" i="10"/>
  <c r="G58" i="10"/>
  <c r="G57" i="10"/>
  <c r="F31" i="10"/>
  <c r="H31" i="10"/>
  <c r="E61" i="10"/>
  <c r="E60" i="10"/>
  <c r="E59" i="10"/>
  <c r="E58" i="10"/>
  <c r="E57" i="10"/>
  <c r="E7" i="10" l="1"/>
  <c r="F47" i="10" l="1"/>
  <c r="H47" i="10"/>
  <c r="H42" i="10"/>
  <c r="H43" i="10"/>
  <c r="H44" i="10"/>
  <c r="F44" i="10"/>
  <c r="F42" i="10"/>
  <c r="H38" i="10"/>
  <c r="H37" i="10"/>
  <c r="H33" i="10"/>
  <c r="F32" i="10"/>
  <c r="F37" i="10"/>
  <c r="F38" i="10"/>
  <c r="F34" i="10"/>
  <c r="F43" i="10"/>
  <c r="H34" i="10"/>
  <c r="F33" i="10"/>
  <c r="F30" i="10"/>
  <c r="H32" i="10"/>
  <c r="H30" i="10"/>
  <c r="H19" i="10"/>
  <c r="H20" i="10"/>
  <c r="H23" i="10"/>
  <c r="H25" i="10"/>
  <c r="F25" i="10"/>
  <c r="F20" i="10"/>
  <c r="F39" i="10" l="1"/>
  <c r="H39" i="10"/>
  <c r="H45" i="10"/>
  <c r="H24" i="10" l="1"/>
  <c r="F21" i="10"/>
  <c r="F22" i="10"/>
  <c r="F23" i="10"/>
  <c r="F24" i="10"/>
  <c r="F19" i="10"/>
  <c r="A2" i="10" l="1"/>
  <c r="A1" i="10"/>
  <c r="G45" i="10" l="1"/>
  <c r="E45" i="10"/>
  <c r="F45" i="10"/>
  <c r="G39" i="10"/>
  <c r="E39" i="10"/>
  <c r="G35" i="10"/>
  <c r="E35" i="10"/>
  <c r="G26" i="10"/>
  <c r="E26" i="10"/>
  <c r="H26" i="10"/>
  <c r="H17" i="10"/>
  <c r="F17" i="10"/>
  <c r="G16" i="10"/>
  <c r="E16" i="10"/>
  <c r="G15" i="10"/>
  <c r="E15" i="10"/>
  <c r="E17" i="10" s="1"/>
  <c r="G40" i="10" l="1"/>
  <c r="H27" i="10"/>
  <c r="E40" i="10"/>
  <c r="E46" i="10" s="1"/>
  <c r="G17" i="10"/>
  <c r="G27" i="10" s="1"/>
  <c r="F35" i="10"/>
  <c r="F40" i="10" s="1"/>
  <c r="F26" i="10"/>
  <c r="H35" i="10"/>
  <c r="H40" i="10" s="1"/>
  <c r="H46" i="10" s="1"/>
  <c r="E27" i="10"/>
  <c r="G46" i="10" l="1"/>
  <c r="H48" i="10"/>
  <c r="H49" i="10" s="1"/>
  <c r="I61" i="10"/>
  <c r="I60" i="10"/>
  <c r="I58" i="10"/>
  <c r="I59" i="10"/>
  <c r="F46" i="10"/>
  <c r="F27" i="10"/>
  <c r="I57" i="10" l="1"/>
  <c r="H50" i="10"/>
  <c r="G49" i="10"/>
  <c r="G50" i="10" s="1"/>
  <c r="F48" i="10"/>
  <c r="F49" i="10" s="1"/>
  <c r="G64" i="10" l="1"/>
  <c r="E49" i="10"/>
  <c r="F60" i="10"/>
  <c r="F59" i="10"/>
  <c r="F57" i="10"/>
  <c r="F61" i="10"/>
  <c r="F58" i="10"/>
  <c r="F50" i="10"/>
  <c r="E50" i="10" l="1"/>
  <c r="E64" i="10"/>
  <c r="D60" i="10" l="1"/>
  <c r="D57" i="10"/>
  <c r="D61" i="10"/>
  <c r="D59" i="10"/>
  <c r="D58" i="10"/>
  <c r="C26" i="2" l="1"/>
  <c r="C17" i="2"/>
</calcChain>
</file>

<file path=xl/sharedStrings.xml><?xml version="1.0" encoding="utf-8"?>
<sst xmlns="http://schemas.openxmlformats.org/spreadsheetml/2006/main" count="121" uniqueCount="97">
  <si>
    <r>
      <rPr>
        <b/>
        <sz val="9"/>
        <rFont val="Arial"/>
        <family val="2"/>
      </rPr>
      <t>Anlage B-04</t>
    </r>
    <r>
      <rPr>
        <sz val="9"/>
        <rFont val="Arial"/>
        <family val="2"/>
      </rPr>
      <t xml:space="preserve"> Grundlagen Angebotskalkulation</t>
    </r>
  </si>
  <si>
    <t>Grundlagen der Angebotskalkulation / Grundlagen für die Berechnung der Preisanpassung bei Tariferhöhung</t>
  </si>
  <si>
    <t>Felder dieser Farbe sind zwingend auszufüllen.</t>
  </si>
  <si>
    <t>Bei der Angebotskalkulation ist für Sicherheitsmitarbeiter mit o. g. Tätigkeit mindestens folgende Lohngruppe zugrunde zu legen:</t>
  </si>
  <si>
    <t>Falls vom Vorgenannten abweichend - der Kalkulation meines Angebotes liegt folgende höherwertigere Lohngruppe für Sicherheitsmitarbeiter mit o. g. Tätigkeit zugrunde:</t>
  </si>
  <si>
    <t>Voll sozialversicherungs-
pflichtiges Personal</t>
  </si>
  <si>
    <t>Minijobber</t>
  </si>
  <si>
    <t>%</t>
  </si>
  <si>
    <t>€</t>
  </si>
  <si>
    <t>Tariflicher Stundenlohn (TL)</t>
  </si>
  <si>
    <t>1.</t>
  </si>
  <si>
    <t>1.1</t>
  </si>
  <si>
    <t>1.2</t>
  </si>
  <si>
    <t>2.</t>
  </si>
  <si>
    <t>Krankenversicherung (Beitragssatz + Zusatzbeitrag)</t>
  </si>
  <si>
    <t>Rentenversicherung</t>
  </si>
  <si>
    <t>Arbeitslosenversicherung</t>
  </si>
  <si>
    <t>Pflegeversicherung</t>
  </si>
  <si>
    <t>U2 Mutterschaftsaufwendungen</t>
  </si>
  <si>
    <t>U3 Insolvenzgeldumlage</t>
  </si>
  <si>
    <t>Gesetzliche Unfallversicherung</t>
  </si>
  <si>
    <t>3.</t>
  </si>
  <si>
    <t>auftragsbezogene Kosten</t>
  </si>
  <si>
    <t>3.1</t>
  </si>
  <si>
    <t>Zusätzliche auftragsbezogene Personalnebenkosten</t>
  </si>
  <si>
    <t>Sonstige auftragsbezogene Kosten</t>
  </si>
  <si>
    <t>Gehälter Kaufmännische Angestellte, inkl. Lohnfolgekosten</t>
  </si>
  <si>
    <t>Gehälter Technische Angestellte, inkl. Lohnfolgekosten</t>
  </si>
  <si>
    <t>Bekleidung und Ausrüstung</t>
  </si>
  <si>
    <t>Schulung und Einweisung</t>
  </si>
  <si>
    <t>Zwischensumme 3.1</t>
  </si>
  <si>
    <t>3.2</t>
  </si>
  <si>
    <t>Fuhrparkkosten</t>
  </si>
  <si>
    <t>Zwischensumme 3.2</t>
  </si>
  <si>
    <t>Summe auftragsbezogene Kosten</t>
  </si>
  <si>
    <t>4.</t>
  </si>
  <si>
    <t>Sonstige unternehmensbezogene Kosten</t>
  </si>
  <si>
    <t>Schwerbehindertenabgabe</t>
  </si>
  <si>
    <t>sonstige Verwaltungskosten</t>
  </si>
  <si>
    <t>sonstige Betriebskosten (z. B. Betriebsrat)</t>
  </si>
  <si>
    <t>Gewerbesteuer</t>
  </si>
  <si>
    <t>Summe Sonstige unternehmensbezogene Kosten</t>
  </si>
  <si>
    <t>Wagnis- / Gewinnzuschlag auf die Selbstkosten</t>
  </si>
  <si>
    <t>5.</t>
  </si>
  <si>
    <t>Selbstkosten (∑ 1. - 4.)</t>
  </si>
  <si>
    <t>Stundenverrechnungssatz in % v. PL und in € 
Summe (∑ 5.00 - 7.00)</t>
  </si>
  <si>
    <t>6.</t>
  </si>
  <si>
    <t>7.</t>
  </si>
  <si>
    <t>Höhe Aufschlag auf Tariflohn in %</t>
  </si>
  <si>
    <t>Sofern Positionen für die Kalkulation des Stundenverrechnungssatzes nicht relevant sind, sind diese mit "0,00" auszufüllen</t>
  </si>
  <si>
    <t xml:space="preserve">für Minijobber </t>
  </si>
  <si>
    <t>Höhe Zuschläge in EUR</t>
  </si>
  <si>
    <r>
      <t xml:space="preserve">Stundenverrechnungs-sätze mit Zuschlägen in EUR </t>
    </r>
    <r>
      <rPr>
        <b/>
        <sz val="9"/>
        <color rgb="FF000000"/>
        <rFont val="Arial"/>
        <family val="2"/>
      </rPr>
      <t>(Übertrag ins Preisblatt)</t>
    </r>
  </si>
  <si>
    <t>Nachtzuschlag</t>
  </si>
  <si>
    <t>Sonntagszuschlag</t>
  </si>
  <si>
    <t>Zeit - Zuschläge</t>
  </si>
  <si>
    <r>
      <t xml:space="preserve">Stundenverrechnungs-sätze inkl.  Zuschläge in EUR </t>
    </r>
    <r>
      <rPr>
        <b/>
        <sz val="9"/>
        <color rgb="FF000000"/>
        <rFont val="Arial"/>
        <family val="2"/>
      </rPr>
      <t>(Übertrag ins Preisblatt)</t>
    </r>
  </si>
  <si>
    <t>Feiertagszuschlag</t>
  </si>
  <si>
    <t>Sonntagzuschlag u. zusätzl. Nachtzuschlag</t>
  </si>
  <si>
    <t>Feiertagszuschlag u. zusätzl. Nachtzuschlag</t>
  </si>
  <si>
    <r>
      <t xml:space="preserve">Falls vom Vorgenannten abweichend - der Kalkulation meines Angebotes liegt folgende höherwertigere </t>
    </r>
    <r>
      <rPr>
        <b/>
        <sz val="9"/>
        <color theme="1"/>
        <rFont val="Arial"/>
        <family val="2"/>
      </rPr>
      <t>Lohngruppe</t>
    </r>
    <r>
      <rPr>
        <sz val="9"/>
        <color theme="1"/>
        <rFont val="Arial"/>
        <family val="2"/>
      </rPr>
      <t xml:space="preserve"> für Sicherheitsmitarbeiter mit o. g. Tätigkeit zugrunde:</t>
    </r>
  </si>
  <si>
    <r>
      <t xml:space="preserve">Der Angebotskalkulation ist für Sicherheitsmitarbeiter mit o. g. Tätigkeit folgender </t>
    </r>
    <r>
      <rPr>
        <b/>
        <sz val="9"/>
        <color theme="1"/>
        <rFont val="Arial"/>
        <family val="2"/>
      </rPr>
      <t>Lohnkostenanteil</t>
    </r>
    <r>
      <rPr>
        <sz val="9"/>
        <color theme="1"/>
        <rFont val="Arial"/>
        <family val="2"/>
      </rPr>
      <t xml:space="preserve"> [%] zugrunde gelegt:</t>
    </r>
  </si>
  <si>
    <t>Die Angaben zur Kalkulation des Stundenverrechnungssatzes werden bei Zweifeln an der Auskömmlichkeit der Preise zur Aufklärung herangezogen. 
Das Rechenergebnis wird auf zwei Stellen hinter dem Komma kaufmännisch gerundet.</t>
  </si>
  <si>
    <r>
      <t xml:space="preserve">Der Angebotskalkulation ist für Sicherheitsmitarbeiter mit o. g. Tätigkeit folgender </t>
    </r>
    <r>
      <rPr>
        <b/>
        <sz val="9"/>
        <color theme="1"/>
        <rFont val="Arial"/>
        <family val="2"/>
      </rPr>
      <t>Stundenverrechnungssatz</t>
    </r>
    <r>
      <rPr>
        <sz val="9"/>
        <color theme="1"/>
        <rFont val="Arial"/>
        <family val="2"/>
      </rPr>
      <t xml:space="preserve"> [EUR] </t>
    </r>
    <r>
      <rPr>
        <i/>
        <sz val="9"/>
        <color theme="1"/>
        <rFont val="Arial"/>
        <family val="2"/>
      </rPr>
      <t xml:space="preserve">(ohne Zuschläge, keine Mischkalkulation) </t>
    </r>
    <r>
      <rPr>
        <sz val="9"/>
        <color theme="1"/>
        <rFont val="Arial"/>
        <family val="2"/>
      </rPr>
      <t>zugrunde gelegt:</t>
    </r>
  </si>
  <si>
    <t>Berechnung Zeitzuschläge</t>
  </si>
  <si>
    <t xml:space="preserve">Summe LG/EG spezifische Kosten </t>
  </si>
  <si>
    <t>Zwischensumme LG/EG spezifische Kosten und Summe Arbeitgeber-Pflichtbeiträge</t>
  </si>
  <si>
    <t>Sonstige direkte Lohnkosten (Bsp. Entgeltfortzahlung: Feiertage, Urlaub, Krankheit, Benefits, Zusatzleistungen ) inkl. Arbeitgeber-Pflichtbeiträge</t>
  </si>
  <si>
    <t>Arbeitgeber-Pflichtbeiträge für LG/EG spezifischen Stundenlohn und Zulagen</t>
  </si>
  <si>
    <t>Summe Arbeitgeber-Pflichtbeiträge für LG/EG spezifischen Stundenlohn und Zulagen</t>
  </si>
  <si>
    <r>
      <t>LG*</t>
    </r>
    <r>
      <rPr>
        <b/>
        <vertAlign val="superscript"/>
        <sz val="10"/>
        <rFont val="Arial"/>
        <family val="2"/>
      </rPr>
      <t>2</t>
    </r>
    <r>
      <rPr>
        <b/>
        <sz val="10"/>
        <rFont val="Arial"/>
        <family val="2"/>
      </rPr>
      <t>/EG*</t>
    </r>
    <r>
      <rPr>
        <b/>
        <vertAlign val="superscript"/>
        <sz val="10"/>
        <rFont val="Arial"/>
        <family val="2"/>
      </rPr>
      <t>3</t>
    </r>
    <r>
      <rPr>
        <b/>
        <sz val="10"/>
        <rFont val="Arial"/>
        <family val="2"/>
      </rPr>
      <t xml:space="preserve"> spezifische Kosten</t>
    </r>
  </si>
  <si>
    <t>Höhe der Zuschläge anteilig Lohn- und Lohn-nebenkosten in %</t>
  </si>
  <si>
    <r>
      <t>*</t>
    </r>
    <r>
      <rPr>
        <vertAlign val="superscript"/>
        <sz val="8"/>
        <rFont val="Arial"/>
        <family val="2"/>
      </rPr>
      <t xml:space="preserve">1 </t>
    </r>
    <r>
      <rPr>
        <sz val="8"/>
        <rFont val="Arial"/>
        <family val="2"/>
      </rPr>
      <t>Statistischer Wert für interne Zwecke</t>
    </r>
  </si>
  <si>
    <r>
      <t>*</t>
    </r>
    <r>
      <rPr>
        <vertAlign val="superscript"/>
        <sz val="8"/>
        <rFont val="Arial"/>
        <family val="2"/>
      </rPr>
      <t>2</t>
    </r>
    <r>
      <rPr>
        <sz val="8"/>
        <rFont val="Arial"/>
        <family val="2"/>
      </rPr>
      <t xml:space="preserve"> LG = Lohngruppen</t>
    </r>
  </si>
  <si>
    <r>
      <t>Kostenanteil für Entgeltanpassung durch die AG (∑ Ziff. 1.+ 2.)  in % *</t>
    </r>
    <r>
      <rPr>
        <b/>
        <vertAlign val="superscript"/>
        <sz val="8"/>
        <rFont val="Arial"/>
        <family val="2"/>
      </rPr>
      <t>1</t>
    </r>
  </si>
  <si>
    <r>
      <t>Höhe der Zuschläge anteilig Lohn- und Lohn-nebenkosten in %</t>
    </r>
    <r>
      <rPr>
        <vertAlign val="superscript"/>
        <sz val="9"/>
        <color rgb="FF000000"/>
        <rFont val="Arial"/>
        <family val="2"/>
      </rPr>
      <t xml:space="preserve"> </t>
    </r>
  </si>
  <si>
    <r>
      <t>*</t>
    </r>
    <r>
      <rPr>
        <vertAlign val="superscript"/>
        <sz val="8"/>
        <rFont val="Arial"/>
        <family val="2"/>
      </rPr>
      <t>3</t>
    </r>
    <r>
      <rPr>
        <sz val="8"/>
        <rFont val="Arial"/>
        <family val="2"/>
      </rPr>
      <t xml:space="preserve"> EG =  Entgeltgruppen</t>
    </r>
  </si>
  <si>
    <r>
      <t xml:space="preserve">Der Angebotskalkulation ist für Sicherheitsmitarbeiter mit o. g. Tätigkeit folgender </t>
    </r>
    <r>
      <rPr>
        <b/>
        <sz val="9"/>
        <rFont val="Arial"/>
        <family val="2"/>
      </rPr>
      <t xml:space="preserve">Stundenlohn  </t>
    </r>
    <r>
      <rPr>
        <sz val="9"/>
        <rFont val="Arial"/>
        <family val="2"/>
      </rPr>
      <t xml:space="preserve">[EUR] </t>
    </r>
    <r>
      <rPr>
        <i/>
        <sz val="9"/>
        <rFont val="Arial"/>
        <family val="2"/>
      </rPr>
      <t xml:space="preserve">(zzgl. ggf. notwendiger tariflicher Zulagen ) </t>
    </r>
    <r>
      <rPr>
        <sz val="9"/>
        <rFont val="Arial"/>
        <family val="2"/>
      </rPr>
      <t>zugrunde gelegt:</t>
    </r>
  </si>
  <si>
    <r>
      <t>LG/EG spezifische tarifliche Zulagen (</t>
    </r>
    <r>
      <rPr>
        <b/>
        <sz val="9"/>
        <color rgb="FFFF0000"/>
        <rFont val="Arial"/>
        <family val="2"/>
      </rPr>
      <t>ohne</t>
    </r>
    <r>
      <rPr>
        <b/>
        <sz val="9"/>
        <rFont val="Arial"/>
        <family val="2"/>
      </rPr>
      <t xml:space="preserve"> Nacht-, Sonn- und Feiertagszuschläge)</t>
    </r>
  </si>
  <si>
    <t>Der Angebotskalkulation sind mindestens die Tarifentgelte des 7 Kalendertage vor Ablauf der Angebotsfrist am Ort der Leistungserbringung zwischen den Tarifparteien geschlossene Tarifvertrags zugrunde zu legen. 
Es kommt nicht darauf an, ob der Tarifvertrag bereits für allgemeinverbindlich erklärt wurde. Änderungen der vereinbarten Tarifentgelte, die bis zum Leistungsbeginn noch eintreten werden, sind einzukalkulieren. 
Ist zum Zeitpunkt 7 Kalendertage vor Ablauf der Angebotsfrist der Tarifvertrag durch Zeitablauf oder infolge Kündigung ausgelaufen und ein neuer Tarifvertrag noch nicht abgeschlossen, ist mindestens mit den Tarifen des zuletzt ausgelaufenen Tarifvertrags zu kalkulieren
.
Es ist nicht erforderlich, eine Mischkalkulation im Hinblick auf künftige nach dem Stichtag eintretende Tarifänderungen vorzunehmen.</t>
  </si>
  <si>
    <t>unter vollständiger Berücksichtigung 
aller tariflich vorgeschriebenen Zulagen
(ohne Nacht-, Sonn- und Feiertagszuschläge)</t>
  </si>
  <si>
    <t>Höhe der Zuschläge in %</t>
  </si>
  <si>
    <t xml:space="preserve">Die Angaben zur Kalkulation des Stundenverrechnungssatzes werden bei Zweifeln an der Auskömmlichkeit der Preise zur Aufklärung herangezogen. Das Rechenergebnis wird auf zwei Stellen hinter dem Komma kaufmännisch gerundet.
</t>
  </si>
  <si>
    <t>Bei Entgeltanpassungen werden die flexiblen Kostenanteile  Pos.1 (tarifbezogene Kosten) und Pos. 2 (Arbeitgeber-Pflichtbeiträge)  gem. Anlage C-01b Pos. 9 berücksichtigt.</t>
  </si>
  <si>
    <t>Bedarfsleistungen  
Bedarf gem. Pkt. 4 der Anlage C-01b_Ergänzende Vertragsbedingungen -</t>
  </si>
  <si>
    <t>Löhne für Aufsichten / Vorarbeiter</t>
  </si>
  <si>
    <t>Vergabe Nr.: VOEK 610-25</t>
  </si>
  <si>
    <t>WE: 144365 Bundesanstalt für Arbeitsschutz und Arbeitsmedizin (BAuA) Dresden
Fabricestraße 8 in 01099 Dresden</t>
  </si>
  <si>
    <r>
      <rPr>
        <b/>
        <sz val="12"/>
        <color theme="1"/>
        <rFont val="Arial"/>
        <family val="2"/>
      </rPr>
      <t xml:space="preserve">Objektleitung 
</t>
    </r>
    <r>
      <rPr>
        <sz val="10"/>
        <color theme="1"/>
        <rFont val="Arial"/>
        <family val="2"/>
      </rPr>
      <t>ge</t>
    </r>
    <r>
      <rPr>
        <sz val="10"/>
        <rFont val="Arial"/>
        <family val="2"/>
      </rPr>
      <t xml:space="preserve">m. Pkt. 4.3.1 </t>
    </r>
    <r>
      <rPr>
        <sz val="10"/>
        <color theme="1"/>
        <rFont val="Arial"/>
        <family val="2"/>
      </rPr>
      <t>der Leistungsbeschreibung (Anlage C-02) i. V. m. der lfd. Nr. 3</t>
    </r>
    <r>
      <rPr>
        <sz val="10"/>
        <rFont val="Arial"/>
        <family val="2"/>
      </rPr>
      <t>.1</t>
    </r>
    <r>
      <rPr>
        <sz val="10"/>
        <color theme="1"/>
        <rFont val="Arial"/>
        <family val="2"/>
      </rPr>
      <t xml:space="preserve"> des Preisblattes (Anlage B-02)</t>
    </r>
  </si>
  <si>
    <r>
      <rPr>
        <b/>
        <sz val="12"/>
        <color theme="1"/>
        <rFont val="Arial"/>
        <family val="2"/>
      </rPr>
      <t xml:space="preserve">Interventionsdienst
</t>
    </r>
    <r>
      <rPr>
        <sz val="10"/>
        <rFont val="Arial"/>
        <family val="2"/>
      </rPr>
      <t>gem. Pkt. 4.3.3.3  der Leistungsbeschreibung (Anlage C-02) i. V. m. der lfd. Nr. 3.3 des Pre</t>
    </r>
    <r>
      <rPr>
        <sz val="10"/>
        <color theme="1"/>
        <rFont val="Arial"/>
        <family val="2"/>
      </rPr>
      <t>isblattes (Anlage B-02)</t>
    </r>
  </si>
  <si>
    <t>VG II, LG 1
ab 01.02.26</t>
  </si>
  <si>
    <t xml:space="preserve">
VG II, LG 1
ab 01.02.26</t>
  </si>
  <si>
    <r>
      <rPr>
        <b/>
        <sz val="14"/>
        <color theme="1"/>
        <rFont val="Arial"/>
        <family val="2"/>
      </rPr>
      <t xml:space="preserve"> Grundleistung - mobiler Sicherheitsdienst (Schließdienst und Kontrolldienst)</t>
    </r>
    <r>
      <rPr>
        <b/>
        <sz val="12"/>
        <color theme="1"/>
        <rFont val="Arial"/>
        <family val="2"/>
      </rPr>
      <t xml:space="preserve">
</t>
    </r>
    <r>
      <rPr>
        <sz val="10"/>
        <rFont val="Arial"/>
        <family val="2"/>
      </rPr>
      <t>gem. Pkt. 4.2.2 und 4.2.3 der Leistungsbeschreibung (Anlage C-02) i. V. m. der lfd. Nr. 2.1 und 2.2. des Preisblatte</t>
    </r>
    <r>
      <rPr>
        <sz val="10"/>
        <color theme="1"/>
        <rFont val="Arial"/>
        <family val="2"/>
      </rPr>
      <t>s (Anlage B-02)</t>
    </r>
  </si>
  <si>
    <r>
      <rPr>
        <b/>
        <sz val="12"/>
        <color theme="1"/>
        <rFont val="Arial"/>
        <family val="2"/>
      </rPr>
      <t xml:space="preserve">mobiler Sicherheitsdienst – Schließ- und Kontrolldienst
</t>
    </r>
    <r>
      <rPr>
        <sz val="10"/>
        <rFont val="Arial"/>
        <family val="2"/>
      </rPr>
      <t xml:space="preserve">gem. Pkt. 4.3.2 der Leistungsbeschreibung (Anlage C-02) i. V. m. der lfd. Nr. 3.2 des </t>
    </r>
    <r>
      <rPr>
        <sz val="10"/>
        <color theme="1"/>
        <rFont val="Arial"/>
        <family val="2"/>
      </rPr>
      <t>Preisblattes (Anlage B-02)</t>
    </r>
  </si>
  <si>
    <r>
      <t xml:space="preserve">Der Angebotskalkulation ist für Sicherheitsmitarbeiter mit o. g. Tätigkeit folgender </t>
    </r>
    <r>
      <rPr>
        <b/>
        <sz val="9"/>
        <rFont val="Arial"/>
        <family val="2"/>
      </rPr>
      <t xml:space="preserve">Stundenlohn  </t>
    </r>
    <r>
      <rPr>
        <sz val="9"/>
        <rFont val="Arial"/>
        <family val="2"/>
      </rPr>
      <t xml:space="preserve">[EUR] </t>
    </r>
    <r>
      <rPr>
        <i/>
        <sz val="9"/>
        <rFont val="Arial"/>
        <family val="2"/>
      </rPr>
      <t xml:space="preserve">(zzgl. ggf. notwendiger tariflicher Zulagen) </t>
    </r>
    <r>
      <rPr>
        <sz val="9"/>
        <rFont val="Arial"/>
        <family val="2"/>
      </rPr>
      <t>zugrunde gelegt:</t>
    </r>
  </si>
  <si>
    <t>VG III, LG 3
ab 01.02.26.</t>
  </si>
  <si>
    <t>Tarifvertrag 
für Sicherheitsdienstleistungen 
im Freistaat Sachsen 
vom 8. Dezember 2025
gültig mit Wirkung ab 1. Januar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</si>
</sst>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_ ;[Red]\-#,##0.00\ "/>
    <numFmt numFmtId="165" formatCode="#,##0.00\ &quot;€&quot;"/>
    <numFmt numFmtId="166" formatCode="_-* #,##0.00\ _€_-;\-* #,##0.00\ _€_-;_-* &quot;-&quot;??\ _€_-;_-@_-"/>
  </numFmts>
  <fonts count="40" x14ac:knownFonts="1">
    <font>
      <sz val="11"/>
      <color theme="1"/>
      <name val="Calibri"/>
      <family val="2"/>
      <scheme val="minor"/>
    </font>
    <font>
      <sz val="11"/>
      <color theme="1"/>
      <name val="Calibri"/>
      <family val="2"/>
      <scheme val="minor"/>
    </font>
    <font>
      <sz val="8"/>
      <name val="Arial"/>
      <family val="2"/>
    </font>
    <font>
      <b/>
      <sz val="10"/>
      <color theme="1"/>
      <name val="Arial"/>
      <family val="2"/>
    </font>
    <font>
      <b/>
      <sz val="10"/>
      <name val="Arial"/>
      <family val="2"/>
    </font>
    <font>
      <sz val="9"/>
      <name val="Arial"/>
      <family val="2"/>
    </font>
    <font>
      <b/>
      <sz val="9"/>
      <name val="Arial"/>
      <family val="2"/>
    </font>
    <font>
      <b/>
      <u/>
      <sz val="11"/>
      <color theme="1"/>
      <name val="Arial"/>
      <family val="2"/>
    </font>
    <font>
      <sz val="10"/>
      <name val="Arial"/>
      <family val="2"/>
    </font>
    <font>
      <b/>
      <i/>
      <sz val="9"/>
      <name val="Arial"/>
      <family val="2"/>
    </font>
    <font>
      <b/>
      <sz val="14"/>
      <color theme="1"/>
      <name val="Arial"/>
      <family val="2"/>
    </font>
    <font>
      <b/>
      <sz val="12"/>
      <color theme="1"/>
      <name val="Arial"/>
      <family val="2"/>
    </font>
    <font>
      <sz val="10"/>
      <color theme="1"/>
      <name val="Arial"/>
      <family val="2"/>
    </font>
    <font>
      <sz val="9"/>
      <color theme="1"/>
      <name val="Arial"/>
      <family val="2"/>
    </font>
    <font>
      <sz val="7"/>
      <name val="Arial"/>
      <family val="2"/>
    </font>
    <font>
      <i/>
      <sz val="10"/>
      <name val="Arial"/>
      <family val="2"/>
    </font>
    <font>
      <i/>
      <sz val="11"/>
      <color theme="1"/>
      <name val="Arial"/>
      <family val="2"/>
    </font>
    <font>
      <sz val="8"/>
      <color theme="1"/>
      <name val="Arial"/>
      <family val="2"/>
    </font>
    <font>
      <b/>
      <sz val="8"/>
      <color theme="0"/>
      <name val="Arial"/>
      <family val="2"/>
    </font>
    <font>
      <b/>
      <sz val="8"/>
      <name val="Arial"/>
      <family val="2"/>
    </font>
    <font>
      <b/>
      <sz val="10"/>
      <color theme="0"/>
      <name val="Arial"/>
      <family val="2"/>
    </font>
    <font>
      <b/>
      <sz val="11"/>
      <name val="Arial"/>
      <family val="2"/>
    </font>
    <font>
      <b/>
      <sz val="9"/>
      <color rgb="FFFF0000"/>
      <name val="Arial"/>
      <family val="2"/>
    </font>
    <font>
      <b/>
      <i/>
      <sz val="11"/>
      <name val="Arial"/>
      <family val="2"/>
    </font>
    <font>
      <b/>
      <sz val="10"/>
      <color rgb="FF000000"/>
      <name val="Arial"/>
      <family val="2"/>
    </font>
    <font>
      <b/>
      <sz val="9"/>
      <color theme="0"/>
      <name val="Arial"/>
      <family val="2"/>
    </font>
    <font>
      <b/>
      <sz val="9"/>
      <color rgb="FF000000"/>
      <name val="Arial"/>
      <family val="2"/>
    </font>
    <font>
      <sz val="9"/>
      <color rgb="FF000000"/>
      <name val="Arial"/>
      <family val="2"/>
    </font>
    <font>
      <b/>
      <sz val="10"/>
      <color rgb="FFFF0000"/>
      <name val="Arial"/>
      <family val="2"/>
    </font>
    <font>
      <i/>
      <sz val="8"/>
      <color theme="1"/>
      <name val="Arial"/>
      <family val="2"/>
    </font>
    <font>
      <i/>
      <sz val="8"/>
      <name val="Arial"/>
      <family val="2"/>
    </font>
    <font>
      <i/>
      <sz val="9"/>
      <name val="Arial"/>
      <family val="2"/>
    </font>
    <font>
      <b/>
      <sz val="9"/>
      <color theme="1"/>
      <name val="Arial"/>
      <family val="2"/>
    </font>
    <font>
      <b/>
      <sz val="11"/>
      <color theme="1"/>
      <name val="Arial"/>
      <family val="2"/>
    </font>
    <font>
      <i/>
      <sz val="9"/>
      <color theme="1"/>
      <name val="Arial"/>
      <family val="2"/>
    </font>
    <font>
      <b/>
      <sz val="12"/>
      <name val="Arial"/>
      <family val="2"/>
    </font>
    <font>
      <vertAlign val="superscript"/>
      <sz val="9"/>
      <color rgb="FF000000"/>
      <name val="Arial"/>
      <family val="2"/>
    </font>
    <font>
      <vertAlign val="superscript"/>
      <sz val="8"/>
      <name val="Arial"/>
      <family val="2"/>
    </font>
    <font>
      <b/>
      <vertAlign val="superscript"/>
      <sz val="10"/>
      <name val="Arial"/>
      <family val="2"/>
    </font>
    <font>
      <b/>
      <vertAlign val="superscript"/>
      <sz val="8"/>
      <name val="Arial"/>
      <family val="2"/>
    </font>
  </fonts>
  <fills count="8">
    <fill>
      <patternFill patternType="none"/>
    </fill>
    <fill>
      <patternFill patternType="gray125"/>
    </fill>
    <fill>
      <patternFill patternType="solid">
        <fgColor theme="0"/>
        <bgColor indexed="64"/>
      </patternFill>
    </fill>
    <fill>
      <patternFill patternType="solid">
        <fgColor rgb="FFAFBEB5"/>
        <bgColor indexed="64"/>
      </patternFill>
    </fill>
    <fill>
      <patternFill patternType="solid">
        <fgColor rgb="FF99BFD9"/>
        <bgColor indexed="64"/>
      </patternFill>
    </fill>
    <fill>
      <patternFill patternType="solid">
        <fgColor rgb="FF7A9283"/>
        <bgColor indexed="64"/>
      </patternFill>
    </fill>
    <fill>
      <patternFill patternType="solid">
        <fgColor rgb="FFE4E9E6"/>
        <bgColor indexed="64"/>
      </patternFill>
    </fill>
    <fill>
      <patternFill patternType="solid">
        <fgColor rgb="FFD9E7F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bottom style="thin">
        <color indexed="64"/>
      </bottom>
      <diagonal/>
    </border>
    <border>
      <left/>
      <right style="thin">
        <color auto="1"/>
      </right>
      <top/>
      <bottom/>
      <diagonal/>
    </border>
    <border>
      <left style="thin">
        <color indexed="64"/>
      </left>
      <right style="thin">
        <color indexed="64"/>
      </right>
      <top style="medium">
        <color indexed="64"/>
      </top>
      <bottom style="thin">
        <color indexed="64"/>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style="thin">
        <color indexed="64"/>
      </left>
      <right style="thin">
        <color indexed="64"/>
      </right>
      <top style="thin">
        <color indexed="64"/>
      </top>
      <bottom style="medium">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thin">
        <color indexed="64"/>
      </bottom>
      <diagonal/>
    </border>
    <border>
      <left style="medium">
        <color auto="1"/>
      </left>
      <right/>
      <top/>
      <bottom/>
      <diagonal/>
    </border>
    <border>
      <left/>
      <right style="medium">
        <color auto="1"/>
      </right>
      <top/>
      <bottom/>
      <diagonal/>
    </border>
    <border>
      <left style="medium">
        <color auto="1"/>
      </left>
      <right/>
      <top style="thin">
        <color indexed="64"/>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bottom style="medium">
        <color auto="1"/>
      </bottom>
      <diagonal/>
    </border>
    <border>
      <left/>
      <right style="medium">
        <color auto="1"/>
      </right>
      <top/>
      <bottom style="medium">
        <color auto="1"/>
      </bottom>
      <diagonal/>
    </border>
    <border>
      <left style="dashDot">
        <color indexed="64"/>
      </left>
      <right style="thin">
        <color indexed="64"/>
      </right>
      <top style="dashDot">
        <color indexed="64"/>
      </top>
      <bottom style="dashDot">
        <color indexed="64"/>
      </bottom>
      <diagonal/>
    </border>
    <border>
      <left style="thin">
        <color indexed="64"/>
      </left>
      <right style="thin">
        <color indexed="64"/>
      </right>
      <top style="dashDot">
        <color indexed="64"/>
      </top>
      <bottom style="dashDot">
        <color indexed="64"/>
      </bottom>
      <diagonal/>
    </border>
    <border>
      <left style="thin">
        <color indexed="64"/>
      </left>
      <right style="dashDot">
        <color indexed="64"/>
      </right>
      <top style="dashDot">
        <color indexed="64"/>
      </top>
      <bottom style="dashDot">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bottom style="medium">
        <color auto="1"/>
      </bottom>
      <diagonal/>
    </border>
    <border>
      <left/>
      <right style="thin">
        <color indexed="64"/>
      </right>
      <top/>
      <bottom style="medium">
        <color auto="1"/>
      </bottom>
      <diagonal/>
    </border>
    <border>
      <left style="thin">
        <color indexed="64"/>
      </left>
      <right style="thin">
        <color indexed="64"/>
      </right>
      <top/>
      <bottom style="medium">
        <color indexed="64"/>
      </bottom>
      <diagonal/>
    </border>
  </borders>
  <cellStyleXfs count="9">
    <xf numFmtId="0" fontId="0" fillId="0" borderId="0"/>
    <xf numFmtId="166"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8" fillId="0" borderId="0"/>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280">
    <xf numFmtId="0" fontId="0" fillId="0" borderId="0" xfId="0"/>
    <xf numFmtId="164" fontId="2" fillId="0" borderId="0" xfId="4" applyNumberFormat="1" applyFont="1" applyFill="1" applyAlignment="1" applyProtection="1">
      <alignment wrapText="1"/>
    </xf>
    <xf numFmtId="0" fontId="2" fillId="0" borderId="0" xfId="4" applyFont="1" applyFill="1" applyAlignment="1" applyProtection="1">
      <alignment vertical="center" wrapText="1"/>
    </xf>
    <xf numFmtId="0" fontId="0" fillId="0" borderId="0" xfId="0" applyAlignment="1" applyProtection="1">
      <alignment vertical="center" wrapText="1"/>
    </xf>
    <xf numFmtId="165" fontId="9" fillId="0" borderId="0" xfId="5" applyNumberFormat="1" applyFont="1" applyFill="1" applyBorder="1" applyAlignment="1" applyProtection="1">
      <alignment horizontal="center" vertical="center" wrapText="1"/>
    </xf>
    <xf numFmtId="0" fontId="2" fillId="0" borderId="0" xfId="4" applyFont="1" applyFill="1" applyBorder="1" applyAlignment="1" applyProtection="1">
      <alignment vertical="center" wrapText="1"/>
    </xf>
    <xf numFmtId="49" fontId="11" fillId="0" borderId="0" xfId="5" applyNumberFormat="1" applyFont="1" applyFill="1" applyBorder="1" applyAlignment="1" applyProtection="1">
      <alignment horizontal="center" vertical="center" wrapText="1"/>
    </xf>
    <xf numFmtId="0" fontId="2" fillId="0" borderId="0" xfId="4" applyFont="1" applyFill="1" applyBorder="1" applyAlignment="1" applyProtection="1">
      <alignment vertical="top" wrapText="1"/>
    </xf>
    <xf numFmtId="0" fontId="2" fillId="0" borderId="0" xfId="4" applyFont="1" applyFill="1" applyAlignment="1" applyProtection="1">
      <alignment vertical="top" wrapText="1"/>
    </xf>
    <xf numFmtId="0" fontId="6" fillId="0" borderId="0" xfId="0" applyFont="1" applyFill="1" applyBorder="1" applyAlignment="1" applyProtection="1">
      <alignment horizontal="center" vertical="center" wrapText="1"/>
    </xf>
    <xf numFmtId="0" fontId="5" fillId="0" borderId="0" xfId="4" applyFont="1" applyFill="1" applyBorder="1" applyAlignment="1" applyProtection="1">
      <alignment vertical="top" wrapText="1"/>
    </xf>
    <xf numFmtId="0" fontId="5" fillId="0" borderId="0" xfId="4" applyFont="1" applyFill="1" applyAlignment="1" applyProtection="1">
      <alignment vertical="top" wrapText="1"/>
    </xf>
    <xf numFmtId="0" fontId="15"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3" fillId="2"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164" fontId="18" fillId="0" borderId="0" xfId="5" applyNumberFormat="1" applyFont="1" applyFill="1" applyBorder="1" applyAlignment="1" applyProtection="1">
      <alignment horizontal="center" vertical="center" wrapText="1"/>
    </xf>
    <xf numFmtId="0" fontId="2" fillId="0" borderId="0" xfId="4" applyFont="1" applyFill="1" applyBorder="1" applyAlignment="1" applyProtection="1">
      <alignment horizontal="center" vertical="center"/>
    </xf>
    <xf numFmtId="0" fontId="2" fillId="0" borderId="0" xfId="4" applyFont="1" applyFill="1" applyAlignment="1" applyProtection="1">
      <alignment horizontal="center" vertical="center"/>
    </xf>
    <xf numFmtId="9" fontId="20" fillId="5" borderId="3" xfId="5" applyNumberFormat="1" applyFont="1" applyFill="1" applyBorder="1" applyAlignment="1" applyProtection="1">
      <alignment horizontal="center" vertical="center"/>
    </xf>
    <xf numFmtId="0" fontId="20" fillId="5" borderId="3" xfId="5" applyFont="1" applyFill="1" applyBorder="1" applyAlignment="1" applyProtection="1">
      <alignment horizontal="center" vertical="center"/>
    </xf>
    <xf numFmtId="9" fontId="20" fillId="5" borderId="1" xfId="5" applyNumberFormat="1" applyFont="1" applyFill="1" applyBorder="1" applyAlignment="1" applyProtection="1">
      <alignment horizontal="center" vertical="center"/>
    </xf>
    <xf numFmtId="0" fontId="20" fillId="5" borderId="1" xfId="5" applyFont="1" applyFill="1" applyBorder="1" applyAlignment="1" applyProtection="1">
      <alignment horizontal="center" vertical="center"/>
    </xf>
    <xf numFmtId="0" fontId="20" fillId="0" borderId="0" xfId="5" applyFont="1" applyFill="1" applyBorder="1" applyAlignment="1" applyProtection="1">
      <alignment horizontal="center" vertical="center"/>
    </xf>
    <xf numFmtId="0" fontId="21" fillId="0" borderId="0" xfId="4" applyFont="1" applyFill="1" applyBorder="1" applyAlignment="1" applyProtection="1">
      <alignment wrapText="1"/>
    </xf>
    <xf numFmtId="0" fontId="21" fillId="0" borderId="0" xfId="4" applyFont="1" applyFill="1" applyAlignment="1" applyProtection="1">
      <alignment wrapText="1"/>
    </xf>
    <xf numFmtId="0" fontId="4" fillId="6" borderId="13" xfId="4" applyFont="1" applyFill="1" applyBorder="1" applyAlignment="1" applyProtection="1">
      <alignment horizontal="left" wrapText="1"/>
    </xf>
    <xf numFmtId="0" fontId="20" fillId="0" borderId="5" xfId="5" applyFont="1" applyFill="1" applyBorder="1" applyAlignment="1" applyProtection="1">
      <alignment vertical="center"/>
    </xf>
    <xf numFmtId="164" fontId="21" fillId="0" borderId="0" xfId="1" applyNumberFormat="1" applyFont="1" applyFill="1" applyBorder="1" applyAlignment="1" applyProtection="1">
      <alignment vertical="center" wrapText="1"/>
    </xf>
    <xf numFmtId="0" fontId="5" fillId="0" borderId="0" xfId="4" applyFont="1" applyFill="1" applyBorder="1" applyAlignment="1" applyProtection="1">
      <alignment wrapText="1"/>
    </xf>
    <xf numFmtId="0" fontId="5" fillId="0" borderId="0" xfId="4" applyFont="1" applyFill="1" applyAlignment="1" applyProtection="1">
      <alignment wrapText="1"/>
    </xf>
    <xf numFmtId="164" fontId="21" fillId="3" borderId="3" xfId="1" applyNumberFormat="1" applyFont="1" applyFill="1" applyBorder="1" applyAlignment="1" applyProtection="1">
      <alignment vertical="center" wrapText="1"/>
      <protection locked="0"/>
    </xf>
    <xf numFmtId="164" fontId="21" fillId="3" borderId="1" xfId="1" applyNumberFormat="1" applyFont="1" applyFill="1" applyBorder="1" applyAlignment="1" applyProtection="1">
      <alignment vertical="center" wrapText="1"/>
      <protection locked="0"/>
    </xf>
    <xf numFmtId="0" fontId="6" fillId="0" borderId="0" xfId="4" applyFont="1" applyFill="1" applyBorder="1" applyAlignment="1" applyProtection="1">
      <alignment wrapText="1"/>
    </xf>
    <xf numFmtId="0" fontId="6" fillId="0" borderId="0" xfId="4" applyFont="1" applyFill="1" applyAlignment="1" applyProtection="1">
      <alignment wrapText="1"/>
    </xf>
    <xf numFmtId="0" fontId="5" fillId="0" borderId="0" xfId="5" applyFont="1" applyFill="1" applyBorder="1" applyAlignment="1" applyProtection="1">
      <alignment vertical="center" wrapText="1"/>
    </xf>
    <xf numFmtId="0" fontId="6" fillId="0" borderId="0" xfId="5" applyFont="1" applyFill="1" applyBorder="1" applyAlignment="1" applyProtection="1">
      <alignment vertical="center" wrapText="1"/>
    </xf>
    <xf numFmtId="164" fontId="5" fillId="3" borderId="1" xfId="1" applyNumberFormat="1" applyFont="1" applyFill="1" applyBorder="1" applyAlignment="1" applyProtection="1">
      <alignment vertical="center" wrapText="1"/>
      <protection locked="0"/>
    </xf>
    <xf numFmtId="164" fontId="5" fillId="0" borderId="0" xfId="5" applyNumberFormat="1" applyFont="1" applyFill="1" applyBorder="1" applyAlignment="1" applyProtection="1">
      <alignment vertical="center" wrapText="1"/>
    </xf>
    <xf numFmtId="49" fontId="6" fillId="0" borderId="17" xfId="5" applyNumberFormat="1" applyFont="1" applyFill="1" applyBorder="1" applyAlignment="1" applyProtection="1">
      <alignment vertical="top" wrapText="1"/>
    </xf>
    <xf numFmtId="164" fontId="5" fillId="0" borderId="7" xfId="5" applyNumberFormat="1" applyFont="1" applyFill="1" applyBorder="1" applyAlignment="1" applyProtection="1">
      <alignment vertical="center" wrapText="1"/>
    </xf>
    <xf numFmtId="164" fontId="5" fillId="0" borderId="11" xfId="5" applyNumberFormat="1" applyFont="1" applyFill="1" applyBorder="1" applyAlignment="1" applyProtection="1">
      <alignment vertical="center" wrapText="1"/>
    </xf>
    <xf numFmtId="164" fontId="5" fillId="0" borderId="12" xfId="5" applyNumberFormat="1" applyFont="1" applyFill="1" applyBorder="1" applyAlignment="1" applyProtection="1">
      <alignment vertical="center" wrapText="1"/>
    </xf>
    <xf numFmtId="0" fontId="4" fillId="6" borderId="13" xfId="5" applyFont="1" applyFill="1" applyBorder="1" applyAlignment="1" applyProtection="1">
      <alignment vertical="center" wrapText="1"/>
    </xf>
    <xf numFmtId="0" fontId="6" fillId="6" borderId="13" xfId="5" applyFont="1" applyFill="1" applyBorder="1" applyAlignment="1" applyProtection="1">
      <alignment horizontal="left" vertical="center" wrapText="1"/>
    </xf>
    <xf numFmtId="0" fontId="5" fillId="0" borderId="11" xfId="5" applyFont="1" applyFill="1" applyBorder="1" applyAlignment="1" applyProtection="1">
      <alignment vertical="center" wrapText="1"/>
    </xf>
    <xf numFmtId="0" fontId="5" fillId="0" borderId="13" xfId="5" applyFont="1" applyFill="1" applyBorder="1" applyAlignment="1" applyProtection="1">
      <alignment vertical="center" wrapText="1"/>
    </xf>
    <xf numFmtId="0" fontId="5" fillId="0" borderId="12" xfId="5" applyFont="1" applyFill="1" applyBorder="1" applyAlignment="1" applyProtection="1">
      <alignment vertical="center" wrapText="1"/>
    </xf>
    <xf numFmtId="0" fontId="5" fillId="0" borderId="4" xfId="5" applyFont="1" applyFill="1" applyBorder="1" applyAlignment="1" applyProtection="1">
      <alignment vertical="center" wrapText="1"/>
    </xf>
    <xf numFmtId="0" fontId="5" fillId="0" borderId="5" xfId="5" applyFont="1" applyFill="1" applyBorder="1" applyAlignment="1" applyProtection="1">
      <alignment vertical="center" wrapText="1"/>
    </xf>
    <xf numFmtId="0" fontId="5" fillId="0" borderId="6" xfId="5" applyFont="1" applyFill="1" applyBorder="1" applyAlignment="1" applyProtection="1">
      <alignment vertical="center" wrapText="1"/>
    </xf>
    <xf numFmtId="0" fontId="4" fillId="6" borderId="22" xfId="5" applyFont="1" applyFill="1" applyBorder="1" applyAlignment="1" applyProtection="1">
      <alignment vertical="center" wrapText="1"/>
    </xf>
    <xf numFmtId="164" fontId="5" fillId="3" borderId="9" xfId="1" applyNumberFormat="1" applyFont="1" applyFill="1" applyBorder="1" applyAlignment="1" applyProtection="1">
      <alignment vertical="center" wrapText="1"/>
      <protection locked="0"/>
    </xf>
    <xf numFmtId="0" fontId="4" fillId="0" borderId="0" xfId="5" applyFont="1" applyFill="1" applyBorder="1" applyAlignment="1" applyProtection="1">
      <alignment vertical="center" wrapText="1"/>
    </xf>
    <xf numFmtId="164" fontId="5" fillId="3" borderId="8" xfId="1" applyNumberFormat="1" applyFont="1" applyFill="1" applyBorder="1" applyAlignment="1" applyProtection="1">
      <alignment vertical="center" wrapText="1"/>
      <protection locked="0"/>
    </xf>
    <xf numFmtId="164" fontId="21" fillId="0" borderId="0" xfId="5" applyNumberFormat="1" applyFont="1" applyFill="1" applyBorder="1" applyAlignment="1" applyProtection="1">
      <alignment vertical="center" wrapText="1"/>
    </xf>
    <xf numFmtId="49" fontId="6" fillId="0" borderId="0" xfId="5" applyNumberFormat="1" applyFont="1" applyFill="1" applyBorder="1" applyAlignment="1" applyProtection="1">
      <alignment vertical="center" wrapText="1"/>
    </xf>
    <xf numFmtId="0" fontId="0" fillId="0" borderId="0" xfId="0" applyBorder="1" applyAlignment="1" applyProtection="1">
      <alignment wrapText="1"/>
    </xf>
    <xf numFmtId="0" fontId="2" fillId="0" borderId="0" xfId="6" applyFont="1" applyFill="1" applyAlignment="1" applyProtection="1">
      <alignment wrapText="1"/>
    </xf>
    <xf numFmtId="0" fontId="24" fillId="0" borderId="0" xfId="0" applyFont="1" applyFill="1" applyAlignment="1" applyProtection="1">
      <alignment horizontal="left" vertical="center"/>
    </xf>
    <xf numFmtId="0" fontId="0" fillId="0" borderId="0" xfId="0" applyFill="1" applyProtection="1"/>
    <xf numFmtId="0" fontId="27" fillId="0" borderId="14" xfId="0" applyFont="1" applyFill="1" applyBorder="1" applyAlignment="1" applyProtection="1">
      <alignment horizontal="center" vertical="center" wrapText="1"/>
    </xf>
    <xf numFmtId="164" fontId="2" fillId="0" borderId="0" xfId="6" applyNumberFormat="1" applyFont="1" applyFill="1" applyAlignment="1" applyProtection="1">
      <alignment wrapText="1"/>
    </xf>
    <xf numFmtId="164" fontId="5" fillId="3" borderId="30" xfId="1" applyNumberFormat="1" applyFont="1" applyFill="1" applyBorder="1" applyAlignment="1" applyProtection="1">
      <alignment vertical="center" wrapText="1"/>
      <protection locked="0"/>
    </xf>
    <xf numFmtId="164" fontId="5" fillId="3" borderId="33" xfId="1" applyNumberFormat="1" applyFont="1" applyFill="1" applyBorder="1" applyAlignment="1" applyProtection="1">
      <alignment vertical="center" wrapText="1"/>
      <protection locked="0"/>
    </xf>
    <xf numFmtId="164" fontId="5" fillId="3" borderId="36" xfId="1" applyNumberFormat="1" applyFont="1" applyFill="1" applyBorder="1" applyAlignment="1" applyProtection="1">
      <alignment vertical="center" wrapText="1"/>
      <protection locked="0"/>
    </xf>
    <xf numFmtId="0" fontId="2" fillId="0" borderId="0" xfId="5" applyFont="1" applyFill="1" applyBorder="1" applyAlignment="1" applyProtection="1">
      <alignment vertical="center"/>
    </xf>
    <xf numFmtId="0" fontId="2" fillId="0" borderId="0" xfId="4" applyFont="1" applyFill="1" applyBorder="1" applyAlignment="1" applyProtection="1">
      <alignment vertical="center"/>
    </xf>
    <xf numFmtId="0" fontId="31" fillId="0" borderId="0" xfId="5" applyFont="1" applyFill="1" applyBorder="1" applyAlignment="1" applyProtection="1">
      <alignment vertical="center" wrapText="1"/>
    </xf>
    <xf numFmtId="0" fontId="2" fillId="0" borderId="0" xfId="4" applyFont="1" applyFill="1" applyAlignment="1" applyProtection="1">
      <alignment horizontal="center" wrapText="1"/>
    </xf>
    <xf numFmtId="0" fontId="2" fillId="2" borderId="0" xfId="4" applyFont="1" applyFill="1" applyAlignment="1" applyProtection="1">
      <alignment wrapText="1"/>
    </xf>
    <xf numFmtId="164" fontId="2" fillId="2" borderId="0" xfId="4" applyNumberFormat="1" applyFont="1" applyFill="1" applyAlignment="1" applyProtection="1">
      <alignment wrapText="1"/>
    </xf>
    <xf numFmtId="0" fontId="5" fillId="2" borderId="0" xfId="4" applyFont="1" applyFill="1" applyAlignment="1" applyProtection="1">
      <alignment horizontal="right" vertical="top"/>
    </xf>
    <xf numFmtId="0" fontId="2" fillId="2" borderId="0" xfId="4" applyFont="1" applyFill="1" applyAlignment="1" applyProtection="1">
      <alignment vertical="center" wrapText="1"/>
    </xf>
    <xf numFmtId="0" fontId="0" fillId="2" borderId="0" xfId="0" applyFill="1" applyAlignment="1" applyProtection="1">
      <alignment vertical="center" wrapText="1"/>
    </xf>
    <xf numFmtId="49" fontId="11" fillId="2" borderId="0" xfId="5" applyNumberFormat="1"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164" fontId="18" fillId="2" borderId="0" xfId="5" applyNumberFormat="1" applyFont="1" applyFill="1" applyBorder="1" applyAlignment="1" applyProtection="1">
      <alignment horizontal="center" vertical="center" wrapText="1"/>
    </xf>
    <xf numFmtId="0" fontId="20" fillId="2" borderId="0" xfId="5" applyFont="1" applyFill="1" applyBorder="1" applyAlignment="1" applyProtection="1">
      <alignment horizontal="center" vertical="center"/>
    </xf>
    <xf numFmtId="164" fontId="21" fillId="2" borderId="0" xfId="1" applyNumberFormat="1" applyFont="1" applyFill="1" applyBorder="1" applyAlignment="1" applyProtection="1">
      <alignment vertical="center" wrapText="1"/>
    </xf>
    <xf numFmtId="164" fontId="6" fillId="2" borderId="0" xfId="5" applyNumberFormat="1" applyFont="1" applyFill="1" applyBorder="1" applyAlignment="1" applyProtection="1">
      <alignment vertical="center" wrapText="1"/>
    </xf>
    <xf numFmtId="0" fontId="5" fillId="2" borderId="0" xfId="5" applyFont="1" applyFill="1" applyBorder="1" applyAlignment="1" applyProtection="1">
      <alignment vertical="center" wrapText="1"/>
    </xf>
    <xf numFmtId="0" fontId="6" fillId="2" borderId="0" xfId="5" applyFont="1" applyFill="1" applyBorder="1" applyAlignment="1" applyProtection="1">
      <alignment vertical="center" wrapText="1"/>
    </xf>
    <xf numFmtId="164" fontId="5" fillId="2" borderId="0" xfId="5" applyNumberFormat="1" applyFont="1" applyFill="1" applyBorder="1" applyAlignment="1" applyProtection="1">
      <alignment vertical="center" wrapText="1"/>
    </xf>
    <xf numFmtId="164" fontId="21" fillId="2" borderId="0" xfId="5" applyNumberFormat="1" applyFont="1" applyFill="1" applyBorder="1" applyAlignment="1" applyProtection="1">
      <alignment vertical="center" wrapText="1"/>
    </xf>
    <xf numFmtId="49" fontId="6" fillId="2" borderId="0" xfId="5" applyNumberFormat="1" applyFont="1" applyFill="1" applyBorder="1" applyAlignment="1" applyProtection="1">
      <alignment vertical="center" wrapText="1"/>
    </xf>
    <xf numFmtId="0" fontId="28" fillId="2" borderId="0" xfId="0" applyFont="1" applyFill="1" applyAlignment="1" applyProtection="1">
      <alignment horizontal="left" vertical="center"/>
    </xf>
    <xf numFmtId="0" fontId="0" fillId="2" borderId="0" xfId="0" applyFill="1" applyProtection="1"/>
    <xf numFmtId="164" fontId="2" fillId="2" borderId="0" xfId="6" applyNumberFormat="1" applyFont="1" applyFill="1" applyAlignment="1" applyProtection="1">
      <alignment wrapText="1"/>
    </xf>
    <xf numFmtId="164" fontId="2" fillId="2" borderId="0" xfId="6" applyNumberFormat="1" applyFont="1" applyFill="1" applyBorder="1" applyAlignment="1" applyProtection="1">
      <alignment wrapText="1"/>
    </xf>
    <xf numFmtId="0" fontId="0" fillId="2" borderId="0" xfId="0" applyFill="1" applyBorder="1" applyAlignment="1" applyProtection="1">
      <alignment wrapText="1"/>
    </xf>
    <xf numFmtId="0" fontId="2" fillId="2" borderId="0" xfId="6" applyFont="1" applyFill="1" applyAlignment="1" applyProtection="1">
      <alignment wrapText="1"/>
    </xf>
    <xf numFmtId="0" fontId="19" fillId="2" borderId="0" xfId="5" applyFont="1" applyFill="1" applyBorder="1" applyAlignment="1" applyProtection="1">
      <alignment horizontal="left" vertical="center" wrapText="1"/>
    </xf>
    <xf numFmtId="0" fontId="6" fillId="2" borderId="0" xfId="4" applyFont="1" applyFill="1" applyBorder="1" applyAlignment="1" applyProtection="1">
      <alignment wrapText="1"/>
    </xf>
    <xf numFmtId="0" fontId="6" fillId="2" borderId="0" xfId="4" applyFont="1" applyFill="1" applyAlignment="1" applyProtection="1">
      <alignment wrapText="1"/>
    </xf>
    <xf numFmtId="0" fontId="5" fillId="2" borderId="0" xfId="4" applyFont="1" applyFill="1" applyBorder="1" applyAlignment="1" applyProtection="1">
      <alignment vertical="center"/>
    </xf>
    <xf numFmtId="0" fontId="35" fillId="2" borderId="0" xfId="0" applyFont="1" applyFill="1" applyAlignment="1" applyProtection="1">
      <alignment horizontal="left" vertical="center"/>
    </xf>
    <xf numFmtId="0" fontId="19" fillId="0" borderId="0" xfId="5" applyFont="1" applyFill="1" applyBorder="1" applyAlignment="1" applyProtection="1">
      <alignment horizontal="left" vertical="center" wrapText="1"/>
    </xf>
    <xf numFmtId="0" fontId="0" fillId="0" borderId="0" xfId="0" applyFill="1" applyBorder="1" applyAlignment="1" applyProtection="1">
      <alignment wrapText="1"/>
    </xf>
    <xf numFmtId="0" fontId="2" fillId="0" borderId="0" xfId="4" applyFont="1" applyFill="1" applyAlignment="1" applyProtection="1">
      <alignment wrapText="1"/>
    </xf>
    <xf numFmtId="164" fontId="6" fillId="0" borderId="0" xfId="5" applyNumberFormat="1" applyFont="1" applyFill="1" applyBorder="1" applyAlignment="1" applyProtection="1">
      <alignment vertical="center" wrapText="1"/>
    </xf>
    <xf numFmtId="0" fontId="5" fillId="0" borderId="0" xfId="4" applyFont="1" applyFill="1" applyBorder="1" applyAlignment="1" applyProtection="1">
      <alignment vertical="center"/>
    </xf>
    <xf numFmtId="0" fontId="27" fillId="0" borderId="25" xfId="0" applyFont="1" applyFill="1" applyBorder="1" applyAlignment="1" applyProtection="1">
      <alignment horizontal="center" vertical="center" wrapText="1"/>
    </xf>
    <xf numFmtId="0" fontId="5" fillId="0" borderId="0" xfId="5" applyFont="1" applyFill="1" applyBorder="1" applyAlignment="1" applyProtection="1">
      <alignment vertical="center"/>
    </xf>
    <xf numFmtId="0" fontId="29" fillId="2" borderId="0" xfId="0" applyFont="1" applyFill="1" applyAlignment="1" applyProtection="1">
      <alignment vertical="center"/>
    </xf>
    <xf numFmtId="0" fontId="19" fillId="2" borderId="0" xfId="5" applyFont="1" applyFill="1" applyBorder="1" applyAlignment="1" applyProtection="1">
      <alignment vertical="center"/>
    </xf>
    <xf numFmtId="0" fontId="2" fillId="2" borderId="0" xfId="5" applyFont="1" applyFill="1" applyBorder="1" applyAlignment="1" applyProtection="1">
      <alignment vertical="center"/>
    </xf>
    <xf numFmtId="0" fontId="2" fillId="2" borderId="0" xfId="4" applyFont="1" applyFill="1" applyAlignment="1" applyProtection="1">
      <alignment vertical="top" wrapText="1"/>
    </xf>
    <xf numFmtId="0" fontId="3" fillId="2" borderId="0" xfId="4" applyFont="1" applyFill="1" applyAlignment="1" applyProtection="1">
      <alignment vertical="top" wrapText="1"/>
    </xf>
    <xf numFmtId="0" fontId="4" fillId="2" borderId="0" xfId="4" applyFont="1" applyFill="1" applyAlignment="1" applyProtection="1">
      <alignment horizontal="right" vertical="top"/>
    </xf>
    <xf numFmtId="0" fontId="2" fillId="0" borderId="0" xfId="4" applyFont="1" applyFill="1" applyBorder="1" applyAlignment="1" applyProtection="1">
      <alignment wrapText="1"/>
    </xf>
    <xf numFmtId="164" fontId="5" fillId="6" borderId="1" xfId="5" applyNumberFormat="1" applyFont="1" applyFill="1" applyBorder="1" applyAlignment="1" applyProtection="1">
      <alignment vertical="center" wrapText="1"/>
    </xf>
    <xf numFmtId="164" fontId="9" fillId="6" borderId="21" xfId="5" applyNumberFormat="1" applyFont="1" applyFill="1" applyBorder="1" applyAlignment="1" applyProtection="1">
      <alignment vertical="center" wrapText="1"/>
    </xf>
    <xf numFmtId="164" fontId="6" fillId="6" borderId="21" xfId="5" applyNumberFormat="1" applyFont="1" applyFill="1" applyBorder="1" applyAlignment="1" applyProtection="1">
      <alignment vertical="center" wrapText="1"/>
    </xf>
    <xf numFmtId="164" fontId="5" fillId="0" borderId="8" xfId="5" applyNumberFormat="1" applyFont="1" applyFill="1" applyBorder="1" applyAlignment="1" applyProtection="1">
      <alignment vertical="center" wrapText="1"/>
    </xf>
    <xf numFmtId="164" fontId="5" fillId="6" borderId="9" xfId="5" applyNumberFormat="1" applyFont="1" applyFill="1" applyBorder="1" applyAlignment="1" applyProtection="1">
      <alignment vertical="center" wrapText="1"/>
    </xf>
    <xf numFmtId="164" fontId="9" fillId="6" borderId="20" xfId="5" applyNumberFormat="1" applyFont="1" applyFill="1" applyBorder="1" applyAlignment="1" applyProtection="1">
      <alignment vertical="center" wrapText="1"/>
    </xf>
    <xf numFmtId="164" fontId="9" fillId="6" borderId="48" xfId="5" applyNumberFormat="1" applyFont="1" applyFill="1" applyBorder="1" applyAlignment="1" applyProtection="1">
      <alignment vertical="center" wrapText="1"/>
    </xf>
    <xf numFmtId="49" fontId="6" fillId="0" borderId="8" xfId="5" applyNumberFormat="1" applyFont="1" applyFill="1" applyBorder="1" applyAlignment="1" applyProtection="1">
      <alignment vertical="top" wrapText="1"/>
    </xf>
    <xf numFmtId="49" fontId="6" fillId="0" borderId="12" xfId="5" applyNumberFormat="1" applyFont="1" applyFill="1" applyBorder="1" applyAlignment="1" applyProtection="1">
      <alignment vertical="top" wrapText="1"/>
    </xf>
    <xf numFmtId="164" fontId="9" fillId="6" borderId="1" xfId="5" applyNumberFormat="1" applyFont="1" applyFill="1" applyBorder="1" applyAlignment="1" applyProtection="1">
      <alignment vertical="center" wrapText="1"/>
    </xf>
    <xf numFmtId="164" fontId="9" fillId="2" borderId="0" xfId="5" applyNumberFormat="1" applyFont="1" applyFill="1" applyBorder="1" applyAlignment="1" applyProtection="1">
      <alignment vertical="center" wrapText="1"/>
    </xf>
    <xf numFmtId="164" fontId="9" fillId="6" borderId="6" xfId="5" applyNumberFormat="1" applyFont="1" applyFill="1" applyBorder="1" applyAlignment="1" applyProtection="1">
      <alignment vertical="center" wrapText="1"/>
    </xf>
    <xf numFmtId="164" fontId="9" fillId="6" borderId="3" xfId="5" applyNumberFormat="1" applyFont="1" applyFill="1" applyBorder="1" applyAlignment="1" applyProtection="1">
      <alignment vertical="center" wrapText="1"/>
    </xf>
    <xf numFmtId="164" fontId="23" fillId="6" borderId="18" xfId="5" applyNumberFormat="1" applyFont="1" applyFill="1" applyBorder="1" applyAlignment="1" applyProtection="1">
      <alignment vertical="center" wrapText="1"/>
    </xf>
    <xf numFmtId="164" fontId="6" fillId="6" borderId="1" xfId="5" applyNumberFormat="1" applyFont="1" applyFill="1" applyBorder="1" applyAlignment="1" applyProtection="1">
      <alignment vertical="center" wrapText="1"/>
    </xf>
    <xf numFmtId="0" fontId="0" fillId="0" borderId="0" xfId="0" applyProtection="1"/>
    <xf numFmtId="164" fontId="5" fillId="0" borderId="31" xfId="1" applyNumberFormat="1" applyFont="1" applyFill="1" applyBorder="1" applyAlignment="1" applyProtection="1">
      <alignment vertical="center" wrapText="1"/>
    </xf>
    <xf numFmtId="164" fontId="23" fillId="6" borderId="32" xfId="5" applyNumberFormat="1" applyFont="1" applyFill="1" applyBorder="1" applyAlignment="1" applyProtection="1">
      <alignment vertical="center" wrapText="1"/>
    </xf>
    <xf numFmtId="164" fontId="5" fillId="0" borderId="26" xfId="1" applyNumberFormat="1" applyFont="1" applyFill="1" applyBorder="1" applyAlignment="1" applyProtection="1">
      <alignment vertical="center" wrapText="1"/>
    </xf>
    <xf numFmtId="164" fontId="23" fillId="6" borderId="27" xfId="5" applyNumberFormat="1" applyFont="1" applyFill="1" applyBorder="1" applyAlignment="1" applyProtection="1">
      <alignment vertical="center" wrapText="1"/>
    </xf>
    <xf numFmtId="164" fontId="5" fillId="0" borderId="44" xfId="1" applyNumberFormat="1" applyFont="1" applyFill="1" applyBorder="1" applyAlignment="1" applyProtection="1">
      <alignment vertical="center" wrapText="1"/>
    </xf>
    <xf numFmtId="164" fontId="5" fillId="0" borderId="37" xfId="1" applyNumberFormat="1" applyFont="1" applyFill="1" applyBorder="1" applyAlignment="1" applyProtection="1">
      <alignment vertical="center" wrapText="1"/>
    </xf>
    <xf numFmtId="164" fontId="23" fillId="6" borderId="38" xfId="5" applyNumberFormat="1" applyFont="1" applyFill="1" applyBorder="1" applyAlignment="1" applyProtection="1">
      <alignment vertical="center" wrapText="1"/>
    </xf>
    <xf numFmtId="49" fontId="9" fillId="0" borderId="17" xfId="5" applyNumberFormat="1" applyFont="1" applyFill="1" applyBorder="1" applyAlignment="1" applyProtection="1">
      <alignment vertical="top" wrapText="1"/>
    </xf>
    <xf numFmtId="0" fontId="31" fillId="0" borderId="0" xfId="4" applyFont="1" applyFill="1" applyBorder="1" applyAlignment="1" applyProtection="1">
      <alignment wrapText="1"/>
    </xf>
    <xf numFmtId="0" fontId="31" fillId="0" borderId="0" xfId="4" applyFont="1" applyFill="1" applyAlignment="1" applyProtection="1">
      <alignment wrapText="1"/>
    </xf>
    <xf numFmtId="0" fontId="3" fillId="0" borderId="0" xfId="4" applyFont="1" applyFill="1" applyAlignment="1" applyProtection="1">
      <alignment horizontal="left" vertical="center" wrapText="1"/>
    </xf>
    <xf numFmtId="0" fontId="6" fillId="6" borderId="19" xfId="5" applyFont="1" applyFill="1" applyBorder="1" applyAlignment="1" applyProtection="1">
      <alignment horizontal="left" vertical="center" wrapText="1"/>
    </xf>
    <xf numFmtId="0" fontId="6" fillId="6" borderId="20" xfId="5" applyFont="1" applyFill="1" applyBorder="1" applyAlignment="1" applyProtection="1">
      <alignment horizontal="left" vertical="center" wrapText="1"/>
    </xf>
    <xf numFmtId="49" fontId="6" fillId="0" borderId="17" xfId="5" applyNumberFormat="1" applyFont="1" applyFill="1" applyBorder="1" applyAlignment="1" applyProtection="1">
      <alignment horizontal="left" vertical="center" wrapText="1"/>
    </xf>
    <xf numFmtId="49" fontId="6" fillId="0" borderId="12" xfId="5" applyNumberFormat="1" applyFont="1" applyFill="1" applyBorder="1" applyAlignment="1" applyProtection="1">
      <alignment horizontal="left" vertical="center" wrapText="1"/>
    </xf>
    <xf numFmtId="0" fontId="4" fillId="2" borderId="0" xfId="5" applyFont="1" applyFill="1" applyBorder="1" applyAlignment="1" applyProtection="1">
      <alignment horizontal="left" vertical="center" wrapText="1"/>
    </xf>
    <xf numFmtId="0" fontId="3" fillId="2" borderId="0" xfId="4" applyFont="1" applyFill="1" applyAlignment="1" applyProtection="1">
      <alignment horizontal="left" vertical="top" wrapText="1"/>
    </xf>
    <xf numFmtId="0" fontId="3" fillId="2" borderId="0" xfId="4" applyFont="1" applyFill="1" applyAlignment="1" applyProtection="1">
      <alignment horizontal="left" vertical="center" wrapText="1"/>
    </xf>
    <xf numFmtId="165" fontId="9" fillId="2" borderId="0" xfId="5" applyNumberFormat="1" applyFont="1" applyFill="1" applyBorder="1" applyAlignment="1" applyProtection="1">
      <alignment horizontal="center" vertical="center" wrapText="1"/>
    </xf>
    <xf numFmtId="164" fontId="5" fillId="0" borderId="18" xfId="1" applyNumberFormat="1" applyFont="1" applyFill="1" applyBorder="1" applyAlignment="1" applyProtection="1">
      <alignment vertical="center" wrapText="1"/>
      <protection locked="0"/>
    </xf>
    <xf numFmtId="164" fontId="5" fillId="0" borderId="1" xfId="1" applyNumberFormat="1" applyFont="1" applyFill="1" applyBorder="1" applyAlignment="1" applyProtection="1">
      <alignment vertical="center" wrapText="1"/>
      <protection locked="0"/>
    </xf>
    <xf numFmtId="164" fontId="5" fillId="0" borderId="21" xfId="1" applyNumberFormat="1" applyFont="1" applyFill="1" applyBorder="1" applyAlignment="1" applyProtection="1">
      <alignment vertical="center" wrapText="1"/>
      <protection locked="0"/>
    </xf>
    <xf numFmtId="0" fontId="2" fillId="2" borderId="0" xfId="4" applyFont="1" applyFill="1" applyAlignment="1" applyProtection="1">
      <alignment horizontal="left" wrapText="1"/>
    </xf>
    <xf numFmtId="164" fontId="25" fillId="3" borderId="14" xfId="1" applyNumberFormat="1" applyFont="1" applyFill="1" applyBorder="1" applyAlignment="1" applyProtection="1">
      <alignment horizontal="center" vertical="center" wrapText="1"/>
    </xf>
    <xf numFmtId="164" fontId="25" fillId="3" borderId="24" xfId="1" applyNumberFormat="1" applyFont="1" applyFill="1" applyBorder="1" applyAlignment="1" applyProtection="1">
      <alignment horizontal="center" vertical="center" wrapText="1"/>
    </xf>
    <xf numFmtId="164" fontId="25" fillId="3" borderId="15" xfId="1" applyNumberFormat="1" applyFont="1" applyFill="1" applyBorder="1" applyAlignment="1" applyProtection="1">
      <alignment horizontal="center" vertical="center" wrapText="1"/>
    </xf>
    <xf numFmtId="0" fontId="19" fillId="6" borderId="0" xfId="5" applyFont="1" applyFill="1" applyBorder="1" applyAlignment="1" applyProtection="1">
      <alignment horizontal="left" vertical="center" wrapText="1"/>
    </xf>
    <xf numFmtId="0" fontId="19" fillId="6" borderId="17" xfId="5" applyFont="1" applyFill="1" applyBorder="1" applyAlignment="1" applyProtection="1">
      <alignment horizontal="left" vertical="center" wrapText="1"/>
    </xf>
    <xf numFmtId="49" fontId="30" fillId="2" borderId="0" xfId="5" applyNumberFormat="1" applyFont="1" applyFill="1" applyBorder="1" applyAlignment="1" applyProtection="1">
      <alignment horizontal="left" vertical="top" wrapText="1"/>
    </xf>
    <xf numFmtId="0" fontId="30" fillId="2" borderId="0" xfId="4" applyFont="1" applyFill="1" applyAlignment="1" applyProtection="1">
      <alignment horizontal="left" vertical="top" wrapText="1"/>
    </xf>
    <xf numFmtId="0" fontId="27" fillId="0" borderId="34" xfId="0" applyFont="1" applyFill="1" applyBorder="1" applyAlignment="1" applyProtection="1">
      <alignment horizontal="left" vertical="center"/>
    </xf>
    <xf numFmtId="0" fontId="27" fillId="0" borderId="35" xfId="0" applyFont="1" applyFill="1" applyBorder="1" applyAlignment="1" applyProtection="1">
      <alignment horizontal="left" vertical="center"/>
    </xf>
    <xf numFmtId="0" fontId="27" fillId="0" borderId="39" xfId="0" applyFont="1" applyFill="1" applyBorder="1" applyAlignment="1" applyProtection="1">
      <alignment horizontal="left" vertical="center"/>
    </xf>
    <xf numFmtId="0" fontId="27" fillId="0" borderId="40" xfId="0" applyFont="1" applyFill="1" applyBorder="1" applyAlignment="1" applyProtection="1">
      <alignment horizontal="left" vertical="center"/>
    </xf>
    <xf numFmtId="0" fontId="26" fillId="0" borderId="14" xfId="0" applyFont="1" applyFill="1" applyBorder="1" applyAlignment="1" applyProtection="1">
      <alignment horizontal="left" vertical="center"/>
    </xf>
    <xf numFmtId="0" fontId="26" fillId="0" borderId="15" xfId="0" applyFont="1" applyFill="1" applyBorder="1" applyAlignment="1" applyProtection="1">
      <alignment horizontal="left" vertical="center"/>
    </xf>
    <xf numFmtId="0" fontId="6" fillId="6" borderId="19" xfId="5" applyFont="1" applyFill="1" applyBorder="1" applyAlignment="1" applyProtection="1">
      <alignment horizontal="left" vertical="center" wrapText="1"/>
    </xf>
    <xf numFmtId="0" fontId="6" fillId="6" borderId="20" xfId="5" applyFont="1" applyFill="1" applyBorder="1" applyAlignment="1" applyProtection="1">
      <alignment horizontal="left" vertical="center" wrapText="1"/>
    </xf>
    <xf numFmtId="0" fontId="4" fillId="0" borderId="3" xfId="5" applyFont="1" applyFill="1" applyBorder="1" applyAlignment="1" applyProtection="1">
      <alignment horizontal="left" vertical="center" wrapText="1"/>
    </xf>
    <xf numFmtId="0" fontId="4" fillId="0" borderId="1" xfId="5" applyFont="1" applyFill="1" applyBorder="1" applyAlignment="1" applyProtection="1">
      <alignment horizontal="left" vertical="center" wrapText="1"/>
    </xf>
    <xf numFmtId="0" fontId="4" fillId="0" borderId="9" xfId="5" applyFont="1" applyFill="1" applyBorder="1" applyAlignment="1" applyProtection="1">
      <alignment horizontal="left" vertical="center" wrapText="1"/>
    </xf>
    <xf numFmtId="0" fontId="6" fillId="6" borderId="45" xfId="5" applyFont="1" applyFill="1" applyBorder="1" applyAlignment="1" applyProtection="1">
      <alignment horizontal="left" vertical="center" wrapText="1"/>
    </xf>
    <xf numFmtId="0" fontId="6" fillId="6" borderId="22" xfId="5" applyFont="1" applyFill="1" applyBorder="1" applyAlignment="1" applyProtection="1">
      <alignment horizontal="left" vertical="center" wrapText="1"/>
    </xf>
    <xf numFmtId="0" fontId="6" fillId="6" borderId="23" xfId="5" applyFont="1" applyFill="1" applyBorder="1" applyAlignment="1" applyProtection="1">
      <alignment horizontal="left" vertical="center" wrapText="1"/>
    </xf>
    <xf numFmtId="0" fontId="19" fillId="0" borderId="10" xfId="5" applyFont="1" applyFill="1" applyBorder="1" applyAlignment="1" applyProtection="1">
      <alignment horizontal="left" vertical="center" wrapText="1"/>
    </xf>
    <xf numFmtId="0" fontId="19" fillId="0" borderId="8" xfId="5" applyFont="1" applyFill="1" applyBorder="1" applyAlignment="1" applyProtection="1">
      <alignment horizontal="left" vertical="center" wrapText="1"/>
    </xf>
    <xf numFmtId="0" fontId="27" fillId="0" borderId="28" xfId="0" applyFont="1" applyFill="1" applyBorder="1" applyAlignment="1" applyProtection="1">
      <alignment horizontal="left" vertical="center"/>
    </xf>
    <xf numFmtId="0" fontId="27" fillId="0" borderId="29" xfId="0" applyFont="1" applyFill="1" applyBorder="1" applyAlignment="1" applyProtection="1">
      <alignment horizontal="left" vertical="center"/>
    </xf>
    <xf numFmtId="0" fontId="4" fillId="6" borderId="22" xfId="5" applyFont="1" applyFill="1" applyBorder="1" applyAlignment="1" applyProtection="1">
      <alignment horizontal="left" vertical="center" wrapText="1"/>
    </xf>
    <xf numFmtId="0" fontId="4" fillId="6" borderId="23" xfId="5" applyFont="1" applyFill="1" applyBorder="1" applyAlignment="1" applyProtection="1">
      <alignment horizontal="left" vertical="center" wrapText="1"/>
    </xf>
    <xf numFmtId="49" fontId="6" fillId="0" borderId="8" xfId="5" applyNumberFormat="1" applyFont="1" applyFill="1" applyBorder="1" applyAlignment="1" applyProtection="1">
      <alignment horizontal="left" vertical="center" wrapText="1"/>
    </xf>
    <xf numFmtId="49" fontId="6" fillId="0" borderId="17" xfId="5" applyNumberFormat="1" applyFont="1" applyFill="1" applyBorder="1" applyAlignment="1" applyProtection="1">
      <alignment horizontal="left" vertical="center" wrapText="1"/>
    </xf>
    <xf numFmtId="49" fontId="6" fillId="0" borderId="12" xfId="5" applyNumberFormat="1" applyFont="1" applyFill="1" applyBorder="1" applyAlignment="1" applyProtection="1">
      <alignment horizontal="left" vertical="center" wrapText="1"/>
    </xf>
    <xf numFmtId="0" fontId="5" fillId="0" borderId="11" xfId="5" applyFont="1" applyFill="1" applyBorder="1" applyAlignment="1" applyProtection="1">
      <alignment horizontal="left" vertical="center" wrapText="1"/>
    </xf>
    <xf numFmtId="0" fontId="5" fillId="0" borderId="13" xfId="5" applyFont="1" applyFill="1" applyBorder="1" applyAlignment="1" applyProtection="1">
      <alignment horizontal="left" vertical="center" wrapText="1"/>
    </xf>
    <xf numFmtId="0" fontId="5" fillId="0" borderId="12" xfId="5" applyFont="1" applyFill="1" applyBorder="1" applyAlignment="1" applyProtection="1">
      <alignment horizontal="left" vertical="center" wrapText="1"/>
    </xf>
    <xf numFmtId="0" fontId="5" fillId="0" borderId="4" xfId="5" applyFont="1" applyFill="1" applyBorder="1" applyAlignment="1" applyProtection="1">
      <alignment horizontal="left" vertical="center" wrapText="1"/>
    </xf>
    <xf numFmtId="0" fontId="5" fillId="0" borderId="5" xfId="5" applyFont="1" applyFill="1" applyBorder="1" applyAlignment="1" applyProtection="1">
      <alignment horizontal="left" vertical="center" wrapText="1"/>
    </xf>
    <xf numFmtId="0" fontId="5" fillId="0" borderId="6" xfId="5" applyFont="1" applyFill="1" applyBorder="1" applyAlignment="1" applyProtection="1">
      <alignment horizontal="left" vertical="center" wrapText="1"/>
    </xf>
    <xf numFmtId="0" fontId="6" fillId="6" borderId="5" xfId="5" applyFont="1" applyFill="1" applyBorder="1" applyAlignment="1" applyProtection="1">
      <alignment horizontal="left" vertical="center" wrapText="1"/>
    </xf>
    <xf numFmtId="0" fontId="6" fillId="6" borderId="6" xfId="5" applyFont="1" applyFill="1" applyBorder="1" applyAlignment="1" applyProtection="1">
      <alignment horizontal="left" vertical="center" wrapText="1"/>
    </xf>
    <xf numFmtId="49" fontId="6" fillId="0" borderId="8" xfId="5" applyNumberFormat="1" applyFont="1" applyFill="1" applyBorder="1" applyAlignment="1" applyProtection="1">
      <alignment horizontal="left" vertical="top" wrapText="1"/>
    </xf>
    <xf numFmtId="49" fontId="6" fillId="0" borderId="17" xfId="5" applyNumberFormat="1" applyFont="1" applyFill="1" applyBorder="1" applyAlignment="1" applyProtection="1">
      <alignment horizontal="left" vertical="top" wrapText="1"/>
    </xf>
    <xf numFmtId="49" fontId="6" fillId="0" borderId="12" xfId="5" applyNumberFormat="1" applyFont="1" applyFill="1" applyBorder="1" applyAlignment="1" applyProtection="1">
      <alignment horizontal="left" vertical="top" wrapText="1"/>
    </xf>
    <xf numFmtId="0" fontId="6" fillId="6" borderId="4" xfId="5" applyFont="1" applyFill="1" applyBorder="1" applyAlignment="1" applyProtection="1">
      <alignment horizontal="left" vertical="center" wrapText="1"/>
    </xf>
    <xf numFmtId="0" fontId="4" fillId="2" borderId="0" xfId="5" applyFont="1" applyFill="1" applyBorder="1" applyAlignment="1" applyProtection="1">
      <alignment horizontal="left" vertical="center" wrapText="1"/>
    </xf>
    <xf numFmtId="0" fontId="5" fillId="0" borderId="4" xfId="5" applyFont="1" applyFill="1" applyBorder="1" applyAlignment="1" applyProtection="1">
      <alignment horizontal="left" vertical="top" wrapText="1"/>
    </xf>
    <xf numFmtId="0" fontId="5" fillId="0" borderId="5"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6" fillId="6" borderId="46" xfId="5" applyFont="1" applyFill="1" applyBorder="1" applyAlignment="1" applyProtection="1">
      <alignment horizontal="left" vertical="center" wrapText="1"/>
    </xf>
    <xf numFmtId="0" fontId="6" fillId="6" borderId="47" xfId="5" applyFont="1" applyFill="1" applyBorder="1" applyAlignment="1" applyProtection="1">
      <alignment horizontal="left" vertical="center" wrapText="1"/>
    </xf>
    <xf numFmtId="0" fontId="4" fillId="6" borderId="13" xfId="5" applyFont="1" applyFill="1" applyBorder="1" applyAlignment="1" applyProtection="1">
      <alignment horizontal="left" vertical="center" wrapText="1"/>
    </xf>
    <xf numFmtId="0" fontId="4" fillId="6" borderId="12" xfId="5" applyFont="1" applyFill="1" applyBorder="1" applyAlignment="1" applyProtection="1">
      <alignment horizontal="left" vertical="center" wrapText="1"/>
    </xf>
    <xf numFmtId="0" fontId="17" fillId="2" borderId="10" xfId="0" applyFont="1" applyFill="1" applyBorder="1" applyAlignment="1" applyProtection="1">
      <alignment horizontal="left" vertical="center" wrapText="1"/>
    </xf>
    <xf numFmtId="0" fontId="17" fillId="2" borderId="0" xfId="0" applyFont="1" applyFill="1" applyBorder="1" applyAlignment="1" applyProtection="1">
      <alignment horizontal="left" vertical="center" wrapText="1"/>
    </xf>
    <xf numFmtId="164" fontId="18" fillId="5" borderId="14" xfId="5" applyNumberFormat="1" applyFont="1" applyFill="1" applyBorder="1" applyAlignment="1" applyProtection="1">
      <alignment horizontal="center" vertical="center" wrapText="1"/>
    </xf>
    <xf numFmtId="164" fontId="18" fillId="5" borderId="15" xfId="5" applyNumberFormat="1" applyFont="1" applyFill="1" applyBorder="1" applyAlignment="1" applyProtection="1">
      <alignment horizontal="center" vertical="center" wrapText="1"/>
    </xf>
    <xf numFmtId="0" fontId="5" fillId="0" borderId="7" xfId="5" applyFont="1" applyFill="1" applyBorder="1" applyAlignment="1" applyProtection="1">
      <alignment horizontal="left" vertical="center" wrapText="1"/>
    </xf>
    <xf numFmtId="0" fontId="5" fillId="0" borderId="10" xfId="5" applyFont="1" applyFill="1" applyBorder="1" applyAlignment="1" applyProtection="1">
      <alignment horizontal="left" vertical="center" wrapText="1"/>
    </xf>
    <xf numFmtId="0" fontId="5" fillId="0" borderId="8" xfId="5" applyFont="1" applyFill="1" applyBorder="1" applyAlignment="1" applyProtection="1">
      <alignment horizontal="left" vertical="center" wrapText="1"/>
    </xf>
    <xf numFmtId="164" fontId="18" fillId="5" borderId="16" xfId="5" applyNumberFormat="1" applyFont="1" applyFill="1" applyBorder="1" applyAlignment="1" applyProtection="1">
      <alignment horizontal="center" vertical="center" wrapText="1"/>
    </xf>
    <xf numFmtId="164" fontId="18" fillId="5" borderId="13" xfId="5" applyNumberFormat="1" applyFont="1" applyFill="1" applyBorder="1" applyAlignment="1" applyProtection="1">
      <alignment horizontal="center" vertical="center" wrapText="1"/>
    </xf>
    <xf numFmtId="49" fontId="19" fillId="5" borderId="0" xfId="5" applyNumberFormat="1" applyFont="1" applyFill="1" applyBorder="1" applyAlignment="1" applyProtection="1">
      <alignment horizontal="center" vertical="center" wrapText="1"/>
    </xf>
    <xf numFmtId="49" fontId="19" fillId="5" borderId="17" xfId="5" applyNumberFormat="1" applyFont="1" applyFill="1" applyBorder="1" applyAlignment="1" applyProtection="1">
      <alignment horizontal="center" vertical="center" wrapText="1"/>
    </xf>
    <xf numFmtId="0" fontId="6" fillId="0" borderId="11" xfId="5" applyFont="1" applyFill="1" applyBorder="1" applyAlignment="1" applyProtection="1">
      <alignment horizontal="left" vertical="center" wrapText="1"/>
    </xf>
    <xf numFmtId="0" fontId="6" fillId="0" borderId="13" xfId="5" applyFont="1" applyFill="1" applyBorder="1" applyAlignment="1" applyProtection="1">
      <alignment horizontal="left" vertical="center" wrapText="1"/>
    </xf>
    <xf numFmtId="0" fontId="6" fillId="0" borderId="12" xfId="5" applyFont="1" applyFill="1" applyBorder="1" applyAlignment="1" applyProtection="1">
      <alignment horizontal="left" vertical="center" wrapText="1"/>
    </xf>
    <xf numFmtId="0" fontId="6" fillId="0" borderId="7" xfId="5" applyFont="1" applyFill="1" applyBorder="1" applyAlignment="1" applyProtection="1">
      <alignment horizontal="left" vertical="center" wrapText="1"/>
    </xf>
    <xf numFmtId="0" fontId="6" fillId="0" borderId="10" xfId="5" applyFont="1" applyFill="1" applyBorder="1" applyAlignment="1" applyProtection="1">
      <alignment horizontal="left" vertical="center" wrapText="1"/>
    </xf>
    <xf numFmtId="0" fontId="6" fillId="0" borderId="8" xfId="5" applyFont="1" applyFill="1" applyBorder="1" applyAlignment="1" applyProtection="1">
      <alignment horizontal="left" vertical="center" wrapText="1"/>
    </xf>
    <xf numFmtId="0" fontId="13" fillId="0" borderId="4" xfId="5" applyFont="1" applyBorder="1" applyAlignment="1" applyProtection="1">
      <alignment horizontal="left" vertical="center" wrapText="1"/>
    </xf>
    <xf numFmtId="0" fontId="13" fillId="0" borderId="5" xfId="5" applyFont="1" applyBorder="1" applyAlignment="1" applyProtection="1">
      <alignment horizontal="left" vertical="center" wrapText="1"/>
    </xf>
    <xf numFmtId="0" fontId="13" fillId="0" borderId="6" xfId="5" applyFont="1" applyBorder="1" applyAlignment="1" applyProtection="1">
      <alignment horizontal="left" vertical="center" wrapText="1"/>
    </xf>
    <xf numFmtId="0" fontId="16" fillId="3" borderId="1" xfId="0" applyFont="1" applyFill="1" applyBorder="1" applyAlignment="1" applyProtection="1">
      <alignment horizontal="center" vertical="center" wrapText="1"/>
      <protection locked="0"/>
    </xf>
    <xf numFmtId="0" fontId="3" fillId="2" borderId="0" xfId="4" applyFont="1" applyFill="1" applyAlignment="1" applyProtection="1">
      <alignment horizontal="left" vertical="top" wrapText="1"/>
    </xf>
    <xf numFmtId="0" fontId="3" fillId="2" borderId="0" xfId="4" applyFont="1" applyFill="1" applyAlignment="1" applyProtection="1">
      <alignment horizontal="left" vertical="center" wrapText="1"/>
    </xf>
    <xf numFmtId="0" fontId="7" fillId="2" borderId="0" xfId="0" applyFont="1" applyFill="1" applyBorder="1" applyAlignment="1" applyProtection="1">
      <alignment horizontal="center" vertical="center" wrapText="1"/>
    </xf>
    <xf numFmtId="165" fontId="9" fillId="3" borderId="0" xfId="5" applyNumberFormat="1" applyFont="1" applyFill="1" applyBorder="1" applyAlignment="1" applyProtection="1">
      <alignment horizontal="center" vertical="center" wrapText="1"/>
    </xf>
    <xf numFmtId="165" fontId="9" fillId="2" borderId="0" xfId="5" applyNumberFormat="1" applyFont="1" applyFill="1" applyBorder="1" applyAlignment="1" applyProtection="1">
      <alignment horizontal="center" vertical="center" wrapText="1"/>
    </xf>
    <xf numFmtId="49" fontId="3" fillId="4" borderId="2" xfId="5" applyNumberFormat="1" applyFont="1" applyFill="1" applyBorder="1" applyAlignment="1" applyProtection="1">
      <alignment horizontal="center" vertical="center" wrapText="1"/>
    </xf>
    <xf numFmtId="49" fontId="3" fillId="4" borderId="0" xfId="5" applyNumberFormat="1" applyFont="1" applyFill="1" applyBorder="1" applyAlignment="1" applyProtection="1">
      <alignment horizontal="center" vertical="center" wrapText="1"/>
    </xf>
    <xf numFmtId="0" fontId="5" fillId="0" borderId="4" xfId="5" applyFont="1" applyBorder="1" applyAlignment="1" applyProtection="1">
      <alignment horizontal="left" vertical="top" wrapText="1"/>
    </xf>
    <xf numFmtId="0" fontId="5" fillId="0" borderId="5" xfId="5" applyFont="1" applyBorder="1" applyAlignment="1" applyProtection="1">
      <alignment horizontal="left" vertical="top" wrapText="1"/>
    </xf>
    <xf numFmtId="0" fontId="5" fillId="0" borderId="6" xfId="5" applyFont="1" applyBorder="1" applyAlignment="1" applyProtection="1">
      <alignment horizontal="left" vertical="top" wrapText="1"/>
    </xf>
    <xf numFmtId="0" fontId="6" fillId="0" borderId="1" xfId="0" applyFont="1" applyFill="1" applyBorder="1" applyAlignment="1" applyProtection="1">
      <alignment horizontal="center" vertical="center" wrapText="1"/>
    </xf>
    <xf numFmtId="0" fontId="13" fillId="0" borderId="7" xfId="5" applyFont="1" applyBorder="1" applyAlignment="1" applyProtection="1">
      <alignment horizontal="left" vertical="center" wrapText="1"/>
    </xf>
    <xf numFmtId="0" fontId="13" fillId="0" borderId="10" xfId="5" applyFont="1" applyBorder="1" applyAlignment="1" applyProtection="1">
      <alignment horizontal="left" vertical="center" wrapText="1"/>
    </xf>
    <xf numFmtId="0" fontId="13" fillId="0" borderId="8" xfId="5" applyFont="1" applyBorder="1" applyAlignment="1" applyProtection="1">
      <alignment horizontal="left" vertical="center" wrapText="1"/>
    </xf>
    <xf numFmtId="0" fontId="13" fillId="0" borderId="11" xfId="5" applyFont="1" applyBorder="1" applyAlignment="1" applyProtection="1">
      <alignment horizontal="left" vertical="center" wrapText="1"/>
    </xf>
    <xf numFmtId="0" fontId="13" fillId="0" borderId="13" xfId="5" applyFont="1" applyBorder="1" applyAlignment="1" applyProtection="1">
      <alignment horizontal="left" vertical="center" wrapText="1"/>
    </xf>
    <xf numFmtId="0" fontId="13" fillId="0" borderId="12" xfId="5" applyFont="1" applyBorder="1" applyAlignment="1" applyProtection="1">
      <alignment horizontal="left"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wrapText="1"/>
    </xf>
    <xf numFmtId="0" fontId="13" fillId="0" borderId="1" xfId="5" applyFont="1" applyBorder="1" applyAlignment="1" applyProtection="1">
      <alignment horizontal="left" vertical="center" wrapText="1"/>
    </xf>
    <xf numFmtId="10" fontId="33" fillId="3" borderId="4" xfId="3" applyNumberFormat="1" applyFont="1" applyFill="1" applyBorder="1" applyAlignment="1" applyProtection="1">
      <alignment horizontal="right" vertical="center" wrapText="1"/>
      <protection locked="0"/>
    </xf>
    <xf numFmtId="10" fontId="33" fillId="3" borderId="5" xfId="3" applyNumberFormat="1" applyFont="1" applyFill="1" applyBorder="1" applyAlignment="1" applyProtection="1">
      <alignment horizontal="right" vertical="center" wrapText="1"/>
      <protection locked="0"/>
    </xf>
    <xf numFmtId="10" fontId="33" fillId="3" borderId="6" xfId="3" applyNumberFormat="1" applyFont="1" applyFill="1" applyBorder="1" applyAlignment="1" applyProtection="1">
      <alignment horizontal="right" vertical="center" wrapText="1"/>
      <protection locked="0"/>
    </xf>
    <xf numFmtId="0" fontId="32" fillId="3" borderId="1" xfId="0" applyFont="1" applyFill="1" applyBorder="1" applyAlignment="1" applyProtection="1">
      <alignment horizontal="center" vertical="center" wrapText="1"/>
      <protection locked="0"/>
    </xf>
    <xf numFmtId="0" fontId="5" fillId="0" borderId="1" xfId="5" applyFont="1" applyBorder="1" applyAlignment="1" applyProtection="1">
      <alignment horizontal="left" vertical="center" wrapText="1"/>
    </xf>
    <xf numFmtId="44" fontId="33" fillId="3" borderId="4" xfId="2" applyFont="1" applyFill="1" applyBorder="1" applyAlignment="1" applyProtection="1">
      <alignment horizontal="center" vertical="center" wrapText="1"/>
      <protection locked="0"/>
    </xf>
    <xf numFmtId="44" fontId="33" fillId="3" borderId="5" xfId="2" applyFont="1" applyFill="1" applyBorder="1" applyAlignment="1" applyProtection="1">
      <alignment horizontal="center" vertical="center" wrapText="1"/>
      <protection locked="0"/>
    </xf>
    <xf numFmtId="44" fontId="33" fillId="3" borderId="6" xfId="2" applyFont="1" applyFill="1" applyBorder="1" applyAlignment="1" applyProtection="1">
      <alignment horizontal="center" vertical="center" wrapText="1"/>
      <protection locked="0"/>
    </xf>
    <xf numFmtId="49" fontId="30" fillId="0" borderId="0" xfId="5" applyNumberFormat="1" applyFont="1" applyFill="1" applyBorder="1" applyAlignment="1" applyProtection="1">
      <alignment vertical="center" wrapText="1"/>
    </xf>
    <xf numFmtId="49" fontId="30" fillId="0" borderId="5" xfId="5" applyNumberFormat="1" applyFont="1" applyFill="1" applyBorder="1" applyAlignment="1" applyProtection="1">
      <alignment vertical="center" wrapText="1"/>
    </xf>
    <xf numFmtId="49" fontId="3" fillId="7" borderId="4" xfId="5" applyNumberFormat="1" applyFont="1" applyFill="1" applyBorder="1" applyAlignment="1" applyProtection="1">
      <alignment horizontal="center" vertical="center" wrapText="1"/>
    </xf>
    <xf numFmtId="49" fontId="3" fillId="7" borderId="5" xfId="5" applyNumberFormat="1" applyFont="1" applyFill="1" applyBorder="1" applyAlignment="1" applyProtection="1">
      <alignment horizontal="center" vertical="center" wrapText="1"/>
    </xf>
    <xf numFmtId="49" fontId="3" fillId="7" borderId="6" xfId="5" applyNumberFormat="1" applyFont="1" applyFill="1" applyBorder="1" applyAlignment="1" applyProtection="1">
      <alignment horizontal="center" vertical="center" wrapText="1"/>
    </xf>
    <xf numFmtId="0" fontId="5" fillId="0" borderId="3" xfId="5" applyFont="1" applyBorder="1" applyAlignment="1" applyProtection="1">
      <alignment horizontal="left" vertical="center" wrapText="1"/>
    </xf>
    <xf numFmtId="0" fontId="32" fillId="3" borderId="4" xfId="0" applyFont="1" applyFill="1" applyBorder="1" applyAlignment="1" applyProtection="1">
      <alignment horizontal="center" vertical="center" wrapText="1"/>
      <protection locked="0"/>
    </xf>
    <xf numFmtId="0" fontId="32" fillId="3" borderId="5" xfId="0" applyFont="1" applyFill="1" applyBorder="1" applyAlignment="1" applyProtection="1">
      <alignment horizontal="center" vertical="center" wrapText="1"/>
      <protection locked="0"/>
    </xf>
    <xf numFmtId="0" fontId="32" fillId="3" borderId="6" xfId="0" applyFont="1" applyFill="1" applyBorder="1" applyAlignment="1" applyProtection="1">
      <alignment horizontal="center" vertical="center" wrapText="1"/>
      <protection locked="0"/>
    </xf>
    <xf numFmtId="0" fontId="3" fillId="0" borderId="0" xfId="4" applyFont="1" applyFill="1" applyAlignment="1" applyProtection="1">
      <alignment horizontal="left" vertical="top" wrapText="1"/>
    </xf>
    <xf numFmtId="0" fontId="3" fillId="0" borderId="0" xfId="4" applyFont="1" applyFill="1" applyAlignment="1" applyProtection="1">
      <alignment horizontal="left" vertical="center" wrapText="1"/>
    </xf>
    <xf numFmtId="165" fontId="9" fillId="3" borderId="41" xfId="5" applyNumberFormat="1" applyFont="1" applyFill="1" applyBorder="1" applyAlignment="1" applyProtection="1">
      <alignment horizontal="center" vertical="center" wrapText="1"/>
    </xf>
    <xf numFmtId="165" fontId="9" fillId="3" borderId="42" xfId="5" applyNumberFormat="1" applyFont="1" applyFill="1" applyBorder="1" applyAlignment="1" applyProtection="1">
      <alignment horizontal="center" vertical="center" wrapText="1"/>
    </xf>
    <xf numFmtId="165" fontId="9" fillId="3" borderId="43" xfId="5" applyNumberFormat="1" applyFont="1" applyFill="1" applyBorder="1" applyAlignment="1" applyProtection="1">
      <alignment horizontal="center" vertical="center" wrapText="1"/>
    </xf>
    <xf numFmtId="49" fontId="10" fillId="4" borderId="4" xfId="5" applyNumberFormat="1" applyFont="1" applyFill="1" applyBorder="1" applyAlignment="1" applyProtection="1">
      <alignment horizontal="center" vertical="center" wrapText="1"/>
    </xf>
    <xf numFmtId="49" fontId="10" fillId="4" borderId="5" xfId="5" applyNumberFormat="1" applyFont="1" applyFill="1" applyBorder="1" applyAlignment="1" applyProtection="1">
      <alignment horizontal="center" vertical="center" wrapText="1"/>
    </xf>
    <xf numFmtId="49" fontId="10" fillId="4" borderId="6" xfId="5" applyNumberFormat="1" applyFont="1" applyFill="1" applyBorder="1" applyAlignment="1" applyProtection="1">
      <alignment horizontal="center" vertical="center" wrapText="1"/>
    </xf>
    <xf numFmtId="49" fontId="3" fillId="7" borderId="1" xfId="5" applyNumberFormat="1" applyFont="1" applyFill="1" applyBorder="1" applyAlignment="1" applyProtection="1">
      <alignment horizontal="center" vertical="center" wrapText="1"/>
    </xf>
    <xf numFmtId="49" fontId="11" fillId="7" borderId="1" xfId="5" applyNumberFormat="1" applyFont="1" applyFill="1" applyBorder="1" applyAlignment="1" applyProtection="1">
      <alignment horizontal="center" vertical="center" wrapText="1"/>
    </xf>
    <xf numFmtId="0" fontId="0" fillId="0" borderId="8" xfId="0" applyBorder="1" applyAlignment="1" applyProtection="1">
      <alignment horizontal="left" vertical="center" wrapText="1"/>
    </xf>
    <xf numFmtId="0" fontId="0" fillId="0" borderId="11" xfId="0" applyBorder="1" applyAlignment="1" applyProtection="1">
      <alignment horizontal="left" vertical="center" wrapText="1"/>
    </xf>
    <xf numFmtId="0" fontId="0" fillId="0" borderId="12" xfId="0" applyBorder="1" applyAlignment="1" applyProtection="1">
      <alignment horizontal="left" vertical="center" wrapText="1"/>
    </xf>
    <xf numFmtId="0" fontId="6" fillId="0" borderId="9" xfId="0" applyFont="1" applyFill="1" applyBorder="1" applyAlignment="1" applyProtection="1">
      <alignment horizontal="center" vertical="center" wrapText="1"/>
    </xf>
    <xf numFmtId="0" fontId="0" fillId="0" borderId="9" xfId="0"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cellXfs>
  <cellStyles count="9">
    <cellStyle name="Komma" xfId="1" builtinId="3"/>
    <cellStyle name="Prozent" xfId="3" builtinId="5"/>
    <cellStyle name="Standard" xfId="0" builtinId="0"/>
    <cellStyle name="Standard 2 2" xfId="5" xr:uid="{00000000-0005-0000-0000-000003000000}"/>
    <cellStyle name="Standard 5" xfId="4" xr:uid="{00000000-0005-0000-0000-000004000000}"/>
    <cellStyle name="Standard 5 3" xfId="6" xr:uid="{00000000-0005-0000-0000-000005000000}"/>
    <cellStyle name="Währung" xfId="2" builtinId="4"/>
    <cellStyle name="Währung 2" xfId="8" xr:uid="{00000000-0005-0000-0000-000007000000}"/>
    <cellStyle name="Währung 3" xfId="7" xr:uid="{00000000-0005-0000-0000-000008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0"/>
  <sheetViews>
    <sheetView showGridLines="0" tabSelected="1" view="pageBreakPreview" zoomScaleNormal="84" zoomScaleSheetLayoutView="100" workbookViewId="0">
      <selection activeCell="E10" sqref="E10:H10"/>
    </sheetView>
  </sheetViews>
  <sheetFormatPr baseColWidth="10" defaultRowHeight="11.25" x14ac:dyDescent="0.2"/>
  <cols>
    <col min="1" max="1" width="5.7109375" style="69" customWidth="1"/>
    <col min="2" max="2" width="70.7109375" style="101" customWidth="1"/>
    <col min="3" max="3" width="10.140625" style="101" customWidth="1"/>
    <col min="4" max="4" width="10.28515625" style="101" customWidth="1"/>
    <col min="5" max="10" width="11.28515625" style="1" customWidth="1"/>
    <col min="11" max="11" width="11.28515625" style="101" customWidth="1"/>
    <col min="12" max="16384" width="11.42578125" style="101"/>
  </cols>
  <sheetData>
    <row r="1" spans="1:11" s="2" customFormat="1" ht="21" customHeight="1" x14ac:dyDescent="0.25">
      <c r="A1" s="223" t="str">
        <f>Bedarfsleistung.!A1</f>
        <v>Vergabe Nr.: VOEK 610-25</v>
      </c>
      <c r="B1" s="223"/>
      <c r="C1" s="145"/>
      <c r="D1" s="145"/>
      <c r="E1" s="110"/>
      <c r="F1" s="110"/>
      <c r="G1" s="110"/>
      <c r="H1" s="72" t="s">
        <v>0</v>
      </c>
      <c r="I1" s="111"/>
      <c r="J1" s="111"/>
    </row>
    <row r="2" spans="1:11" s="2" customFormat="1" ht="30.75" customHeight="1" x14ac:dyDescent="0.25">
      <c r="A2" s="224" t="str">
        <f>Bedarfsleistung.!A2</f>
        <v>WE: 144365 Bundesanstalt für Arbeitsschutz und Arbeitsmedizin (BAuA) Dresden
Fabricestraße 8 in 01099 Dresden</v>
      </c>
      <c r="B2" s="224"/>
      <c r="C2" s="224"/>
      <c r="D2" s="224"/>
      <c r="E2" s="224"/>
      <c r="F2" s="224"/>
      <c r="G2" s="224"/>
      <c r="H2" s="73"/>
      <c r="I2" s="146"/>
      <c r="J2" s="139"/>
    </row>
    <row r="3" spans="1:11" s="2" customFormat="1" ht="31.5" customHeight="1" x14ac:dyDescent="0.25">
      <c r="A3" s="225" t="s">
        <v>1</v>
      </c>
      <c r="B3" s="225"/>
      <c r="C3" s="225"/>
      <c r="D3" s="225"/>
      <c r="E3" s="225"/>
      <c r="F3" s="225"/>
      <c r="G3" s="225"/>
      <c r="H3" s="225"/>
      <c r="I3" s="74"/>
      <c r="J3" s="3"/>
      <c r="K3" s="3"/>
    </row>
    <row r="4" spans="1:11" s="2" customFormat="1" ht="15.75" customHeight="1" x14ac:dyDescent="0.25">
      <c r="A4" s="226" t="s">
        <v>2</v>
      </c>
      <c r="B4" s="226"/>
      <c r="C4" s="226"/>
      <c r="D4" s="226"/>
      <c r="E4" s="226"/>
      <c r="F4" s="226"/>
      <c r="G4" s="226"/>
      <c r="H4" s="226"/>
      <c r="I4" s="74"/>
      <c r="J4" s="3"/>
      <c r="K4" s="3"/>
    </row>
    <row r="5" spans="1:11" s="5" customFormat="1" ht="9.9499999999999993" customHeight="1" x14ac:dyDescent="0.25">
      <c r="A5" s="227"/>
      <c r="B5" s="227"/>
      <c r="C5" s="227"/>
      <c r="D5" s="227"/>
      <c r="E5" s="227"/>
      <c r="F5" s="227"/>
      <c r="G5" s="227"/>
      <c r="H5" s="227"/>
      <c r="I5" s="147"/>
      <c r="J5" s="4"/>
    </row>
    <row r="6" spans="1:11" s="8" customFormat="1" ht="57" customHeight="1" x14ac:dyDescent="0.25">
      <c r="A6" s="228" t="s">
        <v>92</v>
      </c>
      <c r="B6" s="229"/>
      <c r="C6" s="229"/>
      <c r="D6" s="229"/>
      <c r="E6" s="229"/>
      <c r="F6" s="229"/>
      <c r="G6" s="229"/>
      <c r="H6" s="229"/>
      <c r="I6" s="75"/>
      <c r="J6" s="6"/>
      <c r="K6" s="7"/>
    </row>
    <row r="7" spans="1:11" s="11" customFormat="1" ht="145.5" customHeight="1" x14ac:dyDescent="0.25">
      <c r="A7" s="230" t="s">
        <v>79</v>
      </c>
      <c r="B7" s="231"/>
      <c r="C7" s="231"/>
      <c r="D7" s="232"/>
      <c r="E7" s="233" t="str">
        <f>Bedarfsleistung.!C8</f>
        <v>Tarifvertrag 
für Sicherheitsdienstleistungen 
im Freistaat Sachsen 
vom 8. Dezember 2025
gültig mit Wirkung ab 1. Januar 2026</v>
      </c>
      <c r="F7" s="233"/>
      <c r="G7" s="233"/>
      <c r="H7" s="233"/>
      <c r="I7" s="76"/>
      <c r="J7" s="9"/>
      <c r="K7" s="10"/>
    </row>
    <row r="8" spans="1:11" s="11" customFormat="1" ht="33" customHeight="1" x14ac:dyDescent="0.25">
      <c r="A8" s="234" t="s">
        <v>3</v>
      </c>
      <c r="B8" s="235"/>
      <c r="C8" s="235"/>
      <c r="D8" s="236"/>
      <c r="E8" s="240" t="s">
        <v>90</v>
      </c>
      <c r="F8" s="241"/>
      <c r="G8" s="241"/>
      <c r="H8" s="242"/>
      <c r="I8" s="76"/>
      <c r="J8" s="9"/>
      <c r="K8" s="10"/>
    </row>
    <row r="9" spans="1:11" s="11" customFormat="1" ht="42.75" customHeight="1" x14ac:dyDescent="0.25">
      <c r="A9" s="237"/>
      <c r="B9" s="238"/>
      <c r="C9" s="238"/>
      <c r="D9" s="239"/>
      <c r="E9" s="243" t="s">
        <v>80</v>
      </c>
      <c r="F9" s="243"/>
      <c r="G9" s="243"/>
      <c r="H9" s="243"/>
      <c r="I9" s="77"/>
      <c r="J9" s="12"/>
      <c r="K9" s="10"/>
    </row>
    <row r="10" spans="1:11" s="11" customFormat="1" ht="30" customHeight="1" x14ac:dyDescent="0.25">
      <c r="A10" s="219" t="s">
        <v>4</v>
      </c>
      <c r="B10" s="220"/>
      <c r="C10" s="220"/>
      <c r="D10" s="221"/>
      <c r="E10" s="222"/>
      <c r="F10" s="222"/>
      <c r="G10" s="222"/>
      <c r="H10" s="222"/>
      <c r="I10" s="78"/>
      <c r="J10" s="13"/>
      <c r="K10" s="10"/>
    </row>
    <row r="11" spans="1:11" s="8" customFormat="1" ht="10.5" customHeight="1" thickBot="1" x14ac:dyDescent="0.3">
      <c r="A11" s="202"/>
      <c r="B11" s="202"/>
      <c r="C11" s="202"/>
      <c r="D11" s="202"/>
      <c r="E11" s="14"/>
      <c r="F11" s="14"/>
      <c r="G11" s="14"/>
      <c r="H11" s="14"/>
      <c r="I11" s="14"/>
      <c r="J11" s="15"/>
      <c r="K11" s="7"/>
    </row>
    <row r="12" spans="1:11" s="18" customFormat="1" ht="23.25" customHeight="1" thickBot="1" x14ac:dyDescent="0.3">
      <c r="A12" s="203"/>
      <c r="B12" s="203"/>
      <c r="C12" s="203"/>
      <c r="D12" s="203"/>
      <c r="E12" s="204" t="s">
        <v>5</v>
      </c>
      <c r="F12" s="205"/>
      <c r="G12" s="209" t="s">
        <v>6</v>
      </c>
      <c r="H12" s="210"/>
      <c r="I12" s="79"/>
      <c r="J12" s="16"/>
      <c r="K12" s="17"/>
    </row>
    <row r="13" spans="1:11" s="25" customFormat="1" ht="15" customHeight="1" x14ac:dyDescent="0.25">
      <c r="A13" s="211"/>
      <c r="B13" s="211"/>
      <c r="C13" s="211"/>
      <c r="D13" s="212"/>
      <c r="E13" s="19" t="s">
        <v>7</v>
      </c>
      <c r="F13" s="20" t="s">
        <v>8</v>
      </c>
      <c r="G13" s="21" t="s">
        <v>7</v>
      </c>
      <c r="H13" s="22" t="s">
        <v>8</v>
      </c>
      <c r="I13" s="80"/>
      <c r="J13" s="23"/>
      <c r="K13" s="24"/>
    </row>
    <row r="14" spans="1:11" s="30" customFormat="1" ht="13.5" customHeight="1" x14ac:dyDescent="0.2">
      <c r="A14" s="26" t="s">
        <v>10</v>
      </c>
      <c r="B14" s="200" t="s">
        <v>70</v>
      </c>
      <c r="C14" s="200"/>
      <c r="D14" s="201"/>
      <c r="E14" s="27"/>
      <c r="F14" s="27"/>
      <c r="G14" s="27"/>
      <c r="H14" s="27"/>
      <c r="I14" s="81"/>
      <c r="J14" s="28"/>
      <c r="K14" s="29"/>
    </row>
    <row r="15" spans="1:11" s="30" customFormat="1" ht="20.25" customHeight="1" x14ac:dyDescent="0.2">
      <c r="A15" s="143" t="s">
        <v>11</v>
      </c>
      <c r="B15" s="213" t="s">
        <v>9</v>
      </c>
      <c r="C15" s="214"/>
      <c r="D15" s="215"/>
      <c r="E15" s="113" t="str">
        <f>IF(F15="","",ROUND((100*F15)/F17,2))</f>
        <v/>
      </c>
      <c r="F15" s="32"/>
      <c r="G15" s="113" t="str">
        <f>IF(H15="","",ROUND((100*H15)/H17,2))</f>
        <v/>
      </c>
      <c r="H15" s="32"/>
      <c r="I15" s="81"/>
      <c r="J15" s="28"/>
      <c r="K15" s="29"/>
    </row>
    <row r="16" spans="1:11" s="34" customFormat="1" ht="19.5" customHeight="1" x14ac:dyDescent="0.2">
      <c r="A16" s="142" t="s">
        <v>12</v>
      </c>
      <c r="B16" s="216" t="s">
        <v>78</v>
      </c>
      <c r="C16" s="217"/>
      <c r="D16" s="218"/>
      <c r="E16" s="113" t="str">
        <f>IF(F16="","",ROUND((100*F16)/F17,2))</f>
        <v/>
      </c>
      <c r="F16" s="31"/>
      <c r="G16" s="113" t="str">
        <f>IF(H16="","",ROUND((100*H16)/H17,2))</f>
        <v/>
      </c>
      <c r="H16" s="31"/>
      <c r="I16" s="82"/>
      <c r="J16" s="102"/>
      <c r="K16" s="33"/>
    </row>
    <row r="17" spans="1:11" s="34" customFormat="1" ht="13.5" customHeight="1" thickBot="1" x14ac:dyDescent="0.25">
      <c r="A17" s="165" t="s">
        <v>65</v>
      </c>
      <c r="B17" s="165"/>
      <c r="C17" s="165"/>
      <c r="D17" s="166"/>
      <c r="E17" s="114" t="str">
        <f>IF(SUM(E15:E16)=0,"",ROUND(SUM(E15:E16),2))</f>
        <v/>
      </c>
      <c r="F17" s="114" t="str">
        <f>IF(SUM(F15:F16)=0,"",ROUND(SUM(F15:F16),2))</f>
        <v/>
      </c>
      <c r="G17" s="115" t="str">
        <f>IF(SUM(G15:G16)=0,"",ROUND(SUM(G15:G16),2))</f>
        <v/>
      </c>
      <c r="H17" s="115" t="str">
        <f>IF(SUM(H15:H16)=0,"",ROUND(SUM(H15:H16),2))</f>
        <v/>
      </c>
      <c r="I17" s="83"/>
      <c r="J17" s="35"/>
      <c r="K17" s="33"/>
    </row>
    <row r="18" spans="1:11" s="30" customFormat="1" ht="13.5" customHeight="1" x14ac:dyDescent="0.2">
      <c r="A18" s="26" t="s">
        <v>13</v>
      </c>
      <c r="B18" s="177" t="s">
        <v>68</v>
      </c>
      <c r="C18" s="177"/>
      <c r="D18" s="178"/>
      <c r="E18" s="33"/>
      <c r="F18" s="33"/>
      <c r="G18" s="33"/>
      <c r="H18" s="33"/>
      <c r="I18" s="84"/>
      <c r="J18" s="36"/>
      <c r="K18" s="29"/>
    </row>
    <row r="19" spans="1:11" s="30" customFormat="1" ht="13.5" customHeight="1" x14ac:dyDescent="0.2">
      <c r="A19" s="39"/>
      <c r="B19" s="185" t="s">
        <v>14</v>
      </c>
      <c r="C19" s="186"/>
      <c r="D19" s="187"/>
      <c r="E19" s="37"/>
      <c r="F19" s="113" t="str">
        <f>IF(E19="","",ROUND(($F$17*E19)/100,2))</f>
        <v/>
      </c>
      <c r="G19" s="37"/>
      <c r="H19" s="113" t="str">
        <f>IF(G19="","",ROUND(($H$17*G19)/100,2))</f>
        <v/>
      </c>
      <c r="I19" s="85"/>
      <c r="J19" s="38"/>
      <c r="K19" s="29"/>
    </row>
    <row r="20" spans="1:11" s="30" customFormat="1" ht="13.5" customHeight="1" x14ac:dyDescent="0.2">
      <c r="A20" s="39"/>
      <c r="B20" s="185" t="s">
        <v>15</v>
      </c>
      <c r="C20" s="186"/>
      <c r="D20" s="187"/>
      <c r="E20" s="37"/>
      <c r="F20" s="113" t="str">
        <f>IF(E20="","",ROUND(($F$17*E20)/100,2))</f>
        <v/>
      </c>
      <c r="G20" s="37"/>
      <c r="H20" s="113" t="str">
        <f>IF(G20="","",ROUND(($H$17*G20)/100,2))</f>
        <v/>
      </c>
      <c r="I20" s="85"/>
      <c r="J20" s="38"/>
      <c r="K20" s="29"/>
    </row>
    <row r="21" spans="1:11" s="30" customFormat="1" ht="13.5" customHeight="1" x14ac:dyDescent="0.2">
      <c r="A21" s="39"/>
      <c r="B21" s="185" t="s">
        <v>16</v>
      </c>
      <c r="C21" s="186"/>
      <c r="D21" s="187"/>
      <c r="E21" s="37"/>
      <c r="F21" s="113" t="str">
        <f t="shared" ref="F21:F24" si="0">IF(E21="","",ROUND(($F$17*E21)/100,2))</f>
        <v/>
      </c>
      <c r="G21" s="40"/>
      <c r="H21" s="116"/>
      <c r="I21" s="85"/>
      <c r="J21" s="38"/>
      <c r="K21" s="29"/>
    </row>
    <row r="22" spans="1:11" s="30" customFormat="1" ht="13.5" customHeight="1" x14ac:dyDescent="0.2">
      <c r="A22" s="39"/>
      <c r="B22" s="185" t="s">
        <v>17</v>
      </c>
      <c r="C22" s="186"/>
      <c r="D22" s="187"/>
      <c r="E22" s="37"/>
      <c r="F22" s="113" t="str">
        <f t="shared" si="0"/>
        <v/>
      </c>
      <c r="G22" s="41"/>
      <c r="H22" s="42"/>
      <c r="I22" s="85"/>
      <c r="J22" s="38"/>
      <c r="K22" s="29"/>
    </row>
    <row r="23" spans="1:11" s="30" customFormat="1" ht="13.5" customHeight="1" x14ac:dyDescent="0.2">
      <c r="A23" s="39"/>
      <c r="B23" s="185" t="s">
        <v>18</v>
      </c>
      <c r="C23" s="186"/>
      <c r="D23" s="187"/>
      <c r="E23" s="37"/>
      <c r="F23" s="113" t="str">
        <f t="shared" si="0"/>
        <v/>
      </c>
      <c r="G23" s="37"/>
      <c r="H23" s="113" t="str">
        <f>IF(G23="","",ROUND(($H$17*G23)/100,2))</f>
        <v/>
      </c>
      <c r="I23" s="85"/>
      <c r="J23" s="38"/>
      <c r="K23" s="29"/>
    </row>
    <row r="24" spans="1:11" s="34" customFormat="1" ht="13.5" customHeight="1" x14ac:dyDescent="0.2">
      <c r="A24" s="39"/>
      <c r="B24" s="185" t="s">
        <v>19</v>
      </c>
      <c r="C24" s="186"/>
      <c r="D24" s="187"/>
      <c r="E24" s="37"/>
      <c r="F24" s="113" t="str">
        <f t="shared" si="0"/>
        <v/>
      </c>
      <c r="G24" s="37"/>
      <c r="H24" s="113" t="str">
        <f t="shared" ref="H24" si="1">IF(G24="","",ROUND(($H$17*G24)/100,2))</f>
        <v/>
      </c>
      <c r="I24" s="85"/>
      <c r="J24" s="38"/>
      <c r="K24" s="33"/>
    </row>
    <row r="25" spans="1:11" s="34" customFormat="1" ht="13.5" customHeight="1" x14ac:dyDescent="0.2">
      <c r="A25" s="39"/>
      <c r="B25" s="206" t="s">
        <v>20</v>
      </c>
      <c r="C25" s="207"/>
      <c r="D25" s="208"/>
      <c r="E25" s="52"/>
      <c r="F25" s="113" t="str">
        <f>IF(E25="","",ROUND(($F$17*E25)/100,2))</f>
        <v/>
      </c>
      <c r="G25" s="52"/>
      <c r="H25" s="113" t="str">
        <f>IF(G25="","",ROUND(($H$17*G25)/100,2))</f>
        <v/>
      </c>
      <c r="I25" s="82"/>
      <c r="J25" s="102"/>
      <c r="K25" s="33"/>
    </row>
    <row r="26" spans="1:11" s="30" customFormat="1" ht="13.5" customHeight="1" thickBot="1" x14ac:dyDescent="0.25">
      <c r="A26" s="165" t="s">
        <v>69</v>
      </c>
      <c r="B26" s="165"/>
      <c r="C26" s="165"/>
      <c r="D26" s="166"/>
      <c r="E26" s="118" t="str">
        <f>IF(SUM(E19:E25)="","",IF(SUM(E19:E25)=0,"",ROUND(SUM(E19:E25),2)))</f>
        <v/>
      </c>
      <c r="F26" s="114" t="str">
        <f>IF(SUM(F19:F25)="","",IF(SUM(F19:F25)=0,"",ROUND(SUM(F19:F25),2)))</f>
        <v/>
      </c>
      <c r="G26" s="114" t="str">
        <f>IF(SUM(G19:G25)="","",IF(SUM(G19:G25)=0,"",ROUND(SUM(G19:G25),2)))</f>
        <v/>
      </c>
      <c r="H26" s="114" t="str">
        <f>IF(SUM(H19:H25)="","",IF(SUM(H19:H25)=0,"",ROUND(SUM(H19:H25),2)))</f>
        <v/>
      </c>
      <c r="I26" s="84"/>
      <c r="J26" s="36"/>
      <c r="K26" s="29"/>
    </row>
    <row r="27" spans="1:11" s="30" customFormat="1" ht="12.75" customHeight="1" thickBot="1" x14ac:dyDescent="0.25">
      <c r="A27" s="198" t="s">
        <v>66</v>
      </c>
      <c r="B27" s="198"/>
      <c r="C27" s="198"/>
      <c r="D27" s="199"/>
      <c r="E27" s="119" t="str">
        <f>IFERROR(ROUND(SUM(E26+E17),2),"")</f>
        <v/>
      </c>
      <c r="F27" s="119" t="str">
        <f t="shared" ref="F27:H27" si="2">IFERROR(ROUND(SUM(F26+F17),2),"")</f>
        <v/>
      </c>
      <c r="G27" s="119" t="str">
        <f t="shared" si="2"/>
        <v/>
      </c>
      <c r="H27" s="119" t="str">
        <f t="shared" si="2"/>
        <v/>
      </c>
      <c r="I27" s="84"/>
      <c r="J27" s="36"/>
      <c r="K27" s="29"/>
    </row>
    <row r="28" spans="1:11" s="30" customFormat="1" ht="13.5" customHeight="1" x14ac:dyDescent="0.2">
      <c r="A28" s="43" t="s">
        <v>21</v>
      </c>
      <c r="B28" s="200" t="s">
        <v>22</v>
      </c>
      <c r="C28" s="200"/>
      <c r="D28" s="201"/>
      <c r="E28" s="194"/>
      <c r="F28" s="194"/>
      <c r="G28" s="194"/>
      <c r="H28" s="144"/>
      <c r="I28" s="85"/>
      <c r="J28" s="38"/>
      <c r="K28" s="29"/>
    </row>
    <row r="29" spans="1:11" s="34" customFormat="1" ht="13.5" customHeight="1" x14ac:dyDescent="0.2">
      <c r="A29" s="120" t="s">
        <v>23</v>
      </c>
      <c r="B29" s="193" t="s">
        <v>24</v>
      </c>
      <c r="C29" s="188"/>
      <c r="D29" s="189"/>
      <c r="E29" s="194"/>
      <c r="F29" s="194"/>
      <c r="G29" s="194"/>
      <c r="H29" s="144"/>
      <c r="I29" s="85"/>
      <c r="J29" s="38"/>
      <c r="K29" s="33"/>
    </row>
    <row r="30" spans="1:11" s="30" customFormat="1" ht="24.75" customHeight="1" x14ac:dyDescent="0.2">
      <c r="A30" s="39"/>
      <c r="B30" s="185" t="s">
        <v>67</v>
      </c>
      <c r="C30" s="186"/>
      <c r="D30" s="187"/>
      <c r="E30" s="37"/>
      <c r="F30" s="113" t="str">
        <f>IF(E30="","",ROUND(($F$17*E30)/100,2))</f>
        <v/>
      </c>
      <c r="G30" s="37"/>
      <c r="H30" s="113" t="str">
        <f>IF(G30="","",ROUND(($H$17*G30)/100,2))</f>
        <v/>
      </c>
      <c r="I30" s="82"/>
      <c r="J30" s="102"/>
      <c r="K30" s="29"/>
    </row>
    <row r="31" spans="1:11" s="138" customFormat="1" ht="13.5" customHeight="1" x14ac:dyDescent="0.2">
      <c r="A31" s="136"/>
      <c r="B31" s="195" t="s">
        <v>85</v>
      </c>
      <c r="C31" s="196"/>
      <c r="D31" s="197"/>
      <c r="E31" s="37"/>
      <c r="F31" s="113" t="str">
        <f>IF(E31="","",ROUND(($F$17*E31)/100,2))</f>
        <v/>
      </c>
      <c r="G31" s="37"/>
      <c r="H31" s="113" t="str">
        <f>IF(G31="","",ROUND(($H$17*G31)/100,2))</f>
        <v/>
      </c>
      <c r="I31" s="68"/>
      <c r="J31" s="68"/>
      <c r="K31" s="137"/>
    </row>
    <row r="32" spans="1:11" s="30" customFormat="1" ht="13.5" customHeight="1" x14ac:dyDescent="0.2">
      <c r="A32" s="39"/>
      <c r="B32" s="185" t="s">
        <v>26</v>
      </c>
      <c r="C32" s="186"/>
      <c r="D32" s="187"/>
      <c r="E32" s="37"/>
      <c r="F32" s="113" t="str">
        <f>IF(E32="","",ROUND(($F$17*E32)/100,2))</f>
        <v/>
      </c>
      <c r="G32" s="37"/>
      <c r="H32" s="113" t="str">
        <f t="shared" ref="H32" si="3">IF(G32="","",ROUND(($H$17*G32)/100,2))</f>
        <v/>
      </c>
      <c r="I32" s="85"/>
      <c r="J32" s="38"/>
      <c r="K32" s="29"/>
    </row>
    <row r="33" spans="1:15" s="30" customFormat="1" ht="13.5" customHeight="1" x14ac:dyDescent="0.2">
      <c r="A33" s="39"/>
      <c r="B33" s="185" t="s">
        <v>27</v>
      </c>
      <c r="C33" s="186"/>
      <c r="D33" s="187"/>
      <c r="E33" s="37"/>
      <c r="F33" s="113" t="str">
        <f>IF(E33="","",ROUND(($F$17*E33)/100,2))</f>
        <v/>
      </c>
      <c r="G33" s="37"/>
      <c r="H33" s="113" t="str">
        <f>IF(G33="","",ROUND(($H$17*G33)/100,2))</f>
        <v/>
      </c>
      <c r="I33" s="85"/>
      <c r="J33" s="38"/>
      <c r="K33" s="29"/>
    </row>
    <row r="34" spans="1:15" s="30" customFormat="1" ht="13.5" customHeight="1" x14ac:dyDescent="0.2">
      <c r="A34" s="39"/>
      <c r="B34" s="185" t="s">
        <v>29</v>
      </c>
      <c r="C34" s="186"/>
      <c r="D34" s="187"/>
      <c r="E34" s="37"/>
      <c r="F34" s="113" t="str">
        <f>IF(E34="","",ROUND(($F$17*E34)/100,2))</f>
        <v/>
      </c>
      <c r="G34" s="37"/>
      <c r="H34" s="113" t="str">
        <f>IF(G34="","",ROUND(($H$17*G34)/100,2))</f>
        <v/>
      </c>
      <c r="I34" s="85"/>
      <c r="J34" s="38"/>
      <c r="K34" s="29"/>
    </row>
    <row r="35" spans="1:15" s="34" customFormat="1" ht="13.5" customHeight="1" x14ac:dyDescent="0.2">
      <c r="A35" s="121"/>
      <c r="B35" s="188" t="s">
        <v>30</v>
      </c>
      <c r="C35" s="188"/>
      <c r="D35" s="189"/>
      <c r="E35" s="122" t="str">
        <f>IF(SUM(E30:E34)="","",IF(SUM(E30:E34)=0,"",ROUND(SUM(E30:E34),2)))</f>
        <v/>
      </c>
      <c r="F35" s="122" t="str">
        <f t="shared" ref="F35:H35" si="4">IF(SUM(F30:F34)="","",IF(SUM(F30:F34)=0,"",ROUND(SUM(F30:F34),2)))</f>
        <v/>
      </c>
      <c r="G35" s="122" t="str">
        <f t="shared" si="4"/>
        <v/>
      </c>
      <c r="H35" s="122" t="str">
        <f t="shared" si="4"/>
        <v/>
      </c>
      <c r="I35" s="85"/>
      <c r="J35" s="38"/>
      <c r="K35" s="33"/>
    </row>
    <row r="36" spans="1:15" s="30" customFormat="1" ht="13.5" customHeight="1" x14ac:dyDescent="0.2">
      <c r="A36" s="190" t="s">
        <v>31</v>
      </c>
      <c r="B36" s="44" t="s">
        <v>25</v>
      </c>
      <c r="C36" s="44"/>
      <c r="D36" s="44"/>
      <c r="E36" s="123"/>
      <c r="F36" s="123"/>
      <c r="G36" s="123"/>
      <c r="H36" s="123"/>
      <c r="I36" s="82"/>
      <c r="J36" s="102"/>
      <c r="K36" s="29"/>
    </row>
    <row r="37" spans="1:15" s="30" customFormat="1" ht="13.5" customHeight="1" x14ac:dyDescent="0.2">
      <c r="A37" s="191"/>
      <c r="B37" s="45" t="s">
        <v>28</v>
      </c>
      <c r="C37" s="46"/>
      <c r="D37" s="47"/>
      <c r="E37" s="37"/>
      <c r="F37" s="113" t="str">
        <f>IF(E37="","",ROUND(($F$17*E37)/100,2))</f>
        <v/>
      </c>
      <c r="G37" s="37"/>
      <c r="H37" s="113" t="str">
        <f>IF(G37="","",ROUND(($H$17*G37)/100,2))</f>
        <v/>
      </c>
      <c r="I37" s="83"/>
      <c r="J37" s="35"/>
      <c r="K37" s="29"/>
    </row>
    <row r="38" spans="1:15" s="30" customFormat="1" ht="13.5" customHeight="1" x14ac:dyDescent="0.2">
      <c r="A38" s="191"/>
      <c r="B38" s="48" t="s">
        <v>32</v>
      </c>
      <c r="C38" s="49"/>
      <c r="D38" s="50"/>
      <c r="E38" s="37"/>
      <c r="F38" s="113" t="str">
        <f>IF(E38="","",ROUND(($F$17*E38)/100,2))</f>
        <v/>
      </c>
      <c r="G38" s="37"/>
      <c r="H38" s="113" t="str">
        <f>IF(G38="","",ROUND(($H$17*G38)/100,2))</f>
        <v/>
      </c>
      <c r="I38" s="83"/>
      <c r="J38" s="35"/>
      <c r="K38" s="29"/>
    </row>
    <row r="39" spans="1:15" s="30" customFormat="1" ht="13.5" customHeight="1" x14ac:dyDescent="0.2">
      <c r="A39" s="192"/>
      <c r="B39" s="193" t="s">
        <v>33</v>
      </c>
      <c r="C39" s="188"/>
      <c r="D39" s="189"/>
      <c r="E39" s="124" t="str">
        <f>IF(SUM(E37:E38)="","",IF(SUM(E37:E38)=0,"",ROUND(SUM(E37:E38),2)))</f>
        <v/>
      </c>
      <c r="F39" s="124" t="str">
        <f>IF(SUM(F37:F38)="","",IF(SUM(F37:F38)=0,"",ROUND(SUM(F37:F38),2)))</f>
        <v/>
      </c>
      <c r="G39" s="124" t="str">
        <f t="shared" ref="G39:H39" si="5">IF(SUM(G37:G38)="","",IF(SUM(G37:G38)=0,"",ROUND(SUM(G37:G38),2)))</f>
        <v/>
      </c>
      <c r="H39" s="124" t="str">
        <f t="shared" si="5"/>
        <v/>
      </c>
      <c r="I39" s="85"/>
      <c r="J39" s="38"/>
      <c r="K39" s="29"/>
    </row>
    <row r="40" spans="1:15" s="30" customFormat="1" ht="13.5" customHeight="1" thickBot="1" x14ac:dyDescent="0.25">
      <c r="A40" s="165" t="s">
        <v>34</v>
      </c>
      <c r="B40" s="165"/>
      <c r="C40" s="140"/>
      <c r="D40" s="141"/>
      <c r="E40" s="114" t="str">
        <f>IFERROR(ROUND(SUM(E35+E39),2),"")</f>
        <v/>
      </c>
      <c r="F40" s="114" t="str">
        <f>IFERROR(ROUND(SUM(F35+F39),2),"")</f>
        <v/>
      </c>
      <c r="G40" s="114" t="str">
        <f>IFERROR(ROUND(SUM(G35+G39),2),"")</f>
        <v/>
      </c>
      <c r="H40" s="114" t="str">
        <f>IFERROR(ROUND(SUM(H35+H39),2),"")</f>
        <v/>
      </c>
      <c r="I40" s="85"/>
      <c r="J40" s="38"/>
      <c r="K40" s="29"/>
    </row>
    <row r="41" spans="1:15" s="30" customFormat="1" ht="13.5" customHeight="1" x14ac:dyDescent="0.2">
      <c r="A41" s="51" t="s">
        <v>35</v>
      </c>
      <c r="B41" s="177" t="s">
        <v>36</v>
      </c>
      <c r="C41" s="177"/>
      <c r="D41" s="178"/>
      <c r="E41" s="29"/>
      <c r="F41" s="29"/>
      <c r="G41" s="29"/>
      <c r="H41" s="29"/>
      <c r="I41" s="85"/>
      <c r="J41" s="38"/>
      <c r="K41" s="29"/>
    </row>
    <row r="42" spans="1:15" s="30" customFormat="1" ht="13.5" customHeight="1" x14ac:dyDescent="0.2">
      <c r="A42" s="179"/>
      <c r="B42" s="182" t="s">
        <v>37</v>
      </c>
      <c r="C42" s="183"/>
      <c r="D42" s="184"/>
      <c r="E42" s="37"/>
      <c r="F42" s="113" t="str">
        <f>IF(E42="","",ROUND(($F$17*E42)/100,2))</f>
        <v/>
      </c>
      <c r="G42" s="37"/>
      <c r="H42" s="113" t="str">
        <f>IF(G42="","",ROUND(($H$17*G42)/100,2))</f>
        <v/>
      </c>
      <c r="I42" s="83"/>
      <c r="J42" s="35"/>
      <c r="K42" s="29"/>
    </row>
    <row r="43" spans="1:15" s="30" customFormat="1" ht="13.5" customHeight="1" x14ac:dyDescent="0.2">
      <c r="A43" s="180"/>
      <c r="B43" s="182" t="s">
        <v>38</v>
      </c>
      <c r="C43" s="183"/>
      <c r="D43" s="184"/>
      <c r="E43" s="37"/>
      <c r="F43" s="113" t="str">
        <f t="shared" ref="F43" si="6">IF(E43="","",ROUND(($F$17*E43)/100,2))</f>
        <v/>
      </c>
      <c r="G43" s="37"/>
      <c r="H43" s="113" t="str">
        <f>IF(G43="","",ROUND(($H$17*G43)/100,2))</f>
        <v/>
      </c>
      <c r="I43" s="85"/>
      <c r="J43" s="38"/>
      <c r="K43" s="29"/>
    </row>
    <row r="44" spans="1:15" s="30" customFormat="1" ht="13.5" customHeight="1" x14ac:dyDescent="0.2">
      <c r="A44" s="181"/>
      <c r="B44" s="185" t="s">
        <v>39</v>
      </c>
      <c r="C44" s="186"/>
      <c r="D44" s="187"/>
      <c r="E44" s="37"/>
      <c r="F44" s="113" t="str">
        <f>IF(E44="","",ROUND(($F$17*E44)/100,2))</f>
        <v/>
      </c>
      <c r="G44" s="37"/>
      <c r="H44" s="113" t="str">
        <f>IF(G44="","",ROUND(($H$17*G44)/100,2))</f>
        <v/>
      </c>
      <c r="I44" s="85"/>
      <c r="J44" s="38"/>
      <c r="K44" s="29"/>
    </row>
    <row r="45" spans="1:15" s="30" customFormat="1" ht="13.5" customHeight="1" thickBot="1" x14ac:dyDescent="0.25">
      <c r="A45" s="165" t="s">
        <v>41</v>
      </c>
      <c r="B45" s="165"/>
      <c r="C45" s="165"/>
      <c r="D45" s="166"/>
      <c r="E45" s="114" t="str">
        <f>IF(SUM(E42:E44)="","",IF(SUM(E42:E44)=0,"",ROUND(SUM(E42:E44),2)))</f>
        <v/>
      </c>
      <c r="F45" s="114" t="str">
        <f t="shared" ref="F45:G45" si="7">IF(SUM(F42:F44)="","",IF(SUM(F42:F44)=0,"",ROUND(SUM(F42:F44),2)))</f>
        <v/>
      </c>
      <c r="G45" s="114" t="str">
        <f t="shared" si="7"/>
        <v/>
      </c>
      <c r="H45" s="114" t="str">
        <f>IF(SUM(H42:H44)="","",IF(SUM(H42:H44)=0,"",ROUND(SUM(H42:H44),2)))</f>
        <v/>
      </c>
      <c r="I45" s="85"/>
      <c r="J45" s="38"/>
      <c r="K45" s="29"/>
    </row>
    <row r="46" spans="1:15" s="30" customFormat="1" ht="13.5" customHeight="1" x14ac:dyDescent="0.2">
      <c r="A46" s="53" t="s">
        <v>43</v>
      </c>
      <c r="B46" s="167" t="s">
        <v>44</v>
      </c>
      <c r="C46" s="167"/>
      <c r="D46" s="167"/>
      <c r="E46" s="125" t="str">
        <f>IFERROR(ROUND(SUM(E17+E26+E40+E45),2),"")</f>
        <v/>
      </c>
      <c r="F46" s="125" t="str">
        <f t="shared" ref="F46:H46" si="8">IFERROR(ROUND(SUM(F17+F26+F40+F45),2),"")</f>
        <v/>
      </c>
      <c r="G46" s="125" t="str">
        <f t="shared" si="8"/>
        <v/>
      </c>
      <c r="H46" s="125" t="str">
        <f t="shared" si="8"/>
        <v/>
      </c>
      <c r="I46" s="85"/>
      <c r="J46" s="38"/>
      <c r="K46" s="29"/>
    </row>
    <row r="47" spans="1:15" s="34" customFormat="1" ht="17.25" customHeight="1" x14ac:dyDescent="0.2">
      <c r="A47" s="53" t="s">
        <v>46</v>
      </c>
      <c r="B47" s="168" t="s">
        <v>40</v>
      </c>
      <c r="C47" s="168"/>
      <c r="D47" s="168"/>
      <c r="E47" s="54"/>
      <c r="F47" s="113" t="str">
        <f>IF(E47="","",ROUND(($F$17*E47)/100,2))</f>
        <v/>
      </c>
      <c r="G47" s="52"/>
      <c r="H47" s="113" t="str">
        <f>IF(G47="","",ROUND(($H$17*G47)/100,2))</f>
        <v/>
      </c>
      <c r="I47" s="86"/>
      <c r="J47" s="55"/>
      <c r="K47" s="33"/>
    </row>
    <row r="48" spans="1:15" s="34" customFormat="1" ht="17.25" customHeight="1" thickBot="1" x14ac:dyDescent="0.3">
      <c r="A48" s="53" t="s">
        <v>47</v>
      </c>
      <c r="B48" s="169" t="s">
        <v>42</v>
      </c>
      <c r="C48" s="169"/>
      <c r="D48" s="169"/>
      <c r="E48" s="54"/>
      <c r="F48" s="117" t="str">
        <f>IF(E48="","",IF(E48=0,0,ROUND((F46*E48)/100,2)))</f>
        <v/>
      </c>
      <c r="G48" s="52"/>
      <c r="H48" s="117" t="str">
        <f>IF(G48="","",IF(G48=0,0,ROUND((H46*G48)/100,2)))</f>
        <v/>
      </c>
      <c r="I48" s="86"/>
      <c r="J48" s="55"/>
      <c r="K48" s="24"/>
      <c r="L48" s="25"/>
      <c r="M48" s="25"/>
      <c r="N48" s="25"/>
      <c r="O48" s="25"/>
    </row>
    <row r="49" spans="1:15" s="103" customFormat="1" ht="26.25" customHeight="1" x14ac:dyDescent="0.2">
      <c r="A49" s="170" t="s">
        <v>45</v>
      </c>
      <c r="B49" s="171"/>
      <c r="C49" s="171"/>
      <c r="D49" s="172"/>
      <c r="E49" s="126" t="str">
        <f>IFERROR(ROUND(SUM((F49*100)/F17),2),"")</f>
        <v/>
      </c>
      <c r="F49" s="126" t="str">
        <f>IF(SUM(F46:F48)="","",IF(SUM(F46:F48)=0,"",ROUND(SUM(F46:F48),2)))</f>
        <v/>
      </c>
      <c r="G49" s="126" t="str">
        <f>IFERROR(ROUND(SUM(H49*100/H17),2),"")</f>
        <v/>
      </c>
      <c r="H49" s="126" t="str">
        <f>IF(SUM(H46:H48)="","",IF(SUM(H46:H48)=0,"",ROUND(SUM(H46:H48),2)))</f>
        <v/>
      </c>
      <c r="I49" s="87"/>
      <c r="J49" s="56"/>
      <c r="K49" s="33"/>
      <c r="L49" s="34"/>
      <c r="M49" s="34"/>
      <c r="N49" s="34"/>
      <c r="O49" s="34"/>
    </row>
    <row r="50" spans="1:15" s="103" customFormat="1" ht="20.25" customHeight="1" x14ac:dyDescent="0.2">
      <c r="A50" s="173" t="s">
        <v>48</v>
      </c>
      <c r="B50" s="173"/>
      <c r="C50" s="173"/>
      <c r="D50" s="174"/>
      <c r="E50" s="127" t="str">
        <f>IF(E49="","",ROUND((E49-E17),2))</f>
        <v/>
      </c>
      <c r="F50" s="127" t="str">
        <f>IF(F49="","",ROUND((F49-F17),2))</f>
        <v/>
      </c>
      <c r="G50" s="127" t="str">
        <f>IF(G49="","",ROUND((G49-G17),2))</f>
        <v/>
      </c>
      <c r="H50" s="127" t="str">
        <f>IF(H49="","",ROUND((H49-H17),2))</f>
        <v/>
      </c>
      <c r="I50" s="87"/>
      <c r="J50" s="56"/>
      <c r="K50" s="33"/>
      <c r="L50" s="34"/>
      <c r="M50" s="34"/>
      <c r="N50" s="34"/>
      <c r="O50" s="34"/>
    </row>
    <row r="51" spans="1:15" s="93" customFormat="1" ht="31.5" customHeight="1" x14ac:dyDescent="0.25">
      <c r="A51" s="88" t="s">
        <v>49</v>
      </c>
      <c r="B51" s="89"/>
      <c r="C51" s="89"/>
      <c r="D51" s="89"/>
      <c r="E51" s="89"/>
      <c r="F51" s="89"/>
      <c r="G51" s="90"/>
      <c r="H51" s="91"/>
      <c r="I51" s="92"/>
      <c r="J51" s="90"/>
    </row>
    <row r="52" spans="1:15" s="97" customFormat="1" ht="18.75" customHeight="1" x14ac:dyDescent="0.2">
      <c r="A52" s="94"/>
      <c r="B52" s="94"/>
      <c r="C52" s="94"/>
      <c r="D52" s="94"/>
      <c r="E52" s="82"/>
      <c r="F52" s="82"/>
      <c r="G52" s="82"/>
      <c r="H52" s="82"/>
      <c r="I52" s="87"/>
      <c r="J52" s="87"/>
      <c r="K52" s="95"/>
      <c r="L52" s="96"/>
      <c r="M52" s="96"/>
      <c r="N52" s="96"/>
      <c r="O52" s="96"/>
    </row>
    <row r="53" spans="1:15" s="93" customFormat="1" ht="22.5" customHeight="1" x14ac:dyDescent="0.25">
      <c r="A53" s="98" t="s">
        <v>64</v>
      </c>
      <c r="B53" s="89"/>
      <c r="C53" s="89"/>
      <c r="D53" s="89"/>
      <c r="E53" s="89"/>
      <c r="F53" s="89"/>
      <c r="G53" s="90"/>
      <c r="H53" s="91"/>
      <c r="I53" s="92"/>
      <c r="J53" s="90"/>
    </row>
    <row r="54" spans="1:15" s="93" customFormat="1" ht="9.75" customHeight="1" thickBot="1" x14ac:dyDescent="0.3">
      <c r="A54" s="94"/>
      <c r="B54" s="94"/>
      <c r="C54" s="94"/>
      <c r="D54" s="94"/>
      <c r="E54" s="82"/>
      <c r="F54" s="82"/>
      <c r="G54" s="82"/>
      <c r="H54" s="87"/>
      <c r="I54" s="87"/>
      <c r="J54" s="92"/>
      <c r="K54" s="92"/>
    </row>
    <row r="55" spans="1:15" s="58" customFormat="1" ht="42.75" customHeight="1" thickBot="1" x14ac:dyDescent="0.3">
      <c r="A55" s="59"/>
      <c r="B55" s="60"/>
      <c r="C55" s="60"/>
      <c r="D55" s="152" t="s">
        <v>5</v>
      </c>
      <c r="E55" s="153"/>
      <c r="F55" s="154"/>
      <c r="G55" s="152" t="s">
        <v>50</v>
      </c>
      <c r="H55" s="153"/>
      <c r="I55" s="154"/>
      <c r="J55" s="62"/>
    </row>
    <row r="56" spans="1:15" s="58" customFormat="1" ht="114.75" customHeight="1" thickBot="1" x14ac:dyDescent="0.25">
      <c r="A56" s="163" t="s">
        <v>55</v>
      </c>
      <c r="B56" s="164"/>
      <c r="C56" s="61" t="s">
        <v>81</v>
      </c>
      <c r="D56" s="104" t="s">
        <v>71</v>
      </c>
      <c r="E56" s="104" t="s">
        <v>51</v>
      </c>
      <c r="F56" s="104" t="s">
        <v>56</v>
      </c>
      <c r="G56" s="104" t="s">
        <v>75</v>
      </c>
      <c r="H56" s="104" t="s">
        <v>51</v>
      </c>
      <c r="I56" s="104" t="s">
        <v>52</v>
      </c>
      <c r="J56" s="62"/>
    </row>
    <row r="57" spans="1:15" s="58" customFormat="1" ht="17.25" customHeight="1" x14ac:dyDescent="0.2">
      <c r="A57" s="175" t="s">
        <v>53</v>
      </c>
      <c r="B57" s="176"/>
      <c r="C57" s="63"/>
      <c r="D57" s="129" t="str">
        <f>IF(C57="","",IF(C57=0,0,ROUND(C57%*$E$64,2)))</f>
        <v/>
      </c>
      <c r="E57" s="148" t="str">
        <f>IF(C57="","",IF(C57=0,0,ROUND($F$15*C57%,2)))</f>
        <v/>
      </c>
      <c r="F57" s="130" t="str">
        <f>IF(C57="","",IF(C57=0,0,ROUND(SUM(E57+$F$49),2)))</f>
        <v/>
      </c>
      <c r="G57" s="129" t="str">
        <f>IF(C57="","",IF(C57=0,0,ROUND(C57%*$G$64,2)))</f>
        <v/>
      </c>
      <c r="H57" s="148" t="str">
        <f>IF(C57="","",IF(C57=0,0,ROUND($H$15*C57%,2)))</f>
        <v/>
      </c>
      <c r="I57" s="130" t="str">
        <f>IF(C57="","",IF(C57=0,0,ROUND(SUM(H57+$H$49),2)))</f>
        <v/>
      </c>
      <c r="J57" s="62"/>
    </row>
    <row r="58" spans="1:15" s="58" customFormat="1" ht="15.75" customHeight="1" x14ac:dyDescent="0.2">
      <c r="A58" s="159" t="s">
        <v>54</v>
      </c>
      <c r="B58" s="160"/>
      <c r="C58" s="64"/>
      <c r="D58" s="131" t="str">
        <f>IF(C58="","",IF(C58=0,0,ROUND(C58%*$E$64,2)))</f>
        <v/>
      </c>
      <c r="E58" s="149" t="str">
        <f>IF(C58="","",IF(C58=0,0,ROUND($F$15*C58%,2)))</f>
        <v/>
      </c>
      <c r="F58" s="132" t="str">
        <f t="shared" ref="F58:F60" si="9">IF(C58="","",IF(C58=0,0,ROUND(SUM(E58+$F$49),2)))</f>
        <v/>
      </c>
      <c r="G58" s="133" t="str">
        <f>IF(C58="","",IF(C58=0,0,ROUND(C58%*$G$64,2)))</f>
        <v/>
      </c>
      <c r="H58" s="149" t="str">
        <f>IF(C58="","",IF(C58=0,0,ROUND($H$15*C58%,2)))</f>
        <v/>
      </c>
      <c r="I58" s="132" t="str">
        <f t="shared" ref="I58:I60" si="10">IF(C58="","",IF(C58=0,0,ROUND(SUM(H58+$H$49),2)))</f>
        <v/>
      </c>
      <c r="J58" s="62"/>
    </row>
    <row r="59" spans="1:15" s="58" customFormat="1" ht="18.75" customHeight="1" x14ac:dyDescent="0.2">
      <c r="A59" s="159" t="s">
        <v>57</v>
      </c>
      <c r="B59" s="160"/>
      <c r="C59" s="64"/>
      <c r="D59" s="131" t="str">
        <f>IF(C59="","",IF(C59=0,0,ROUND(C59%*$E$64,2)))</f>
        <v/>
      </c>
      <c r="E59" s="149" t="str">
        <f>IF(C59="","",IF(C59=0,0,ROUND($F$15*C59%,2)))</f>
        <v/>
      </c>
      <c r="F59" s="132" t="str">
        <f t="shared" si="9"/>
        <v/>
      </c>
      <c r="G59" s="131" t="str">
        <f>IF(C59="","",IF(C59=0,0,ROUND(C59%*$G$64,2)))</f>
        <v/>
      </c>
      <c r="H59" s="149" t="str">
        <f>IF(C59="","",IF(C59=0,0,ROUND($H$15*C59%,2)))</f>
        <v/>
      </c>
      <c r="I59" s="132" t="str">
        <f t="shared" si="10"/>
        <v/>
      </c>
      <c r="J59" s="62"/>
    </row>
    <row r="60" spans="1:15" s="67" customFormat="1" ht="15.75" customHeight="1" x14ac:dyDescent="0.25">
      <c r="A60" s="159" t="s">
        <v>58</v>
      </c>
      <c r="B60" s="160"/>
      <c r="C60" s="64"/>
      <c r="D60" s="131" t="str">
        <f>IF(C60="","",IF(C60=0,0,ROUND(C60%*$E$64,2)))</f>
        <v/>
      </c>
      <c r="E60" s="149" t="str">
        <f>IF(C60="","",IF(C60=0,0,ROUND($F$15*C60%,2)))</f>
        <v/>
      </c>
      <c r="F60" s="132" t="str">
        <f t="shared" si="9"/>
        <v/>
      </c>
      <c r="G60" s="133" t="str">
        <f>IF(C60="","",IF(C60=0,0,ROUND(C60%*$G$64,2)))</f>
        <v/>
      </c>
      <c r="H60" s="149" t="str">
        <f>IF(C60="","",IF(C60=0,0,ROUND($H$15*C60%,2)))</f>
        <v/>
      </c>
      <c r="I60" s="132" t="str">
        <f t="shared" si="10"/>
        <v/>
      </c>
      <c r="J60" s="66"/>
    </row>
    <row r="61" spans="1:15" s="103" customFormat="1" ht="15.75" customHeight="1" thickBot="1" x14ac:dyDescent="0.3">
      <c r="A61" s="161" t="s">
        <v>59</v>
      </c>
      <c r="B61" s="162"/>
      <c r="C61" s="65"/>
      <c r="D61" s="134" t="str">
        <f>IF(C61="","",IF(C61=0,0,ROUND(C61%*$E$64,2)))</f>
        <v/>
      </c>
      <c r="E61" s="150" t="str">
        <f>IF(C61="","",IF(C61=0,0,ROUND($F$15*C61%,2)))</f>
        <v/>
      </c>
      <c r="F61" s="135" t="str">
        <f>IF(C61="","",IF(C61=0,0,ROUND(SUM(E61+$F$49),2)))</f>
        <v/>
      </c>
      <c r="G61" s="134" t="str">
        <f>IF(C61="","",IF(C61=0,0,ROUND(C61%*$G$64,2)))</f>
        <v/>
      </c>
      <c r="H61" s="150" t="str">
        <f>IF(C61="","",IF(C61=0,0,ROUND($H$15*C61%,2)))</f>
        <v/>
      </c>
      <c r="I61" s="135" t="str">
        <f>IF(C61="","",IF(C61=0,0,ROUND(SUM(H61+$H$49),2)))</f>
        <v/>
      </c>
      <c r="J61" s="68"/>
    </row>
    <row r="62" spans="1:15" s="103" customFormat="1" ht="12" x14ac:dyDescent="0.25">
      <c r="A62" s="106"/>
      <c r="B62" s="107"/>
      <c r="C62" s="107"/>
      <c r="D62" s="107"/>
      <c r="E62" s="108"/>
      <c r="F62" s="108"/>
      <c r="G62" s="108"/>
      <c r="H62" s="108"/>
      <c r="I62" s="108"/>
      <c r="J62" s="105"/>
    </row>
    <row r="63" spans="1:15" s="103" customFormat="1" ht="12" x14ac:dyDescent="0.25">
      <c r="A63" s="106"/>
      <c r="B63" s="107"/>
      <c r="C63" s="107"/>
      <c r="D63" s="107"/>
      <c r="E63" s="108"/>
      <c r="F63" s="108"/>
      <c r="G63" s="108"/>
      <c r="H63" s="108"/>
      <c r="I63" s="108"/>
      <c r="J63" s="105"/>
    </row>
    <row r="64" spans="1:15" s="58" customFormat="1" ht="25.5" hidden="1" customHeight="1" x14ac:dyDescent="0.25">
      <c r="A64" s="155" t="s">
        <v>74</v>
      </c>
      <c r="B64" s="155"/>
      <c r="C64" s="155"/>
      <c r="D64" s="156"/>
      <c r="E64" s="127" t="str">
        <f>IFERROR(ROUND(SUM(((E17+E26)*100)/E49),2),"")</f>
        <v/>
      </c>
      <c r="F64" s="102"/>
      <c r="G64" s="127" t="str">
        <f>IFERROR(ROUND(SUM(((G17+G26)*100)/G49),2),"")</f>
        <v/>
      </c>
      <c r="H64" s="56"/>
      <c r="I64" s="87"/>
      <c r="J64" s="57"/>
      <c r="K64" s="57"/>
    </row>
    <row r="65" spans="1:11" s="58" customFormat="1" ht="14.25" customHeight="1" x14ac:dyDescent="0.25">
      <c r="A65" s="99"/>
      <c r="B65" s="99"/>
      <c r="C65" s="99"/>
      <c r="D65" s="99"/>
      <c r="E65" s="102"/>
      <c r="F65" s="102"/>
      <c r="G65" s="102"/>
      <c r="H65" s="56"/>
      <c r="I65" s="56"/>
      <c r="J65" s="100"/>
      <c r="K65" s="100"/>
    </row>
    <row r="66" spans="1:11" ht="28.5" customHeight="1" x14ac:dyDescent="0.2">
      <c r="A66" s="157" t="s">
        <v>82</v>
      </c>
      <c r="B66" s="157"/>
      <c r="C66" s="157"/>
      <c r="D66" s="157"/>
      <c r="E66" s="157"/>
      <c r="F66" s="157"/>
      <c r="G66" s="157"/>
      <c r="H66" s="157"/>
      <c r="I66" s="157"/>
    </row>
    <row r="67" spans="1:11" ht="15" customHeight="1" x14ac:dyDescent="0.2">
      <c r="A67" s="158" t="s">
        <v>83</v>
      </c>
      <c r="B67" s="158"/>
      <c r="C67" s="158"/>
      <c r="D67" s="158"/>
      <c r="E67" s="158"/>
      <c r="F67" s="158"/>
      <c r="G67" s="158"/>
      <c r="H67" s="158"/>
      <c r="I67" s="158"/>
    </row>
    <row r="68" spans="1:11" ht="15" hidden="1" x14ac:dyDescent="0.25">
      <c r="A68" s="151" t="s">
        <v>72</v>
      </c>
      <c r="B68" s="151"/>
      <c r="C68" s="151"/>
      <c r="D68" s="151"/>
      <c r="E68" s="151"/>
      <c r="F68" s="151"/>
      <c r="G68" s="151"/>
      <c r="H68" s="151"/>
      <c r="I68" s="151"/>
      <c r="J68" s="128"/>
      <c r="K68" s="128"/>
    </row>
    <row r="69" spans="1:11" ht="12.75" customHeight="1" x14ac:dyDescent="0.2">
      <c r="A69" s="151" t="s">
        <v>73</v>
      </c>
      <c r="B69" s="151"/>
      <c r="C69" s="151"/>
      <c r="D69" s="151"/>
      <c r="E69" s="151"/>
      <c r="F69" s="151"/>
      <c r="G69" s="151"/>
      <c r="H69" s="151"/>
      <c r="I69" s="151"/>
    </row>
    <row r="70" spans="1:11" ht="12.75" customHeight="1" x14ac:dyDescent="0.2">
      <c r="A70" s="151" t="s">
        <v>76</v>
      </c>
      <c r="B70" s="151"/>
      <c r="C70" s="70"/>
      <c r="D70" s="70"/>
      <c r="E70" s="71"/>
      <c r="F70" s="71"/>
      <c r="G70" s="71"/>
      <c r="H70" s="71"/>
      <c r="I70" s="71"/>
    </row>
  </sheetData>
  <sheetProtection algorithmName="SHA-512" hashValue="TSlbi4j3X+ahDaARJsVFpZw+6vdtksDChOzoIV2rZTAiq4AASuJJmwh//vLw/th5TbIeY/DPhqf9bjpg+hQdSA==" saltValue="Rbq9rhPNIYlCsgltDWEuXA==" spinCount="100000" sheet="1" objects="1" scenarios="1"/>
  <protectedRanges>
    <protectedRange algorithmName="SHA-512" hashValue="4hicAx647jU98SswMpOeCiu8O+4oQCxQdCJR+ptRWqxOFlu4UeBwJxBDp1R0JZD7CW256VP5GbnI6G2o14ezOA==" saltValue="ovVm32/Xv/aF802WSoAs/Q==" spinCount="100000" sqref="E10 F15:F16 H15:H16 E19:E25 G19:G20 G23:G26 E37:E38 G37:G38 E42:E44 G42:G44 E47:E48 G47:G48 C57:C61 E30:E34 G30:G34" name="Bereich1"/>
  </protectedRanges>
  <mergeCells count="69">
    <mergeCell ref="E10:H10"/>
    <mergeCell ref="A1:B1"/>
    <mergeCell ref="A2:G2"/>
    <mergeCell ref="A3:H3"/>
    <mergeCell ref="A4:H4"/>
    <mergeCell ref="A5:H5"/>
    <mergeCell ref="A6:H6"/>
    <mergeCell ref="A7:D7"/>
    <mergeCell ref="E7:H7"/>
    <mergeCell ref="A8:D9"/>
    <mergeCell ref="E8:H8"/>
    <mergeCell ref="E9:H9"/>
    <mergeCell ref="A13:D13"/>
    <mergeCell ref="B14:D14"/>
    <mergeCell ref="B15:D15"/>
    <mergeCell ref="B16:D16"/>
    <mergeCell ref="A10:D10"/>
    <mergeCell ref="A27:D27"/>
    <mergeCell ref="B28:D28"/>
    <mergeCell ref="B21:D21"/>
    <mergeCell ref="A11:D12"/>
    <mergeCell ref="E12:F12"/>
    <mergeCell ref="A17:D17"/>
    <mergeCell ref="B18:D18"/>
    <mergeCell ref="B19:D19"/>
    <mergeCell ref="B20:D20"/>
    <mergeCell ref="B22:D22"/>
    <mergeCell ref="B23:D23"/>
    <mergeCell ref="B24:D24"/>
    <mergeCell ref="B25:D25"/>
    <mergeCell ref="A26:D26"/>
    <mergeCell ref="E28:G28"/>
    <mergeCell ref="G12:H12"/>
    <mergeCell ref="B29:D29"/>
    <mergeCell ref="E29:G29"/>
    <mergeCell ref="B30:D30"/>
    <mergeCell ref="B32:D32"/>
    <mergeCell ref="B31:D31"/>
    <mergeCell ref="B33:D33"/>
    <mergeCell ref="B34:D34"/>
    <mergeCell ref="B35:D35"/>
    <mergeCell ref="A36:A39"/>
    <mergeCell ref="B39:D39"/>
    <mergeCell ref="A40:B40"/>
    <mergeCell ref="B41:D41"/>
    <mergeCell ref="A42:A44"/>
    <mergeCell ref="B42:D42"/>
    <mergeCell ref="B43:D43"/>
    <mergeCell ref="B44:D44"/>
    <mergeCell ref="A50:D50"/>
    <mergeCell ref="A57:B57"/>
    <mergeCell ref="A58:B58"/>
    <mergeCell ref="A59:B59"/>
    <mergeCell ref="D55:F55"/>
    <mergeCell ref="A45:D45"/>
    <mergeCell ref="B46:D46"/>
    <mergeCell ref="B47:D47"/>
    <mergeCell ref="B48:D48"/>
    <mergeCell ref="A49:D49"/>
    <mergeCell ref="A69:I69"/>
    <mergeCell ref="A70:B70"/>
    <mergeCell ref="G55:I55"/>
    <mergeCell ref="A64:D64"/>
    <mergeCell ref="A66:I66"/>
    <mergeCell ref="A67:I67"/>
    <mergeCell ref="A68:I68"/>
    <mergeCell ref="A60:B60"/>
    <mergeCell ref="A61:B61"/>
    <mergeCell ref="A56:B56"/>
  </mergeCells>
  <printOptions horizontalCentered="1"/>
  <pageMargins left="0.70866141732283472" right="0.70866141732283472" top="0.19685039370078741" bottom="0.43307086614173229" header="0" footer="0.19685039370078741"/>
  <pageSetup paperSize="9" scale="54" fitToWidth="2" orientation="portrait" r:id="rId1"/>
  <headerFooter>
    <oddFoote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4"/>
  <sheetViews>
    <sheetView showGridLines="0" view="pageBreakPreview" topLeftCell="A2" zoomScale="115" zoomScaleNormal="100" zoomScaleSheetLayoutView="115" workbookViewId="0">
      <selection activeCell="A8" sqref="A8:B8"/>
    </sheetView>
  </sheetViews>
  <sheetFormatPr baseColWidth="10" defaultRowHeight="11.25" x14ac:dyDescent="0.2"/>
  <cols>
    <col min="1" max="1" width="5.7109375" style="69" customWidth="1"/>
    <col min="2" max="2" width="70.7109375" style="101" customWidth="1"/>
    <col min="3" max="6" width="10.7109375" style="1" customWidth="1"/>
    <col min="7" max="16384" width="11.42578125" style="101"/>
  </cols>
  <sheetData>
    <row r="1" spans="1:9" s="2" customFormat="1" ht="21" customHeight="1" x14ac:dyDescent="0.25">
      <c r="A1" s="262" t="s">
        <v>86</v>
      </c>
      <c r="B1" s="262"/>
      <c r="C1" s="109"/>
      <c r="D1" s="109"/>
      <c r="E1" s="109"/>
      <c r="F1" s="72" t="s">
        <v>0</v>
      </c>
    </row>
    <row r="2" spans="1:9" s="2" customFormat="1" ht="36" customHeight="1" x14ac:dyDescent="0.25">
      <c r="A2" s="263" t="s">
        <v>87</v>
      </c>
      <c r="B2" s="263"/>
      <c r="C2" s="263"/>
      <c r="D2" s="263"/>
      <c r="E2" s="263"/>
      <c r="F2" s="263"/>
    </row>
    <row r="3" spans="1:9" s="2" customFormat="1" ht="31.5" customHeight="1" x14ac:dyDescent="0.25">
      <c r="A3" s="225" t="s">
        <v>1</v>
      </c>
      <c r="B3" s="225"/>
      <c r="C3" s="225"/>
      <c r="D3" s="225"/>
      <c r="E3" s="225"/>
      <c r="F3" s="225"/>
    </row>
    <row r="4" spans="1:9" s="2" customFormat="1" ht="15.75" customHeight="1" x14ac:dyDescent="0.25">
      <c r="A4" s="264" t="s">
        <v>2</v>
      </c>
      <c r="B4" s="265"/>
      <c r="C4" s="265"/>
      <c r="D4" s="265"/>
      <c r="E4" s="265"/>
      <c r="F4" s="266"/>
    </row>
    <row r="5" spans="1:9" s="5" customFormat="1" ht="9.9499999999999993" customHeight="1" x14ac:dyDescent="0.25">
      <c r="A5" s="4"/>
      <c r="B5" s="4"/>
      <c r="C5" s="4"/>
      <c r="D5" s="4"/>
      <c r="E5" s="4"/>
      <c r="F5" s="4"/>
    </row>
    <row r="6" spans="1:9" s="8" customFormat="1" ht="40.5" customHeight="1" x14ac:dyDescent="0.25">
      <c r="A6" s="267" t="s">
        <v>84</v>
      </c>
      <c r="B6" s="268"/>
      <c r="C6" s="268"/>
      <c r="D6" s="268"/>
      <c r="E6" s="268"/>
      <c r="F6" s="269"/>
      <c r="G6" s="7"/>
    </row>
    <row r="7" spans="1:9" ht="30.75" customHeight="1" x14ac:dyDescent="0.2">
      <c r="A7" s="270" t="s">
        <v>88</v>
      </c>
      <c r="B7" s="271"/>
      <c r="C7" s="271"/>
      <c r="D7" s="271"/>
      <c r="E7" s="271"/>
      <c r="F7" s="271"/>
      <c r="G7" s="112"/>
    </row>
    <row r="8" spans="1:9" ht="171.75" customHeight="1" x14ac:dyDescent="0.2">
      <c r="A8" s="258" t="s">
        <v>79</v>
      </c>
      <c r="B8" s="258"/>
      <c r="C8" s="233" t="s">
        <v>96</v>
      </c>
      <c r="D8" s="233"/>
      <c r="E8" s="233"/>
      <c r="F8" s="233"/>
    </row>
    <row r="9" spans="1:9" s="11" customFormat="1" ht="33" customHeight="1" x14ac:dyDescent="0.25">
      <c r="A9" s="234" t="s">
        <v>3</v>
      </c>
      <c r="B9" s="272"/>
      <c r="C9" s="275" t="s">
        <v>95</v>
      </c>
      <c r="D9" s="276"/>
      <c r="E9" s="276"/>
      <c r="F9" s="276"/>
      <c r="G9" s="9"/>
      <c r="H9" s="9"/>
      <c r="I9" s="10"/>
    </row>
    <row r="10" spans="1:9" s="11" customFormat="1" ht="45.75" customHeight="1" x14ac:dyDescent="0.25">
      <c r="A10" s="273"/>
      <c r="B10" s="274"/>
      <c r="C10" s="243" t="s">
        <v>80</v>
      </c>
      <c r="D10" s="243"/>
      <c r="E10" s="243"/>
      <c r="F10" s="243"/>
      <c r="G10" s="12"/>
      <c r="H10" s="12"/>
      <c r="I10" s="10"/>
    </row>
    <row r="11" spans="1:9" ht="39.75" customHeight="1" x14ac:dyDescent="0.2">
      <c r="A11" s="244" t="s">
        <v>60</v>
      </c>
      <c r="B11" s="244"/>
      <c r="C11" s="248"/>
      <c r="D11" s="248"/>
      <c r="E11" s="248"/>
      <c r="F11" s="248"/>
    </row>
    <row r="12" spans="1:9" ht="39.75" customHeight="1" x14ac:dyDescent="0.2">
      <c r="A12" s="249" t="s">
        <v>94</v>
      </c>
      <c r="B12" s="249"/>
      <c r="C12" s="250"/>
      <c r="D12" s="251"/>
      <c r="E12" s="251"/>
      <c r="F12" s="252"/>
    </row>
    <row r="13" spans="1:9" ht="39.75" customHeight="1" x14ac:dyDescent="0.2">
      <c r="A13" s="244" t="s">
        <v>63</v>
      </c>
      <c r="B13" s="244"/>
      <c r="C13" s="250"/>
      <c r="D13" s="251"/>
      <c r="E13" s="251"/>
      <c r="F13" s="252"/>
    </row>
    <row r="14" spans="1:9" ht="39.75" customHeight="1" x14ac:dyDescent="0.2">
      <c r="A14" s="244" t="s">
        <v>61</v>
      </c>
      <c r="B14" s="244"/>
      <c r="C14" s="245"/>
      <c r="D14" s="246"/>
      <c r="E14" s="246"/>
      <c r="F14" s="247"/>
    </row>
    <row r="15" spans="1:9" s="7" customFormat="1" ht="9.9499999999999993" customHeight="1" x14ac:dyDescent="0.25">
      <c r="A15" s="6"/>
      <c r="B15" s="6"/>
      <c r="C15" s="6"/>
      <c r="D15" s="6"/>
      <c r="E15" s="6"/>
      <c r="F15" s="6"/>
    </row>
    <row r="16" spans="1:9" ht="30.75" customHeight="1" x14ac:dyDescent="0.2">
      <c r="A16" s="270" t="s">
        <v>93</v>
      </c>
      <c r="B16" s="271"/>
      <c r="C16" s="271"/>
      <c r="D16" s="271"/>
      <c r="E16" s="271"/>
      <c r="F16" s="271"/>
    </row>
    <row r="17" spans="1:9" ht="179.25" customHeight="1" x14ac:dyDescent="0.2">
      <c r="A17" s="258" t="s">
        <v>79</v>
      </c>
      <c r="B17" s="258"/>
      <c r="C17" s="233" t="str">
        <f>C8</f>
        <v>Tarifvertrag 
für Sicherheitsdienstleistungen 
im Freistaat Sachsen 
vom 8. Dezember 2025
gültig mit Wirkung ab 1. Januar 2026</v>
      </c>
      <c r="D17" s="233"/>
      <c r="E17" s="233"/>
      <c r="F17" s="233"/>
    </row>
    <row r="18" spans="1:9" s="11" customFormat="1" ht="33" customHeight="1" x14ac:dyDescent="0.25">
      <c r="A18" s="234" t="s">
        <v>3</v>
      </c>
      <c r="B18" s="272"/>
      <c r="C18" s="275" t="s">
        <v>91</v>
      </c>
      <c r="D18" s="276"/>
      <c r="E18" s="276"/>
      <c r="F18" s="276"/>
      <c r="G18" s="9"/>
      <c r="H18" s="9"/>
      <c r="I18" s="10"/>
    </row>
    <row r="19" spans="1:9" s="11" customFormat="1" ht="47.25" customHeight="1" x14ac:dyDescent="0.25">
      <c r="A19" s="273"/>
      <c r="B19" s="274"/>
      <c r="C19" s="243" t="s">
        <v>80</v>
      </c>
      <c r="D19" s="243"/>
      <c r="E19" s="243"/>
      <c r="F19" s="243"/>
      <c r="G19" s="12"/>
      <c r="H19" s="12"/>
      <c r="I19" s="10"/>
    </row>
    <row r="20" spans="1:9" ht="39.75" customHeight="1" x14ac:dyDescent="0.2">
      <c r="A20" s="244" t="s">
        <v>60</v>
      </c>
      <c r="B20" s="244"/>
      <c r="C20" s="248"/>
      <c r="D20" s="248"/>
      <c r="E20" s="248"/>
      <c r="F20" s="248"/>
    </row>
    <row r="21" spans="1:9" ht="39.75" customHeight="1" x14ac:dyDescent="0.2">
      <c r="A21" s="249" t="s">
        <v>77</v>
      </c>
      <c r="B21" s="249"/>
      <c r="C21" s="250"/>
      <c r="D21" s="251"/>
      <c r="E21" s="251"/>
      <c r="F21" s="252"/>
    </row>
    <row r="22" spans="1:9" ht="39.75" customHeight="1" x14ac:dyDescent="0.2">
      <c r="A22" s="244" t="s">
        <v>63</v>
      </c>
      <c r="B22" s="244"/>
      <c r="C22" s="250"/>
      <c r="D22" s="251"/>
      <c r="E22" s="251"/>
      <c r="F22" s="252"/>
    </row>
    <row r="23" spans="1:9" ht="39.75" customHeight="1" x14ac:dyDescent="0.2">
      <c r="A23" s="244" t="s">
        <v>61</v>
      </c>
      <c r="B23" s="244"/>
      <c r="C23" s="245"/>
      <c r="D23" s="246"/>
      <c r="E23" s="246"/>
      <c r="F23" s="247"/>
    </row>
    <row r="24" spans="1:9" s="7" customFormat="1" ht="9.9499999999999993" customHeight="1" x14ac:dyDescent="0.25">
      <c r="A24" s="6"/>
      <c r="B24" s="6"/>
      <c r="C24" s="6"/>
      <c r="D24" s="6"/>
      <c r="E24" s="6"/>
      <c r="F24" s="6"/>
    </row>
    <row r="25" spans="1:9" s="8" customFormat="1" ht="30.75" customHeight="1" x14ac:dyDescent="0.25">
      <c r="A25" s="255" t="s">
        <v>89</v>
      </c>
      <c r="B25" s="256"/>
      <c r="C25" s="256"/>
      <c r="D25" s="256"/>
      <c r="E25" s="256"/>
      <c r="F25" s="257"/>
      <c r="G25" s="7"/>
    </row>
    <row r="26" spans="1:9" s="11" customFormat="1" ht="186" customHeight="1" x14ac:dyDescent="0.25">
      <c r="A26" s="258" t="s">
        <v>79</v>
      </c>
      <c r="B26" s="258"/>
      <c r="C26" s="233" t="str">
        <f>C8</f>
        <v>Tarifvertrag 
für Sicherheitsdienstleistungen 
im Freistaat Sachsen 
vom 8. Dezember 2025
gültig mit Wirkung ab 1. Januar 2026</v>
      </c>
      <c r="D26" s="233"/>
      <c r="E26" s="233"/>
      <c r="F26" s="233"/>
      <c r="G26" s="10"/>
    </row>
    <row r="27" spans="1:9" s="11" customFormat="1" ht="33" customHeight="1" x14ac:dyDescent="0.25">
      <c r="A27" s="234" t="s">
        <v>3</v>
      </c>
      <c r="B27" s="236"/>
      <c r="C27" s="277" t="s">
        <v>90</v>
      </c>
      <c r="D27" s="278"/>
      <c r="E27" s="278"/>
      <c r="F27" s="279"/>
      <c r="G27" s="9"/>
      <c r="H27" s="9"/>
      <c r="I27" s="10"/>
    </row>
    <row r="28" spans="1:9" s="11" customFormat="1" ht="45.75" customHeight="1" x14ac:dyDescent="0.25">
      <c r="A28" s="237"/>
      <c r="B28" s="239"/>
      <c r="C28" s="243" t="s">
        <v>80</v>
      </c>
      <c r="D28" s="243"/>
      <c r="E28" s="243"/>
      <c r="F28" s="243"/>
      <c r="G28" s="12"/>
      <c r="H28" s="12"/>
      <c r="I28" s="10"/>
    </row>
    <row r="29" spans="1:9" s="11" customFormat="1" ht="39.950000000000003" customHeight="1" x14ac:dyDescent="0.25">
      <c r="A29" s="219" t="s">
        <v>60</v>
      </c>
      <c r="B29" s="221"/>
      <c r="C29" s="259"/>
      <c r="D29" s="260"/>
      <c r="E29" s="260"/>
      <c r="F29" s="261"/>
      <c r="G29" s="10"/>
    </row>
    <row r="30" spans="1:9" s="11" customFormat="1" ht="39.950000000000003" customHeight="1" x14ac:dyDescent="0.25">
      <c r="A30" s="249" t="s">
        <v>77</v>
      </c>
      <c r="B30" s="249"/>
      <c r="C30" s="250"/>
      <c r="D30" s="251"/>
      <c r="E30" s="251"/>
      <c r="F30" s="252"/>
      <c r="G30" s="10"/>
    </row>
    <row r="31" spans="1:9" s="11" customFormat="1" ht="39.950000000000003" customHeight="1" x14ac:dyDescent="0.25">
      <c r="A31" s="244" t="s">
        <v>63</v>
      </c>
      <c r="B31" s="244"/>
      <c r="C31" s="250"/>
      <c r="D31" s="251"/>
      <c r="E31" s="251"/>
      <c r="F31" s="252"/>
      <c r="G31" s="10"/>
    </row>
    <row r="32" spans="1:9" s="11" customFormat="1" ht="39.950000000000003" customHeight="1" x14ac:dyDescent="0.25">
      <c r="A32" s="219" t="s">
        <v>61</v>
      </c>
      <c r="B32" s="221"/>
      <c r="C32" s="245"/>
      <c r="D32" s="246"/>
      <c r="E32" s="246"/>
      <c r="F32" s="247"/>
      <c r="G32" s="10"/>
    </row>
    <row r="33" spans="1:6" s="103" customFormat="1" ht="11.25" customHeight="1" x14ac:dyDescent="0.25">
      <c r="A33" s="254"/>
      <c r="B33" s="254"/>
      <c r="C33" s="254"/>
      <c r="D33" s="254"/>
      <c r="E33" s="254"/>
      <c r="F33" s="254"/>
    </row>
    <row r="34" spans="1:6" ht="36" customHeight="1" x14ac:dyDescent="0.2">
      <c r="A34" s="253" t="s">
        <v>62</v>
      </c>
      <c r="B34" s="253"/>
      <c r="C34" s="253"/>
      <c r="D34" s="253"/>
      <c r="E34" s="253"/>
      <c r="F34" s="253"/>
    </row>
  </sheetData>
  <sheetProtection algorithmName="SHA-512" hashValue="2DBrUWMrPx3T1O0bQ7tOGnGhNJBR1/aDJG4HnlnHJ8ysp2Yvts5D0si/mwKyzYF3SQii18WgXFsdyjLgE0RkuQ==" saltValue="mLwHcuQYofu89TD/WYNw7A==" spinCount="100000" sheet="1" objects="1" scenarios="1"/>
  <protectedRanges>
    <protectedRange algorithmName="SHA-512" hashValue="+3XT/9r3yDa3ijjdWZO8mK3S1FPWj1LYNiWbYieIA6tTgml2Sex8oF5re4cMKBQoUaYvsJ90E7ArK0Fkr2YRjg==" saltValue="eSgWP8+AtbrhPU/KzmRpLA==" spinCount="100000" sqref="C11:F14 C20:F23 C29:F32" name="Bereich1"/>
  </protectedRanges>
  <mergeCells count="49">
    <mergeCell ref="C18:F18"/>
    <mergeCell ref="A18:B19"/>
    <mergeCell ref="C19:F19"/>
    <mergeCell ref="C27:F27"/>
    <mergeCell ref="A16:F16"/>
    <mergeCell ref="A17:B17"/>
    <mergeCell ref="C17:F17"/>
    <mergeCell ref="A20:B20"/>
    <mergeCell ref="C20:F20"/>
    <mergeCell ref="A21:B21"/>
    <mergeCell ref="C21:F21"/>
    <mergeCell ref="A22:B22"/>
    <mergeCell ref="C22:F22"/>
    <mergeCell ref="A23:B23"/>
    <mergeCell ref="C23:F23"/>
    <mergeCell ref="A7:F7"/>
    <mergeCell ref="A8:B8"/>
    <mergeCell ref="C8:F8"/>
    <mergeCell ref="A9:B10"/>
    <mergeCell ref="C9:F9"/>
    <mergeCell ref="C10:F10"/>
    <mergeCell ref="A1:B1"/>
    <mergeCell ref="A2:F2"/>
    <mergeCell ref="A3:F3"/>
    <mergeCell ref="A4:F4"/>
    <mergeCell ref="A6:F6"/>
    <mergeCell ref="A34:F34"/>
    <mergeCell ref="A33:F33"/>
    <mergeCell ref="C28:F28"/>
    <mergeCell ref="A25:F25"/>
    <mergeCell ref="A26:B26"/>
    <mergeCell ref="C26:F26"/>
    <mergeCell ref="A27:B28"/>
    <mergeCell ref="A29:B29"/>
    <mergeCell ref="C29:F29"/>
    <mergeCell ref="A30:B30"/>
    <mergeCell ref="C30:F30"/>
    <mergeCell ref="A31:B31"/>
    <mergeCell ref="C31:F31"/>
    <mergeCell ref="A32:B32"/>
    <mergeCell ref="C32:F32"/>
    <mergeCell ref="A14:B14"/>
    <mergeCell ref="C14:F14"/>
    <mergeCell ref="C11:F11"/>
    <mergeCell ref="A12:B12"/>
    <mergeCell ref="C12:F12"/>
    <mergeCell ref="A13:B13"/>
    <mergeCell ref="C13:F13"/>
    <mergeCell ref="A11:B11"/>
  </mergeCells>
  <printOptions horizontalCentered="1"/>
  <pageMargins left="0.70866141732283472" right="0.70866141732283472" top="0.19685039370078741" bottom="0.43307086614173229" header="0" footer="0.19685039370078741"/>
  <pageSetup paperSize="9" scale="52" orientation="portrait" r:id="rId1"/>
  <headerFooter>
    <oddFoote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GL mobiler SD</vt:lpstr>
      <vt:lpstr>Bedarfsleistung.</vt:lpstr>
      <vt:lpstr>Bedarfsleistung.!Druckbereich</vt:lpstr>
      <vt:lpstr>'GL mobiler SD'!Druckbereich</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 Gabriele;Zinn, Daniela</dc:creator>
  <cp:lastModifiedBy>Janowetz, Eva-Maria</cp:lastModifiedBy>
  <dcterms:created xsi:type="dcterms:W3CDTF">2023-06-14T10:54:34Z</dcterms:created>
  <dcterms:modified xsi:type="dcterms:W3CDTF">2026-03-13T10:53:48Z</dcterms:modified>
</cp:coreProperties>
</file>