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mdenk2018.sharepoint.com/sites/HER-IPASchleuse/Freigegebene Dokumente/03 Vergabe/02 Vergabekonzeption/01_öTWB/VP1 - Generalplanung/01 Vergabeunterlagen/01.1 Veröffentlichung/01 Vergabeunterlagen (Teilnahmeantrag etc.)/"/>
    </mc:Choice>
  </mc:AlternateContent>
  <xr:revisionPtr revIDLastSave="55" documentId="13_ncr:1_{E40F9AC1-36BE-446A-A5FF-43AC67CD1575}" xr6:coauthVersionLast="47" xr6:coauthVersionMax="47" xr10:uidLastSave="{3244FDA2-E388-4892-AB16-E6961F4DA9F3}"/>
  <bookViews>
    <workbookView xWindow="-98" yWindow="-98" windowWidth="21795" windowHeight="12975" activeTab="1" xr2:uid="{DFA931C8-D9E7-46FF-AF9E-A99E742DD6C7}"/>
  </bookViews>
  <sheets>
    <sheet name="Formale Prüfung" sheetId="3" r:id="rId1"/>
    <sheet name="Referenzen" sheetId="1" r:id="rId2"/>
  </sheets>
  <definedNames>
    <definedName name="_xlnm.Print_Area" localSheetId="0">'Formale Prüfung'!$A$1:$J$47</definedName>
    <definedName name="_xlnm.Print_Area" localSheetId="1">Referenzen!$A$1:$P$113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B5" i="1"/>
  <c r="B4" i="1"/>
  <c r="B12" i="1" l="1"/>
  <c r="C32" i="3"/>
  <c r="C31" i="3"/>
  <c r="C28" i="3"/>
  <c r="B10" i="1" l="1"/>
  <c r="G16" i="1" l="1"/>
  <c r="C29" i="3" s="1"/>
  <c r="M32" i="1"/>
  <c r="J32" i="1"/>
  <c r="N38" i="1"/>
  <c r="N37" i="1"/>
  <c r="N36" i="1"/>
  <c r="N35" i="1"/>
  <c r="N34" i="1"/>
  <c r="K38" i="1"/>
  <c r="K37" i="1"/>
  <c r="K36" i="1"/>
  <c r="K35" i="1"/>
  <c r="K34" i="1"/>
  <c r="H38" i="1"/>
  <c r="H37" i="1"/>
  <c r="H36" i="1"/>
  <c r="H35" i="1"/>
  <c r="H34" i="1"/>
  <c r="G20" i="1" l="1"/>
  <c r="C33" i="3" s="1"/>
  <c r="O35" i="1"/>
  <c r="O36" i="1"/>
  <c r="O37" i="1"/>
  <c r="O38" i="1"/>
  <c r="O34" i="1"/>
  <c r="N39" i="1"/>
  <c r="M39" i="1" s="1"/>
  <c r="K39" i="1"/>
  <c r="J39" i="1" s="1"/>
  <c r="H39" i="1"/>
  <c r="G39" i="1" s="1"/>
  <c r="G17" i="1" l="1"/>
  <c r="N87" i="1"/>
  <c r="K87" i="1"/>
  <c r="N108" i="1"/>
  <c r="K108" i="1"/>
  <c r="H108" i="1"/>
  <c r="N107" i="1"/>
  <c r="K107" i="1"/>
  <c r="H107" i="1"/>
  <c r="N106" i="1"/>
  <c r="K106" i="1"/>
  <c r="H106" i="1"/>
  <c r="N83" i="1"/>
  <c r="K83" i="1"/>
  <c r="N102" i="1"/>
  <c r="N101" i="1"/>
  <c r="N100" i="1"/>
  <c r="N96" i="1"/>
  <c r="N95" i="1"/>
  <c r="N94" i="1"/>
  <c r="N93" i="1"/>
  <c r="N79" i="1"/>
  <c r="N78" i="1"/>
  <c r="N77" i="1"/>
  <c r="N76" i="1"/>
  <c r="N75" i="1"/>
  <c r="N74" i="1"/>
  <c r="N73" i="1"/>
  <c r="N69" i="1"/>
  <c r="N68" i="1"/>
  <c r="N67" i="1"/>
  <c r="N66" i="1"/>
  <c r="N65" i="1"/>
  <c r="N61" i="1"/>
  <c r="N60" i="1"/>
  <c r="N59" i="1"/>
  <c r="N58" i="1"/>
  <c r="N54" i="1"/>
  <c r="N53" i="1"/>
  <c r="N52" i="1"/>
  <c r="N48" i="1"/>
  <c r="N47" i="1"/>
  <c r="N46" i="1"/>
  <c r="N45" i="1"/>
  <c r="N44" i="1"/>
  <c r="K102" i="1"/>
  <c r="K101" i="1"/>
  <c r="K100" i="1"/>
  <c r="K96" i="1"/>
  <c r="K95" i="1"/>
  <c r="K94" i="1"/>
  <c r="K93" i="1"/>
  <c r="K79" i="1"/>
  <c r="K78" i="1"/>
  <c r="K77" i="1"/>
  <c r="K76" i="1"/>
  <c r="K75" i="1"/>
  <c r="K74" i="1"/>
  <c r="K73" i="1"/>
  <c r="K69" i="1"/>
  <c r="K68" i="1"/>
  <c r="K67" i="1"/>
  <c r="K66" i="1"/>
  <c r="K65" i="1"/>
  <c r="K61" i="1"/>
  <c r="K60" i="1"/>
  <c r="K59" i="1"/>
  <c r="K58" i="1"/>
  <c r="K54" i="1"/>
  <c r="K53" i="1"/>
  <c r="K52" i="1"/>
  <c r="K48" i="1"/>
  <c r="K47" i="1"/>
  <c r="K46" i="1"/>
  <c r="K45" i="1"/>
  <c r="K44" i="1"/>
  <c r="H87" i="1"/>
  <c r="H83" i="1"/>
  <c r="H102" i="1"/>
  <c r="H101" i="1"/>
  <c r="H100" i="1"/>
  <c r="H96" i="1"/>
  <c r="H95" i="1"/>
  <c r="H94" i="1"/>
  <c r="H93" i="1"/>
  <c r="H79" i="1"/>
  <c r="H78" i="1"/>
  <c r="H77" i="1"/>
  <c r="H76" i="1"/>
  <c r="H75" i="1"/>
  <c r="H74" i="1"/>
  <c r="H73" i="1"/>
  <c r="H69" i="1"/>
  <c r="H68" i="1"/>
  <c r="H67" i="1"/>
  <c r="H66" i="1"/>
  <c r="H65" i="1"/>
  <c r="H61" i="1"/>
  <c r="H60" i="1"/>
  <c r="H59" i="1"/>
  <c r="H58" i="1"/>
  <c r="H54" i="1"/>
  <c r="H53" i="1"/>
  <c r="H52" i="1"/>
  <c r="H48" i="1"/>
  <c r="H47" i="1"/>
  <c r="H46" i="1"/>
  <c r="H45" i="1"/>
  <c r="H44" i="1"/>
  <c r="N70" i="1" l="1"/>
  <c r="E39" i="3" s="1"/>
  <c r="K70" i="1"/>
  <c r="H70" i="1"/>
  <c r="C39" i="3" s="1"/>
  <c r="C30" i="3"/>
  <c r="C27" i="3" s="1"/>
  <c r="N49" i="1"/>
  <c r="E36" i="3" s="1"/>
  <c r="K49" i="1"/>
  <c r="D36" i="3" s="1"/>
  <c r="D39" i="3"/>
  <c r="H49" i="1"/>
  <c r="C36" i="3" s="1"/>
  <c r="N62" i="1"/>
  <c r="E38" i="3" s="1"/>
  <c r="H103" i="1"/>
  <c r="C43" i="3" s="1"/>
  <c r="K90" i="1"/>
  <c r="D41" i="3" s="1"/>
  <c r="N97" i="1"/>
  <c r="E42" i="3" s="1"/>
  <c r="K55" i="1"/>
  <c r="D37" i="3" s="1"/>
  <c r="N55" i="1"/>
  <c r="E37" i="3" s="1"/>
  <c r="H90" i="1"/>
  <c r="C41" i="3" s="1"/>
  <c r="N109" i="1"/>
  <c r="E44" i="3" s="1"/>
  <c r="H97" i="1"/>
  <c r="C42" i="3" s="1"/>
  <c r="N90" i="1"/>
  <c r="E41" i="3" s="1"/>
  <c r="K97" i="1"/>
  <c r="D42" i="3" s="1"/>
  <c r="H55" i="1"/>
  <c r="C37" i="3" s="1"/>
  <c r="N103" i="1"/>
  <c r="E43" i="3" s="1"/>
  <c r="H80" i="1"/>
  <c r="C40" i="3" s="1"/>
  <c r="K80" i="1"/>
  <c r="D40" i="3" s="1"/>
  <c r="N80" i="1"/>
  <c r="H62" i="1"/>
  <c r="C38" i="3" s="1"/>
  <c r="K62" i="1"/>
  <c r="D38" i="3" s="1"/>
  <c r="K103" i="1"/>
  <c r="D43" i="3" s="1"/>
  <c r="H109" i="1"/>
  <c r="C44" i="3" s="1"/>
  <c r="K109" i="1"/>
  <c r="D44" i="3" s="1"/>
  <c r="O73" i="1" l="1"/>
  <c r="E40" i="3"/>
  <c r="E35" i="3" s="1"/>
  <c r="C35" i="3"/>
  <c r="D35" i="3"/>
  <c r="O83" i="1"/>
  <c r="O65" i="1"/>
  <c r="O106" i="1"/>
  <c r="O93" i="1"/>
  <c r="O100" i="1"/>
  <c r="G112" i="1"/>
  <c r="G43" i="1" s="1"/>
  <c r="J112" i="1"/>
  <c r="J43" i="1" s="1"/>
  <c r="O52" i="1"/>
  <c r="M112" i="1"/>
  <c r="M43" i="1" s="1"/>
  <c r="O58" i="1"/>
  <c r="O44" i="1"/>
  <c r="C45" i="3" l="1"/>
  <c r="J15" i="1"/>
</calcChain>
</file>

<file path=xl/sharedStrings.xml><?xml version="1.0" encoding="utf-8"?>
<sst xmlns="http://schemas.openxmlformats.org/spreadsheetml/2006/main" count="430" uniqueCount="188">
  <si>
    <t>Auswahlmatrix Eignungskriterien</t>
  </si>
  <si>
    <t>Verfahrensnummer: 2026-801-000006</t>
  </si>
  <si>
    <t>Bitte nur die gelb markierten Zellen ausfüllen!</t>
  </si>
  <si>
    <t>Bewerber:</t>
  </si>
  <si>
    <t>Lfd. Nr. nach Eingang:</t>
  </si>
  <si>
    <t>auswählen</t>
  </si>
  <si>
    <t>Eingang Bewerbung:</t>
  </si>
  <si>
    <t>Bewerbergemeinschaft:</t>
  </si>
  <si>
    <t>Mitglied 1</t>
  </si>
  <si>
    <t>Mitglied 2</t>
  </si>
  <si>
    <t>Mitglied 3</t>
  </si>
  <si>
    <t>Mitglied 4</t>
  </si>
  <si>
    <t>Mitglied 5</t>
  </si>
  <si>
    <t>Namen Mitglieder:</t>
  </si>
  <si>
    <t xml:space="preserve">Formale Prüfung </t>
  </si>
  <si>
    <t>Anmerkungen:</t>
  </si>
  <si>
    <t>Teilnahmeantrag</t>
  </si>
  <si>
    <t>Eigenerklärung Eignung</t>
  </si>
  <si>
    <t>Referenzen</t>
  </si>
  <si>
    <t>Mindestanforderungen:</t>
  </si>
  <si>
    <t>3 Referenzen</t>
  </si>
  <si>
    <t>Referenzzeitraum</t>
  </si>
  <si>
    <t>Teilleistungen</t>
  </si>
  <si>
    <t>Vergleichbarkeit</t>
  </si>
  <si>
    <t>Eigenleistung</t>
  </si>
  <si>
    <t>Auftragsvolumen</t>
  </si>
  <si>
    <t>Referenzen:</t>
  </si>
  <si>
    <t>Referenz 1</t>
  </si>
  <si>
    <t>Referenz 2</t>
  </si>
  <si>
    <t>Referenz 3</t>
  </si>
  <si>
    <t>Punkte je Referenz:</t>
  </si>
  <si>
    <t>K1</t>
  </si>
  <si>
    <t>Technische Vergleichbarkeit</t>
  </si>
  <si>
    <t>K2</t>
  </si>
  <si>
    <t>Komplexität des Projektes</t>
  </si>
  <si>
    <t>K3</t>
  </si>
  <si>
    <t>Erbrachte Leistung</t>
  </si>
  <si>
    <t>K4</t>
  </si>
  <si>
    <t>Planungsanteil am 
Gesamtvolumen</t>
  </si>
  <si>
    <t>K5</t>
  </si>
  <si>
    <t>IPA-Erfahrungen</t>
  </si>
  <si>
    <t>K6</t>
  </si>
  <si>
    <t>Integration mehrerer 
Fachdisziplinen</t>
  </si>
  <si>
    <t>K7</t>
  </si>
  <si>
    <t>Digitale Methoden &amp; BIM</t>
  </si>
  <si>
    <t>K8</t>
  </si>
  <si>
    <t>Projektkoordination und 
Steuerungskompetenz</t>
  </si>
  <si>
    <t>K9</t>
  </si>
  <si>
    <t>Aktualität der Referenz</t>
  </si>
  <si>
    <t>Gesamtpunktzahl Referenzen:</t>
  </si>
  <si>
    <t>rechtzeitig</t>
  </si>
  <si>
    <t>ja</t>
  </si>
  <si>
    <t>zu spät (Ausschluss)</t>
  </si>
  <si>
    <t>nein</t>
  </si>
  <si>
    <t>nicht erforderlich</t>
  </si>
  <si>
    <t>Bewerber Nr.:</t>
  </si>
  <si>
    <t>1.</t>
  </si>
  <si>
    <r>
      <t xml:space="preserve">Es sind </t>
    </r>
    <r>
      <rPr>
        <b/>
        <sz val="10"/>
        <color theme="1"/>
        <rFont val="Arial"/>
        <family val="2"/>
      </rPr>
      <t>mindestens und höchstens drei (3)</t>
    </r>
    <r>
      <rPr>
        <sz val="10"/>
        <color theme="1"/>
        <rFont val="Arial"/>
        <family val="2"/>
      </rPr>
      <t xml:space="preserve"> technisch einschlägige und eigenständig erbrachte </t>
    </r>
    <r>
      <rPr>
        <b/>
        <sz val="10"/>
        <color theme="1"/>
        <rFont val="Arial"/>
        <family val="2"/>
      </rPr>
      <t>Referenzprojekte</t>
    </r>
    <r>
      <rPr>
        <sz val="10"/>
        <color theme="1"/>
        <rFont val="Arial"/>
        <family val="2"/>
      </rPr>
      <t xml:space="preserve"> einzureichen</t>
    </r>
  </si>
  <si>
    <t>2.</t>
  </si>
  <si>
    <r>
      <t>Jedes Referenzprojekt muss</t>
    </r>
    <r>
      <rPr>
        <b/>
        <sz val="10"/>
        <color theme="1"/>
        <rFont val="Arial"/>
        <family val="2"/>
      </rPr>
      <t xml:space="preserve"> in den letzten zehn (10) Jahren</t>
    </r>
    <r>
      <rPr>
        <sz val="10"/>
        <color theme="1"/>
        <rFont val="Arial"/>
        <family val="2"/>
      </rPr>
      <t xml:space="preserve"> abgeschlossen oder im Wesentlichen abgeschlossen worden sein (maßgeblich: Fertigstellung oder Inbetriebnahme).</t>
    </r>
  </si>
  <si>
    <t>3.</t>
  </si>
  <si>
    <r>
      <t xml:space="preserve">Jede Referenz muss </t>
    </r>
    <r>
      <rPr>
        <b/>
        <sz val="10"/>
        <color theme="1"/>
        <rFont val="Arial"/>
        <family val="2"/>
      </rPr>
      <t>mindestens zwei (2) der Teilleistungen</t>
    </r>
    <r>
      <rPr>
        <sz val="10"/>
        <color theme="1"/>
        <rFont val="Arial"/>
        <family val="2"/>
      </rPr>
      <t xml:space="preserve"> bestehend aus Spezialtiefbau, Maschinenbau, Stahlwasserbau, Erd- und Wasserbar undTragwerksplanung von wasserbaulichen Großbauwerken umfassen. Insgesamt müssen mit den 3 Referenzen </t>
    </r>
    <r>
      <rPr>
        <b/>
        <sz val="10"/>
        <color theme="1"/>
        <rFont val="Arial"/>
        <family val="2"/>
      </rPr>
      <t>alle 5 Teilleistungen mindestens jeweils 1 mal</t>
    </r>
    <r>
      <rPr>
        <sz val="10"/>
        <color theme="1"/>
        <rFont val="Arial"/>
        <family val="2"/>
      </rPr>
      <t xml:space="preserve"> abgedeckt werden. </t>
    </r>
  </si>
  <si>
    <t>4.</t>
  </si>
  <si>
    <t>Projekt muss in einem wasserbaulichen oder maritimen Kontext realisiert worden sein (z.B. Schleusen, Wehranlagen, Sperrwerke, Hafeninfrastruktur), idealerweise mit Integration in bestehende Bauwerke oder bei laufendem Betrieb.</t>
  </si>
  <si>
    <t>5.</t>
  </si>
  <si>
    <t>Die wesentlichen Leistungen (mindestens Spezialtiefbau und Tragwerksplanung) müssen vom Bieter selbst oder in einer führenden Rolle (z. B. als Generalunternehmer, ARGE-Führer) erbracht worden sein. Reine Teilleistungen im Unterauftrag ohne Gesamtverantwortung reichen nicht aus.</t>
  </si>
  <si>
    <t>6.</t>
  </si>
  <si>
    <t>Das an den Bewerber vergebene Auftragsvolumen (Gesamtplanungsleistung) muss je Referenzprojekt mindestens 2 Mio. € brutto betragen haben.</t>
  </si>
  <si>
    <t>Projektname:</t>
  </si>
  <si>
    <t>Leistungsbeginn (TT/MM/JJJJ):</t>
  </si>
  <si>
    <t>Leistungsabschluss (TT/MM/JJJJ):</t>
  </si>
  <si>
    <t>Zeitraum Mindestanforderung:</t>
  </si>
  <si>
    <t>bis</t>
  </si>
  <si>
    <t>Auftragsvolumen (Gesamtbauleistung) brutto:</t>
  </si>
  <si>
    <t xml:space="preserve"> Auftragsvolumen (Gesamtplanungsleistung) Mindestanforderung:</t>
  </si>
  <si>
    <t>Teilleistung 1 - Spezialtiefbau:</t>
  </si>
  <si>
    <t>Teilleistung 2 - Maschinenbau:</t>
  </si>
  <si>
    <t>Teilleistung 3 - Stahlwasserbau:</t>
  </si>
  <si>
    <t>Teilleistung 4 - Erd- und Wasserbau:</t>
  </si>
  <si>
    <t>Teilleistung 5 - Tragwerksplanung:</t>
  </si>
  <si>
    <t>technisches Kriterium</t>
  </si>
  <si>
    <t>Einzelkriterium</t>
  </si>
  <si>
    <t>Punkte:</t>
  </si>
  <si>
    <t>Punkte K1:</t>
  </si>
  <si>
    <t>K1.1</t>
  </si>
  <si>
    <t xml:space="preserve">Bauwerkstyp ist vergleichbar. </t>
  </si>
  <si>
    <t>K1.2</t>
  </si>
  <si>
    <t>Hydraulische Randbedingungen, hydraulisch betriebene Antriebssysteme wurden geplant und koordiniert.</t>
  </si>
  <si>
    <t>K1.3</t>
  </si>
  <si>
    <t>Spezialtiefbau- oder Wasserbauanteile prägen das Projekt; zusätzlich Stahlwasserbauten mit beweglichen Verschlussorganen</t>
  </si>
  <si>
    <t>K1.4</t>
  </si>
  <si>
    <t>Planung und Integration von maschinentechnischen Komponenten</t>
  </si>
  <si>
    <t>K1.5</t>
  </si>
  <si>
    <t xml:space="preserve">Eingliederung in Bestand / wasserbauliche Infrastruktur </t>
  </si>
  <si>
    <t>max 20 Punkte</t>
  </si>
  <si>
    <t>Punkte K2:</t>
  </si>
  <si>
    <t>K2.1</t>
  </si>
  <si>
    <t>Schwierige geotechnische Rahmenbedingungen (gem.  geotechnische Kategorie 3 nach DIN 4020)</t>
  </si>
  <si>
    <t>K2.2</t>
  </si>
  <si>
    <t>Bau unter Betrieb oder eingeschränkten Randbedingungen.</t>
  </si>
  <si>
    <t>K2.3</t>
  </si>
  <si>
    <t>Umwelt-, Sicherheits- oder behördliche Anforderungen erhöhten die Komplexität.</t>
  </si>
  <si>
    <t>max 15 Punkte</t>
  </si>
  <si>
    <t>Punkte K3:</t>
  </si>
  <si>
    <t>Erbrachte Leistung in Anlehnung an den Projektablauf nach Leistungsphasen lt. HOAI</t>
  </si>
  <si>
    <t>K3.1</t>
  </si>
  <si>
    <t>LPH 3</t>
  </si>
  <si>
    <t>K3.2</t>
  </si>
  <si>
    <t>LPH 4</t>
  </si>
  <si>
    <t>K3.3</t>
  </si>
  <si>
    <t>LPH 5</t>
  </si>
  <si>
    <t>K3.4</t>
  </si>
  <si>
    <t>LPH 8 (inkl. Montageplanung, Hebenachweise oder Abnahmeplanung)</t>
  </si>
  <si>
    <t>Punkte K4:</t>
  </si>
  <si>
    <t>Planungsanteil am Gesamtvolumen</t>
  </si>
  <si>
    <t>K4.1</t>
  </si>
  <si>
    <t>Planungshonorar ≤ 2,5 Mio.€ brutto</t>
  </si>
  <si>
    <t>Planungshonorar ≤ 7,5 Mio.€ brutto</t>
  </si>
  <si>
    <t>Planungshonorar ≤ 12,5 Mio.€ brutto</t>
  </si>
  <si>
    <t>Planungshonorar ≤ 20 Mio.€ brutto</t>
  </si>
  <si>
    <t>Planungshonorar &gt; 20 Mio.€ brutto</t>
  </si>
  <si>
    <t>max 10 Punkte</t>
  </si>
  <si>
    <t>Punkte K5:</t>
  </si>
  <si>
    <t>Vertrags- und Organisationsform / IPA-Erfahrung</t>
  </si>
  <si>
    <t>K5.1</t>
  </si>
  <si>
    <t>Vertragsstruktur IPA / Allianzmodell</t>
  </si>
  <si>
    <t>Projekt wurde in einem GU-, TU- oder ARGE-Modell mit interner Koordination und Schnittstellensteuerung</t>
  </si>
  <si>
    <t>Einzelvergabe / konventionelle Abwicklung</t>
  </si>
  <si>
    <t>K5.2</t>
  </si>
  <si>
    <t>K5.3</t>
  </si>
  <si>
    <t>Zielkostenmodell / anreizbasierte Vergütung</t>
  </si>
  <si>
    <t>K5.4</t>
  </si>
  <si>
    <t>Gemeinsames Projektcontrolling und Risiko-/Kostenmanagement</t>
  </si>
  <si>
    <t>K5.5</t>
  </si>
  <si>
    <t>Best-for-Project-Prinzip / kollektive Entscheidungsfindung</t>
  </si>
  <si>
    <t>Verantwortung für externe Schnittstellen / Behörden / AG-Kommunikation</t>
  </si>
  <si>
    <t>Punkte K6:</t>
  </si>
  <si>
    <t>Integration mehrerer Fachdisziplinen</t>
  </si>
  <si>
    <t>K6.1</t>
  </si>
  <si>
    <t>Mind. drei Disziplinen wurden hausintern koordiniert</t>
  </si>
  <si>
    <t>K6.2</t>
  </si>
  <si>
    <t>Nachweis enger Koordination mit mindestens zwei angrenzenden Gewerken</t>
  </si>
  <si>
    <t>max 5 Punkte</t>
  </si>
  <si>
    <t>Punkte K7:</t>
  </si>
  <si>
    <t>K7.1</t>
  </si>
  <si>
    <t>Modellbasierte Planung und Koordination (BIM)</t>
  </si>
  <si>
    <t>K7.2</t>
  </si>
  <si>
    <t>Simulations- und Analysewerkzeuge in der Planung</t>
  </si>
  <si>
    <t>K7.3</t>
  </si>
  <si>
    <t>Digitale Qualitätssicherung und Planprüfung</t>
  </si>
  <si>
    <t>K7.4</t>
  </si>
  <si>
    <t>Dokumentation und digitale Nachweissysteme</t>
  </si>
  <si>
    <t>Punkte K8:</t>
  </si>
  <si>
    <t>Projektkoordination und Steuerungskompetenz</t>
  </si>
  <si>
    <t>K8.1</t>
  </si>
  <si>
    <t>Bewerber hatte zentrale Steuerungsfunktion</t>
  </si>
  <si>
    <t>K8.2</t>
  </si>
  <si>
    <t>Abstimmung mit externen Akteuren erfolgte strukturiert (Stichwort: Share- und Stakeholdermanagement)</t>
  </si>
  <si>
    <t>K8.3</t>
  </si>
  <si>
    <t>Terminplanung, Kostenermittlung</t>
  </si>
  <si>
    <t>Punkte K9:</t>
  </si>
  <si>
    <t>K9.1</t>
  </si>
  <si>
    <t>Summe Punkte je Referenz:</t>
  </si>
  <si>
    <t>Spezialtiefbau</t>
  </si>
  <si>
    <t>Maschinenbau</t>
  </si>
  <si>
    <t>Stahlwasserbau</t>
  </si>
  <si>
    <t>Erd- und Wasserbau</t>
  </si>
  <si>
    <t>Abbrucharbeiten</t>
  </si>
  <si>
    <t>Tragwerksplanung</t>
  </si>
  <si>
    <t>erfüllt</t>
  </si>
  <si>
    <t>nicht erfüllt</t>
  </si>
  <si>
    <t>Ersatz der Schleuse Herbrum</t>
  </si>
  <si>
    <t>K4.1 nur eine Auswahl möglich!</t>
  </si>
  <si>
    <t>K5.1 nur eine Auswahl möglich!</t>
  </si>
  <si>
    <t>K9.1 nur eine Auswahl möglich!</t>
  </si>
  <si>
    <t>Abschluss des Referenzprojektes vor 10 bis 6 Jahren
(zwischen 01.03.2016 und 29.02.2020)</t>
  </si>
  <si>
    <t>Abschluss des Referenzprojektes vor 3 bis 6 Jahren
(zwischen 01.03.2020 und 28.02.2023)</t>
  </si>
  <si>
    <t>Abschluss des Referenzprojektes in den letzten 3 Jahren
(zwischen 01.03.2023 und 01.03.2026)</t>
  </si>
  <si>
    <t>Angaben und Erklärungen  Bewerber</t>
  </si>
  <si>
    <t>Eigenerklärung zur Verordnung (EU) 2022/576</t>
  </si>
  <si>
    <t>Eigenerklärung zu den Umsätzen</t>
  </si>
  <si>
    <t>Berfus- o. Betriebshaftpflichtversicherung</t>
  </si>
  <si>
    <t>technische Leistungsfähigkeit</t>
  </si>
  <si>
    <t>berufliche Leistungsfähigkeit</t>
  </si>
  <si>
    <t>Nachunternehmerverpflichtungserklärung</t>
  </si>
  <si>
    <t>Vergabepaket: VP I - Generalplanung</t>
  </si>
  <si>
    <t>Maximale Punktzahl:</t>
  </si>
  <si>
    <t>max 6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</si>
</sst>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20"/>
      <color theme="1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10" fillId="0" borderId="0" xfId="0" applyFont="1"/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5" borderId="6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right" vertical="center"/>
    </xf>
    <xf numFmtId="0" fontId="2" fillId="5" borderId="1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18" xfId="0" applyFont="1" applyBorder="1" applyAlignment="1">
      <alignment horizontal="center" vertical="center"/>
    </xf>
  </cellXfs>
  <cellStyles count="1">
    <cellStyle name="Standard" xfId="0" builtinId="0"/>
  </cellStyles>
  <dxfs count="1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474B4-449C-47CA-9679-90E4EB5E9E04}">
  <dimension ref="A2:I103"/>
  <sheetViews>
    <sheetView view="pageBreakPreview" zoomScale="64" zoomScaleNormal="66" workbookViewId="0">
      <selection activeCell="B5" sqref="B5"/>
    </sheetView>
  </sheetViews>
  <sheetFormatPr baseColWidth="10" defaultColWidth="10.73046875" defaultRowHeight="12.75" x14ac:dyDescent="0.35"/>
  <cols>
    <col min="1" max="1" width="4.59765625" style="1" customWidth="1"/>
    <col min="2" max="2" width="37.265625" style="1" customWidth="1"/>
    <col min="3" max="6" width="23.1328125" style="1" customWidth="1"/>
    <col min="7" max="8" width="23.1328125" style="1" hidden="1" customWidth="1"/>
    <col min="9" max="9" width="34.73046875" style="1" customWidth="1"/>
    <col min="10" max="10" width="5.86328125" style="1" customWidth="1"/>
    <col min="11" max="16384" width="10.73046875" style="1"/>
  </cols>
  <sheetData>
    <row r="2" spans="1:9" ht="15" x14ac:dyDescent="0.4">
      <c r="B2" s="19" t="s">
        <v>171</v>
      </c>
    </row>
    <row r="3" spans="1:9" ht="13.15" x14ac:dyDescent="0.4">
      <c r="B3" s="9" t="s">
        <v>0</v>
      </c>
    </row>
    <row r="4" spans="1:9" ht="13.15" x14ac:dyDescent="0.4">
      <c r="B4" s="9" t="s">
        <v>185</v>
      </c>
    </row>
    <row r="5" spans="1:9" ht="13.15" x14ac:dyDescent="0.4">
      <c r="B5" s="9" t="s">
        <v>1</v>
      </c>
    </row>
    <row r="7" spans="1:9" ht="13.15" x14ac:dyDescent="0.4">
      <c r="B7" s="20" t="s">
        <v>2</v>
      </c>
    </row>
    <row r="9" spans="1:9" ht="25.5" customHeight="1" x14ac:dyDescent="0.35">
      <c r="A9" s="98" t="s">
        <v>3</v>
      </c>
      <c r="B9" s="98"/>
      <c r="C9" s="62"/>
      <c r="D9" s="62"/>
    </row>
    <row r="10" spans="1:9" ht="25.5" customHeight="1" x14ac:dyDescent="0.35">
      <c r="A10" s="98" t="s">
        <v>4</v>
      </c>
      <c r="B10" s="98"/>
      <c r="C10" s="29" t="s">
        <v>5</v>
      </c>
    </row>
    <row r="11" spans="1:9" ht="25.5" customHeight="1" x14ac:dyDescent="0.35">
      <c r="A11" s="98" t="s">
        <v>6</v>
      </c>
      <c r="B11" s="98"/>
      <c r="C11" s="3" t="s">
        <v>5</v>
      </c>
    </row>
    <row r="12" spans="1:9" ht="25.5" customHeight="1" x14ac:dyDescent="0.35">
      <c r="A12" s="98" t="s">
        <v>7</v>
      </c>
      <c r="B12" s="98"/>
      <c r="C12" s="3" t="s">
        <v>5</v>
      </c>
      <c r="D12" s="14" t="s">
        <v>8</v>
      </c>
      <c r="E12" s="14" t="s">
        <v>9</v>
      </c>
      <c r="F12" s="14" t="s">
        <v>10</v>
      </c>
      <c r="G12" s="14" t="s">
        <v>11</v>
      </c>
      <c r="H12" s="14" t="s">
        <v>12</v>
      </c>
      <c r="I12" s="23"/>
    </row>
    <row r="13" spans="1:9" ht="25.5" customHeight="1" x14ac:dyDescent="0.35">
      <c r="A13" s="98" t="s">
        <v>13</v>
      </c>
      <c r="B13" s="98"/>
      <c r="C13" s="41"/>
      <c r="D13" s="6"/>
      <c r="E13" s="6"/>
      <c r="F13" s="6"/>
      <c r="G13" s="6"/>
      <c r="H13" s="6"/>
    </row>
    <row r="14" spans="1:9" ht="25.5" customHeight="1" x14ac:dyDescent="0.35">
      <c r="A14" s="99" t="s">
        <v>14</v>
      </c>
      <c r="B14" s="99"/>
      <c r="C14" s="99"/>
      <c r="D14" s="99"/>
      <c r="E14" s="99"/>
      <c r="F14" s="99"/>
      <c r="G14" s="99"/>
      <c r="H14" s="100"/>
      <c r="I14" s="40" t="s">
        <v>15</v>
      </c>
    </row>
    <row r="15" spans="1:9" ht="22.35" customHeight="1" x14ac:dyDescent="0.35">
      <c r="A15" s="97" t="s">
        <v>16</v>
      </c>
      <c r="B15" s="97"/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  <c r="I15" s="6"/>
    </row>
    <row r="16" spans="1:9" ht="22.35" customHeight="1" x14ac:dyDescent="0.35">
      <c r="A16" s="90" t="s">
        <v>178</v>
      </c>
      <c r="B16" s="90"/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6"/>
    </row>
    <row r="17" spans="1:9" ht="22.35" customHeight="1" x14ac:dyDescent="0.35">
      <c r="A17" s="90" t="s">
        <v>179</v>
      </c>
      <c r="B17" s="90"/>
      <c r="C17" s="3" t="s">
        <v>5</v>
      </c>
      <c r="D17" s="3" t="s">
        <v>5</v>
      </c>
      <c r="E17" s="3" t="s">
        <v>5</v>
      </c>
      <c r="F17" s="3" t="s">
        <v>5</v>
      </c>
      <c r="G17" s="3"/>
      <c r="H17" s="3"/>
      <c r="I17" s="6"/>
    </row>
    <row r="18" spans="1:9" ht="22.35" customHeight="1" x14ac:dyDescent="0.35">
      <c r="A18" s="90" t="s">
        <v>17</v>
      </c>
      <c r="B18" s="90"/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6"/>
    </row>
    <row r="19" spans="1:9" ht="22.35" customHeight="1" x14ac:dyDescent="0.35">
      <c r="A19" s="90" t="s">
        <v>180</v>
      </c>
      <c r="B19" s="90"/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3" t="s">
        <v>5</v>
      </c>
      <c r="I19" s="6"/>
    </row>
    <row r="20" spans="1:9" ht="22.35" customHeight="1" x14ac:dyDescent="0.35">
      <c r="A20" s="90" t="s">
        <v>181</v>
      </c>
      <c r="B20" s="90"/>
      <c r="C20" s="3" t="s">
        <v>5</v>
      </c>
      <c r="D20" s="3" t="s">
        <v>5</v>
      </c>
      <c r="E20" s="3" t="s">
        <v>5</v>
      </c>
      <c r="F20" s="3" t="s">
        <v>5</v>
      </c>
      <c r="G20" s="3" t="s">
        <v>5</v>
      </c>
      <c r="H20" s="3" t="s">
        <v>5</v>
      </c>
      <c r="I20" s="6"/>
    </row>
    <row r="21" spans="1:9" ht="22.35" customHeight="1" x14ac:dyDescent="0.35">
      <c r="A21" s="90" t="s">
        <v>182</v>
      </c>
      <c r="B21" s="90"/>
      <c r="C21" s="3" t="s">
        <v>5</v>
      </c>
      <c r="D21" s="3" t="s">
        <v>5</v>
      </c>
      <c r="E21" s="3" t="s">
        <v>5</v>
      </c>
      <c r="F21" s="3" t="s">
        <v>5</v>
      </c>
      <c r="G21" s="3" t="s">
        <v>5</v>
      </c>
      <c r="H21" s="3" t="s">
        <v>5</v>
      </c>
      <c r="I21" s="6"/>
    </row>
    <row r="22" spans="1:9" ht="22.35" customHeight="1" x14ac:dyDescent="0.4">
      <c r="A22" s="92" t="s">
        <v>183</v>
      </c>
      <c r="B22" s="92"/>
      <c r="C22" s="3" t="s">
        <v>5</v>
      </c>
      <c r="D22" s="3" t="s">
        <v>5</v>
      </c>
      <c r="E22" s="3" t="s">
        <v>5</v>
      </c>
      <c r="F22" s="3" t="s">
        <v>5</v>
      </c>
      <c r="G22" s="3" t="s">
        <v>5</v>
      </c>
      <c r="H22" s="3" t="s">
        <v>5</v>
      </c>
      <c r="I22" s="6"/>
    </row>
    <row r="23" spans="1:9" ht="22.35" customHeight="1" x14ac:dyDescent="0.4">
      <c r="A23" s="91" t="s">
        <v>18</v>
      </c>
      <c r="B23" s="91"/>
      <c r="C23" s="3" t="s">
        <v>5</v>
      </c>
      <c r="D23" s="3" t="s">
        <v>5</v>
      </c>
      <c r="E23" s="3" t="s">
        <v>5</v>
      </c>
      <c r="F23" s="3" t="s">
        <v>5</v>
      </c>
      <c r="G23" s="3" t="s">
        <v>5</v>
      </c>
      <c r="H23" s="3" t="s">
        <v>5</v>
      </c>
      <c r="I23" s="6"/>
    </row>
    <row r="24" spans="1:9" ht="22.35" customHeight="1" x14ac:dyDescent="0.4">
      <c r="A24" s="91" t="s">
        <v>184</v>
      </c>
      <c r="B24" s="91"/>
      <c r="C24" s="3" t="s">
        <v>5</v>
      </c>
      <c r="D24" s="3" t="s">
        <v>5</v>
      </c>
      <c r="E24" s="3" t="s">
        <v>5</v>
      </c>
      <c r="F24" s="3" t="s">
        <v>5</v>
      </c>
      <c r="G24" s="3" t="s">
        <v>5</v>
      </c>
      <c r="H24" s="3" t="s">
        <v>5</v>
      </c>
      <c r="I24" s="6"/>
    </row>
    <row r="27" spans="1:9" ht="26.45" customHeight="1" x14ac:dyDescent="0.35">
      <c r="A27" s="102" t="s">
        <v>19</v>
      </c>
      <c r="B27" s="103"/>
      <c r="C27" s="82" t="str">
        <f>IF(AND(C28="erfüllt",C29="erfüllt",C30="erfüllt",C31="erfüllt",C32="erfüllt",C33="erfüllt"),"erfüllt","nicht erfüllt")</f>
        <v>nicht erfüllt</v>
      </c>
      <c r="D27" s="82"/>
      <c r="E27" s="82"/>
      <c r="F27" s="101" t="s">
        <v>15</v>
      </c>
      <c r="G27" s="101"/>
      <c r="H27" s="101"/>
      <c r="I27" s="101"/>
    </row>
    <row r="28" spans="1:9" ht="26.45" customHeight="1" x14ac:dyDescent="0.35">
      <c r="A28" s="43">
        <v>1</v>
      </c>
      <c r="B28" s="28" t="s">
        <v>20</v>
      </c>
      <c r="C28" s="93" t="str">
        <f>IF(Referenzen!G15="erfüllt","erfüllt","nicht erfüllt")</f>
        <v>nicht erfüllt</v>
      </c>
      <c r="D28" s="94"/>
      <c r="E28" s="95"/>
      <c r="F28" s="96"/>
      <c r="G28" s="96"/>
      <c r="H28" s="96"/>
      <c r="I28" s="96"/>
    </row>
    <row r="29" spans="1:9" ht="26.45" customHeight="1" x14ac:dyDescent="0.35">
      <c r="A29" s="43">
        <v>2</v>
      </c>
      <c r="B29" s="28" t="s">
        <v>21</v>
      </c>
      <c r="C29" s="93" t="str">
        <f>IF(Referenzen!G16="erfüllt","erfüllt","nicht erfüllt")</f>
        <v>nicht erfüllt</v>
      </c>
      <c r="D29" s="94"/>
      <c r="E29" s="95"/>
      <c r="F29" s="96"/>
      <c r="G29" s="96"/>
      <c r="H29" s="96"/>
      <c r="I29" s="96"/>
    </row>
    <row r="30" spans="1:9" ht="26.45" customHeight="1" x14ac:dyDescent="0.35">
      <c r="A30" s="43">
        <v>3</v>
      </c>
      <c r="B30" s="28" t="s">
        <v>22</v>
      </c>
      <c r="C30" s="93" t="str">
        <f>IF(Referenzen!G17="erfüllt","erfüllt","nicht erfüllt")</f>
        <v>nicht erfüllt</v>
      </c>
      <c r="D30" s="94"/>
      <c r="E30" s="95"/>
      <c r="F30" s="96"/>
      <c r="G30" s="96"/>
      <c r="H30" s="96"/>
      <c r="I30" s="96"/>
    </row>
    <row r="31" spans="1:9" ht="26.45" customHeight="1" x14ac:dyDescent="0.35">
      <c r="A31" s="43">
        <v>4</v>
      </c>
      <c r="B31" s="28" t="s">
        <v>23</v>
      </c>
      <c r="C31" s="93" t="str">
        <f>IF(Referenzen!G18="erfüllt","erfüllt","nicht erfüllt")</f>
        <v>nicht erfüllt</v>
      </c>
      <c r="D31" s="94"/>
      <c r="E31" s="95"/>
      <c r="F31" s="96"/>
      <c r="G31" s="96"/>
      <c r="H31" s="96"/>
      <c r="I31" s="96"/>
    </row>
    <row r="32" spans="1:9" ht="26.45" customHeight="1" x14ac:dyDescent="0.35">
      <c r="A32" s="43">
        <v>5</v>
      </c>
      <c r="B32" s="28" t="s">
        <v>24</v>
      </c>
      <c r="C32" s="93" t="str">
        <f>IF(Referenzen!G19="erfüllt","erfüllt","nicht erfüllt")</f>
        <v>nicht erfüllt</v>
      </c>
      <c r="D32" s="94"/>
      <c r="E32" s="95"/>
      <c r="F32" s="96"/>
      <c r="G32" s="96"/>
      <c r="H32" s="96"/>
      <c r="I32" s="96"/>
    </row>
    <row r="33" spans="1:9" ht="26.45" customHeight="1" x14ac:dyDescent="0.35">
      <c r="A33" s="43">
        <v>6</v>
      </c>
      <c r="B33" s="28" t="s">
        <v>25</v>
      </c>
      <c r="C33" s="93" t="str">
        <f>IF(Referenzen!G20="erfüllt","erfüllt","nicht erfüllt")</f>
        <v>nicht erfüllt</v>
      </c>
      <c r="D33" s="94"/>
      <c r="E33" s="95"/>
      <c r="F33" s="96"/>
      <c r="G33" s="96"/>
      <c r="H33" s="96"/>
      <c r="I33" s="96"/>
    </row>
    <row r="34" spans="1:9" ht="26.45" customHeight="1" x14ac:dyDescent="0.35">
      <c r="A34" s="88" t="s">
        <v>26</v>
      </c>
      <c r="B34" s="88"/>
      <c r="C34" s="14" t="s">
        <v>27</v>
      </c>
      <c r="D34" s="14" t="s">
        <v>28</v>
      </c>
      <c r="E34" s="14" t="s">
        <v>29</v>
      </c>
      <c r="F34" s="104"/>
      <c r="G34" s="104"/>
      <c r="H34" s="104"/>
      <c r="I34" s="104"/>
    </row>
    <row r="35" spans="1:9" ht="26.45" customHeight="1" x14ac:dyDescent="0.35">
      <c r="A35" s="88" t="s">
        <v>30</v>
      </c>
      <c r="B35" s="88"/>
      <c r="C35" s="28">
        <f>SUM(C36:C44)</f>
        <v>0</v>
      </c>
      <c r="D35" s="28">
        <f>SUM(D36:D44)</f>
        <v>0</v>
      </c>
      <c r="E35" s="28">
        <f>SUM(E36:E44)</f>
        <v>0</v>
      </c>
      <c r="F35" s="101" t="s">
        <v>15</v>
      </c>
      <c r="G35" s="101"/>
      <c r="H35" s="101"/>
      <c r="I35" s="101"/>
    </row>
    <row r="36" spans="1:9" ht="26.45" customHeight="1" x14ac:dyDescent="0.35">
      <c r="A36" s="44" t="s">
        <v>31</v>
      </c>
      <c r="B36" s="38" t="s">
        <v>32</v>
      </c>
      <c r="C36" s="3">
        <f>Referenzen!H49</f>
        <v>0</v>
      </c>
      <c r="D36" s="3">
        <f>Referenzen!K49</f>
        <v>0</v>
      </c>
      <c r="E36" s="3">
        <f>Referenzen!N49</f>
        <v>0</v>
      </c>
      <c r="F36" s="96"/>
      <c r="G36" s="96"/>
      <c r="H36" s="96"/>
      <c r="I36" s="96"/>
    </row>
    <row r="37" spans="1:9" ht="26.45" customHeight="1" x14ac:dyDescent="0.35">
      <c r="A37" s="44" t="s">
        <v>33</v>
      </c>
      <c r="B37" s="38" t="s">
        <v>34</v>
      </c>
      <c r="C37" s="3">
        <f>Referenzen!H55</f>
        <v>0</v>
      </c>
      <c r="D37" s="3">
        <f>Referenzen!K55</f>
        <v>0</v>
      </c>
      <c r="E37" s="3">
        <f>Referenzen!N55</f>
        <v>0</v>
      </c>
      <c r="F37" s="96"/>
      <c r="G37" s="96"/>
      <c r="H37" s="96"/>
      <c r="I37" s="96"/>
    </row>
    <row r="38" spans="1:9" ht="26.45" customHeight="1" x14ac:dyDescent="0.35">
      <c r="A38" s="44" t="s">
        <v>35</v>
      </c>
      <c r="B38" s="38" t="s">
        <v>36</v>
      </c>
      <c r="C38" s="3">
        <f>Referenzen!H62</f>
        <v>0</v>
      </c>
      <c r="D38" s="3">
        <f>Referenzen!K62</f>
        <v>0</v>
      </c>
      <c r="E38" s="3">
        <f>Referenzen!N62</f>
        <v>0</v>
      </c>
      <c r="F38" s="96"/>
      <c r="G38" s="96"/>
      <c r="H38" s="96"/>
      <c r="I38" s="96"/>
    </row>
    <row r="39" spans="1:9" ht="26.45" customHeight="1" x14ac:dyDescent="0.35">
      <c r="A39" s="44" t="s">
        <v>37</v>
      </c>
      <c r="B39" s="38" t="s">
        <v>38</v>
      </c>
      <c r="C39" s="3">
        <f>Referenzen!H70</f>
        <v>0</v>
      </c>
      <c r="D39" s="3">
        <f>Referenzen!K70</f>
        <v>0</v>
      </c>
      <c r="E39" s="3">
        <f>Referenzen!N70</f>
        <v>0</v>
      </c>
      <c r="F39" s="96"/>
      <c r="G39" s="96"/>
      <c r="H39" s="96"/>
      <c r="I39" s="96"/>
    </row>
    <row r="40" spans="1:9" ht="26.45" customHeight="1" x14ac:dyDescent="0.35">
      <c r="A40" s="44" t="s">
        <v>39</v>
      </c>
      <c r="B40" s="37" t="s">
        <v>40</v>
      </c>
      <c r="C40" s="3">
        <f>Referenzen!H80</f>
        <v>0</v>
      </c>
      <c r="D40" s="3">
        <f>Referenzen!K80</f>
        <v>0</v>
      </c>
      <c r="E40" s="3">
        <f>Referenzen!N80</f>
        <v>0</v>
      </c>
      <c r="F40" s="96"/>
      <c r="G40" s="96"/>
      <c r="H40" s="96"/>
      <c r="I40" s="96"/>
    </row>
    <row r="41" spans="1:9" ht="26.45" customHeight="1" x14ac:dyDescent="0.35">
      <c r="A41" s="44" t="s">
        <v>41</v>
      </c>
      <c r="B41" s="38" t="s">
        <v>42</v>
      </c>
      <c r="C41" s="3">
        <f>Referenzen!H90</f>
        <v>0</v>
      </c>
      <c r="D41" s="3">
        <f>Referenzen!K90</f>
        <v>0</v>
      </c>
      <c r="E41" s="3">
        <f>Referenzen!N90</f>
        <v>0</v>
      </c>
      <c r="F41" s="96"/>
      <c r="G41" s="96"/>
      <c r="H41" s="96"/>
      <c r="I41" s="96"/>
    </row>
    <row r="42" spans="1:9" ht="26.45" customHeight="1" x14ac:dyDescent="0.35">
      <c r="A42" s="44" t="s">
        <v>43</v>
      </c>
      <c r="B42" s="38" t="s">
        <v>44</v>
      </c>
      <c r="C42" s="3">
        <f>Referenzen!H97</f>
        <v>0</v>
      </c>
      <c r="D42" s="3">
        <f>Referenzen!K97</f>
        <v>0</v>
      </c>
      <c r="E42" s="3">
        <f>Referenzen!N97</f>
        <v>0</v>
      </c>
      <c r="F42" s="96"/>
      <c r="G42" s="96"/>
      <c r="H42" s="96"/>
      <c r="I42" s="96"/>
    </row>
    <row r="43" spans="1:9" ht="26.45" customHeight="1" x14ac:dyDescent="0.35">
      <c r="A43" s="44" t="s">
        <v>45</v>
      </c>
      <c r="B43" s="38" t="s">
        <v>46</v>
      </c>
      <c r="C43" s="3">
        <f>Referenzen!H103</f>
        <v>0</v>
      </c>
      <c r="D43" s="3">
        <f>Referenzen!K103</f>
        <v>0</v>
      </c>
      <c r="E43" s="3">
        <f>Referenzen!N103</f>
        <v>0</v>
      </c>
      <c r="F43" s="96"/>
      <c r="G43" s="96"/>
      <c r="H43" s="96"/>
      <c r="I43" s="96"/>
    </row>
    <row r="44" spans="1:9" ht="26.45" customHeight="1" x14ac:dyDescent="0.35">
      <c r="A44" s="44" t="s">
        <v>47</v>
      </c>
      <c r="B44" s="38" t="s">
        <v>48</v>
      </c>
      <c r="C44" s="3">
        <f>Referenzen!H109</f>
        <v>0</v>
      </c>
      <c r="D44" s="3">
        <f>Referenzen!K109</f>
        <v>0</v>
      </c>
      <c r="E44" s="3">
        <f>Referenzen!N109</f>
        <v>0</v>
      </c>
      <c r="F44" s="96"/>
      <c r="G44" s="96"/>
      <c r="H44" s="96"/>
      <c r="I44" s="96"/>
    </row>
    <row r="45" spans="1:9" ht="26.45" customHeight="1" x14ac:dyDescent="0.35">
      <c r="A45" s="88" t="s">
        <v>49</v>
      </c>
      <c r="B45" s="88"/>
      <c r="C45" s="89">
        <f>C35+D35+E35</f>
        <v>0</v>
      </c>
      <c r="D45" s="89"/>
      <c r="E45" s="89"/>
    </row>
    <row r="88" spans="3:5" x14ac:dyDescent="0.35">
      <c r="C88" s="39" t="s">
        <v>5</v>
      </c>
      <c r="D88" s="39" t="s">
        <v>5</v>
      </c>
      <c r="E88" s="2" t="s">
        <v>5</v>
      </c>
    </row>
    <row r="89" spans="3:5" x14ac:dyDescent="0.35">
      <c r="C89" s="1">
        <v>1</v>
      </c>
      <c r="D89" s="39" t="s">
        <v>50</v>
      </c>
      <c r="E89" s="2" t="s">
        <v>51</v>
      </c>
    </row>
    <row r="90" spans="3:5" x14ac:dyDescent="0.35">
      <c r="C90" s="1">
        <v>2</v>
      </c>
      <c r="D90" s="39" t="s">
        <v>52</v>
      </c>
      <c r="E90" s="2" t="s">
        <v>53</v>
      </c>
    </row>
    <row r="91" spans="3:5" x14ac:dyDescent="0.35">
      <c r="C91" s="1">
        <v>3</v>
      </c>
      <c r="E91" s="2" t="s">
        <v>54</v>
      </c>
    </row>
    <row r="92" spans="3:5" x14ac:dyDescent="0.35">
      <c r="C92" s="1">
        <v>4</v>
      </c>
    </row>
    <row r="93" spans="3:5" x14ac:dyDescent="0.35">
      <c r="C93" s="1">
        <v>5</v>
      </c>
    </row>
    <row r="94" spans="3:5" x14ac:dyDescent="0.35">
      <c r="C94" s="1">
        <v>6</v>
      </c>
    </row>
    <row r="95" spans="3:5" x14ac:dyDescent="0.35">
      <c r="C95" s="1">
        <v>7</v>
      </c>
    </row>
    <row r="96" spans="3:5" x14ac:dyDescent="0.35">
      <c r="C96" s="1">
        <v>8</v>
      </c>
    </row>
    <row r="97" spans="3:3" x14ac:dyDescent="0.35">
      <c r="C97" s="1">
        <v>9</v>
      </c>
    </row>
    <row r="98" spans="3:3" x14ac:dyDescent="0.35">
      <c r="C98" s="1">
        <v>10</v>
      </c>
    </row>
    <row r="99" spans="3:3" x14ac:dyDescent="0.35">
      <c r="C99" s="1">
        <v>11</v>
      </c>
    </row>
    <row r="100" spans="3:3" x14ac:dyDescent="0.35">
      <c r="C100" s="1">
        <v>12</v>
      </c>
    </row>
    <row r="101" spans="3:3" x14ac:dyDescent="0.35">
      <c r="C101" s="1">
        <v>13</v>
      </c>
    </row>
    <row r="102" spans="3:3" x14ac:dyDescent="0.35">
      <c r="C102" s="1">
        <v>14</v>
      </c>
    </row>
    <row r="103" spans="3:3" x14ac:dyDescent="0.35">
      <c r="C103" s="1">
        <v>15</v>
      </c>
    </row>
  </sheetData>
  <mergeCells count="47">
    <mergeCell ref="A35:B35"/>
    <mergeCell ref="F44:I44"/>
    <mergeCell ref="F35:I35"/>
    <mergeCell ref="F36:I36"/>
    <mergeCell ref="F37:I37"/>
    <mergeCell ref="F38:I38"/>
    <mergeCell ref="F40:I40"/>
    <mergeCell ref="F41:I41"/>
    <mergeCell ref="F42:I42"/>
    <mergeCell ref="C27:E27"/>
    <mergeCell ref="F39:I39"/>
    <mergeCell ref="C31:E31"/>
    <mergeCell ref="F31:I31"/>
    <mergeCell ref="F32:I32"/>
    <mergeCell ref="F34:I34"/>
    <mergeCell ref="C9:D9"/>
    <mergeCell ref="F43:I43"/>
    <mergeCell ref="A15:B15"/>
    <mergeCell ref="A9:B9"/>
    <mergeCell ref="A10:B10"/>
    <mergeCell ref="A11:B11"/>
    <mergeCell ref="A12:B12"/>
    <mergeCell ref="A13:B13"/>
    <mergeCell ref="A14:H14"/>
    <mergeCell ref="C33:E33"/>
    <mergeCell ref="C32:E32"/>
    <mergeCell ref="F27:I27"/>
    <mergeCell ref="F28:I28"/>
    <mergeCell ref="F29:I29"/>
    <mergeCell ref="F30:I30"/>
    <mergeCell ref="F33:I33"/>
    <mergeCell ref="A45:B45"/>
    <mergeCell ref="C45:E45"/>
    <mergeCell ref="A16:B16"/>
    <mergeCell ref="A18:B18"/>
    <mergeCell ref="A19:B19"/>
    <mergeCell ref="A24:B24"/>
    <mergeCell ref="A20:B20"/>
    <mergeCell ref="A21:B21"/>
    <mergeCell ref="A22:B22"/>
    <mergeCell ref="A23:B23"/>
    <mergeCell ref="C28:E28"/>
    <mergeCell ref="A17:B17"/>
    <mergeCell ref="A34:B34"/>
    <mergeCell ref="C29:E29"/>
    <mergeCell ref="C30:E30"/>
    <mergeCell ref="A27:B27"/>
  </mergeCells>
  <conditionalFormatting sqref="C10:C12">
    <cfRule type="containsText" dxfId="122" priority="13" operator="containsText" text="auswählen">
      <formula>NOT(ISERROR(SEARCH("auswählen",C10)))</formula>
    </cfRule>
  </conditionalFormatting>
  <conditionalFormatting sqref="C11">
    <cfRule type="containsText" dxfId="121" priority="16" operator="containsText" text="zu spät (Ausschluss)">
      <formula>NOT(ISERROR(SEARCH("zu spät (Ausschluss)",C11)))</formula>
    </cfRule>
    <cfRule type="containsText" dxfId="120" priority="17" operator="containsText" text="rechtzeitig">
      <formula>NOT(ISERROR(SEARCH("rechtzeitig",C11)))</formula>
    </cfRule>
  </conditionalFormatting>
  <conditionalFormatting sqref="C9:D9">
    <cfRule type="containsBlanks" dxfId="119" priority="3">
      <formula>LEN(TRIM(C9))=0</formula>
    </cfRule>
  </conditionalFormatting>
  <conditionalFormatting sqref="C27:E33">
    <cfRule type="containsText" dxfId="118" priority="4" operator="containsText" text="nicht erfüllt">
      <formula>NOT(ISERROR(SEARCH("nicht erfüllt",C27)))</formula>
    </cfRule>
    <cfRule type="containsText" dxfId="117" priority="5" operator="containsText" text="erfüllt">
      <formula>NOT(ISERROR(SEARCH("erfüllt",C27)))</formula>
    </cfRule>
  </conditionalFormatting>
  <conditionalFormatting sqref="C15:H24">
    <cfRule type="containsText" dxfId="116" priority="1" operator="containsText" text="nicht erforderlich">
      <formula>NOT(ISERROR(SEARCH("nicht erforderlich",C15)))</formula>
    </cfRule>
    <cfRule type="containsText" dxfId="115" priority="7" operator="containsText" text="nein">
      <formula>NOT(ISERROR(SEARCH("nein",C15)))</formula>
    </cfRule>
    <cfRule type="containsText" dxfId="114" priority="8" operator="containsText" text="ja">
      <formula>NOT(ISERROR(SEARCH("ja",C15)))</formula>
    </cfRule>
    <cfRule type="containsText" dxfId="113" priority="9" operator="containsText" text="auswählen">
      <formula>NOT(ISERROR(SEARCH("auswählen",C15)))</formula>
    </cfRule>
  </conditionalFormatting>
  <conditionalFormatting sqref="D13:F13">
    <cfRule type="containsBlanks" dxfId="112" priority="2">
      <formula>LEN(TRIM(D13))=0</formula>
    </cfRule>
  </conditionalFormatting>
  <dataValidations count="4">
    <dataValidation type="list" allowBlank="1" showInputMessage="1" showErrorMessage="1" sqref="C12" xr:uid="{DA0A95BF-C29B-4C29-AB83-206BBC6378EA}">
      <formula1>$E$88:$E$90</formula1>
    </dataValidation>
    <dataValidation type="list" allowBlank="1" showInputMessage="1" showErrorMessage="1" sqref="C11" xr:uid="{E59CC63D-20E6-4DA4-AAF5-0E5D5B0515B1}">
      <formula1>$D$88:$D$90</formula1>
    </dataValidation>
    <dataValidation type="list" allowBlank="1" showInputMessage="1" showErrorMessage="1" sqref="C10" xr:uid="{33560051-E9F2-4392-BD87-2E8A3A62D749}">
      <formula1>$C$88:$C$103</formula1>
    </dataValidation>
    <dataValidation type="list" allowBlank="1" showInputMessage="1" showErrorMessage="1" sqref="C15:H24" xr:uid="{FABA4F70-681F-4561-888D-7E742A90A420}">
      <formula1>$E$88:$E$91</formula1>
    </dataValidation>
  </dataValidations>
  <pageMargins left="0.7" right="0.7" top="0.78740157499999996" bottom="0.78740157499999996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FC27-97F1-4E6F-B165-F0B4332440FB}">
  <dimension ref="B2:R138"/>
  <sheetViews>
    <sheetView tabSelected="1" view="pageBreakPreview" zoomScale="72" zoomScaleNormal="72" zoomScaleSheetLayoutView="72" workbookViewId="0">
      <selection activeCell="F12" sqref="F12"/>
    </sheetView>
  </sheetViews>
  <sheetFormatPr baseColWidth="10" defaultColWidth="10.73046875" defaultRowHeight="15" x14ac:dyDescent="0.4"/>
  <cols>
    <col min="1" max="1" width="3.1328125" style="1" customWidth="1"/>
    <col min="2" max="2" width="5.3984375" style="9" customWidth="1"/>
    <col min="3" max="3" width="34" style="1" customWidth="1"/>
    <col min="4" max="4" width="8.3984375" style="10" customWidth="1"/>
    <col min="5" max="5" width="62.86328125" style="1" customWidth="1"/>
    <col min="6" max="6" width="11.73046875" style="2" customWidth="1"/>
    <col min="7" max="7" width="18.59765625" style="1" customWidth="1"/>
    <col min="8" max="9" width="5.3984375" style="2" customWidth="1"/>
    <col min="10" max="10" width="18.59765625" style="1" customWidth="1"/>
    <col min="11" max="12" width="5" style="2" customWidth="1"/>
    <col min="13" max="13" width="18.59765625" style="1" customWidth="1"/>
    <col min="14" max="14" width="5" style="2" customWidth="1"/>
    <col min="15" max="15" width="17.3984375" style="13" customWidth="1"/>
    <col min="16" max="16" width="4.1328125" style="1" customWidth="1"/>
    <col min="17" max="17" width="10.73046875" style="1"/>
    <col min="18" max="18" width="22.1328125" style="1" customWidth="1"/>
    <col min="19" max="16384" width="10.73046875" style="1"/>
  </cols>
  <sheetData>
    <row r="2" spans="2:14" x14ac:dyDescent="0.4">
      <c r="B2" s="19" t="s">
        <v>171</v>
      </c>
    </row>
    <row r="3" spans="2:14" x14ac:dyDescent="0.4">
      <c r="B3" s="9" t="s">
        <v>0</v>
      </c>
    </row>
    <row r="4" spans="2:14" x14ac:dyDescent="0.4">
      <c r="B4" s="9" t="str">
        <f>'Formale Prüfung'!B4</f>
        <v>Vergabepaket: VP I - Generalplanung</v>
      </c>
    </row>
    <row r="5" spans="2:14" x14ac:dyDescent="0.4">
      <c r="B5" s="9" t="str">
        <f>'Formale Prüfung'!B5</f>
        <v>Verfahrensnummer: 2026-801-000006</v>
      </c>
    </row>
    <row r="7" spans="2:14" x14ac:dyDescent="0.4">
      <c r="B7" s="20" t="s">
        <v>2</v>
      </c>
    </row>
    <row r="9" spans="2:14" x14ac:dyDescent="0.4">
      <c r="B9" s="9" t="s">
        <v>3</v>
      </c>
    </row>
    <row r="10" spans="2:14" ht="26.45" customHeight="1" x14ac:dyDescent="0.35">
      <c r="B10" s="62">
        <f>'Formale Prüfung'!C9</f>
        <v>0</v>
      </c>
      <c r="C10" s="62"/>
      <c r="D10" s="62"/>
    </row>
    <row r="11" spans="2:14" ht="17.25" customHeight="1" x14ac:dyDescent="0.4">
      <c r="B11" s="9" t="s">
        <v>55</v>
      </c>
    </row>
    <row r="12" spans="2:14" ht="26.45" customHeight="1" x14ac:dyDescent="0.35">
      <c r="B12" s="85" t="str">
        <f>'Formale Prüfung'!C10</f>
        <v>auswählen</v>
      </c>
      <c r="C12" s="86"/>
      <c r="D12" s="87"/>
    </row>
    <row r="14" spans="2:14" ht="15.4" thickBot="1" x14ac:dyDescent="0.45">
      <c r="C14" s="9" t="s">
        <v>19</v>
      </c>
    </row>
    <row r="15" spans="2:14" x14ac:dyDescent="0.35">
      <c r="B15" s="25" t="s">
        <v>56</v>
      </c>
      <c r="C15" s="84" t="s">
        <v>57</v>
      </c>
      <c r="D15" s="84"/>
      <c r="E15" s="84"/>
      <c r="F15" s="84"/>
      <c r="G15" s="28" t="s">
        <v>5</v>
      </c>
      <c r="J15" s="52">
        <f>IF(AND(G15="erfüllt",G16="erfüllt",G17="erfüllt",G18="erfüllt",G19="erfüllt",G20="erfüllt"),(G43+J43+M43),0)</f>
        <v>0</v>
      </c>
      <c r="K15" s="53"/>
      <c r="L15" s="53"/>
      <c r="M15" s="53"/>
      <c r="N15" s="54"/>
    </row>
    <row r="16" spans="2:14" ht="31.15" customHeight="1" x14ac:dyDescent="0.35">
      <c r="B16" s="25" t="s">
        <v>58</v>
      </c>
      <c r="C16" s="83" t="s">
        <v>59</v>
      </c>
      <c r="D16" s="83"/>
      <c r="E16" s="83"/>
      <c r="F16" s="83"/>
      <c r="G16" s="28" t="str">
        <f>IF(AND(G28&gt;G29,G28&lt;M29,J28&gt;G29,J28&lt;M29,M28&gt;G29,M28&lt;M29),"erfüllt","nicht erfüllt")</f>
        <v>nicht erfüllt</v>
      </c>
      <c r="H16" s="27"/>
      <c r="J16" s="55"/>
      <c r="K16" s="56"/>
      <c r="L16" s="56"/>
      <c r="M16" s="56"/>
      <c r="N16" s="57"/>
    </row>
    <row r="17" spans="2:15" ht="43.5" customHeight="1" x14ac:dyDescent="0.35">
      <c r="B17" s="25" t="s">
        <v>60</v>
      </c>
      <c r="C17" s="83" t="s">
        <v>61</v>
      </c>
      <c r="D17" s="83"/>
      <c r="E17" s="83"/>
      <c r="F17" s="83"/>
      <c r="G17" s="28" t="str">
        <f>IF(AND(O34="erfüllt",O35="erfüllt",O36="erfüllt",O37="erfüllt",O38="erfüllt",G39="gültig",J39="gültig",M39="gültig"),"erfüllt","nicht erfüllt")</f>
        <v>nicht erfüllt</v>
      </c>
      <c r="H17" s="27"/>
      <c r="J17" s="55"/>
      <c r="K17" s="56"/>
      <c r="L17" s="56"/>
      <c r="M17" s="56"/>
      <c r="N17" s="57"/>
    </row>
    <row r="18" spans="2:15" ht="30" customHeight="1" x14ac:dyDescent="0.35">
      <c r="B18" s="25" t="s">
        <v>62</v>
      </c>
      <c r="C18" s="83" t="s">
        <v>63</v>
      </c>
      <c r="D18" s="83"/>
      <c r="E18" s="83"/>
      <c r="F18" s="83"/>
      <c r="G18" s="28" t="s">
        <v>5</v>
      </c>
      <c r="J18" s="55"/>
      <c r="K18" s="56"/>
      <c r="L18" s="56"/>
      <c r="M18" s="56"/>
      <c r="N18" s="57"/>
    </row>
    <row r="19" spans="2:15" ht="40.15" customHeight="1" x14ac:dyDescent="0.35">
      <c r="B19" s="25" t="s">
        <v>64</v>
      </c>
      <c r="C19" s="83" t="s">
        <v>65</v>
      </c>
      <c r="D19" s="83"/>
      <c r="E19" s="83"/>
      <c r="F19" s="83"/>
      <c r="G19" s="28" t="s">
        <v>5</v>
      </c>
      <c r="J19" s="55"/>
      <c r="K19" s="56"/>
      <c r="L19" s="56"/>
      <c r="M19" s="56"/>
      <c r="N19" s="57"/>
    </row>
    <row r="20" spans="2:15" ht="15.4" thickBot="1" x14ac:dyDescent="0.4">
      <c r="B20" s="25" t="s">
        <v>66</v>
      </c>
      <c r="C20" s="84" t="s">
        <v>67</v>
      </c>
      <c r="D20" s="84"/>
      <c r="E20" s="84"/>
      <c r="F20" s="84"/>
      <c r="G20" s="28" t="str">
        <f>IF(AND(G31&gt;=G32,J31&gt;=J32,M31&gt;=M32),"erfüllt","nicht erfüllt")</f>
        <v>nicht erfüllt</v>
      </c>
      <c r="H20" s="27"/>
      <c r="J20" s="58"/>
      <c r="K20" s="59"/>
      <c r="L20" s="59"/>
      <c r="M20" s="59"/>
      <c r="N20" s="60"/>
    </row>
    <row r="21" spans="2:15" x14ac:dyDescent="0.4">
      <c r="J21" s="106" t="s">
        <v>186</v>
      </c>
      <c r="K21" s="107">
        <f>H50+K50+N50+H56+K56+N56+H63+K63+N63+H71+K71+N71+H81+K81+N81+H91+K91+N91+H98+K98+N98+H104+K104+N104+H110+K110+N110</f>
        <v>288</v>
      </c>
      <c r="L21" s="107"/>
      <c r="M21" s="107"/>
      <c r="N21" s="107"/>
    </row>
    <row r="24" spans="2:15" x14ac:dyDescent="0.4">
      <c r="B24" s="19"/>
      <c r="G24" s="78" t="s">
        <v>27</v>
      </c>
      <c r="H24" s="78"/>
      <c r="I24" s="17"/>
      <c r="J24" s="78" t="s">
        <v>28</v>
      </c>
      <c r="K24" s="78"/>
      <c r="L24" s="17"/>
      <c r="M24" s="78" t="s">
        <v>29</v>
      </c>
      <c r="N24" s="78"/>
      <c r="O24" s="18"/>
    </row>
    <row r="25" spans="2:15" ht="15" customHeight="1" x14ac:dyDescent="0.4">
      <c r="E25" s="79" t="s">
        <v>68</v>
      </c>
      <c r="F25" s="79"/>
      <c r="G25" s="62"/>
      <c r="H25" s="62"/>
      <c r="J25" s="62"/>
      <c r="K25" s="62"/>
      <c r="M25" s="62"/>
      <c r="N25" s="62"/>
      <c r="O25" s="33"/>
    </row>
    <row r="26" spans="2:15" ht="15" customHeight="1" x14ac:dyDescent="0.4">
      <c r="E26" s="8"/>
      <c r="F26" s="8"/>
      <c r="G26" s="35"/>
      <c r="H26" s="35"/>
      <c r="J26" s="35"/>
      <c r="K26" s="34"/>
      <c r="M26" s="35"/>
      <c r="N26" s="35"/>
      <c r="O26" s="33"/>
    </row>
    <row r="27" spans="2:15" ht="15" customHeight="1" x14ac:dyDescent="0.4">
      <c r="E27" s="79" t="s">
        <v>69</v>
      </c>
      <c r="F27" s="79"/>
      <c r="G27" s="62"/>
      <c r="H27" s="62"/>
      <c r="I27" s="23"/>
      <c r="J27" s="62"/>
      <c r="K27" s="62"/>
      <c r="L27" s="23"/>
      <c r="M27" s="62"/>
      <c r="N27" s="62"/>
      <c r="O27" s="33"/>
    </row>
    <row r="28" spans="2:15" ht="15" customHeight="1" x14ac:dyDescent="0.4">
      <c r="E28" s="79" t="s">
        <v>70</v>
      </c>
      <c r="F28" s="79"/>
      <c r="G28" s="61"/>
      <c r="H28" s="62"/>
      <c r="I28" s="23"/>
      <c r="J28" s="62"/>
      <c r="K28" s="62"/>
      <c r="L28" s="23"/>
      <c r="M28" s="62"/>
      <c r="N28" s="62"/>
      <c r="O28" s="33"/>
    </row>
    <row r="29" spans="2:15" ht="15" customHeight="1" x14ac:dyDescent="0.4">
      <c r="E29" s="8"/>
      <c r="F29" s="8" t="s">
        <v>71</v>
      </c>
      <c r="G29" s="63">
        <v>42430</v>
      </c>
      <c r="H29" s="64"/>
      <c r="I29" s="23"/>
      <c r="J29" s="63" t="s">
        <v>72</v>
      </c>
      <c r="K29" s="64"/>
      <c r="L29" s="23"/>
      <c r="M29" s="63">
        <v>46082</v>
      </c>
      <c r="N29" s="64"/>
      <c r="O29" s="33"/>
    </row>
    <row r="30" spans="2:15" ht="15" customHeight="1" x14ac:dyDescent="0.4">
      <c r="E30" s="8"/>
      <c r="F30" s="8"/>
      <c r="G30" s="36"/>
      <c r="H30" s="36"/>
      <c r="I30" s="23"/>
      <c r="J30" s="36"/>
      <c r="K30" s="36"/>
      <c r="L30" s="23"/>
      <c r="M30" s="36"/>
      <c r="N30" s="36"/>
      <c r="O30" s="33"/>
    </row>
    <row r="31" spans="2:15" ht="15" customHeight="1" x14ac:dyDescent="0.4">
      <c r="E31" s="79" t="s">
        <v>73</v>
      </c>
      <c r="F31" s="79"/>
      <c r="G31" s="65"/>
      <c r="H31" s="65"/>
      <c r="I31" s="42"/>
      <c r="J31" s="65"/>
      <c r="K31" s="65"/>
      <c r="L31" s="42"/>
      <c r="M31" s="65"/>
      <c r="N31" s="65"/>
      <c r="O31" s="33"/>
    </row>
    <row r="32" spans="2:15" x14ac:dyDescent="0.4">
      <c r="B32" s="23"/>
      <c r="C32" s="23"/>
      <c r="D32" s="23"/>
      <c r="E32" s="8"/>
      <c r="F32" s="8" t="s">
        <v>74</v>
      </c>
      <c r="G32" s="66">
        <v>2000000</v>
      </c>
      <c r="H32" s="66"/>
      <c r="I32" s="32"/>
      <c r="J32" s="66">
        <f>G32</f>
        <v>2000000</v>
      </c>
      <c r="K32" s="66"/>
      <c r="L32" s="32"/>
      <c r="M32" s="66">
        <f>G32</f>
        <v>2000000</v>
      </c>
      <c r="N32" s="66"/>
      <c r="O32" s="21"/>
    </row>
    <row r="33" spans="2:18" x14ac:dyDescent="0.4">
      <c r="B33" s="23"/>
      <c r="C33" s="23"/>
      <c r="D33" s="23"/>
      <c r="E33" s="8"/>
      <c r="F33" s="8"/>
      <c r="G33" s="16"/>
      <c r="H33" s="16"/>
      <c r="I33" s="16"/>
      <c r="J33" s="16"/>
      <c r="K33" s="16"/>
      <c r="L33" s="16"/>
      <c r="M33" s="16"/>
      <c r="N33" s="16"/>
      <c r="O33" s="21"/>
    </row>
    <row r="34" spans="2:18" x14ac:dyDescent="0.4">
      <c r="E34" s="8"/>
      <c r="F34" s="8" t="s">
        <v>75</v>
      </c>
      <c r="G34" s="22" t="s">
        <v>5</v>
      </c>
      <c r="H34" s="22">
        <f>IF(G34="ja",1,0)</f>
        <v>0</v>
      </c>
      <c r="I34" s="16"/>
      <c r="J34" s="22" t="s">
        <v>5</v>
      </c>
      <c r="K34" s="22">
        <f>IF(J34="ja",1,0)</f>
        <v>0</v>
      </c>
      <c r="L34" s="16"/>
      <c r="M34" s="22" t="s">
        <v>5</v>
      </c>
      <c r="N34" s="22">
        <f>IF(M34="ja",1,0)</f>
        <v>0</v>
      </c>
      <c r="O34" s="24" t="str">
        <f>IF((H34+K34+N34)&gt;=1,"erfüllt","nicht erfüllt")</f>
        <v>nicht erfüllt</v>
      </c>
    </row>
    <row r="35" spans="2:18" x14ac:dyDescent="0.4">
      <c r="E35" s="8"/>
      <c r="F35" s="8" t="s">
        <v>76</v>
      </c>
      <c r="G35" s="22" t="s">
        <v>5</v>
      </c>
      <c r="H35" s="22">
        <f>IF(G35="ja",1,0)</f>
        <v>0</v>
      </c>
      <c r="I35" s="16"/>
      <c r="J35" s="22" t="s">
        <v>5</v>
      </c>
      <c r="K35" s="22">
        <f>IF(J35="ja",1,0)</f>
        <v>0</v>
      </c>
      <c r="L35" s="16"/>
      <c r="M35" s="22" t="s">
        <v>5</v>
      </c>
      <c r="N35" s="22">
        <f>IF(M35="ja",1,0)</f>
        <v>0</v>
      </c>
      <c r="O35" s="24" t="str">
        <f>IF((H35+K35+N35)&gt;=1,"erfüllt","nicht erfüllt")</f>
        <v>nicht erfüllt</v>
      </c>
    </row>
    <row r="36" spans="2:18" x14ac:dyDescent="0.4">
      <c r="E36" s="8"/>
      <c r="F36" s="8" t="s">
        <v>77</v>
      </c>
      <c r="G36" s="22" t="s">
        <v>5</v>
      </c>
      <c r="H36" s="22">
        <f>IF(G36="ja",1,0)</f>
        <v>0</v>
      </c>
      <c r="I36" s="16"/>
      <c r="J36" s="22" t="s">
        <v>5</v>
      </c>
      <c r="K36" s="22">
        <f>IF(J36="ja",1,0)</f>
        <v>0</v>
      </c>
      <c r="L36" s="16"/>
      <c r="M36" s="22" t="s">
        <v>5</v>
      </c>
      <c r="N36" s="22">
        <f>IF(M36="ja",1,0)</f>
        <v>0</v>
      </c>
      <c r="O36" s="24" t="str">
        <f>IF((H36+K36+N36)&gt;=1,"erfüllt","nicht erfüllt")</f>
        <v>nicht erfüllt</v>
      </c>
    </row>
    <row r="37" spans="2:18" x14ac:dyDescent="0.4">
      <c r="E37" s="8"/>
      <c r="F37" s="8" t="s">
        <v>78</v>
      </c>
      <c r="G37" s="22" t="s">
        <v>5</v>
      </c>
      <c r="H37" s="22">
        <f>IF(G37="ja",1,0)</f>
        <v>0</v>
      </c>
      <c r="I37" s="16"/>
      <c r="J37" s="22" t="s">
        <v>5</v>
      </c>
      <c r="K37" s="22">
        <f>IF(J37="ja",1,0)</f>
        <v>0</v>
      </c>
      <c r="L37" s="16"/>
      <c r="M37" s="22" t="s">
        <v>5</v>
      </c>
      <c r="N37" s="22">
        <f>IF(M37="ja",1,0)</f>
        <v>0</v>
      </c>
      <c r="O37" s="24" t="str">
        <f>IF((H37+K37+N37)&gt;=1,"erfüllt","nicht erfüllt")</f>
        <v>nicht erfüllt</v>
      </c>
    </row>
    <row r="38" spans="2:18" x14ac:dyDescent="0.4">
      <c r="E38" s="8"/>
      <c r="F38" s="8" t="s">
        <v>79</v>
      </c>
      <c r="G38" s="22" t="s">
        <v>5</v>
      </c>
      <c r="H38" s="22">
        <f>IF(G38="ja",1,0)</f>
        <v>0</v>
      </c>
      <c r="I38" s="16"/>
      <c r="J38" s="22" t="s">
        <v>5</v>
      </c>
      <c r="K38" s="22">
        <f>IF(J38="ja",1,0)</f>
        <v>0</v>
      </c>
      <c r="L38" s="16"/>
      <c r="M38" s="22" t="s">
        <v>5</v>
      </c>
      <c r="N38" s="22">
        <f>IF(M38="ja",1,0)</f>
        <v>0</v>
      </c>
      <c r="O38" s="24" t="str">
        <f>IF((H38+K38+N38)&gt;=1,"erfüllt","nicht erfüllt")</f>
        <v>nicht erfüllt</v>
      </c>
    </row>
    <row r="39" spans="2:18" x14ac:dyDescent="0.4">
      <c r="E39" s="8"/>
      <c r="F39" s="8"/>
      <c r="G39" s="22" t="str">
        <f>IF(H39=2,"gültig",IF(H39&gt;2,"gültig","ungültig"))</f>
        <v>ungültig</v>
      </c>
      <c r="H39" s="22">
        <f>SUM(H34:H38)</f>
        <v>0</v>
      </c>
      <c r="I39" s="16"/>
      <c r="J39" s="22" t="str">
        <f>IF(K39=2,"gültig",IF(K39&gt;2,"gültig","ungültig"))</f>
        <v>ungültig</v>
      </c>
      <c r="K39" s="22">
        <f>SUM(K34:K38)</f>
        <v>0</v>
      </c>
      <c r="L39" s="16"/>
      <c r="M39" s="22" t="str">
        <f>IF(N39=2,"gültig",IF(N39&gt;2,"gültig","ungültig"))</f>
        <v>ungültig</v>
      </c>
      <c r="N39" s="22">
        <f>SUM(N34:N38)</f>
        <v>0</v>
      </c>
      <c r="O39" s="21"/>
    </row>
    <row r="40" spans="2:18" x14ac:dyDescent="0.4">
      <c r="E40" s="8"/>
      <c r="F40" s="8"/>
      <c r="G40" s="16"/>
      <c r="H40" s="16"/>
      <c r="I40" s="16"/>
      <c r="J40" s="16"/>
      <c r="K40" s="16"/>
      <c r="L40" s="16"/>
      <c r="M40" s="16"/>
      <c r="N40" s="16"/>
      <c r="O40" s="21"/>
    </row>
    <row r="41" spans="2:18" x14ac:dyDescent="0.4">
      <c r="E41" s="8"/>
      <c r="F41" s="8"/>
      <c r="G41" s="16"/>
      <c r="H41" s="16"/>
      <c r="I41" s="16"/>
      <c r="J41" s="16"/>
      <c r="K41" s="16"/>
      <c r="L41" s="16"/>
      <c r="M41" s="16"/>
      <c r="N41" s="16"/>
      <c r="O41" s="21"/>
    </row>
    <row r="42" spans="2:18" x14ac:dyDescent="0.4">
      <c r="E42" s="8"/>
      <c r="F42" s="8"/>
      <c r="G42" s="80" t="s">
        <v>27</v>
      </c>
      <c r="H42" s="80"/>
      <c r="I42" s="10"/>
      <c r="J42" s="80" t="s">
        <v>28</v>
      </c>
      <c r="K42" s="80"/>
      <c r="L42" s="10"/>
      <c r="M42" s="80" t="s">
        <v>29</v>
      </c>
      <c r="N42" s="80"/>
      <c r="O42" s="21"/>
    </row>
    <row r="43" spans="2:18" ht="36.75" customHeight="1" x14ac:dyDescent="0.4">
      <c r="B43" s="70" t="s">
        <v>80</v>
      </c>
      <c r="C43" s="70"/>
      <c r="D43" s="70" t="s">
        <v>81</v>
      </c>
      <c r="E43" s="70"/>
      <c r="F43" s="17" t="s">
        <v>82</v>
      </c>
      <c r="G43" s="82">
        <f>IF(G39="gültig",G112,0)</f>
        <v>0</v>
      </c>
      <c r="H43" s="82"/>
      <c r="I43" s="17"/>
      <c r="J43" s="82">
        <f>IF(J39="gültig",J112,0)</f>
        <v>0</v>
      </c>
      <c r="K43" s="82"/>
      <c r="L43" s="17"/>
      <c r="M43" s="82">
        <f>IF(M39="gültig",M112,0)</f>
        <v>0</v>
      </c>
      <c r="N43" s="82"/>
      <c r="O43" s="31" t="s">
        <v>83</v>
      </c>
      <c r="R43" s="30"/>
    </row>
    <row r="44" spans="2:18" x14ac:dyDescent="0.35">
      <c r="B44" s="77" t="s">
        <v>31</v>
      </c>
      <c r="C44" s="67" t="s">
        <v>32</v>
      </c>
      <c r="D44" s="14" t="s">
        <v>84</v>
      </c>
      <c r="E44" s="4" t="s">
        <v>85</v>
      </c>
      <c r="F44" s="5">
        <v>4</v>
      </c>
      <c r="G44" s="3" t="s">
        <v>5</v>
      </c>
      <c r="H44" s="3">
        <f>IF(G44="ja",F44,0)</f>
        <v>0</v>
      </c>
      <c r="J44" s="3" t="s">
        <v>5</v>
      </c>
      <c r="K44" s="3">
        <f>IF(J44="ja",F44,0)</f>
        <v>0</v>
      </c>
      <c r="M44" s="3" t="s">
        <v>5</v>
      </c>
      <c r="N44" s="3">
        <f>IF(M44="ja",F44,0)</f>
        <v>0</v>
      </c>
      <c r="O44" s="69">
        <f>H49+K49+N49</f>
        <v>0</v>
      </c>
      <c r="R44" s="30"/>
    </row>
    <row r="45" spans="2:18" ht="25.5" x14ac:dyDescent="0.35">
      <c r="B45" s="77"/>
      <c r="C45" s="67"/>
      <c r="D45" s="14" t="s">
        <v>86</v>
      </c>
      <c r="E45" s="4" t="s">
        <v>87</v>
      </c>
      <c r="F45" s="5">
        <v>4</v>
      </c>
      <c r="G45" s="3" t="s">
        <v>5</v>
      </c>
      <c r="H45" s="3">
        <f>IF(G45="ja",F45,0)</f>
        <v>0</v>
      </c>
      <c r="J45" s="3" t="s">
        <v>5</v>
      </c>
      <c r="K45" s="3">
        <f>IF(J45="ja",F45,0)</f>
        <v>0</v>
      </c>
      <c r="M45" s="3" t="s">
        <v>5</v>
      </c>
      <c r="N45" s="3">
        <f>IF(M45="ja",F45,0)</f>
        <v>0</v>
      </c>
      <c r="O45" s="69"/>
      <c r="R45" s="30"/>
    </row>
    <row r="46" spans="2:18" ht="25.5" x14ac:dyDescent="0.35">
      <c r="B46" s="77"/>
      <c r="C46" s="67"/>
      <c r="D46" s="14" t="s">
        <v>88</v>
      </c>
      <c r="E46" s="4" t="s">
        <v>89</v>
      </c>
      <c r="F46" s="5">
        <v>4</v>
      </c>
      <c r="G46" s="3" t="s">
        <v>5</v>
      </c>
      <c r="H46" s="3">
        <f>IF(G46="ja",F46,0)</f>
        <v>0</v>
      </c>
      <c r="J46" s="3" t="s">
        <v>5</v>
      </c>
      <c r="K46" s="3">
        <f>IF(J46="ja",F46,0)</f>
        <v>0</v>
      </c>
      <c r="M46" s="3" t="s">
        <v>5</v>
      </c>
      <c r="N46" s="3">
        <f>IF(M46="ja",F46,0)</f>
        <v>0</v>
      </c>
      <c r="O46" s="69"/>
      <c r="R46" s="30"/>
    </row>
    <row r="47" spans="2:18" x14ac:dyDescent="0.35">
      <c r="B47" s="77"/>
      <c r="C47" s="67"/>
      <c r="D47" s="14" t="s">
        <v>90</v>
      </c>
      <c r="E47" s="4" t="s">
        <v>91</v>
      </c>
      <c r="F47" s="5">
        <v>4</v>
      </c>
      <c r="G47" s="3" t="s">
        <v>5</v>
      </c>
      <c r="H47" s="3">
        <f>IF(G47="ja",F47,0)</f>
        <v>0</v>
      </c>
      <c r="J47" s="3" t="s">
        <v>5</v>
      </c>
      <c r="K47" s="3">
        <f>IF(J47="ja",F47,0)</f>
        <v>0</v>
      </c>
      <c r="M47" s="3" t="s">
        <v>5</v>
      </c>
      <c r="N47" s="3">
        <f>IF(M47="ja",F47,0)</f>
        <v>0</v>
      </c>
      <c r="O47" s="69"/>
      <c r="R47" s="30"/>
    </row>
    <row r="48" spans="2:18" x14ac:dyDescent="0.35">
      <c r="B48" s="77"/>
      <c r="C48" s="67"/>
      <c r="D48" s="14" t="s">
        <v>92</v>
      </c>
      <c r="E48" s="4" t="s">
        <v>93</v>
      </c>
      <c r="F48" s="5">
        <v>4</v>
      </c>
      <c r="G48" s="3" t="s">
        <v>5</v>
      </c>
      <c r="H48" s="3">
        <f>IF(G48="ja",F48,0)</f>
        <v>0</v>
      </c>
      <c r="J48" s="3" t="s">
        <v>5</v>
      </c>
      <c r="K48" s="3">
        <f>IF(J48="ja",F48,0)</f>
        <v>0</v>
      </c>
      <c r="M48" s="3" t="s">
        <v>5</v>
      </c>
      <c r="N48" s="3">
        <f>IF(M48="ja",F48,0)</f>
        <v>0</v>
      </c>
      <c r="O48" s="69"/>
      <c r="R48" s="30"/>
    </row>
    <row r="49" spans="2:18" x14ac:dyDescent="0.4">
      <c r="G49" s="26" t="s">
        <v>94</v>
      </c>
      <c r="H49" s="12">
        <f>IF((H44+H45+H46+H47+H48)&gt;20,20,(H44+H45+H46+H47+H48))</f>
        <v>0</v>
      </c>
      <c r="J49" s="26" t="s">
        <v>94</v>
      </c>
      <c r="K49" s="12">
        <f>IF((K44+K45+K46+K47+K48)&gt;20,20,(K44+K45+K46+K47+K48))</f>
        <v>0</v>
      </c>
      <c r="M49" s="26" t="s">
        <v>94</v>
      </c>
      <c r="N49" s="12">
        <f>IF((N44+N45+N46+N47+N48)&gt;20,20,(N44+N45+N46+N47+N48))</f>
        <v>0</v>
      </c>
      <c r="R49" s="30"/>
    </row>
    <row r="50" spans="2:18" x14ac:dyDescent="0.4">
      <c r="H50" s="105">
        <v>20</v>
      </c>
      <c r="K50" s="105">
        <v>20</v>
      </c>
      <c r="N50" s="105">
        <v>20</v>
      </c>
      <c r="R50" s="30"/>
    </row>
    <row r="51" spans="2:18" x14ac:dyDescent="0.4">
      <c r="O51" s="31" t="s">
        <v>95</v>
      </c>
      <c r="R51" s="30"/>
    </row>
    <row r="52" spans="2:18" ht="25.5" x14ac:dyDescent="0.35">
      <c r="B52" s="77" t="s">
        <v>33</v>
      </c>
      <c r="C52" s="67" t="s">
        <v>34</v>
      </c>
      <c r="D52" s="14" t="s">
        <v>96</v>
      </c>
      <c r="E52" s="4" t="s">
        <v>97</v>
      </c>
      <c r="F52" s="5">
        <v>5</v>
      </c>
      <c r="G52" s="3" t="s">
        <v>5</v>
      </c>
      <c r="H52" s="3">
        <f>IF(G52="ja",F52,0)</f>
        <v>0</v>
      </c>
      <c r="J52" s="3" t="s">
        <v>5</v>
      </c>
      <c r="K52" s="3">
        <f>IF(J52="ja",F52,0)</f>
        <v>0</v>
      </c>
      <c r="M52" s="3" t="s">
        <v>5</v>
      </c>
      <c r="N52" s="3">
        <f>IF(M52="ja",F52,0)</f>
        <v>0</v>
      </c>
      <c r="O52" s="69">
        <f>H55+K55+N55</f>
        <v>0</v>
      </c>
    </row>
    <row r="53" spans="2:18" ht="13.15" x14ac:dyDescent="0.35">
      <c r="B53" s="77"/>
      <c r="C53" s="67"/>
      <c r="D53" s="14" t="s">
        <v>98</v>
      </c>
      <c r="E53" s="4" t="s">
        <v>99</v>
      </c>
      <c r="F53" s="5">
        <v>5</v>
      </c>
      <c r="G53" s="3" t="s">
        <v>5</v>
      </c>
      <c r="H53" s="3">
        <f>IF(G53="ja",F53,0)</f>
        <v>0</v>
      </c>
      <c r="J53" s="3" t="s">
        <v>5</v>
      </c>
      <c r="K53" s="3">
        <f>IF(J53="ja",F53,0)</f>
        <v>0</v>
      </c>
      <c r="M53" s="3" t="s">
        <v>5</v>
      </c>
      <c r="N53" s="3">
        <f>IF(M53="ja",F53,0)</f>
        <v>0</v>
      </c>
      <c r="O53" s="69"/>
    </row>
    <row r="54" spans="2:18" ht="25.5" x14ac:dyDescent="0.35">
      <c r="B54" s="77"/>
      <c r="C54" s="67"/>
      <c r="D54" s="14" t="s">
        <v>100</v>
      </c>
      <c r="E54" s="4" t="s">
        <v>101</v>
      </c>
      <c r="F54" s="5">
        <v>5</v>
      </c>
      <c r="G54" s="3" t="s">
        <v>5</v>
      </c>
      <c r="H54" s="3">
        <f>IF(G54="ja",F54,0)</f>
        <v>0</v>
      </c>
      <c r="J54" s="3" t="s">
        <v>5</v>
      </c>
      <c r="K54" s="3">
        <f>IF(J54="ja",F54,0)</f>
        <v>0</v>
      </c>
      <c r="M54" s="3" t="s">
        <v>5</v>
      </c>
      <c r="N54" s="3">
        <f>IF(M54="ja",F54,0)</f>
        <v>0</v>
      </c>
      <c r="O54" s="69"/>
    </row>
    <row r="55" spans="2:18" x14ac:dyDescent="0.4">
      <c r="G55" s="26" t="s">
        <v>102</v>
      </c>
      <c r="H55" s="12">
        <f>SUM(H52:H54)</f>
        <v>0</v>
      </c>
      <c r="J55" s="26" t="s">
        <v>102</v>
      </c>
      <c r="K55" s="12">
        <f>SUM(K52:K54)</f>
        <v>0</v>
      </c>
      <c r="M55" s="26" t="s">
        <v>102</v>
      </c>
      <c r="N55" s="12">
        <f>SUM(N52:N54)</f>
        <v>0</v>
      </c>
    </row>
    <row r="56" spans="2:18" x14ac:dyDescent="0.4">
      <c r="H56" s="105">
        <v>15</v>
      </c>
      <c r="K56" s="105">
        <v>15</v>
      </c>
      <c r="N56" s="105">
        <v>15</v>
      </c>
    </row>
    <row r="57" spans="2:18" x14ac:dyDescent="0.4">
      <c r="O57" s="31" t="s">
        <v>103</v>
      </c>
    </row>
    <row r="58" spans="2:18" ht="13.15" x14ac:dyDescent="0.35">
      <c r="B58" s="77" t="s">
        <v>35</v>
      </c>
      <c r="C58" s="68" t="s">
        <v>104</v>
      </c>
      <c r="D58" s="15" t="s">
        <v>105</v>
      </c>
      <c r="E58" s="6" t="s">
        <v>106</v>
      </c>
      <c r="F58" s="3">
        <v>6</v>
      </c>
      <c r="G58" s="3" t="s">
        <v>5</v>
      </c>
      <c r="H58" s="3">
        <f>IF(G58="ja",F58,0)</f>
        <v>0</v>
      </c>
      <c r="J58" s="3" t="s">
        <v>5</v>
      </c>
      <c r="K58" s="3">
        <f>IF(J58="ja",F58,0)</f>
        <v>0</v>
      </c>
      <c r="M58" s="3" t="s">
        <v>5</v>
      </c>
      <c r="N58" s="3">
        <f>IF(M58="ja",F58,0)</f>
        <v>0</v>
      </c>
      <c r="O58" s="69">
        <f>H62+K62+N62</f>
        <v>0</v>
      </c>
    </row>
    <row r="59" spans="2:18" ht="13.15" x14ac:dyDescent="0.35">
      <c r="B59" s="77"/>
      <c r="C59" s="68"/>
      <c r="D59" s="15" t="s">
        <v>107</v>
      </c>
      <c r="E59" s="6" t="s">
        <v>108</v>
      </c>
      <c r="F59" s="3">
        <v>2</v>
      </c>
      <c r="G59" s="3" t="s">
        <v>5</v>
      </c>
      <c r="H59" s="3">
        <f>IF(G59="ja",F59,0)</f>
        <v>0</v>
      </c>
      <c r="J59" s="3" t="s">
        <v>5</v>
      </c>
      <c r="K59" s="3">
        <f>IF(J59="ja",F59,0)</f>
        <v>0</v>
      </c>
      <c r="M59" s="3" t="s">
        <v>5</v>
      </c>
      <c r="N59" s="3">
        <f>IF(M59="ja",F59,0)</f>
        <v>0</v>
      </c>
      <c r="O59" s="69"/>
    </row>
    <row r="60" spans="2:18" ht="13.15" x14ac:dyDescent="0.35">
      <c r="B60" s="77"/>
      <c r="C60" s="68"/>
      <c r="D60" s="15" t="s">
        <v>109</v>
      </c>
      <c r="E60" s="6" t="s">
        <v>110</v>
      </c>
      <c r="F60" s="3">
        <v>4</v>
      </c>
      <c r="G60" s="3" t="s">
        <v>5</v>
      </c>
      <c r="H60" s="3">
        <f>IF(G60="ja",F60,0)</f>
        <v>0</v>
      </c>
      <c r="J60" s="3" t="s">
        <v>5</v>
      </c>
      <c r="K60" s="3">
        <f>IF(J60="ja",F60,0)</f>
        <v>0</v>
      </c>
      <c r="M60" s="3" t="s">
        <v>5</v>
      </c>
      <c r="N60" s="3">
        <f>IF(M60="ja",F60,0)</f>
        <v>0</v>
      </c>
      <c r="O60" s="69"/>
    </row>
    <row r="61" spans="2:18" ht="13.15" x14ac:dyDescent="0.35">
      <c r="B61" s="77"/>
      <c r="C61" s="68"/>
      <c r="D61" s="15" t="s">
        <v>111</v>
      </c>
      <c r="E61" s="6" t="s">
        <v>112</v>
      </c>
      <c r="F61" s="3">
        <v>2</v>
      </c>
      <c r="G61" s="3" t="s">
        <v>5</v>
      </c>
      <c r="H61" s="3">
        <f>IF(G61="ja",F61,0)</f>
        <v>0</v>
      </c>
      <c r="J61" s="3" t="s">
        <v>5</v>
      </c>
      <c r="K61" s="3">
        <f>IF(J61="ja",F61,0)</f>
        <v>0</v>
      </c>
      <c r="M61" s="3" t="s">
        <v>5</v>
      </c>
      <c r="N61" s="3">
        <f>IF(M61="ja",F61,0)</f>
        <v>0</v>
      </c>
      <c r="O61" s="69"/>
    </row>
    <row r="62" spans="2:18" x14ac:dyDescent="0.4">
      <c r="G62" s="26" t="s">
        <v>102</v>
      </c>
      <c r="H62" s="12">
        <f>SUM(H58:H61)</f>
        <v>0</v>
      </c>
      <c r="J62" s="26" t="s">
        <v>102</v>
      </c>
      <c r="K62" s="12">
        <f>SUM(K58:K61)</f>
        <v>0</v>
      </c>
      <c r="M62" s="26" t="s">
        <v>102</v>
      </c>
      <c r="N62" s="12">
        <f>SUM(N58:N61)</f>
        <v>0</v>
      </c>
    </row>
    <row r="63" spans="2:18" x14ac:dyDescent="0.4">
      <c r="H63" s="105">
        <v>15</v>
      </c>
      <c r="K63" s="105">
        <v>15</v>
      </c>
      <c r="N63" s="105">
        <v>15</v>
      </c>
    </row>
    <row r="64" spans="2:18" x14ac:dyDescent="0.4">
      <c r="O64" s="31" t="s">
        <v>113</v>
      </c>
    </row>
    <row r="65" spans="2:15" ht="13.15" customHeight="1" x14ac:dyDescent="0.35">
      <c r="B65" s="77" t="s">
        <v>37</v>
      </c>
      <c r="C65" s="67" t="s">
        <v>114</v>
      </c>
      <c r="D65" s="46" t="s">
        <v>115</v>
      </c>
      <c r="E65" s="6" t="s">
        <v>116</v>
      </c>
      <c r="F65" s="3">
        <v>2</v>
      </c>
      <c r="G65" s="3" t="s">
        <v>5</v>
      </c>
      <c r="H65" s="3">
        <f t="shared" ref="H65:H69" si="0">IF(G65="ja",F65,0)</f>
        <v>0</v>
      </c>
      <c r="J65" s="3" t="s">
        <v>5</v>
      </c>
      <c r="K65" s="3">
        <f t="shared" ref="K65:K69" si="1">IF(J65="ja",F65,0)</f>
        <v>0</v>
      </c>
      <c r="M65" s="3" t="s">
        <v>5</v>
      </c>
      <c r="N65" s="3">
        <f t="shared" ref="N65:N69" si="2">IF(M65="ja",F65,0)</f>
        <v>0</v>
      </c>
      <c r="O65" s="69">
        <f>H70+K70+N70</f>
        <v>0</v>
      </c>
    </row>
    <row r="66" spans="2:15" ht="13.15" customHeight="1" x14ac:dyDescent="0.35">
      <c r="B66" s="77"/>
      <c r="C66" s="67"/>
      <c r="D66" s="47"/>
      <c r="E66" s="6" t="s">
        <v>117</v>
      </c>
      <c r="F66" s="3">
        <v>3</v>
      </c>
      <c r="G66" s="3" t="s">
        <v>5</v>
      </c>
      <c r="H66" s="3">
        <f t="shared" si="0"/>
        <v>0</v>
      </c>
      <c r="J66" s="3" t="s">
        <v>5</v>
      </c>
      <c r="K66" s="3">
        <f t="shared" si="1"/>
        <v>0</v>
      </c>
      <c r="M66" s="3" t="s">
        <v>5</v>
      </c>
      <c r="N66" s="3">
        <f t="shared" si="2"/>
        <v>0</v>
      </c>
      <c r="O66" s="69"/>
    </row>
    <row r="67" spans="2:15" ht="13.15" customHeight="1" x14ac:dyDescent="0.35">
      <c r="B67" s="77"/>
      <c r="C67" s="67"/>
      <c r="D67" s="47"/>
      <c r="E67" s="6" t="s">
        <v>118</v>
      </c>
      <c r="F67" s="3">
        <v>4</v>
      </c>
      <c r="G67" s="3" t="s">
        <v>5</v>
      </c>
      <c r="H67" s="3">
        <f t="shared" si="0"/>
        <v>0</v>
      </c>
      <c r="J67" s="3" t="s">
        <v>5</v>
      </c>
      <c r="K67" s="3">
        <f t="shared" si="1"/>
        <v>0</v>
      </c>
      <c r="M67" s="3" t="s">
        <v>5</v>
      </c>
      <c r="N67" s="3">
        <f t="shared" si="2"/>
        <v>0</v>
      </c>
      <c r="O67" s="69"/>
    </row>
    <row r="68" spans="2:15" ht="13.15" customHeight="1" x14ac:dyDescent="0.35">
      <c r="B68" s="77"/>
      <c r="C68" s="67"/>
      <c r="D68" s="47"/>
      <c r="E68" s="6" t="s">
        <v>119</v>
      </c>
      <c r="F68" s="3">
        <v>5</v>
      </c>
      <c r="G68" s="3" t="s">
        <v>5</v>
      </c>
      <c r="H68" s="3">
        <f t="shared" si="0"/>
        <v>0</v>
      </c>
      <c r="J68" s="3" t="s">
        <v>5</v>
      </c>
      <c r="K68" s="3">
        <f t="shared" si="1"/>
        <v>0</v>
      </c>
      <c r="M68" s="3" t="s">
        <v>5</v>
      </c>
      <c r="N68" s="3">
        <f t="shared" si="2"/>
        <v>0</v>
      </c>
      <c r="O68" s="69"/>
    </row>
    <row r="69" spans="2:15" ht="13.15" customHeight="1" x14ac:dyDescent="0.35">
      <c r="B69" s="77"/>
      <c r="C69" s="67"/>
      <c r="D69" s="48"/>
      <c r="E69" s="6" t="s">
        <v>120</v>
      </c>
      <c r="F69" s="3">
        <v>6</v>
      </c>
      <c r="G69" s="3" t="s">
        <v>5</v>
      </c>
      <c r="H69" s="3">
        <f t="shared" si="0"/>
        <v>0</v>
      </c>
      <c r="J69" s="3" t="s">
        <v>5</v>
      </c>
      <c r="K69" s="3">
        <f t="shared" si="1"/>
        <v>0</v>
      </c>
      <c r="M69" s="3" t="s">
        <v>5</v>
      </c>
      <c r="N69" s="3">
        <f t="shared" si="2"/>
        <v>0</v>
      </c>
      <c r="O69" s="69"/>
    </row>
    <row r="70" spans="2:15" x14ac:dyDescent="0.4">
      <c r="E70" s="45" t="s">
        <v>172</v>
      </c>
      <c r="G70" s="26" t="s">
        <v>187</v>
      </c>
      <c r="H70" s="12">
        <f>IF((H65+H66+H67+H68+H69)&gt;10,10,(H65+H66++H68+H69))</f>
        <v>0</v>
      </c>
      <c r="J70" s="26" t="s">
        <v>187</v>
      </c>
      <c r="K70" s="12">
        <f>IF((K65+K66+K67+K68+K69)&gt;10,10,(K65+K66++K68+K69))</f>
        <v>0</v>
      </c>
      <c r="M70" s="26" t="s">
        <v>187</v>
      </c>
      <c r="N70" s="12">
        <f>IF((N65+N66+N67+N68+N69)&gt;10,10,(N65+N66++N68+N69))</f>
        <v>0</v>
      </c>
    </row>
    <row r="71" spans="2:15" x14ac:dyDescent="0.4">
      <c r="H71" s="105">
        <v>6</v>
      </c>
      <c r="K71" s="105">
        <v>6</v>
      </c>
      <c r="N71" s="105">
        <v>6</v>
      </c>
    </row>
    <row r="72" spans="2:15" x14ac:dyDescent="0.4">
      <c r="O72" s="31" t="s">
        <v>122</v>
      </c>
    </row>
    <row r="73" spans="2:15" ht="13.15" customHeight="1" x14ac:dyDescent="0.35">
      <c r="B73" s="77" t="s">
        <v>39</v>
      </c>
      <c r="C73" s="68" t="s">
        <v>123</v>
      </c>
      <c r="D73" s="49" t="s">
        <v>124</v>
      </c>
      <c r="E73" s="4" t="s">
        <v>125</v>
      </c>
      <c r="F73" s="5">
        <v>5</v>
      </c>
      <c r="G73" s="3" t="s">
        <v>5</v>
      </c>
      <c r="H73" s="3">
        <f t="shared" ref="H73:H79" si="3">IF(G73="ja",F73,0)</f>
        <v>0</v>
      </c>
      <c r="J73" s="3" t="s">
        <v>5</v>
      </c>
      <c r="K73" s="3">
        <f t="shared" ref="K73:K79" si="4">IF(J73="ja",F73,0)</f>
        <v>0</v>
      </c>
      <c r="M73" s="3" t="s">
        <v>5</v>
      </c>
      <c r="N73" s="3">
        <f t="shared" ref="N73:N79" si="5">IF(M73="ja",F73,0)</f>
        <v>0</v>
      </c>
      <c r="O73" s="69">
        <f>H80+K80+N80</f>
        <v>0</v>
      </c>
    </row>
    <row r="74" spans="2:15" ht="25.5" x14ac:dyDescent="0.35">
      <c r="B74" s="77"/>
      <c r="C74" s="68"/>
      <c r="D74" s="50"/>
      <c r="E74" s="4" t="s">
        <v>126</v>
      </c>
      <c r="F74" s="5">
        <v>2</v>
      </c>
      <c r="G74" s="3" t="s">
        <v>5</v>
      </c>
      <c r="H74" s="3">
        <f t="shared" si="3"/>
        <v>0</v>
      </c>
      <c r="J74" s="3" t="s">
        <v>5</v>
      </c>
      <c r="K74" s="3">
        <f t="shared" si="4"/>
        <v>0</v>
      </c>
      <c r="M74" s="3" t="s">
        <v>5</v>
      </c>
      <c r="N74" s="3">
        <f t="shared" si="5"/>
        <v>0</v>
      </c>
      <c r="O74" s="69"/>
    </row>
    <row r="75" spans="2:15" ht="13.15" customHeight="1" x14ac:dyDescent="0.35">
      <c r="B75" s="77"/>
      <c r="C75" s="68"/>
      <c r="D75" s="51"/>
      <c r="E75" s="4" t="s">
        <v>127</v>
      </c>
      <c r="F75" s="5">
        <v>1</v>
      </c>
      <c r="G75" s="3" t="s">
        <v>5</v>
      </c>
      <c r="H75" s="3">
        <f t="shared" si="3"/>
        <v>0</v>
      </c>
      <c r="J75" s="3" t="s">
        <v>5</v>
      </c>
      <c r="K75" s="3">
        <f t="shared" si="4"/>
        <v>0</v>
      </c>
      <c r="M75" s="3" t="s">
        <v>5</v>
      </c>
      <c r="N75" s="3">
        <f t="shared" si="5"/>
        <v>0</v>
      </c>
      <c r="O75" s="69"/>
    </row>
    <row r="76" spans="2:15" ht="13.15" x14ac:dyDescent="0.35">
      <c r="B76" s="77"/>
      <c r="C76" s="68"/>
      <c r="D76" s="15" t="s">
        <v>128</v>
      </c>
      <c r="E76" s="4" t="s">
        <v>130</v>
      </c>
      <c r="F76" s="5">
        <v>4</v>
      </c>
      <c r="G76" s="3" t="s">
        <v>5</v>
      </c>
      <c r="H76" s="3">
        <f t="shared" si="3"/>
        <v>0</v>
      </c>
      <c r="J76" s="3" t="s">
        <v>5</v>
      </c>
      <c r="K76" s="3">
        <f t="shared" si="4"/>
        <v>0</v>
      </c>
      <c r="M76" s="3" t="s">
        <v>5</v>
      </c>
      <c r="N76" s="3">
        <f t="shared" si="5"/>
        <v>0</v>
      </c>
      <c r="O76" s="69"/>
    </row>
    <row r="77" spans="2:15" ht="13.15" x14ac:dyDescent="0.35">
      <c r="B77" s="77"/>
      <c r="C77" s="68"/>
      <c r="D77" s="15" t="s">
        <v>129</v>
      </c>
      <c r="E77" s="4" t="s">
        <v>132</v>
      </c>
      <c r="F77" s="5">
        <v>3</v>
      </c>
      <c r="G77" s="3" t="s">
        <v>5</v>
      </c>
      <c r="H77" s="3">
        <f t="shared" si="3"/>
        <v>0</v>
      </c>
      <c r="J77" s="3" t="s">
        <v>5</v>
      </c>
      <c r="K77" s="3">
        <f t="shared" si="4"/>
        <v>0</v>
      </c>
      <c r="M77" s="3" t="s">
        <v>5</v>
      </c>
      <c r="N77" s="3">
        <f t="shared" si="5"/>
        <v>0</v>
      </c>
      <c r="O77" s="69"/>
    </row>
    <row r="78" spans="2:15" ht="13.15" x14ac:dyDescent="0.35">
      <c r="B78" s="77"/>
      <c r="C78" s="68"/>
      <c r="D78" s="15" t="s">
        <v>131</v>
      </c>
      <c r="E78" s="4" t="s">
        <v>134</v>
      </c>
      <c r="F78" s="5">
        <v>2</v>
      </c>
      <c r="G78" s="3" t="s">
        <v>5</v>
      </c>
      <c r="H78" s="3">
        <f t="shared" si="3"/>
        <v>0</v>
      </c>
      <c r="J78" s="3" t="s">
        <v>5</v>
      </c>
      <c r="K78" s="3">
        <f t="shared" si="4"/>
        <v>0</v>
      </c>
      <c r="M78" s="3" t="s">
        <v>5</v>
      </c>
      <c r="N78" s="3">
        <f t="shared" si="5"/>
        <v>0</v>
      </c>
      <c r="O78" s="69"/>
    </row>
    <row r="79" spans="2:15" ht="13.15" x14ac:dyDescent="0.35">
      <c r="B79" s="77"/>
      <c r="C79" s="68"/>
      <c r="D79" s="15" t="s">
        <v>133</v>
      </c>
      <c r="E79" s="4" t="s">
        <v>135</v>
      </c>
      <c r="F79" s="5">
        <v>1</v>
      </c>
      <c r="G79" s="3" t="s">
        <v>5</v>
      </c>
      <c r="H79" s="3">
        <f t="shared" si="3"/>
        <v>0</v>
      </c>
      <c r="J79" s="3" t="s">
        <v>5</v>
      </c>
      <c r="K79" s="3">
        <f t="shared" si="4"/>
        <v>0</v>
      </c>
      <c r="M79" s="3" t="s">
        <v>5</v>
      </c>
      <c r="N79" s="3">
        <f t="shared" si="5"/>
        <v>0</v>
      </c>
      <c r="O79" s="69"/>
    </row>
    <row r="80" spans="2:15" x14ac:dyDescent="0.4">
      <c r="E80" s="45" t="s">
        <v>173</v>
      </c>
      <c r="G80" s="26" t="s">
        <v>102</v>
      </c>
      <c r="H80" s="12">
        <f>SUM(H73:H79)</f>
        <v>0</v>
      </c>
      <c r="J80" s="26" t="s">
        <v>102</v>
      </c>
      <c r="K80" s="12">
        <f>SUM(K73:K79)</f>
        <v>0</v>
      </c>
      <c r="M80" s="26" t="s">
        <v>102</v>
      </c>
      <c r="N80" s="12">
        <f>SUM(N73:N79)</f>
        <v>0</v>
      </c>
    </row>
    <row r="81" spans="2:15" x14ac:dyDescent="0.4">
      <c r="H81" s="105">
        <v>15</v>
      </c>
      <c r="K81" s="105">
        <v>15</v>
      </c>
      <c r="N81" s="105">
        <v>15</v>
      </c>
    </row>
    <row r="82" spans="2:15" x14ac:dyDescent="0.4">
      <c r="O82" s="31" t="s">
        <v>136</v>
      </c>
    </row>
    <row r="83" spans="2:15" ht="12.75" x14ac:dyDescent="0.35">
      <c r="B83" s="77" t="s">
        <v>41</v>
      </c>
      <c r="C83" s="68" t="s">
        <v>137</v>
      </c>
      <c r="D83" s="49" t="s">
        <v>138</v>
      </c>
      <c r="E83" s="74" t="s">
        <v>139</v>
      </c>
      <c r="F83" s="71">
        <v>4</v>
      </c>
      <c r="G83" s="3" t="s">
        <v>5</v>
      </c>
      <c r="H83" s="62">
        <f>IF(G83="ja",F83,0)</f>
        <v>0</v>
      </c>
      <c r="J83" s="3" t="s">
        <v>5</v>
      </c>
      <c r="K83" s="62">
        <f>IF(J83="ja",F83,0)</f>
        <v>0</v>
      </c>
      <c r="M83" s="3" t="s">
        <v>5</v>
      </c>
      <c r="N83" s="71">
        <f>IF(M83="ja",F83,0)</f>
        <v>0</v>
      </c>
      <c r="O83" s="69">
        <f>H90+K90+N90</f>
        <v>0</v>
      </c>
    </row>
    <row r="84" spans="2:15" ht="12.75" x14ac:dyDescent="0.35">
      <c r="B84" s="77"/>
      <c r="C84" s="68"/>
      <c r="D84" s="50"/>
      <c r="E84" s="75"/>
      <c r="F84" s="72"/>
      <c r="G84" s="6"/>
      <c r="H84" s="62"/>
      <c r="J84" s="6"/>
      <c r="K84" s="62"/>
      <c r="M84" s="6"/>
      <c r="N84" s="72"/>
      <c r="O84" s="69"/>
    </row>
    <row r="85" spans="2:15" ht="12.75" x14ac:dyDescent="0.35">
      <c r="B85" s="77"/>
      <c r="C85" s="68"/>
      <c r="D85" s="50"/>
      <c r="E85" s="75"/>
      <c r="F85" s="72"/>
      <c r="G85" s="6"/>
      <c r="H85" s="62"/>
      <c r="J85" s="6"/>
      <c r="K85" s="62"/>
      <c r="M85" s="6"/>
      <c r="N85" s="72"/>
      <c r="O85" s="69"/>
    </row>
    <row r="86" spans="2:15" ht="12.75" x14ac:dyDescent="0.35">
      <c r="B86" s="77"/>
      <c r="C86" s="68"/>
      <c r="D86" s="51"/>
      <c r="E86" s="76"/>
      <c r="F86" s="73"/>
      <c r="G86" s="6"/>
      <c r="H86" s="62"/>
      <c r="J86" s="6"/>
      <c r="K86" s="62"/>
      <c r="M86" s="6"/>
      <c r="N86" s="73"/>
      <c r="O86" s="69"/>
    </row>
    <row r="87" spans="2:15" ht="12.75" x14ac:dyDescent="0.35">
      <c r="B87" s="77"/>
      <c r="C87" s="68"/>
      <c r="D87" s="49" t="s">
        <v>140</v>
      </c>
      <c r="E87" s="74" t="s">
        <v>141</v>
      </c>
      <c r="F87" s="71">
        <v>1</v>
      </c>
      <c r="G87" s="3" t="s">
        <v>5</v>
      </c>
      <c r="H87" s="62">
        <f>IF(G87="ja",F87,0)</f>
        <v>0</v>
      </c>
      <c r="J87" s="3" t="s">
        <v>5</v>
      </c>
      <c r="K87" s="62">
        <f>IF(J87="ja",F87,0)</f>
        <v>0</v>
      </c>
      <c r="M87" s="3" t="s">
        <v>5</v>
      </c>
      <c r="N87" s="71">
        <f>IF(M87="ja",F87,0)</f>
        <v>0</v>
      </c>
      <c r="O87" s="69"/>
    </row>
    <row r="88" spans="2:15" ht="12.75" x14ac:dyDescent="0.35">
      <c r="B88" s="77"/>
      <c r="C88" s="68"/>
      <c r="D88" s="50"/>
      <c r="E88" s="75"/>
      <c r="F88" s="72"/>
      <c r="G88" s="6"/>
      <c r="H88" s="62"/>
      <c r="J88" s="6"/>
      <c r="K88" s="62"/>
      <c r="M88" s="6"/>
      <c r="N88" s="72"/>
      <c r="O88" s="69"/>
    </row>
    <row r="89" spans="2:15" ht="12.75" x14ac:dyDescent="0.35">
      <c r="B89" s="77"/>
      <c r="C89" s="68"/>
      <c r="D89" s="51"/>
      <c r="E89" s="76"/>
      <c r="F89" s="73"/>
      <c r="G89" s="6"/>
      <c r="H89" s="62"/>
      <c r="J89" s="6"/>
      <c r="K89" s="62"/>
      <c r="M89" s="6"/>
      <c r="N89" s="73"/>
      <c r="O89" s="69"/>
    </row>
    <row r="90" spans="2:15" x14ac:dyDescent="0.4">
      <c r="C90" s="7"/>
      <c r="D90" s="11"/>
      <c r="G90" s="26" t="s">
        <v>142</v>
      </c>
      <c r="H90" s="12">
        <f>H83+H87</f>
        <v>0</v>
      </c>
      <c r="J90" s="26" t="s">
        <v>142</v>
      </c>
      <c r="K90" s="12">
        <f>K83+K87</f>
        <v>0</v>
      </c>
      <c r="M90" s="26" t="s">
        <v>142</v>
      </c>
      <c r="N90" s="12">
        <f>N83+N87</f>
        <v>0</v>
      </c>
    </row>
    <row r="91" spans="2:15" x14ac:dyDescent="0.4">
      <c r="C91" s="7"/>
      <c r="D91" s="11"/>
      <c r="H91" s="105">
        <v>5</v>
      </c>
      <c r="K91" s="105">
        <v>5</v>
      </c>
      <c r="N91" s="105">
        <v>5</v>
      </c>
    </row>
    <row r="92" spans="2:15" x14ac:dyDescent="0.4">
      <c r="C92" s="7"/>
      <c r="D92" s="11"/>
      <c r="O92" s="31" t="s">
        <v>143</v>
      </c>
    </row>
    <row r="93" spans="2:15" ht="13.15" x14ac:dyDescent="0.35">
      <c r="B93" s="77" t="s">
        <v>43</v>
      </c>
      <c r="C93" s="67" t="s">
        <v>44</v>
      </c>
      <c r="D93" s="14" t="s">
        <v>144</v>
      </c>
      <c r="E93" s="6" t="s">
        <v>145</v>
      </c>
      <c r="F93" s="3">
        <v>4</v>
      </c>
      <c r="G93" s="3" t="s">
        <v>5</v>
      </c>
      <c r="H93" s="3">
        <f>IF(G93="ja",F93,0)</f>
        <v>0</v>
      </c>
      <c r="J93" s="3" t="s">
        <v>5</v>
      </c>
      <c r="K93" s="3">
        <f>IF(J93="ja",F93,0)</f>
        <v>0</v>
      </c>
      <c r="M93" s="3" t="s">
        <v>5</v>
      </c>
      <c r="N93" s="3">
        <f>IF(M93="ja",F93,0)</f>
        <v>0</v>
      </c>
      <c r="O93" s="69">
        <f>H97+K97+N97</f>
        <v>0</v>
      </c>
    </row>
    <row r="94" spans="2:15" ht="13.15" x14ac:dyDescent="0.35">
      <c r="B94" s="77"/>
      <c r="C94" s="67"/>
      <c r="D94" s="14" t="s">
        <v>146</v>
      </c>
      <c r="E94" s="6" t="s">
        <v>147</v>
      </c>
      <c r="F94" s="3">
        <v>3</v>
      </c>
      <c r="G94" s="3" t="s">
        <v>5</v>
      </c>
      <c r="H94" s="3">
        <f>IF(G94="ja",F94,0)</f>
        <v>0</v>
      </c>
      <c r="J94" s="3" t="s">
        <v>5</v>
      </c>
      <c r="K94" s="3">
        <f>IF(J94="ja",F94,0)</f>
        <v>0</v>
      </c>
      <c r="M94" s="3" t="s">
        <v>5</v>
      </c>
      <c r="N94" s="3">
        <f>IF(M94="ja",F94,0)</f>
        <v>0</v>
      </c>
      <c r="O94" s="69"/>
    </row>
    <row r="95" spans="2:15" ht="13.15" x14ac:dyDescent="0.35">
      <c r="B95" s="77"/>
      <c r="C95" s="67"/>
      <c r="D95" s="14" t="s">
        <v>148</v>
      </c>
      <c r="E95" s="6" t="s">
        <v>149</v>
      </c>
      <c r="F95" s="3">
        <v>2</v>
      </c>
      <c r="G95" s="3" t="s">
        <v>5</v>
      </c>
      <c r="H95" s="3">
        <f>IF(G95="ja",F95,0)</f>
        <v>0</v>
      </c>
      <c r="J95" s="3" t="s">
        <v>5</v>
      </c>
      <c r="K95" s="3">
        <f>IF(J95="ja",F95,0)</f>
        <v>0</v>
      </c>
      <c r="M95" s="3" t="s">
        <v>5</v>
      </c>
      <c r="N95" s="3">
        <f>IF(M95="ja",F95,0)</f>
        <v>0</v>
      </c>
      <c r="O95" s="69"/>
    </row>
    <row r="96" spans="2:15" ht="13.15" x14ac:dyDescent="0.35">
      <c r="B96" s="77"/>
      <c r="C96" s="67"/>
      <c r="D96" s="14" t="s">
        <v>150</v>
      </c>
      <c r="E96" s="6" t="s">
        <v>151</v>
      </c>
      <c r="F96" s="3">
        <v>1</v>
      </c>
      <c r="G96" s="3" t="s">
        <v>5</v>
      </c>
      <c r="H96" s="3">
        <f>IF(G96="ja",F96,0)</f>
        <v>0</v>
      </c>
      <c r="J96" s="3" t="s">
        <v>5</v>
      </c>
      <c r="K96" s="3">
        <f>IF(J96="ja",F96,0)</f>
        <v>0</v>
      </c>
      <c r="M96" s="3" t="s">
        <v>5</v>
      </c>
      <c r="N96" s="3">
        <f>IF(M96="ja",F96,0)</f>
        <v>0</v>
      </c>
      <c r="O96" s="69"/>
    </row>
    <row r="97" spans="2:15" x14ac:dyDescent="0.4">
      <c r="G97" s="26" t="s">
        <v>121</v>
      </c>
      <c r="H97" s="12">
        <f>SUM(H93:H96)</f>
        <v>0</v>
      </c>
      <c r="J97" s="26" t="s">
        <v>121</v>
      </c>
      <c r="K97" s="12">
        <f>SUM(K93:K96)</f>
        <v>0</v>
      </c>
      <c r="M97" s="26" t="s">
        <v>121</v>
      </c>
      <c r="N97" s="12">
        <f>SUM(N93:N96)</f>
        <v>0</v>
      </c>
    </row>
    <row r="98" spans="2:15" x14ac:dyDescent="0.4">
      <c r="H98" s="105">
        <v>10</v>
      </c>
      <c r="K98" s="105">
        <v>10</v>
      </c>
      <c r="N98" s="105">
        <v>10</v>
      </c>
    </row>
    <row r="99" spans="2:15" x14ac:dyDescent="0.4">
      <c r="O99" s="31" t="s">
        <v>152</v>
      </c>
    </row>
    <row r="100" spans="2:15" ht="13.15" x14ac:dyDescent="0.35">
      <c r="B100" s="77" t="s">
        <v>45</v>
      </c>
      <c r="C100" s="68" t="s">
        <v>153</v>
      </c>
      <c r="D100" s="15" t="s">
        <v>154</v>
      </c>
      <c r="E100" s="4" t="s">
        <v>155</v>
      </c>
      <c r="F100" s="5">
        <v>3</v>
      </c>
      <c r="G100" s="3" t="s">
        <v>5</v>
      </c>
      <c r="H100" s="3">
        <f>IF(G100="ja",F100,0)</f>
        <v>0</v>
      </c>
      <c r="J100" s="3" t="s">
        <v>5</v>
      </c>
      <c r="K100" s="3">
        <f>IF(J100="ja",F100,0)</f>
        <v>0</v>
      </c>
      <c r="M100" s="3" t="s">
        <v>5</v>
      </c>
      <c r="N100" s="3">
        <f>IF(M100="ja",F100,0)</f>
        <v>0</v>
      </c>
      <c r="O100" s="69">
        <f>H103+K103+N103</f>
        <v>0</v>
      </c>
    </row>
    <row r="101" spans="2:15" ht="25.5" x14ac:dyDescent="0.35">
      <c r="B101" s="77"/>
      <c r="C101" s="68"/>
      <c r="D101" s="15" t="s">
        <v>156</v>
      </c>
      <c r="E101" s="4" t="s">
        <v>157</v>
      </c>
      <c r="F101" s="5">
        <v>1</v>
      </c>
      <c r="G101" s="3" t="s">
        <v>5</v>
      </c>
      <c r="H101" s="3">
        <f>IF(G101="ja",F101,0)</f>
        <v>0</v>
      </c>
      <c r="J101" s="3" t="s">
        <v>5</v>
      </c>
      <c r="K101" s="3">
        <f>IF(J101="ja",F101,0)</f>
        <v>0</v>
      </c>
      <c r="M101" s="3" t="s">
        <v>5</v>
      </c>
      <c r="N101" s="3">
        <f>IF(M101="ja",F101,0)</f>
        <v>0</v>
      </c>
      <c r="O101" s="69"/>
    </row>
    <row r="102" spans="2:15" ht="13.15" x14ac:dyDescent="0.35">
      <c r="B102" s="77"/>
      <c r="C102" s="68"/>
      <c r="D102" s="15" t="s">
        <v>158</v>
      </c>
      <c r="E102" s="4" t="s">
        <v>159</v>
      </c>
      <c r="F102" s="5">
        <v>1</v>
      </c>
      <c r="G102" s="3" t="s">
        <v>5</v>
      </c>
      <c r="H102" s="3">
        <f>IF(G102="ja",F102,0)</f>
        <v>0</v>
      </c>
      <c r="J102" s="3" t="s">
        <v>5</v>
      </c>
      <c r="K102" s="3">
        <f>IF(J102="ja",F102,0)</f>
        <v>0</v>
      </c>
      <c r="M102" s="3" t="s">
        <v>5</v>
      </c>
      <c r="N102" s="3">
        <f>IF(M102="ja",F102,0)</f>
        <v>0</v>
      </c>
      <c r="O102" s="69"/>
    </row>
    <row r="103" spans="2:15" x14ac:dyDescent="0.4">
      <c r="G103" s="26" t="s">
        <v>142</v>
      </c>
      <c r="H103" s="12">
        <f>SUM(H100:H102)</f>
        <v>0</v>
      </c>
      <c r="J103" s="26" t="s">
        <v>142</v>
      </c>
      <c r="K103" s="12">
        <f>SUM(K100:K102)</f>
        <v>0</v>
      </c>
      <c r="M103" s="26" t="s">
        <v>142</v>
      </c>
      <c r="N103" s="12">
        <f>SUM(N100:N102)</f>
        <v>0</v>
      </c>
    </row>
    <row r="104" spans="2:15" x14ac:dyDescent="0.4">
      <c r="C104" s="20"/>
      <c r="H104" s="105">
        <v>5</v>
      </c>
      <c r="K104" s="105">
        <v>5</v>
      </c>
      <c r="N104" s="105">
        <v>5</v>
      </c>
    </row>
    <row r="105" spans="2:15" x14ac:dyDescent="0.4">
      <c r="C105" s="20"/>
      <c r="O105" s="31" t="s">
        <v>160</v>
      </c>
    </row>
    <row r="106" spans="2:15" ht="27.4" customHeight="1" x14ac:dyDescent="0.35">
      <c r="B106" s="77" t="s">
        <v>47</v>
      </c>
      <c r="C106" s="68" t="s">
        <v>48</v>
      </c>
      <c r="D106" s="49" t="s">
        <v>161</v>
      </c>
      <c r="E106" s="38" t="s">
        <v>175</v>
      </c>
      <c r="F106" s="5">
        <v>1</v>
      </c>
      <c r="G106" s="3" t="s">
        <v>5</v>
      </c>
      <c r="H106" s="3">
        <f>IF(G106="ja",F106,0)</f>
        <v>0</v>
      </c>
      <c r="J106" s="3" t="s">
        <v>5</v>
      </c>
      <c r="K106" s="3">
        <f>IF(J106="ja",F106,0)</f>
        <v>0</v>
      </c>
      <c r="M106" s="3" t="s">
        <v>5</v>
      </c>
      <c r="N106" s="3">
        <f>IF(M106="ja",F106,0)</f>
        <v>0</v>
      </c>
      <c r="O106" s="69">
        <f>H109+K109+N109</f>
        <v>0</v>
      </c>
    </row>
    <row r="107" spans="2:15" ht="27.4" customHeight="1" x14ac:dyDescent="0.35">
      <c r="B107" s="77"/>
      <c r="C107" s="68"/>
      <c r="D107" s="50"/>
      <c r="E107" s="38" t="s">
        <v>176</v>
      </c>
      <c r="F107" s="5">
        <v>3</v>
      </c>
      <c r="G107" s="3" t="s">
        <v>5</v>
      </c>
      <c r="H107" s="3">
        <f>IF(G107="ja",F107,0)</f>
        <v>0</v>
      </c>
      <c r="J107" s="3" t="s">
        <v>5</v>
      </c>
      <c r="K107" s="3">
        <f>IF(J107="ja",F107,0)</f>
        <v>0</v>
      </c>
      <c r="M107" s="3" t="s">
        <v>5</v>
      </c>
      <c r="N107" s="3">
        <f>IF(M107="ja",F107,0)</f>
        <v>0</v>
      </c>
      <c r="O107" s="69"/>
    </row>
    <row r="108" spans="2:15" ht="27.4" customHeight="1" x14ac:dyDescent="0.35">
      <c r="B108" s="77"/>
      <c r="C108" s="68"/>
      <c r="D108" s="51"/>
      <c r="E108" s="38" t="s">
        <v>177</v>
      </c>
      <c r="F108" s="5">
        <v>5</v>
      </c>
      <c r="G108" s="3" t="s">
        <v>5</v>
      </c>
      <c r="H108" s="3">
        <f>IF(G108="ja",F108,0)</f>
        <v>0</v>
      </c>
      <c r="J108" s="3" t="s">
        <v>5</v>
      </c>
      <c r="K108" s="3">
        <f>IF(J108="ja",F108,0)</f>
        <v>0</v>
      </c>
      <c r="M108" s="3" t="s">
        <v>5</v>
      </c>
      <c r="N108" s="3">
        <f>IF(M108="ja",F108,0)</f>
        <v>0</v>
      </c>
      <c r="O108" s="69"/>
    </row>
    <row r="109" spans="2:15" x14ac:dyDescent="0.4">
      <c r="E109" s="45" t="s">
        <v>174</v>
      </c>
      <c r="G109" s="26" t="s">
        <v>142</v>
      </c>
      <c r="H109" s="12">
        <f>SUM(H106:H108)</f>
        <v>0</v>
      </c>
      <c r="J109" s="26" t="s">
        <v>142</v>
      </c>
      <c r="K109" s="12">
        <f>SUM(K106:K108)</f>
        <v>0</v>
      </c>
      <c r="M109" s="26" t="s">
        <v>142</v>
      </c>
      <c r="N109" s="12">
        <f>SUM(N106:N108)</f>
        <v>0</v>
      </c>
    </row>
    <row r="110" spans="2:15" x14ac:dyDescent="0.4">
      <c r="H110" s="105">
        <v>5</v>
      </c>
      <c r="K110" s="105">
        <v>5</v>
      </c>
      <c r="N110" s="105">
        <v>5</v>
      </c>
    </row>
    <row r="112" spans="2:15" x14ac:dyDescent="0.4">
      <c r="F112" s="8" t="s">
        <v>162</v>
      </c>
      <c r="G112" s="81">
        <f>H49+H55+H62+H70+H80+H90+H97+H103+H109</f>
        <v>0</v>
      </c>
      <c r="H112" s="81"/>
      <c r="I112" s="10"/>
      <c r="J112" s="81">
        <f>K49+K55+K62+K70+K80+K90+K97+K103+K109</f>
        <v>0</v>
      </c>
      <c r="K112" s="81"/>
      <c r="L112" s="10"/>
      <c r="M112" s="81">
        <f>N49+N55+N62+N70+N80+N90+N97+N103+N109</f>
        <v>0</v>
      </c>
      <c r="N112" s="81"/>
    </row>
    <row r="113" spans="3:3" x14ac:dyDescent="0.4">
      <c r="C113" s="20"/>
    </row>
    <row r="130" spans="7:10" x14ac:dyDescent="0.4">
      <c r="J130" s="1" t="s">
        <v>5</v>
      </c>
    </row>
    <row r="131" spans="7:10" x14ac:dyDescent="0.4">
      <c r="J131" s="1" t="s">
        <v>163</v>
      </c>
    </row>
    <row r="132" spans="7:10" x14ac:dyDescent="0.4">
      <c r="G132" s="1" t="s">
        <v>5</v>
      </c>
      <c r="J132" s="1" t="s">
        <v>164</v>
      </c>
    </row>
    <row r="133" spans="7:10" x14ac:dyDescent="0.4">
      <c r="G133" s="1" t="s">
        <v>51</v>
      </c>
      <c r="J133" s="1" t="s">
        <v>165</v>
      </c>
    </row>
    <row r="134" spans="7:10" x14ac:dyDescent="0.4">
      <c r="G134" s="1" t="s">
        <v>53</v>
      </c>
      <c r="J134" s="1" t="s">
        <v>166</v>
      </c>
    </row>
    <row r="135" spans="7:10" x14ac:dyDescent="0.4">
      <c r="J135" s="1" t="s">
        <v>167</v>
      </c>
    </row>
    <row r="136" spans="7:10" x14ac:dyDescent="0.4">
      <c r="G136" s="1" t="s">
        <v>5</v>
      </c>
      <c r="J136" s="1" t="s">
        <v>168</v>
      </c>
    </row>
    <row r="137" spans="7:10" x14ac:dyDescent="0.4">
      <c r="G137" s="1" t="s">
        <v>169</v>
      </c>
    </row>
    <row r="138" spans="7:10" x14ac:dyDescent="0.4">
      <c r="G138" s="1" t="s">
        <v>170</v>
      </c>
    </row>
  </sheetData>
  <mergeCells count="88">
    <mergeCell ref="K21:N21"/>
    <mergeCell ref="C19:F19"/>
    <mergeCell ref="C20:F20"/>
    <mergeCell ref="B12:D12"/>
    <mergeCell ref="B10:D10"/>
    <mergeCell ref="C15:F15"/>
    <mergeCell ref="C16:F16"/>
    <mergeCell ref="C17:F17"/>
    <mergeCell ref="C18:F18"/>
    <mergeCell ref="G112:H112"/>
    <mergeCell ref="J112:K112"/>
    <mergeCell ref="M112:N112"/>
    <mergeCell ref="G43:H43"/>
    <mergeCell ref="J43:K43"/>
    <mergeCell ref="M43:N43"/>
    <mergeCell ref="B106:B108"/>
    <mergeCell ref="C106:C108"/>
    <mergeCell ref="O106:O108"/>
    <mergeCell ref="O93:O96"/>
    <mergeCell ref="O100:O102"/>
    <mergeCell ref="B93:B96"/>
    <mergeCell ref="B100:B102"/>
    <mergeCell ref="C100:C102"/>
    <mergeCell ref="C93:C96"/>
    <mergeCell ref="D106:D108"/>
    <mergeCell ref="J32:K32"/>
    <mergeCell ref="M32:N32"/>
    <mergeCell ref="O73:O79"/>
    <mergeCell ref="O83:O89"/>
    <mergeCell ref="H83:H86"/>
    <mergeCell ref="H87:H89"/>
    <mergeCell ref="K83:K86"/>
    <mergeCell ref="K87:K89"/>
    <mergeCell ref="N83:N86"/>
    <mergeCell ref="N87:N89"/>
    <mergeCell ref="G42:H42"/>
    <mergeCell ref="J42:K42"/>
    <mergeCell ref="M42:N42"/>
    <mergeCell ref="O58:O61"/>
    <mergeCell ref="O65:O69"/>
    <mergeCell ref="O44:O48"/>
    <mergeCell ref="E25:F25"/>
    <mergeCell ref="E27:F27"/>
    <mergeCell ref="E28:F28"/>
    <mergeCell ref="E31:F31"/>
    <mergeCell ref="G25:H25"/>
    <mergeCell ref="G24:H24"/>
    <mergeCell ref="J24:K24"/>
    <mergeCell ref="M24:N24"/>
    <mergeCell ref="J25:K25"/>
    <mergeCell ref="M25:N25"/>
    <mergeCell ref="O52:O54"/>
    <mergeCell ref="B43:C43"/>
    <mergeCell ref="D43:E43"/>
    <mergeCell ref="D83:D86"/>
    <mergeCell ref="D87:D89"/>
    <mergeCell ref="F83:F86"/>
    <mergeCell ref="F87:F89"/>
    <mergeCell ref="E83:E86"/>
    <mergeCell ref="E87:E89"/>
    <mergeCell ref="B83:B89"/>
    <mergeCell ref="C83:C89"/>
    <mergeCell ref="B44:B48"/>
    <mergeCell ref="B52:B54"/>
    <mergeCell ref="B58:B61"/>
    <mergeCell ref="B65:B69"/>
    <mergeCell ref="B73:B79"/>
    <mergeCell ref="C44:C48"/>
    <mergeCell ref="C52:C54"/>
    <mergeCell ref="C58:C61"/>
    <mergeCell ref="C65:C69"/>
    <mergeCell ref="C73:C79"/>
    <mergeCell ref="D65:D69"/>
    <mergeCell ref="D73:D75"/>
    <mergeCell ref="J15:N20"/>
    <mergeCell ref="G28:H28"/>
    <mergeCell ref="G29:H29"/>
    <mergeCell ref="J28:K28"/>
    <mergeCell ref="J29:K29"/>
    <mergeCell ref="M29:N29"/>
    <mergeCell ref="M28:N28"/>
    <mergeCell ref="G27:H27"/>
    <mergeCell ref="J27:K27"/>
    <mergeCell ref="M27:N27"/>
    <mergeCell ref="G31:H31"/>
    <mergeCell ref="J31:K31"/>
    <mergeCell ref="M31:N31"/>
    <mergeCell ref="G32:H32"/>
  </mergeCells>
  <conditionalFormatting sqref="G15">
    <cfRule type="containsText" dxfId="111" priority="62" operator="containsText" text="auswählen">
      <formula>NOT(ISERROR(SEARCH("auswählen",G15)))</formula>
    </cfRule>
  </conditionalFormatting>
  <conditionalFormatting sqref="G15:G16">
    <cfRule type="containsText" dxfId="110" priority="42" operator="containsText" text="nicht erfüllt">
      <formula>NOT(ISERROR(SEARCH("nicht erfüllt",G15)))</formula>
    </cfRule>
    <cfRule type="containsText" dxfId="109" priority="43" operator="containsText" text="erfüllt">
      <formula>NOT(ISERROR(SEARCH("erfüllt",G15)))</formula>
    </cfRule>
  </conditionalFormatting>
  <conditionalFormatting sqref="G17:G19">
    <cfRule type="containsText" dxfId="108" priority="47" operator="containsText" text="erfüllt">
      <formula>NOT(ISERROR(SEARCH("erfüllt",G17)))</formula>
    </cfRule>
  </conditionalFormatting>
  <conditionalFormatting sqref="G17:G20">
    <cfRule type="containsText" dxfId="107" priority="45" operator="containsText" text="nicht erfüllt">
      <formula>NOT(ISERROR(SEARCH("nicht erfüllt",G17)))</formula>
    </cfRule>
  </conditionalFormatting>
  <conditionalFormatting sqref="G18:G19">
    <cfRule type="containsText" dxfId="106" priority="59" operator="containsText" text="auswählen">
      <formula>NOT(ISERROR(SEARCH("auswählen",G18)))</formula>
    </cfRule>
  </conditionalFormatting>
  <conditionalFormatting sqref="G20">
    <cfRule type="containsText" dxfId="105" priority="28" operator="containsText" text="nicht erfüllt">
      <formula>NOT(ISERROR(SEARCH("nicht erfüllt",G20)))</formula>
    </cfRule>
    <cfRule type="containsText" dxfId="104" priority="44" operator="containsText" text="erfüllt">
      <formula>NOT(ISERROR(SEARCH("erfüllt",G20)))</formula>
    </cfRule>
  </conditionalFormatting>
  <conditionalFormatting sqref="G34:G38 J34:J38 M34:M38">
    <cfRule type="containsText" dxfId="103" priority="86" operator="containsText" text="nein">
      <formula>NOT(ISERROR(SEARCH("nein",G34)))</formula>
    </cfRule>
    <cfRule type="containsText" dxfId="102" priority="87" operator="containsText" text="ja">
      <formula>NOT(ISERROR(SEARCH("ja",G34)))</formula>
    </cfRule>
    <cfRule type="containsText" dxfId="101" priority="88" operator="containsText" text="auswählen">
      <formula>NOT(ISERROR(SEARCH("auswählen",G34)))</formula>
    </cfRule>
    <cfRule type="containsText" dxfId="100" priority="112" operator="containsText" text="Tragwerksplanung">
      <formula>NOT(ISERROR(SEARCH("Tragwerksplanung",G34)))</formula>
    </cfRule>
    <cfRule type="containsText" dxfId="99" priority="113" operator="containsText" text="Abbrucharbeiten">
      <formula>NOT(ISERROR(SEARCH("Abbrucharbeiten",G34)))</formula>
    </cfRule>
    <cfRule type="containsText" dxfId="98" priority="114" operator="containsText" text="Erd- und Wasserbau">
      <formula>NOT(ISERROR(SEARCH("Erd- und Wasserbau",G34)))</formula>
    </cfRule>
    <cfRule type="containsText" dxfId="97" priority="115" operator="containsText" text="Stahlwasserbau">
      <formula>NOT(ISERROR(SEARCH("Stahlwasserbau",G34)))</formula>
    </cfRule>
    <cfRule type="containsText" dxfId="96" priority="116" operator="containsText" text="Maschinenbau">
      <formula>NOT(ISERROR(SEARCH("Maschinenbau",G34)))</formula>
    </cfRule>
    <cfRule type="containsText" dxfId="95" priority="117" operator="containsText" text="Spezialtiefbau">
      <formula>NOT(ISERROR(SEARCH("Spezialtiefbau",G34)))</formula>
    </cfRule>
    <cfRule type="containsText" dxfId="94" priority="118" operator="containsText" text="auswählen">
      <formula>NOT(ISERROR(SEARCH("auswählen",G34)))</formula>
    </cfRule>
  </conditionalFormatting>
  <conditionalFormatting sqref="G39:G41 J39:J41 M39:M41">
    <cfRule type="containsText" dxfId="93" priority="95" operator="containsText" text="ungültig">
      <formula>NOT(ISERROR(SEARCH("ungültig",G39)))</formula>
    </cfRule>
    <cfRule type="containsText" dxfId="92" priority="96" operator="containsText" text="gültig">
      <formula>NOT(ISERROR(SEARCH("gültig",G39)))</formula>
    </cfRule>
    <cfRule type="containsText" dxfId="91" priority="97" operator="containsText" text="ungültig">
      <formula>NOT(ISERROR(SEARCH("ungültig",G39)))</formula>
    </cfRule>
  </conditionalFormatting>
  <conditionalFormatting sqref="G44:G48 G52:G54 J52:J54 M52:M54 G73:G79 J73:J79 M73:M79">
    <cfRule type="containsText" dxfId="90" priority="206" operator="containsText" text="auswählen">
      <formula>NOT(ISERROR(SEARCH("auswählen",G44)))</formula>
    </cfRule>
    <cfRule type="containsText" dxfId="89" priority="207" operator="containsText" text="nein">
      <formula>NOT(ISERROR(SEARCH("nein",G44)))</formula>
    </cfRule>
    <cfRule type="containsText" dxfId="88" priority="208" operator="containsText" text="ja">
      <formula>NOT(ISERROR(SEARCH("ja",G44)))</formula>
    </cfRule>
  </conditionalFormatting>
  <conditionalFormatting sqref="G58:G61">
    <cfRule type="containsText" dxfId="87" priority="200" operator="containsText" text="auswählen">
      <formula>NOT(ISERROR(SEARCH("auswählen",G58)))</formula>
    </cfRule>
    <cfRule type="containsText" dxfId="86" priority="201" operator="containsText" text="nein">
      <formula>NOT(ISERROR(SEARCH("nein",G58)))</formula>
    </cfRule>
    <cfRule type="containsText" dxfId="85" priority="202" operator="containsText" text="ja">
      <formula>NOT(ISERROR(SEARCH("ja",G58)))</formula>
    </cfRule>
  </conditionalFormatting>
  <conditionalFormatting sqref="G65:G69">
    <cfRule type="containsText" dxfId="84" priority="197" operator="containsText" text="auswählen">
      <formula>NOT(ISERROR(SEARCH("auswählen",G65)))</formula>
    </cfRule>
    <cfRule type="containsText" dxfId="83" priority="198" operator="containsText" text="nein">
      <formula>NOT(ISERROR(SEARCH("nein",G65)))</formula>
    </cfRule>
    <cfRule type="containsText" dxfId="82" priority="199" operator="containsText" text="ja">
      <formula>NOT(ISERROR(SEARCH("ja",G65)))</formula>
    </cfRule>
  </conditionalFormatting>
  <conditionalFormatting sqref="G83">
    <cfRule type="containsText" dxfId="81" priority="191" operator="containsText" text="auswählen">
      <formula>NOT(ISERROR(SEARCH("auswählen",G83)))</formula>
    </cfRule>
    <cfRule type="containsText" dxfId="80" priority="192" operator="containsText" text="nein">
      <formula>NOT(ISERROR(SEARCH("nein",G83)))</formula>
    </cfRule>
    <cfRule type="containsText" dxfId="79" priority="193" operator="containsText" text="ja">
      <formula>NOT(ISERROR(SEARCH("ja",G83)))</formula>
    </cfRule>
  </conditionalFormatting>
  <conditionalFormatting sqref="G87">
    <cfRule type="containsText" dxfId="78" priority="188" operator="containsText" text="auswählen">
      <formula>NOT(ISERROR(SEARCH("auswählen",G87)))</formula>
    </cfRule>
    <cfRule type="containsText" dxfId="77" priority="189" operator="containsText" text="nein">
      <formula>NOT(ISERROR(SEARCH("nein",G87)))</formula>
    </cfRule>
    <cfRule type="containsText" dxfId="76" priority="190" operator="containsText" text="ja">
      <formula>NOT(ISERROR(SEARCH("ja",G87)))</formula>
    </cfRule>
  </conditionalFormatting>
  <conditionalFormatting sqref="G93:G96">
    <cfRule type="containsText" dxfId="75" priority="185" operator="containsText" text="auswählen">
      <formula>NOT(ISERROR(SEARCH("auswählen",G93)))</formula>
    </cfRule>
    <cfRule type="containsText" dxfId="74" priority="186" operator="containsText" text="nein">
      <formula>NOT(ISERROR(SEARCH("nein",G93)))</formula>
    </cfRule>
    <cfRule type="containsText" dxfId="73" priority="187" operator="containsText" text="ja">
      <formula>NOT(ISERROR(SEARCH("ja",G93)))</formula>
    </cfRule>
  </conditionalFormatting>
  <conditionalFormatting sqref="G100:G102">
    <cfRule type="containsText" dxfId="72" priority="182" operator="containsText" text="auswählen">
      <formula>NOT(ISERROR(SEARCH("auswählen",G100)))</formula>
    </cfRule>
    <cfRule type="containsText" dxfId="71" priority="183" operator="containsText" text="nein">
      <formula>NOT(ISERROR(SEARCH("nein",G100)))</formula>
    </cfRule>
    <cfRule type="containsText" dxfId="70" priority="184" operator="containsText" text="ja">
      <formula>NOT(ISERROR(SEARCH("ja",G100)))</formula>
    </cfRule>
  </conditionalFormatting>
  <conditionalFormatting sqref="G106:G108">
    <cfRule type="containsText" dxfId="69" priority="125" operator="containsText" text="auswählen">
      <formula>NOT(ISERROR(SEARCH("auswählen",G106)))</formula>
    </cfRule>
    <cfRule type="containsText" dxfId="68" priority="126" operator="containsText" text="nein">
      <formula>NOT(ISERROR(SEARCH("nein",G106)))</formula>
    </cfRule>
    <cfRule type="containsText" dxfId="67" priority="127" operator="containsText" text="ja">
      <formula>NOT(ISERROR(SEARCH("ja",G106)))</formula>
    </cfRule>
  </conditionalFormatting>
  <conditionalFormatting sqref="G25:H25">
    <cfRule type="containsBlanks" dxfId="66" priority="27">
      <formula>LEN(TRIM(G25))=0</formula>
    </cfRule>
  </conditionalFormatting>
  <conditionalFormatting sqref="G27:H28">
    <cfRule type="containsBlanks" dxfId="65" priority="23">
      <formula>LEN(TRIM(G27))=0</formula>
    </cfRule>
  </conditionalFormatting>
  <conditionalFormatting sqref="G28:H28">
    <cfRule type="cellIs" dxfId="64" priority="15" operator="between">
      <formula>42430</formula>
      <formula>46082</formula>
    </cfRule>
  </conditionalFormatting>
  <conditionalFormatting sqref="G31:H31">
    <cfRule type="cellIs" dxfId="63" priority="4" operator="equal">
      <formula>2000000</formula>
    </cfRule>
    <cfRule type="cellIs" dxfId="62" priority="5" operator="greaterThan">
      <formula>2000000</formula>
    </cfRule>
    <cfRule type="containsBlanks" dxfId="61" priority="6">
      <formula>LEN(TRIM(G31))=0</formula>
    </cfRule>
  </conditionalFormatting>
  <conditionalFormatting sqref="J44:J48">
    <cfRule type="containsText" dxfId="60" priority="179" operator="containsText" text="auswählen">
      <formula>NOT(ISERROR(SEARCH("auswählen",J44)))</formula>
    </cfRule>
    <cfRule type="containsText" dxfId="59" priority="180" operator="containsText" text="nein">
      <formula>NOT(ISERROR(SEARCH("nein",J44)))</formula>
    </cfRule>
    <cfRule type="containsText" dxfId="58" priority="181" operator="containsText" text="ja">
      <formula>NOT(ISERROR(SEARCH("ja",J44)))</formula>
    </cfRule>
  </conditionalFormatting>
  <conditionalFormatting sqref="J58:J61">
    <cfRule type="containsText" dxfId="57" priority="173" operator="containsText" text="auswählen">
      <formula>NOT(ISERROR(SEARCH("auswählen",J58)))</formula>
    </cfRule>
    <cfRule type="containsText" dxfId="56" priority="174" operator="containsText" text="nein">
      <formula>NOT(ISERROR(SEARCH("nein",J58)))</formula>
    </cfRule>
    <cfRule type="containsText" dxfId="55" priority="175" operator="containsText" text="ja">
      <formula>NOT(ISERROR(SEARCH("ja",J58)))</formula>
    </cfRule>
  </conditionalFormatting>
  <conditionalFormatting sqref="J65:J69">
    <cfRule type="containsText" dxfId="54" priority="170" operator="containsText" text="auswählen">
      <formula>NOT(ISERROR(SEARCH("auswählen",J65)))</formula>
    </cfRule>
    <cfRule type="containsText" dxfId="53" priority="171" operator="containsText" text="nein">
      <formula>NOT(ISERROR(SEARCH("nein",J65)))</formula>
    </cfRule>
    <cfRule type="containsText" dxfId="52" priority="172" operator="containsText" text="ja">
      <formula>NOT(ISERROR(SEARCH("ja",J65)))</formula>
    </cfRule>
  </conditionalFormatting>
  <conditionalFormatting sqref="J83">
    <cfRule type="containsText" dxfId="51" priority="164" operator="containsText" text="auswählen">
      <formula>NOT(ISERROR(SEARCH("auswählen",J83)))</formula>
    </cfRule>
    <cfRule type="containsText" dxfId="50" priority="165" operator="containsText" text="nein">
      <formula>NOT(ISERROR(SEARCH("nein",J83)))</formula>
    </cfRule>
    <cfRule type="containsText" dxfId="49" priority="166" operator="containsText" text="ja">
      <formula>NOT(ISERROR(SEARCH("ja",J83)))</formula>
    </cfRule>
  </conditionalFormatting>
  <conditionalFormatting sqref="J87">
    <cfRule type="containsText" dxfId="48" priority="161" operator="containsText" text="auswählen">
      <formula>NOT(ISERROR(SEARCH("auswählen",J87)))</formula>
    </cfRule>
    <cfRule type="containsText" dxfId="47" priority="162" operator="containsText" text="nein">
      <formula>NOT(ISERROR(SEARCH("nein",J87)))</formula>
    </cfRule>
    <cfRule type="containsText" dxfId="46" priority="163" operator="containsText" text="ja">
      <formula>NOT(ISERROR(SEARCH("ja",J87)))</formula>
    </cfRule>
  </conditionalFormatting>
  <conditionalFormatting sqref="J93:J96">
    <cfRule type="containsText" dxfId="45" priority="158" operator="containsText" text="auswählen">
      <formula>NOT(ISERROR(SEARCH("auswählen",J93)))</formula>
    </cfRule>
    <cfRule type="containsText" dxfId="44" priority="159" operator="containsText" text="nein">
      <formula>NOT(ISERROR(SEARCH("nein",J93)))</formula>
    </cfRule>
    <cfRule type="containsText" dxfId="43" priority="160" operator="containsText" text="ja">
      <formula>NOT(ISERROR(SEARCH("ja",J93)))</formula>
    </cfRule>
  </conditionalFormatting>
  <conditionalFormatting sqref="J100:J102">
    <cfRule type="containsText" dxfId="42" priority="155" operator="containsText" text="auswählen">
      <formula>NOT(ISERROR(SEARCH("auswählen",J100)))</formula>
    </cfRule>
    <cfRule type="containsText" dxfId="41" priority="156" operator="containsText" text="nein">
      <formula>NOT(ISERROR(SEARCH("nein",J100)))</formula>
    </cfRule>
    <cfRule type="containsText" dxfId="40" priority="157" operator="containsText" text="ja">
      <formula>NOT(ISERROR(SEARCH("ja",J100)))</formula>
    </cfRule>
  </conditionalFormatting>
  <conditionalFormatting sqref="J106:J108">
    <cfRule type="containsText" dxfId="39" priority="122" operator="containsText" text="auswählen">
      <formula>NOT(ISERROR(SEARCH("auswählen",J106)))</formula>
    </cfRule>
    <cfRule type="containsText" dxfId="38" priority="123" operator="containsText" text="nein">
      <formula>NOT(ISERROR(SEARCH("nein",J106)))</formula>
    </cfRule>
    <cfRule type="containsText" dxfId="37" priority="124" operator="containsText" text="ja">
      <formula>NOT(ISERROR(SEARCH("ja",J106)))</formula>
    </cfRule>
  </conditionalFormatting>
  <conditionalFormatting sqref="J25:K25">
    <cfRule type="containsBlanks" dxfId="36" priority="26">
      <formula>LEN(TRIM(J25))=0</formula>
    </cfRule>
  </conditionalFormatting>
  <conditionalFormatting sqref="J27:K28">
    <cfRule type="containsBlanks" dxfId="35" priority="21">
      <formula>LEN(TRIM(J27))=0</formula>
    </cfRule>
  </conditionalFormatting>
  <conditionalFormatting sqref="J31:K31">
    <cfRule type="cellIs" dxfId="34" priority="7" operator="equal">
      <formula>2000000</formula>
    </cfRule>
    <cfRule type="cellIs" dxfId="33" priority="12" operator="greaterThan">
      <formula>2000000</formula>
    </cfRule>
    <cfRule type="containsBlanks" dxfId="32" priority="17">
      <formula>LEN(TRIM(J31))=0</formula>
    </cfRule>
  </conditionalFormatting>
  <conditionalFormatting sqref="M44:M48">
    <cfRule type="containsText" dxfId="31" priority="152" operator="containsText" text="auswählen">
      <formula>NOT(ISERROR(SEARCH("auswählen",M44)))</formula>
    </cfRule>
    <cfRule type="containsText" dxfId="30" priority="153" operator="containsText" text="nein">
      <formula>NOT(ISERROR(SEARCH("nein",M44)))</formula>
    </cfRule>
    <cfRule type="containsText" dxfId="29" priority="154" operator="containsText" text="ja">
      <formula>NOT(ISERROR(SEARCH("ja",M44)))</formula>
    </cfRule>
  </conditionalFormatting>
  <conditionalFormatting sqref="M58:M61">
    <cfRule type="containsText" dxfId="28" priority="146" operator="containsText" text="auswählen">
      <formula>NOT(ISERROR(SEARCH("auswählen",M58)))</formula>
    </cfRule>
    <cfRule type="containsText" dxfId="27" priority="147" operator="containsText" text="nein">
      <formula>NOT(ISERROR(SEARCH("nein",M58)))</formula>
    </cfRule>
    <cfRule type="containsText" dxfId="26" priority="148" operator="containsText" text="ja">
      <formula>NOT(ISERROR(SEARCH("ja",M58)))</formula>
    </cfRule>
  </conditionalFormatting>
  <conditionalFormatting sqref="M65:M69">
    <cfRule type="containsText" dxfId="25" priority="143" operator="containsText" text="auswählen">
      <formula>NOT(ISERROR(SEARCH("auswählen",M65)))</formula>
    </cfRule>
    <cfRule type="containsText" dxfId="24" priority="144" operator="containsText" text="nein">
      <formula>NOT(ISERROR(SEARCH("nein",M65)))</formula>
    </cfRule>
    <cfRule type="containsText" dxfId="23" priority="145" operator="containsText" text="ja">
      <formula>NOT(ISERROR(SEARCH("ja",M65)))</formula>
    </cfRule>
  </conditionalFormatting>
  <conditionalFormatting sqref="M83">
    <cfRule type="containsText" dxfId="22" priority="137" operator="containsText" text="auswählen">
      <formula>NOT(ISERROR(SEARCH("auswählen",M83)))</formula>
    </cfRule>
    <cfRule type="containsText" dxfId="21" priority="138" operator="containsText" text="nein">
      <formula>NOT(ISERROR(SEARCH("nein",M83)))</formula>
    </cfRule>
    <cfRule type="containsText" dxfId="20" priority="139" operator="containsText" text="ja">
      <formula>NOT(ISERROR(SEARCH("ja",M83)))</formula>
    </cfRule>
  </conditionalFormatting>
  <conditionalFormatting sqref="M87">
    <cfRule type="containsText" dxfId="19" priority="134" operator="containsText" text="auswählen">
      <formula>NOT(ISERROR(SEARCH("auswählen",M87)))</formula>
    </cfRule>
    <cfRule type="containsText" dxfId="18" priority="135" operator="containsText" text="nein">
      <formula>NOT(ISERROR(SEARCH("nein",M87)))</formula>
    </cfRule>
    <cfRule type="containsText" dxfId="17" priority="136" operator="containsText" text="ja">
      <formula>NOT(ISERROR(SEARCH("ja",M87)))</formula>
    </cfRule>
  </conditionalFormatting>
  <conditionalFormatting sqref="M93:M96">
    <cfRule type="containsText" dxfId="16" priority="131" operator="containsText" text="auswählen">
      <formula>NOT(ISERROR(SEARCH("auswählen",M93)))</formula>
    </cfRule>
    <cfRule type="containsText" dxfId="15" priority="132" operator="containsText" text="nein">
      <formula>NOT(ISERROR(SEARCH("nein",M93)))</formula>
    </cfRule>
    <cfRule type="containsText" dxfId="14" priority="133" operator="containsText" text="ja">
      <formula>NOT(ISERROR(SEARCH("ja",M93)))</formula>
    </cfRule>
  </conditionalFormatting>
  <conditionalFormatting sqref="M100:M102">
    <cfRule type="containsText" dxfId="13" priority="128" operator="containsText" text="auswählen">
      <formula>NOT(ISERROR(SEARCH("auswählen",M100)))</formula>
    </cfRule>
    <cfRule type="containsText" dxfId="12" priority="129" operator="containsText" text="nein">
      <formula>NOT(ISERROR(SEARCH("nein",M100)))</formula>
    </cfRule>
    <cfRule type="containsText" dxfId="11" priority="130" operator="containsText" text="ja">
      <formula>NOT(ISERROR(SEARCH("ja",M100)))</formula>
    </cfRule>
  </conditionalFormatting>
  <conditionalFormatting sqref="M106:M108">
    <cfRule type="containsText" dxfId="10" priority="119" operator="containsText" text="auswählen">
      <formula>NOT(ISERROR(SEARCH("auswählen",M106)))</formula>
    </cfRule>
    <cfRule type="containsText" dxfId="9" priority="120" operator="containsText" text="nein">
      <formula>NOT(ISERROR(SEARCH("nein",M106)))</formula>
    </cfRule>
    <cfRule type="containsText" dxfId="8" priority="121" operator="containsText" text="ja">
      <formula>NOT(ISERROR(SEARCH("ja",M106)))</formula>
    </cfRule>
  </conditionalFormatting>
  <conditionalFormatting sqref="M25:N25">
    <cfRule type="containsBlanks" dxfId="7" priority="25">
      <formula>LEN(TRIM(M25))=0</formula>
    </cfRule>
  </conditionalFormatting>
  <conditionalFormatting sqref="M27:N28">
    <cfRule type="containsBlanks" dxfId="6" priority="19">
      <formula>LEN(TRIM(M27))=0</formula>
    </cfRule>
  </conditionalFormatting>
  <conditionalFormatting sqref="M31:N31">
    <cfRule type="cellIs" dxfId="5" priority="1" operator="equal">
      <formula>2000000</formula>
    </cfRule>
    <cfRule type="cellIs" dxfId="4" priority="2" operator="greaterThan">
      <formula>2000000</formula>
    </cfRule>
    <cfRule type="containsBlanks" dxfId="3" priority="3">
      <formula>LEN(TRIM(M31))=0</formula>
    </cfRule>
  </conditionalFormatting>
  <conditionalFormatting sqref="O34:O38">
    <cfRule type="containsText" dxfId="2" priority="63" operator="containsText" text="nicht erfüllt">
      <formula>NOT(ISERROR(SEARCH("nicht erfüllt",O34)))</formula>
    </cfRule>
    <cfRule type="containsText" dxfId="1" priority="64" operator="containsText" text="erfüllt">
      <formula>NOT(ISERROR(SEARCH("erfüllt",O34)))</formula>
    </cfRule>
    <cfRule type="containsText" dxfId="0" priority="65" operator="containsText" text="nicht erfüllt">
      <formula>NOT(ISERROR(SEARCH("nicht erfüllt",O34)))</formula>
    </cfRule>
  </conditionalFormatting>
  <dataValidations count="2">
    <dataValidation type="list" allowBlank="1" showInputMessage="1" showErrorMessage="1" sqref="G93:G96 G44:G48 J34:J38 G34:G38 M106:M108 J106:J108 G106:G108 G87 M100:M102 M83 M73:M79 M65:M69 M58:M61 M52:M54 M44:M48 M93:M96 J100:J102 M87 J83 J73:J79 J65:J69 J58:J61 J52:J54 J44:J48 J93:J96 G100:G102 J87 G83 G73:G79 G65:G69 G58:G61 G52:G54 M34:M38" xr:uid="{E8CB96AD-AD58-476A-B6D3-1C2CFA37596D}">
      <formula1>$G$132:$G$134</formula1>
    </dataValidation>
    <dataValidation type="list" allowBlank="1" showInputMessage="1" showErrorMessage="1" sqref="G15 G18:G19" xr:uid="{04FF21EB-25FE-4A74-AC10-27E76D02D67A}">
      <formula1>$G$136:$G$138</formula1>
    </dataValidation>
  </dataValidations>
  <pageMargins left="0.7" right="0.7" top="0.78740157499999996" bottom="0.78740157499999996" header="0.3" footer="0.3"/>
  <pageSetup paperSize="9" scale="3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3f6e80-93d0-4b6c-b4d0-a9e559152ec7">
      <Terms xmlns="http://schemas.microsoft.com/office/infopath/2007/PartnerControls"/>
    </lcf76f155ced4ddcb4097134ff3c332f>
    <TaxCatchAll xmlns="aebe88ff-4dd2-46ea-b61a-0fba5b59ee7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7006D0B9FC6B438179DFCA25D122B7" ma:contentTypeVersion="14" ma:contentTypeDescription="Ein neues Dokument erstellen." ma:contentTypeScope="" ma:versionID="9fa5f65ad55d11f97239f0a3f92e3390">
  <xsd:schema xmlns:xsd="http://www.w3.org/2001/XMLSchema" xmlns:xs="http://www.w3.org/2001/XMLSchema" xmlns:p="http://schemas.microsoft.com/office/2006/metadata/properties" xmlns:ns2="923f6e80-93d0-4b6c-b4d0-a9e559152ec7" xmlns:ns3="aebe88ff-4dd2-46ea-b61a-0fba5b59ee7b" targetNamespace="http://schemas.microsoft.com/office/2006/metadata/properties" ma:root="true" ma:fieldsID="eaad7bc263f2168f95163470392c478b" ns2:_="" ns3:_="">
    <xsd:import namespace="923f6e80-93d0-4b6c-b4d0-a9e559152ec7"/>
    <xsd:import namespace="aebe88ff-4dd2-46ea-b61a-0fba5b59ee7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f6e80-93d0-4b6c-b4d0-a9e559152ec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ec90ee09-beb4-494d-9cf0-3b16ea198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be88ff-4dd2-46ea-b61a-0fba5b59ee7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72e4e83-b616-499a-9dfc-23ec44a32e35}" ma:internalName="TaxCatchAll" ma:showField="CatchAllData" ma:web="aebe88ff-4dd2-46ea-b61a-0fba5b59ee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58A38A-36FC-4FA5-90C8-D0B11FFC07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D185F-12EB-475D-BC99-33728DF5063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aebe88ff-4dd2-46ea-b61a-0fba5b59ee7b"/>
    <ds:schemaRef ds:uri="http://purl.org/dc/elements/1.1/"/>
    <ds:schemaRef ds:uri="http://schemas.microsoft.com/office/infopath/2007/PartnerControls"/>
    <ds:schemaRef ds:uri="http://purl.org/dc/terms/"/>
    <ds:schemaRef ds:uri="923f6e80-93d0-4b6c-b4d0-a9e559152ec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CFD9C1-C98E-43A5-B486-0ED055336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f6e80-93d0-4b6c-b4d0-a9e559152ec7"/>
    <ds:schemaRef ds:uri="aebe88ff-4dd2-46ea-b61a-0fba5b59e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Formale Prüfung</vt:lpstr>
      <vt:lpstr>Referenzen</vt:lpstr>
      <vt:lpstr>'Formale Prüfung'!Druckbereich</vt:lpstr>
      <vt:lpstr>Referenzen!Druckbereich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Jan-André Diering, pmd GmbH</dc:creator>
  <cp:keywords/>
  <dc:description/>
  <cp:lastModifiedBy>Jan-André Diering, pmd GmbH</cp:lastModifiedBy>
  <cp:revision/>
  <dcterms:created xsi:type="dcterms:W3CDTF">2025-12-18T14:51:52Z</dcterms:created>
  <dcterms:modified xsi:type="dcterms:W3CDTF">2026-03-23T15:40:28Z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0x010100957006D0B9FC6B438179DFCA25D122B7</vt:lpwstr>
  </property>
  <property fmtid="{D5CDD505-2E9C-101B-9397-08002B2CF9AE}" pid="3" name="MediaServiceImageTags">
    <vt:lpwstr/>
  </property>
</Properties>
</file>