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UD\BwDLZWeissenfels\FM-Austausch\FM 9 - Beschaffung\2026 WSF_NMB Ausschreibung Geb.R\02-Vorbereiten Preisblätter, Richtwerte\"/>
    </mc:Choice>
  </mc:AlternateContent>
  <xr:revisionPtr revIDLastSave="0" documentId="13_ncr:1_{D51D5709-FDEE-4CEC-9CE8-C16648FAE2F3}" xr6:coauthVersionLast="47" xr6:coauthVersionMax="47" xr10:uidLastSave="{00000000-0000-0000-0000-000000000000}"/>
  <bookViews>
    <workbookView xWindow="28680" yWindow="-120" windowWidth="29040" windowHeight="15720" xr2:uid="{477BD833-BA5F-4A76-811C-0461E6ACBB23}"/>
  </bookViews>
  <sheets>
    <sheet name="Preisblatt Los 3 " sheetId="8" r:id="rId1"/>
    <sheet name="SVS Glasreinigung StO WSF" sheetId="2" r:id="rId2"/>
    <sheet name="SVS Glasreinigung StO NMB" sheetId="10" r:id="rId3"/>
    <sheet name="SVS Sonderreinigung Glas" sheetId="9" r:id="rId4"/>
  </sheets>
  <externalReferences>
    <externalReference r:id="rId5"/>
    <externalReference r:id="rId6"/>
  </externalReferences>
  <definedNames>
    <definedName name="bis11Minute" localSheetId="3">'[1]1.Liegenschaft'!#REF!</definedName>
    <definedName name="bis11Minute">'[1]1.Liegenschaft'!#REF!</definedName>
    <definedName name="bis11Stunde" localSheetId="3">'[1]1.Liegenschaft'!#REF!</definedName>
    <definedName name="bis11Stunde">'[1]1.Liegenschaft'!#REF!</definedName>
    <definedName name="bis12Minute" localSheetId="3">'[1]1.Liegenschaft'!#REF!</definedName>
    <definedName name="bis12Minute">'[1]1.Liegenschaft'!#REF!</definedName>
    <definedName name="bis12Stunde" localSheetId="3">'[1]1.Liegenschaft'!#REF!</definedName>
    <definedName name="bis12Stunde">'[1]1.Liegenschaft'!#REF!</definedName>
    <definedName name="bis13Minute" localSheetId="3">'[1]1.Liegenschaft'!#REF!</definedName>
    <definedName name="bis13Minute">'[1]1.Liegenschaft'!#REF!</definedName>
    <definedName name="bis13Stunde">'[1]1.Liegenschaft'!#REF!</definedName>
    <definedName name="bis14Minute">'[1]1.Liegenschaft'!#REF!</definedName>
    <definedName name="bis14Stunde">'[1]1.Liegenschaft'!#REF!</definedName>
    <definedName name="bis15Minute">'[1]1.Liegenschaft'!#REF!</definedName>
    <definedName name="bis15Stunde">'[1]1.Liegenschaft'!#REF!</definedName>
    <definedName name="bis16Minute">'[1]1.Liegenschaft'!#REF!</definedName>
    <definedName name="bis16Stunde">'[1]1.Liegenschaft'!#REF!</definedName>
    <definedName name="bis17Minute">'[1]1.Liegenschaft'!#REF!</definedName>
    <definedName name="bis17Stunde">'[1]1.Liegenschaft'!#REF!</definedName>
    <definedName name="bis18Minute">'[1]1.Liegenschaft'!#REF!</definedName>
    <definedName name="bis18Stunde">'[1]1.Liegenschaft'!#REF!</definedName>
    <definedName name="bis19Minute">'[1]1.Liegenschaft'!#REF!</definedName>
    <definedName name="bis19Stunde">'[1]1.Liegenschaft'!#REF!</definedName>
    <definedName name="bis20Minute">'[1]1.Liegenschaft'!#REF!</definedName>
    <definedName name="bis20Stunde">'[1]1.Liegenschaft'!#REF!</definedName>
    <definedName name="bis21Minute">'[1]1.Liegenschaft'!#REF!</definedName>
    <definedName name="bis21Stunde">'[1]1.Liegenschaft'!#REF!</definedName>
    <definedName name="bis22Minute">'[1]1.Liegenschaft'!#REF!</definedName>
    <definedName name="bis22Stunde">'[1]1.Liegenschaft'!#REF!</definedName>
    <definedName name="bis23Minute">'[1]1.Liegenschaft'!#REF!</definedName>
    <definedName name="bis23Stunde">'[1]1.Liegenschaft'!#REF!</definedName>
    <definedName name="bis24Minute">'[1]1.Liegenschaft'!#REF!</definedName>
    <definedName name="bis24Stunde">'[1]1.Liegenschaft'!#REF!</definedName>
    <definedName name="bis25Minute">'[1]1.Liegenschaft'!#REF!</definedName>
    <definedName name="bis25Stunde">'[1]1.Liegenschaft'!#REF!</definedName>
    <definedName name="bis26Minute">'[1]1.Liegenschaft'!#REF!</definedName>
    <definedName name="bis26Stunde">'[1]1.Liegenschaft'!#REF!</definedName>
    <definedName name="bis27Minute">'[1]1.Liegenschaft'!#REF!</definedName>
    <definedName name="bis27Stunde">'[1]1.Liegenschaft'!#REF!</definedName>
    <definedName name="bis28Minute">'[1]1.Liegenschaft'!#REF!</definedName>
    <definedName name="bis28Stunde">'[1]1.Liegenschaft'!#REF!</definedName>
    <definedName name="bis29Minute">'[1]1.Liegenschaft'!#REF!</definedName>
    <definedName name="bis29Stunde">'[1]1.Liegenschaft'!#REF!</definedName>
    <definedName name="bis30Minute">'[1]1.Liegenschaft'!#REF!</definedName>
    <definedName name="bis30Stunde">'[1]1.Liegenschaft'!#REF!</definedName>
    <definedName name="_xlnm.Print_Area" localSheetId="0">'Preisblatt Los 3 '!$A$1:$K$48</definedName>
    <definedName name="_xlnm.Print_Titles" localSheetId="2">'SVS Glasreinigung StO NMB'!$18:$19</definedName>
    <definedName name="_xlnm.Print_Titles" localSheetId="1">'SVS Glasreinigung StO WSF'!$18:$19</definedName>
    <definedName name="_xlnm.Print_Titles" localSheetId="3">'SVS Sonderreinigung Glas'!$18:$19</definedName>
    <definedName name="RheinlandPfalz11Jahr" localSheetId="0">'[2]Resultat 2.Bodenreinigung'!$BB$17+'[2]Resultat 2.Bodenreinigung'!$AS$36</definedName>
    <definedName name="RheinlandPfalz11Jahr">'[1]Resultat 2.Bodenreinigung'!$BB$17+'[1]Resultat 2.Bodenreinigung'!$AS$36</definedName>
    <definedName name="Sachsen1Monat" localSheetId="0">'[2]Resultat 2.Bodenreinigung'!$BP$38+'[2]Resultat 2.Bodenreinigung'!$BP$38</definedName>
    <definedName name="Sachsen1Monat">'[1]Resultat 2.Bodenreinigung'!$BQ$38+'[1]Resultat 2.Bodenreinigung'!$BQ$38</definedName>
    <definedName name="von11Minute">'[1]1.Liegenschaft'!#REF!</definedName>
    <definedName name="von11Stunde">'[1]1.Liegenschaft'!#REF!</definedName>
    <definedName name="von12Minute">'[1]1.Liegenschaft'!#REF!</definedName>
    <definedName name="von12Stunde">'[1]1.Liegenschaft'!#REF!</definedName>
    <definedName name="von13Minute">'[1]1.Liegenschaft'!#REF!</definedName>
    <definedName name="von13Stunde">'[1]1.Liegenschaft'!#REF!</definedName>
    <definedName name="von14Minute">'[1]1.Liegenschaft'!#REF!</definedName>
    <definedName name="von14Stunde">'[1]1.Liegenschaft'!#REF!</definedName>
    <definedName name="von15Minute">'[1]1.Liegenschaft'!#REF!</definedName>
    <definedName name="von15Stunde">'[1]1.Liegenschaft'!#REF!</definedName>
    <definedName name="von16Minute">'[1]1.Liegenschaft'!#REF!</definedName>
    <definedName name="von16Stunde">'[1]1.Liegenschaft'!#REF!</definedName>
    <definedName name="von17Minute">'[1]1.Liegenschaft'!#REF!</definedName>
    <definedName name="von17Stunde">'[1]1.Liegenschaft'!#REF!</definedName>
    <definedName name="von18Minute">'[1]1.Liegenschaft'!#REF!</definedName>
    <definedName name="von18Stunde">'[1]1.Liegenschaft'!#REF!</definedName>
    <definedName name="von19Minute">'[1]1.Liegenschaft'!#REF!</definedName>
    <definedName name="von19Stunde">'[1]1.Liegenschaft'!#REF!</definedName>
    <definedName name="von20Minute">'[1]1.Liegenschaft'!#REF!</definedName>
    <definedName name="von20Stunde">'[1]1.Liegenschaft'!#REF!</definedName>
    <definedName name="von21Minute">'[1]1.Liegenschaft'!#REF!</definedName>
    <definedName name="von21Stunde">'[1]1.Liegenschaft'!#REF!</definedName>
    <definedName name="von22Minute">'[1]1.Liegenschaft'!#REF!</definedName>
    <definedName name="von22Stunde">'[1]1.Liegenschaft'!#REF!</definedName>
    <definedName name="von23Minute">'[1]1.Liegenschaft'!#REF!</definedName>
    <definedName name="von23Stunde">'[1]1.Liegenschaft'!#REF!</definedName>
    <definedName name="von24Minute">'[1]1.Liegenschaft'!#REF!</definedName>
    <definedName name="von24Stunde">'[1]1.Liegenschaft'!#REF!</definedName>
    <definedName name="von25Minute">'[1]1.Liegenschaft'!#REF!</definedName>
    <definedName name="von25Stunde">'[1]1.Liegenschaft'!#REF!</definedName>
    <definedName name="von26Minute">'[1]1.Liegenschaft'!#REF!</definedName>
    <definedName name="von26Stunde">'[1]1.Liegenschaft'!#REF!</definedName>
    <definedName name="von27Minute">'[1]1.Liegenschaft'!#REF!</definedName>
    <definedName name="von27Stunde">'[1]1.Liegenschaft'!#REF!</definedName>
    <definedName name="von28Minute">'[1]1.Liegenschaft'!#REF!</definedName>
    <definedName name="von28Stunde">'[1]1.Liegenschaft'!#REF!</definedName>
    <definedName name="von29Minute">'[1]1.Liegenschaft'!#REF!</definedName>
    <definedName name="von29Stunde">'[1]1.Liegenschaft'!#REF!</definedName>
    <definedName name="von30Minute">'[1]1.Liegenschaft'!#REF!</definedName>
    <definedName name="von30Stunde">'[1]1.Liegenschaft'!#REF!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4" i="10" l="1"/>
  <c r="O74" i="10"/>
  <c r="K74" i="10"/>
  <c r="J74" i="10"/>
  <c r="E74" i="10"/>
  <c r="F74" i="10" s="1"/>
  <c r="O73" i="10"/>
  <c r="P73" i="10" s="1"/>
  <c r="J73" i="10"/>
  <c r="K73" i="10" s="1"/>
  <c r="E73" i="10"/>
  <c r="F73" i="10" s="1"/>
  <c r="N71" i="10"/>
  <c r="I71" i="10"/>
  <c r="D71" i="10"/>
  <c r="P70" i="10"/>
  <c r="O70" i="10"/>
  <c r="J70" i="10"/>
  <c r="K70" i="10" s="1"/>
  <c r="E70" i="10"/>
  <c r="F70" i="10" s="1"/>
  <c r="O69" i="10"/>
  <c r="P69" i="10" s="1"/>
  <c r="J69" i="10"/>
  <c r="K69" i="10" s="1"/>
  <c r="E69" i="10"/>
  <c r="F69" i="10" s="1"/>
  <c r="P68" i="10"/>
  <c r="O68" i="10"/>
  <c r="K68" i="10"/>
  <c r="J68" i="10"/>
  <c r="E68" i="10"/>
  <c r="F68" i="10" s="1"/>
  <c r="O67" i="10"/>
  <c r="P67" i="10" s="1"/>
  <c r="J67" i="10"/>
  <c r="K67" i="10" s="1"/>
  <c r="E67" i="10"/>
  <c r="F67" i="10" s="1"/>
  <c r="O65" i="10"/>
  <c r="P65" i="10" s="1"/>
  <c r="K65" i="10"/>
  <c r="J65" i="10"/>
  <c r="F65" i="10"/>
  <c r="E65" i="10"/>
  <c r="O64" i="10"/>
  <c r="P64" i="10" s="1"/>
  <c r="J64" i="10"/>
  <c r="K64" i="10" s="1"/>
  <c r="E64" i="10"/>
  <c r="F64" i="10" s="1"/>
  <c r="O63" i="10"/>
  <c r="P63" i="10" s="1"/>
  <c r="J63" i="10"/>
  <c r="K63" i="10" s="1"/>
  <c r="F63" i="10"/>
  <c r="E63" i="10"/>
  <c r="P61" i="10"/>
  <c r="O61" i="10"/>
  <c r="J61" i="10"/>
  <c r="K61" i="10" s="1"/>
  <c r="E61" i="10"/>
  <c r="F61" i="10" s="1"/>
  <c r="O60" i="10"/>
  <c r="P60" i="10" s="1"/>
  <c r="J60" i="10"/>
  <c r="K60" i="10" s="1"/>
  <c r="E60" i="10"/>
  <c r="F60" i="10" s="1"/>
  <c r="P59" i="10"/>
  <c r="O59" i="10"/>
  <c r="K59" i="10"/>
  <c r="J59" i="10"/>
  <c r="E59" i="10"/>
  <c r="E71" i="10" s="1"/>
  <c r="N56" i="10"/>
  <c r="I56" i="10"/>
  <c r="D56" i="10"/>
  <c r="O55" i="10"/>
  <c r="P55" i="10" s="1"/>
  <c r="J55" i="10"/>
  <c r="K55" i="10" s="1"/>
  <c r="E55" i="10"/>
  <c r="F55" i="10" s="1"/>
  <c r="O54" i="10"/>
  <c r="O56" i="10" s="1"/>
  <c r="K54" i="10"/>
  <c r="J54" i="10"/>
  <c r="E54" i="10"/>
  <c r="F54" i="10" s="1"/>
  <c r="O53" i="10"/>
  <c r="P53" i="10" s="1"/>
  <c r="J53" i="10"/>
  <c r="K53" i="10" s="1"/>
  <c r="E53" i="10"/>
  <c r="E56" i="10" s="1"/>
  <c r="O51" i="10"/>
  <c r="P51" i="10" s="1"/>
  <c r="J51" i="10"/>
  <c r="K51" i="10" s="1"/>
  <c r="F51" i="10"/>
  <c r="E51" i="10"/>
  <c r="O50" i="10"/>
  <c r="P50" i="10" s="1"/>
  <c r="J50" i="10"/>
  <c r="J56" i="10" s="1"/>
  <c r="E50" i="10"/>
  <c r="F50" i="10" s="1"/>
  <c r="O47" i="10"/>
  <c r="P47" i="10" s="1"/>
  <c r="K47" i="10"/>
  <c r="J47" i="10"/>
  <c r="F47" i="10"/>
  <c r="E47" i="10"/>
  <c r="O46" i="10"/>
  <c r="J46" i="10"/>
  <c r="K46" i="10" s="1"/>
  <c r="E46" i="10"/>
  <c r="F46" i="10" s="1"/>
  <c r="N43" i="10"/>
  <c r="J43" i="10"/>
  <c r="H42" i="10"/>
  <c r="J42" i="10" s="1"/>
  <c r="J41" i="10"/>
  <c r="K41" i="10" s="1"/>
  <c r="I41" i="10"/>
  <c r="D41" i="10"/>
  <c r="E41" i="10" s="1"/>
  <c r="H40" i="10"/>
  <c r="C40" i="10"/>
  <c r="N39" i="10"/>
  <c r="O39" i="10" s="1"/>
  <c r="J39" i="10"/>
  <c r="I39" i="10"/>
  <c r="D39" i="10"/>
  <c r="E39" i="10" s="1"/>
  <c r="H38" i="10"/>
  <c r="J38" i="10" s="1"/>
  <c r="N37" i="10"/>
  <c r="O37" i="10" s="1"/>
  <c r="J37" i="10"/>
  <c r="K37" i="10" s="1"/>
  <c r="I37" i="10"/>
  <c r="D37" i="10"/>
  <c r="E37" i="10" s="1"/>
  <c r="F37" i="10" s="1"/>
  <c r="H36" i="10"/>
  <c r="C36" i="10"/>
  <c r="N35" i="10"/>
  <c r="N41" i="10" s="1"/>
  <c r="O41" i="10" s="1"/>
  <c r="J35" i="10"/>
  <c r="I35" i="10"/>
  <c r="D35" i="10"/>
  <c r="E35" i="10" s="1"/>
  <c r="H34" i="10"/>
  <c r="J34" i="10" s="1"/>
  <c r="N33" i="10"/>
  <c r="O33" i="10" s="1"/>
  <c r="J33" i="10"/>
  <c r="K33" i="10" s="1"/>
  <c r="K43" i="10" s="1"/>
  <c r="I33" i="10"/>
  <c r="I43" i="10" s="1"/>
  <c r="I44" i="10" s="1"/>
  <c r="I48" i="10" s="1"/>
  <c r="I72" i="10" s="1"/>
  <c r="I75" i="10" s="1"/>
  <c r="D33" i="10"/>
  <c r="D43" i="10" s="1"/>
  <c r="D44" i="10" s="1"/>
  <c r="D48" i="10" s="1"/>
  <c r="D72" i="10" s="1"/>
  <c r="D75" i="10" s="1"/>
  <c r="N31" i="10"/>
  <c r="I31" i="10"/>
  <c r="D31" i="10"/>
  <c r="C42" i="10" s="1"/>
  <c r="P30" i="10"/>
  <c r="O30" i="10"/>
  <c r="J30" i="10"/>
  <c r="K30" i="10" s="1"/>
  <c r="E30" i="10"/>
  <c r="F30" i="10" s="1"/>
  <c r="O29" i="10"/>
  <c r="J29" i="10"/>
  <c r="K29" i="10" s="1"/>
  <c r="E29" i="10"/>
  <c r="F29" i="10" s="1"/>
  <c r="P28" i="10"/>
  <c r="O28" i="10"/>
  <c r="K28" i="10"/>
  <c r="J28" i="10"/>
  <c r="E28" i="10"/>
  <c r="F28" i="10" s="1"/>
  <c r="O27" i="10"/>
  <c r="P27" i="10" s="1"/>
  <c r="E27" i="10"/>
  <c r="F27" i="10" s="1"/>
  <c r="O26" i="10"/>
  <c r="P26" i="10" s="1"/>
  <c r="E26" i="10"/>
  <c r="F26" i="10" s="1"/>
  <c r="P25" i="10"/>
  <c r="O25" i="10"/>
  <c r="K25" i="10"/>
  <c r="J25" i="10"/>
  <c r="E25" i="10"/>
  <c r="E31" i="10" s="1"/>
  <c r="O24" i="10"/>
  <c r="P24" i="10" s="1"/>
  <c r="J24" i="10"/>
  <c r="K24" i="10" s="1"/>
  <c r="E24" i="10"/>
  <c r="F24" i="10" s="1"/>
  <c r="O23" i="10"/>
  <c r="P23" i="10" s="1"/>
  <c r="K23" i="10"/>
  <c r="K31" i="10" s="1"/>
  <c r="J23" i="10"/>
  <c r="J31" i="10" s="1"/>
  <c r="F23" i="10"/>
  <c r="E23" i="10"/>
  <c r="P20" i="10"/>
  <c r="K20" i="10"/>
  <c r="F20" i="10"/>
  <c r="J6" i="10"/>
  <c r="G5" i="10"/>
  <c r="G4" i="10"/>
  <c r="G3" i="10"/>
  <c r="I56" i="2"/>
  <c r="N56" i="2"/>
  <c r="O50" i="2"/>
  <c r="P50" i="2" s="1"/>
  <c r="J50" i="2"/>
  <c r="K50" i="2" s="1"/>
  <c r="E50" i="2"/>
  <c r="F50" i="2" s="1"/>
  <c r="O47" i="2"/>
  <c r="P47" i="2" s="1"/>
  <c r="J47" i="2"/>
  <c r="K47" i="2" s="1"/>
  <c r="E47" i="2"/>
  <c r="F47" i="2" s="1"/>
  <c r="D17" i="8"/>
  <c r="C17" i="8"/>
  <c r="H13" i="8"/>
  <c r="J13" i="8" s="1"/>
  <c r="H12" i="8"/>
  <c r="J12" i="8" s="1"/>
  <c r="H11" i="8"/>
  <c r="J11" i="8" s="1"/>
  <c r="J17" i="8" s="1"/>
  <c r="K18" i="8" s="1"/>
  <c r="D36" i="8"/>
  <c r="E14" i="8" s="1"/>
  <c r="E17" i="8" s="1"/>
  <c r="I38" i="10" l="1"/>
  <c r="K38" i="10"/>
  <c r="E42" i="10"/>
  <c r="F41" i="10"/>
  <c r="M40" i="10"/>
  <c r="O40" i="10" s="1"/>
  <c r="M36" i="10"/>
  <c r="N44" i="10"/>
  <c r="N48" i="10" s="1"/>
  <c r="M42" i="10"/>
  <c r="O42" i="10" s="1"/>
  <c r="M38" i="10"/>
  <c r="O38" i="10" s="1"/>
  <c r="M34" i="10"/>
  <c r="O34" i="10" s="1"/>
  <c r="P31" i="10"/>
  <c r="K44" i="10"/>
  <c r="P37" i="10"/>
  <c r="J44" i="10"/>
  <c r="J48" i="10" s="1"/>
  <c r="J76" i="10" s="1"/>
  <c r="F56" i="10"/>
  <c r="O43" i="10"/>
  <c r="O44" i="10" s="1"/>
  <c r="P33" i="10"/>
  <c r="P43" i="10" s="1"/>
  <c r="E38" i="10"/>
  <c r="K56" i="10"/>
  <c r="N72" i="10"/>
  <c r="N75" i="10" s="1"/>
  <c r="I34" i="10"/>
  <c r="K34" i="10"/>
  <c r="F39" i="10"/>
  <c r="E40" i="10"/>
  <c r="K48" i="10"/>
  <c r="J71" i="10"/>
  <c r="I42" i="10"/>
  <c r="K42" i="10"/>
  <c r="O31" i="10"/>
  <c r="P29" i="10"/>
  <c r="F35" i="10"/>
  <c r="E36" i="10"/>
  <c r="O48" i="10"/>
  <c r="O76" i="10" s="1"/>
  <c r="K71" i="10"/>
  <c r="K72" i="10" s="1"/>
  <c r="K75" i="10" s="1"/>
  <c r="P41" i="10"/>
  <c r="K35" i="10"/>
  <c r="J36" i="10"/>
  <c r="K39" i="10"/>
  <c r="J40" i="10"/>
  <c r="P39" i="10"/>
  <c r="P71" i="10"/>
  <c r="O71" i="10"/>
  <c r="E33" i="10"/>
  <c r="F25" i="10"/>
  <c r="F31" i="10" s="1"/>
  <c r="P46" i="10"/>
  <c r="F59" i="10"/>
  <c r="F71" i="10" s="1"/>
  <c r="F53" i="10"/>
  <c r="C34" i="10"/>
  <c r="C38" i="10"/>
  <c r="P54" i="10"/>
  <c r="P56" i="10" s="1"/>
  <c r="O35" i="10"/>
  <c r="K50" i="10"/>
  <c r="H17" i="8"/>
  <c r="H19" i="8" s="1"/>
  <c r="H18" i="8" s="1"/>
  <c r="O76" i="9"/>
  <c r="P76" i="9" s="1"/>
  <c r="J76" i="9"/>
  <c r="K76" i="9" s="1"/>
  <c r="E76" i="9"/>
  <c r="F76" i="9" s="1"/>
  <c r="O75" i="9"/>
  <c r="P75" i="9" s="1"/>
  <c r="J75" i="9"/>
  <c r="K75" i="9" s="1"/>
  <c r="E75" i="9"/>
  <c r="F75" i="9" s="1"/>
  <c r="N73" i="9"/>
  <c r="I73" i="9"/>
  <c r="D73" i="9"/>
  <c r="O72" i="9"/>
  <c r="P72" i="9" s="1"/>
  <c r="J72" i="9"/>
  <c r="K72" i="9" s="1"/>
  <c r="E72" i="9"/>
  <c r="F72" i="9" s="1"/>
  <c r="O71" i="9"/>
  <c r="P71" i="9" s="1"/>
  <c r="J71" i="9"/>
  <c r="K71" i="9" s="1"/>
  <c r="E71" i="9"/>
  <c r="F71" i="9" s="1"/>
  <c r="O70" i="9"/>
  <c r="P70" i="9" s="1"/>
  <c r="J70" i="9"/>
  <c r="K70" i="9" s="1"/>
  <c r="E70" i="9"/>
  <c r="F70" i="9" s="1"/>
  <c r="O69" i="9"/>
  <c r="P69" i="9" s="1"/>
  <c r="J69" i="9"/>
  <c r="K69" i="9" s="1"/>
  <c r="E69" i="9"/>
  <c r="F69" i="9" s="1"/>
  <c r="O67" i="9"/>
  <c r="P67" i="9" s="1"/>
  <c r="J67" i="9"/>
  <c r="K67" i="9" s="1"/>
  <c r="E67" i="9"/>
  <c r="F67" i="9" s="1"/>
  <c r="O66" i="9"/>
  <c r="P66" i="9" s="1"/>
  <c r="J66" i="9"/>
  <c r="K66" i="9" s="1"/>
  <c r="E66" i="9"/>
  <c r="F66" i="9" s="1"/>
  <c r="O65" i="9"/>
  <c r="P65" i="9" s="1"/>
  <c r="J65" i="9"/>
  <c r="K65" i="9" s="1"/>
  <c r="E65" i="9"/>
  <c r="F65" i="9" s="1"/>
  <c r="O63" i="9"/>
  <c r="P63" i="9" s="1"/>
  <c r="J63" i="9"/>
  <c r="K63" i="9" s="1"/>
  <c r="E63" i="9"/>
  <c r="F63" i="9" s="1"/>
  <c r="O62" i="9"/>
  <c r="P62" i="9" s="1"/>
  <c r="J62" i="9"/>
  <c r="J73" i="9" s="1"/>
  <c r="E62" i="9"/>
  <c r="F62" i="9" s="1"/>
  <c r="O61" i="9"/>
  <c r="P61" i="9" s="1"/>
  <c r="J61" i="9"/>
  <c r="K61" i="9" s="1"/>
  <c r="E61" i="9"/>
  <c r="E73" i="9" s="1"/>
  <c r="N58" i="9"/>
  <c r="I58" i="9"/>
  <c r="I74" i="9" s="1"/>
  <c r="I77" i="9" s="1"/>
  <c r="D58" i="9"/>
  <c r="P57" i="9"/>
  <c r="O57" i="9"/>
  <c r="J57" i="9"/>
  <c r="K57" i="9" s="1"/>
  <c r="E57" i="9"/>
  <c r="F57" i="9" s="1"/>
  <c r="O56" i="9"/>
  <c r="O58" i="9" s="1"/>
  <c r="J56" i="9"/>
  <c r="K56" i="9" s="1"/>
  <c r="F56" i="9"/>
  <c r="E56" i="9"/>
  <c r="O55" i="9"/>
  <c r="P55" i="9" s="1"/>
  <c r="K55" i="9"/>
  <c r="J55" i="9"/>
  <c r="E55" i="9"/>
  <c r="F55" i="9" s="1"/>
  <c r="O53" i="9"/>
  <c r="P53" i="9" s="1"/>
  <c r="J53" i="9"/>
  <c r="K53" i="9" s="1"/>
  <c r="E53" i="9"/>
  <c r="F53" i="9" s="1"/>
  <c r="P52" i="9"/>
  <c r="O52" i="9"/>
  <c r="J52" i="9"/>
  <c r="K52" i="9" s="1"/>
  <c r="F52" i="9"/>
  <c r="E52" i="9"/>
  <c r="O51" i="9"/>
  <c r="P51" i="9" s="1"/>
  <c r="J51" i="9"/>
  <c r="K51" i="9" s="1"/>
  <c r="E51" i="9"/>
  <c r="F51" i="9" s="1"/>
  <c r="O47" i="9"/>
  <c r="P47" i="9" s="1"/>
  <c r="J47" i="9"/>
  <c r="K47" i="9" s="1"/>
  <c r="E47" i="9"/>
  <c r="F47" i="9" s="1"/>
  <c r="O46" i="9"/>
  <c r="P46" i="9" s="1"/>
  <c r="J46" i="9"/>
  <c r="K46" i="9" s="1"/>
  <c r="E46" i="9"/>
  <c r="F46" i="9" s="1"/>
  <c r="D44" i="9"/>
  <c r="D48" i="9" s="1"/>
  <c r="D74" i="9" s="1"/>
  <c r="D77" i="9" s="1"/>
  <c r="D43" i="9"/>
  <c r="C42" i="9"/>
  <c r="N41" i="9"/>
  <c r="O41" i="9" s="1"/>
  <c r="I41" i="9"/>
  <c r="J41" i="9" s="1"/>
  <c r="C40" i="9"/>
  <c r="N39" i="9"/>
  <c r="O39" i="9" s="1"/>
  <c r="J39" i="9"/>
  <c r="K39" i="9" s="1"/>
  <c r="I39" i="9"/>
  <c r="D39" i="9"/>
  <c r="E39" i="9" s="1"/>
  <c r="J38" i="9"/>
  <c r="C38" i="9"/>
  <c r="N37" i="9"/>
  <c r="O37" i="9" s="1"/>
  <c r="I37" i="9"/>
  <c r="J37" i="9" s="1"/>
  <c r="K37" i="9" s="1"/>
  <c r="E37" i="9"/>
  <c r="D37" i="9"/>
  <c r="H36" i="9"/>
  <c r="H38" i="9" s="1"/>
  <c r="C36" i="9"/>
  <c r="N35" i="9"/>
  <c r="O35" i="9" s="1"/>
  <c r="J35" i="9"/>
  <c r="K35" i="9" s="1"/>
  <c r="I35" i="9"/>
  <c r="D35" i="9"/>
  <c r="D41" i="9" s="1"/>
  <c r="E41" i="9" s="1"/>
  <c r="M34" i="9"/>
  <c r="M36" i="9" s="1"/>
  <c r="M38" i="9" s="1"/>
  <c r="M40" i="9" s="1"/>
  <c r="M42" i="9" s="1"/>
  <c r="H34" i="9"/>
  <c r="C34" i="9"/>
  <c r="N33" i="9"/>
  <c r="O33" i="9" s="1"/>
  <c r="I33" i="9"/>
  <c r="I43" i="9" s="1"/>
  <c r="I44" i="9" s="1"/>
  <c r="I48" i="9" s="1"/>
  <c r="E33" i="9"/>
  <c r="D33" i="9"/>
  <c r="N31" i="9"/>
  <c r="I31" i="9"/>
  <c r="D31" i="9"/>
  <c r="O30" i="9"/>
  <c r="P30" i="9" s="1"/>
  <c r="J30" i="9"/>
  <c r="K30" i="9" s="1"/>
  <c r="E30" i="9"/>
  <c r="F30" i="9" s="1"/>
  <c r="O29" i="9"/>
  <c r="P29" i="9" s="1"/>
  <c r="J29" i="9"/>
  <c r="K29" i="9" s="1"/>
  <c r="E29" i="9"/>
  <c r="F29" i="9" s="1"/>
  <c r="O28" i="9"/>
  <c r="P28" i="9" s="1"/>
  <c r="J28" i="9"/>
  <c r="K28" i="9" s="1"/>
  <c r="E28" i="9"/>
  <c r="F28" i="9" s="1"/>
  <c r="O27" i="9"/>
  <c r="P27" i="9" s="1"/>
  <c r="E27" i="9"/>
  <c r="F27" i="9" s="1"/>
  <c r="O26" i="9"/>
  <c r="P26" i="9" s="1"/>
  <c r="E26" i="9"/>
  <c r="F26" i="9" s="1"/>
  <c r="O25" i="9"/>
  <c r="P25" i="9" s="1"/>
  <c r="J25" i="9"/>
  <c r="K25" i="9" s="1"/>
  <c r="E25" i="9"/>
  <c r="F25" i="9" s="1"/>
  <c r="O24" i="9"/>
  <c r="P24" i="9" s="1"/>
  <c r="E24" i="9"/>
  <c r="F24" i="9" s="1"/>
  <c r="O23" i="9"/>
  <c r="O31" i="9" s="1"/>
  <c r="J23" i="9"/>
  <c r="K23" i="9" s="1"/>
  <c r="K31" i="9" s="1"/>
  <c r="E23" i="9"/>
  <c r="P20" i="9"/>
  <c r="K20" i="9"/>
  <c r="F20" i="9"/>
  <c r="J6" i="9"/>
  <c r="G5" i="9"/>
  <c r="G4" i="9"/>
  <c r="G3" i="9"/>
  <c r="K41" i="8"/>
  <c r="K40" i="8"/>
  <c r="C36" i="8"/>
  <c r="E33" i="8"/>
  <c r="H32" i="8"/>
  <c r="J32" i="8" s="1"/>
  <c r="H31" i="8"/>
  <c r="H30" i="8"/>
  <c r="J30" i="8" s="1"/>
  <c r="O74" i="2"/>
  <c r="P74" i="2" s="1"/>
  <c r="J74" i="2"/>
  <c r="K74" i="2" s="1"/>
  <c r="E74" i="2"/>
  <c r="F74" i="2" s="1"/>
  <c r="O73" i="2"/>
  <c r="P73" i="2" s="1"/>
  <c r="J73" i="2"/>
  <c r="K73" i="2" s="1"/>
  <c r="E73" i="2"/>
  <c r="F73" i="2" s="1"/>
  <c r="N71" i="2"/>
  <c r="I71" i="2"/>
  <c r="D71" i="2"/>
  <c r="O70" i="2"/>
  <c r="P70" i="2" s="1"/>
  <c r="J70" i="2"/>
  <c r="K70" i="2" s="1"/>
  <c r="E70" i="2"/>
  <c r="F70" i="2" s="1"/>
  <c r="O69" i="2"/>
  <c r="P69" i="2" s="1"/>
  <c r="J69" i="2"/>
  <c r="K69" i="2" s="1"/>
  <c r="E69" i="2"/>
  <c r="F69" i="2" s="1"/>
  <c r="O68" i="2"/>
  <c r="P68" i="2" s="1"/>
  <c r="J68" i="2"/>
  <c r="K68" i="2" s="1"/>
  <c r="E68" i="2"/>
  <c r="F68" i="2" s="1"/>
  <c r="O67" i="2"/>
  <c r="P67" i="2" s="1"/>
  <c r="J67" i="2"/>
  <c r="K67" i="2" s="1"/>
  <c r="E67" i="2"/>
  <c r="F67" i="2" s="1"/>
  <c r="O65" i="2"/>
  <c r="P65" i="2" s="1"/>
  <c r="J65" i="2"/>
  <c r="K65" i="2" s="1"/>
  <c r="E65" i="2"/>
  <c r="F65" i="2" s="1"/>
  <c r="O64" i="2"/>
  <c r="P64" i="2" s="1"/>
  <c r="J64" i="2"/>
  <c r="K64" i="2" s="1"/>
  <c r="E64" i="2"/>
  <c r="F64" i="2" s="1"/>
  <c r="O63" i="2"/>
  <c r="P63" i="2" s="1"/>
  <c r="J63" i="2"/>
  <c r="K63" i="2" s="1"/>
  <c r="E63" i="2"/>
  <c r="F63" i="2" s="1"/>
  <c r="O61" i="2"/>
  <c r="P61" i="2" s="1"/>
  <c r="J61" i="2"/>
  <c r="K61" i="2" s="1"/>
  <c r="E61" i="2"/>
  <c r="F61" i="2" s="1"/>
  <c r="O60" i="2"/>
  <c r="P60" i="2" s="1"/>
  <c r="J60" i="2"/>
  <c r="E60" i="2"/>
  <c r="F60" i="2" s="1"/>
  <c r="O59" i="2"/>
  <c r="P59" i="2" s="1"/>
  <c r="J59" i="2"/>
  <c r="K59" i="2" s="1"/>
  <c r="E59" i="2"/>
  <c r="O55" i="2"/>
  <c r="P55" i="2" s="1"/>
  <c r="J55" i="2"/>
  <c r="K55" i="2" s="1"/>
  <c r="E55" i="2"/>
  <c r="F55" i="2" s="1"/>
  <c r="O54" i="2"/>
  <c r="P54" i="2" s="1"/>
  <c r="J54" i="2"/>
  <c r="K54" i="2" s="1"/>
  <c r="E54" i="2"/>
  <c r="F54" i="2" s="1"/>
  <c r="O53" i="2"/>
  <c r="P53" i="2" s="1"/>
  <c r="J53" i="2"/>
  <c r="K53" i="2" s="1"/>
  <c r="E53" i="2"/>
  <c r="F53" i="2" s="1"/>
  <c r="O51" i="2"/>
  <c r="P51" i="2" s="1"/>
  <c r="J51" i="2"/>
  <c r="K51" i="2" s="1"/>
  <c r="E51" i="2"/>
  <c r="F51" i="2" s="1"/>
  <c r="O46" i="2"/>
  <c r="P46" i="2" s="1"/>
  <c r="J46" i="2"/>
  <c r="K46" i="2" s="1"/>
  <c r="E46" i="2"/>
  <c r="F46" i="2" s="1"/>
  <c r="N39" i="2"/>
  <c r="O39" i="2" s="1"/>
  <c r="I39" i="2"/>
  <c r="J39" i="2" s="1"/>
  <c r="K39" i="2" s="1"/>
  <c r="D39" i="2"/>
  <c r="E39" i="2" s="1"/>
  <c r="N37" i="2"/>
  <c r="O37" i="2" s="1"/>
  <c r="I37" i="2"/>
  <c r="J37" i="2" s="1"/>
  <c r="D37" i="2"/>
  <c r="E37" i="2" s="1"/>
  <c r="N35" i="2"/>
  <c r="N41" i="2" s="1"/>
  <c r="O41" i="2" s="1"/>
  <c r="I35" i="2"/>
  <c r="I41" i="2" s="1"/>
  <c r="J41" i="2" s="1"/>
  <c r="D35" i="2"/>
  <c r="D41" i="2" s="1"/>
  <c r="E41" i="2" s="1"/>
  <c r="N33" i="2"/>
  <c r="O33" i="2" s="1"/>
  <c r="I33" i="2"/>
  <c r="J33" i="2" s="1"/>
  <c r="D33" i="2"/>
  <c r="E33" i="2" s="1"/>
  <c r="N31" i="2"/>
  <c r="M40" i="2" s="1"/>
  <c r="I31" i="2"/>
  <c r="D31" i="2"/>
  <c r="C38" i="2" s="1"/>
  <c r="O30" i="2"/>
  <c r="P30" i="2" s="1"/>
  <c r="J30" i="2"/>
  <c r="K30" i="2" s="1"/>
  <c r="E30" i="2"/>
  <c r="F30" i="2" s="1"/>
  <c r="O29" i="2"/>
  <c r="P29" i="2" s="1"/>
  <c r="J29" i="2"/>
  <c r="K29" i="2" s="1"/>
  <c r="E29" i="2"/>
  <c r="F29" i="2" s="1"/>
  <c r="O28" i="2"/>
  <c r="P28" i="2" s="1"/>
  <c r="J28" i="2"/>
  <c r="K28" i="2" s="1"/>
  <c r="E28" i="2"/>
  <c r="F28" i="2" s="1"/>
  <c r="O27" i="2"/>
  <c r="P27" i="2" s="1"/>
  <c r="E27" i="2"/>
  <c r="F27" i="2" s="1"/>
  <c r="O26" i="2"/>
  <c r="P26" i="2" s="1"/>
  <c r="E26" i="2"/>
  <c r="F26" i="2" s="1"/>
  <c r="O25" i="2"/>
  <c r="P25" i="2" s="1"/>
  <c r="J25" i="2"/>
  <c r="K25" i="2" s="1"/>
  <c r="E25" i="2"/>
  <c r="F25" i="2" s="1"/>
  <c r="O24" i="2"/>
  <c r="P24" i="2" s="1"/>
  <c r="J24" i="2"/>
  <c r="K24" i="2" s="1"/>
  <c r="E24" i="2"/>
  <c r="F24" i="2" s="1"/>
  <c r="O23" i="2"/>
  <c r="P23" i="2" s="1"/>
  <c r="J23" i="2"/>
  <c r="K23" i="2" s="1"/>
  <c r="E23" i="2"/>
  <c r="F23" i="2" s="1"/>
  <c r="P20" i="2"/>
  <c r="K20" i="2"/>
  <c r="F20" i="2"/>
  <c r="J6" i="2"/>
  <c r="G5" i="2"/>
  <c r="G4" i="2"/>
  <c r="G3" i="2"/>
  <c r="P38" i="10" l="1"/>
  <c r="N38" i="10"/>
  <c r="P42" i="10"/>
  <c r="N42" i="10"/>
  <c r="P40" i="10"/>
  <c r="N40" i="10"/>
  <c r="K76" i="10"/>
  <c r="I76" i="10"/>
  <c r="L4" i="10" s="1"/>
  <c r="P34" i="10"/>
  <c r="N34" i="10"/>
  <c r="D38" i="10"/>
  <c r="F38" i="10"/>
  <c r="F36" i="10"/>
  <c r="D36" i="10"/>
  <c r="O72" i="10"/>
  <c r="O75" i="10" s="1"/>
  <c r="K5" i="10" s="1"/>
  <c r="E43" i="10"/>
  <c r="E44" i="10" s="1"/>
  <c r="E48" i="10" s="1"/>
  <c r="F33" i="10"/>
  <c r="F43" i="10" s="1"/>
  <c r="F44" i="10" s="1"/>
  <c r="F48" i="10" s="1"/>
  <c r="F72" i="10" s="1"/>
  <c r="F75" i="10" s="1"/>
  <c r="E34" i="10"/>
  <c r="P76" i="10"/>
  <c r="N76" i="10"/>
  <c r="L5" i="10" s="1"/>
  <c r="P44" i="10"/>
  <c r="P48" i="10" s="1"/>
  <c r="P72" i="10" s="1"/>
  <c r="P75" i="10" s="1"/>
  <c r="O36" i="10"/>
  <c r="P35" i="10"/>
  <c r="D42" i="10"/>
  <c r="F42" i="10"/>
  <c r="I40" i="10"/>
  <c r="K40" i="10"/>
  <c r="J72" i="10"/>
  <c r="J75" i="10" s="1"/>
  <c r="K4" i="10" s="1"/>
  <c r="K36" i="10"/>
  <c r="I36" i="10"/>
  <c r="F40" i="10"/>
  <c r="D40" i="10"/>
  <c r="F59" i="2"/>
  <c r="C42" i="2"/>
  <c r="E42" i="2" s="1"/>
  <c r="C34" i="2"/>
  <c r="E34" i="2" s="1"/>
  <c r="F34" i="2" s="1"/>
  <c r="H36" i="8"/>
  <c r="E42" i="9"/>
  <c r="F41" i="9"/>
  <c r="P73" i="9"/>
  <c r="K41" i="9"/>
  <c r="I38" i="9"/>
  <c r="K38" i="9"/>
  <c r="F39" i="9"/>
  <c r="E40" i="9"/>
  <c r="P48" i="9"/>
  <c r="F58" i="9"/>
  <c r="O36" i="9"/>
  <c r="P35" i="9"/>
  <c r="O42" i="9"/>
  <c r="P41" i="9"/>
  <c r="O40" i="9"/>
  <c r="P39" i="9"/>
  <c r="K58" i="9"/>
  <c r="E34" i="9"/>
  <c r="E43" i="9"/>
  <c r="E44" i="9" s="1"/>
  <c r="E48" i="9" s="1"/>
  <c r="F33" i="9"/>
  <c r="F43" i="9" s="1"/>
  <c r="F44" i="9" s="1"/>
  <c r="E38" i="9"/>
  <c r="F37" i="9"/>
  <c r="F48" i="9"/>
  <c r="O43" i="9"/>
  <c r="O44" i="9" s="1"/>
  <c r="O34" i="9"/>
  <c r="P33" i="9"/>
  <c r="P43" i="9" s="1"/>
  <c r="P44" i="9" s="1"/>
  <c r="E31" i="9"/>
  <c r="P37" i="9"/>
  <c r="O38" i="9"/>
  <c r="K62" i="9"/>
  <c r="K73" i="9" s="1"/>
  <c r="J33" i="9"/>
  <c r="P56" i="9"/>
  <c r="P58" i="9" s="1"/>
  <c r="J36" i="9"/>
  <c r="F61" i="9"/>
  <c r="F73" i="9" s="1"/>
  <c r="J31" i="9"/>
  <c r="P23" i="9"/>
  <c r="P31" i="9" s="1"/>
  <c r="O48" i="9"/>
  <c r="O78" i="9" s="1"/>
  <c r="O73" i="9"/>
  <c r="O74" i="9" s="1"/>
  <c r="O77" i="9" s="1"/>
  <c r="K5" i="9" s="1"/>
  <c r="H42" i="9"/>
  <c r="J42" i="9" s="1"/>
  <c r="N43" i="9"/>
  <c r="N44" i="9" s="1"/>
  <c r="N48" i="9" s="1"/>
  <c r="N74" i="9" s="1"/>
  <c r="N77" i="9" s="1"/>
  <c r="E58" i="9"/>
  <c r="E74" i="9" s="1"/>
  <c r="E77" i="9" s="1"/>
  <c r="K3" i="9" s="1"/>
  <c r="J58" i="9"/>
  <c r="F23" i="9"/>
  <c r="F31" i="9" s="1"/>
  <c r="H40" i="9"/>
  <c r="J40" i="9" s="1"/>
  <c r="E35" i="9"/>
  <c r="M42" i="2"/>
  <c r="M34" i="2"/>
  <c r="O34" i="2" s="1"/>
  <c r="P34" i="2" s="1"/>
  <c r="O42" i="2"/>
  <c r="P42" i="2" s="1"/>
  <c r="M38" i="2"/>
  <c r="O38" i="2" s="1"/>
  <c r="P38" i="2" s="1"/>
  <c r="O31" i="2"/>
  <c r="E31" i="2"/>
  <c r="O71" i="2"/>
  <c r="P33" i="2"/>
  <c r="P37" i="2"/>
  <c r="J35" i="2"/>
  <c r="K35" i="2" s="1"/>
  <c r="F33" i="2"/>
  <c r="F71" i="2"/>
  <c r="F37" i="2"/>
  <c r="E38" i="2"/>
  <c r="F38" i="2" s="1"/>
  <c r="E35" i="2"/>
  <c r="F35" i="2" s="1"/>
  <c r="J31" i="8"/>
  <c r="J36" i="8" s="1"/>
  <c r="K33" i="2"/>
  <c r="K37" i="2"/>
  <c r="K41" i="2"/>
  <c r="P71" i="2"/>
  <c r="J71" i="2"/>
  <c r="P41" i="2"/>
  <c r="E71" i="2"/>
  <c r="F31" i="2"/>
  <c r="F41" i="2"/>
  <c r="K31" i="2"/>
  <c r="H40" i="2"/>
  <c r="J40" i="2" s="1"/>
  <c r="H36" i="2"/>
  <c r="H42" i="2"/>
  <c r="J42" i="2" s="1"/>
  <c r="H38" i="2"/>
  <c r="J38" i="2" s="1"/>
  <c r="H34" i="2"/>
  <c r="J34" i="2" s="1"/>
  <c r="P39" i="2"/>
  <c r="O40" i="2"/>
  <c r="P31" i="2"/>
  <c r="F39" i="2"/>
  <c r="J31" i="2"/>
  <c r="M36" i="2"/>
  <c r="K60" i="2"/>
  <c r="K71" i="2" s="1"/>
  <c r="O35" i="2"/>
  <c r="C36" i="2"/>
  <c r="C40" i="2"/>
  <c r="E40" i="2" s="1"/>
  <c r="D34" i="10" l="1"/>
  <c r="F34" i="10"/>
  <c r="E76" i="10"/>
  <c r="E72" i="10"/>
  <c r="E75" i="10" s="1"/>
  <c r="K3" i="10" s="1"/>
  <c r="K7" i="10" s="1"/>
  <c r="P36" i="10"/>
  <c r="N36" i="10"/>
  <c r="D34" i="2"/>
  <c r="K37" i="8"/>
  <c r="K43" i="8" s="1"/>
  <c r="H38" i="8"/>
  <c r="H37" i="8" s="1"/>
  <c r="I42" i="9"/>
  <c r="K42" i="9"/>
  <c r="J78" i="9"/>
  <c r="E78" i="9"/>
  <c r="K74" i="9"/>
  <c r="K77" i="9" s="1"/>
  <c r="F74" i="9"/>
  <c r="F77" i="9" s="1"/>
  <c r="K40" i="9"/>
  <c r="I40" i="9"/>
  <c r="P36" i="9"/>
  <c r="N36" i="9"/>
  <c r="F34" i="9"/>
  <c r="D34" i="9"/>
  <c r="F35" i="9"/>
  <c r="E36" i="9"/>
  <c r="J43" i="9"/>
  <c r="J44" i="9" s="1"/>
  <c r="J48" i="9" s="1"/>
  <c r="J74" i="9" s="1"/>
  <c r="J77" i="9" s="1"/>
  <c r="K4" i="9" s="1"/>
  <c r="K7" i="9" s="1"/>
  <c r="K33" i="9"/>
  <c r="K43" i="9" s="1"/>
  <c r="K44" i="9" s="1"/>
  <c r="K48" i="9" s="1"/>
  <c r="J34" i="9"/>
  <c r="N38" i="9"/>
  <c r="P38" i="9"/>
  <c r="I36" i="9"/>
  <c r="K36" i="9"/>
  <c r="F38" i="9"/>
  <c r="D38" i="9"/>
  <c r="F40" i="9"/>
  <c r="D40" i="9"/>
  <c r="N34" i="9"/>
  <c r="P34" i="9"/>
  <c r="N78" i="9"/>
  <c r="L5" i="9" s="1"/>
  <c r="P78" i="9"/>
  <c r="N40" i="9"/>
  <c r="P40" i="9"/>
  <c r="P74" i="9"/>
  <c r="P77" i="9" s="1"/>
  <c r="P42" i="9"/>
  <c r="N42" i="9"/>
  <c r="F42" i="9"/>
  <c r="D42" i="9"/>
  <c r="N42" i="2"/>
  <c r="D38" i="2"/>
  <c r="N34" i="2"/>
  <c r="N38" i="2"/>
  <c r="J36" i="2"/>
  <c r="K36" i="2" s="1"/>
  <c r="E36" i="2"/>
  <c r="F36" i="2" s="1"/>
  <c r="E36" i="8"/>
  <c r="K34" i="2"/>
  <c r="I34" i="2"/>
  <c r="K38" i="2"/>
  <c r="I38" i="2"/>
  <c r="F42" i="2"/>
  <c r="D42" i="2"/>
  <c r="F40" i="2"/>
  <c r="D40" i="2"/>
  <c r="O36" i="2"/>
  <c r="P35" i="2"/>
  <c r="P40" i="2"/>
  <c r="N40" i="2"/>
  <c r="K42" i="2"/>
  <c r="I42" i="2"/>
  <c r="K40" i="2"/>
  <c r="I40" i="2"/>
  <c r="F76" i="10" l="1"/>
  <c r="D76" i="10"/>
  <c r="L3" i="10" s="1"/>
  <c r="L7" i="10" s="1"/>
  <c r="J43" i="2"/>
  <c r="J44" i="2" s="1"/>
  <c r="J48" i="2" s="1"/>
  <c r="J76" i="2" s="1"/>
  <c r="K43" i="2"/>
  <c r="K44" i="2" s="1"/>
  <c r="K48" i="2" s="1"/>
  <c r="E43" i="2"/>
  <c r="E44" i="2" s="1"/>
  <c r="E48" i="2" s="1"/>
  <c r="E76" i="2" s="1"/>
  <c r="D36" i="2"/>
  <c r="D43" i="2" s="1"/>
  <c r="D44" i="2" s="1"/>
  <c r="D48" i="2" s="1"/>
  <c r="I36" i="2"/>
  <c r="I43" i="2" s="1"/>
  <c r="I44" i="2" s="1"/>
  <c r="I48" i="2" s="1"/>
  <c r="F78" i="9"/>
  <c r="D78" i="9"/>
  <c r="L3" i="9" s="1"/>
  <c r="I34" i="9"/>
  <c r="K34" i="9"/>
  <c r="I78" i="9"/>
  <c r="L4" i="9" s="1"/>
  <c r="K78" i="9"/>
  <c r="F36" i="9"/>
  <c r="D36" i="9"/>
  <c r="N36" i="2"/>
  <c r="N43" i="2" s="1"/>
  <c r="N44" i="2" s="1"/>
  <c r="N48" i="2" s="1"/>
  <c r="P36" i="2"/>
  <c r="P43" i="2" s="1"/>
  <c r="P44" i="2" s="1"/>
  <c r="P48" i="2" s="1"/>
  <c r="O43" i="2"/>
  <c r="O44" i="2" s="1"/>
  <c r="O48" i="2" s="1"/>
  <c r="O76" i="2" s="1"/>
  <c r="F43" i="2"/>
  <c r="F44" i="2" s="1"/>
  <c r="F48" i="2" s="1"/>
  <c r="L7" i="9" l="1"/>
  <c r="F56" i="2"/>
  <c r="F72" i="2" s="1"/>
  <c r="F75" i="2" s="1"/>
  <c r="K56" i="2"/>
  <c r="K72" i="2" s="1"/>
  <c r="K75" i="2" s="1"/>
  <c r="P56" i="2"/>
  <c r="P72" i="2" s="1"/>
  <c r="P75" i="2" s="1"/>
  <c r="I72" i="2" l="1"/>
  <c r="I75" i="2" s="1"/>
  <c r="N72" i="2"/>
  <c r="N75" i="2" s="1"/>
  <c r="D56" i="2"/>
  <c r="D72" i="2" s="1"/>
  <c r="D75" i="2" s="1"/>
  <c r="E56" i="2" l="1"/>
  <c r="E72" i="2" s="1"/>
  <c r="E75" i="2" s="1"/>
  <c r="K3" i="2" s="1"/>
  <c r="O56" i="2"/>
  <c r="O72" i="2" s="1"/>
  <c r="O75" i="2" s="1"/>
  <c r="K5" i="2" s="1"/>
  <c r="J56" i="2"/>
  <c r="J72" i="2" s="1"/>
  <c r="J75" i="2" s="1"/>
  <c r="K4" i="2" s="1"/>
  <c r="K76" i="2" l="1"/>
  <c r="I76" i="2"/>
  <c r="L4" i="2" s="1"/>
  <c r="P76" i="2"/>
  <c r="N76" i="2"/>
  <c r="L5" i="2" s="1"/>
  <c r="F76" i="2"/>
  <c r="D76" i="2"/>
  <c r="L3" i="2" s="1"/>
  <c r="K7" i="2"/>
  <c r="L7" i="2" l="1"/>
</calcChain>
</file>

<file path=xl/sharedStrings.xml><?xml version="1.0" encoding="utf-8"?>
<sst xmlns="http://schemas.openxmlformats.org/spreadsheetml/2006/main" count="472" uniqueCount="185">
  <si>
    <t>Anlage 2 zum Angebot</t>
  </si>
  <si>
    <t>in Los:</t>
  </si>
  <si>
    <t>Name des Bieters:</t>
  </si>
  <si>
    <t>Raumgruppen - Kurzbezeichnung
(Ausführliche Erläuterung siehe Leistungsbeschreibung)</t>
  </si>
  <si>
    <t xml:space="preserve">Referenz-Leistungs
wert  Reinigungs- kraft /Stunde </t>
  </si>
  <si>
    <t>Stunden-
verrech-nungs-
satz in €</t>
  </si>
  <si>
    <t>Jahreskosten (netto) in €    (Sp. 8 x Sp. 9)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</si>
  <si>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</si>
  <si>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</si>
  <si>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</si>
  <si>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</si>
  <si>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</si>
  <si>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</si>
  <si>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</si>
  <si>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</si>
  <si>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</si>
  <si>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</si>
  <si>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/>
  </si>
  <si>
    <t>Putzmittel-/Aufenthaltsraum ***</t>
  </si>
  <si>
    <t>Anmerkung ***</t>
  </si>
  <si>
    <t>Gesamt</t>
  </si>
  <si>
    <t>Preis EUR/m² = SVS/durchschnittlichen Leistungsansatz</t>
  </si>
  <si>
    <t>Sonderreinigung</t>
  </si>
  <si>
    <t>*** Putzmittel- und Aufenthaltsräume sind von der Auftragnehmerin ohne gesonderte Vergütung zu reinigen.</t>
  </si>
  <si>
    <t>Aufteilung nach Beschäftigungsverhältnis</t>
  </si>
  <si>
    <t>SVS</t>
  </si>
  <si>
    <t>LKA in %</t>
  </si>
  <si>
    <t>Summe (=100%)</t>
  </si>
  <si>
    <t>angebotenener durchschnittlicher SVS für Reinigungsarbeiten an Werktagen</t>
  </si>
  <si>
    <t>Durchschnittliche Urlaubtage je Mitarbeiter jährlich</t>
  </si>
  <si>
    <t>Tage tarifliche Arbeitfreistellung je Mitarbeiter jährlich</t>
  </si>
  <si>
    <t>Durchschnittliche Krankheitstage je Mitarbeiter jährlich</t>
  </si>
  <si>
    <t>Durchnittliche Feiertage/Jahr auf einem Mo - Fr  im Zeitraum 
01.11.2026 - 31.10.2030</t>
  </si>
  <si>
    <t>Zu leistende Stunden im Jahr</t>
  </si>
  <si>
    <t>Produktive Arbeitstag</t>
  </si>
  <si>
    <t>Arbeitsstunden pro Tag</t>
  </si>
  <si>
    <t>Voll Sozial­verspflicht. Personal</t>
  </si>
  <si>
    <t>Minijob (bis 556,00€)</t>
  </si>
  <si>
    <t>Midijob (556,01€ -2.000,-€)</t>
  </si>
  <si>
    <t>%</t>
  </si>
  <si>
    <t>Euro/h</t>
  </si>
  <si>
    <t>Euro/Jahr</t>
  </si>
  <si>
    <t>1.00</t>
  </si>
  <si>
    <t xml:space="preserve">Produktiver Stundenlohn 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</si>
  <si>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</si>
  <si>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</si>
  <si>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</si>
  <si>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</si>
  <si>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</si>
  <si>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</si>
  <si>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2.11.1</t>
  </si>
  <si>
    <t>Zusatzbeitrag zur gesetzlichen 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</si>
  <si>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</si>
  <si>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</si>
  <si>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</si>
  <si>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</si>
  <si>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</si>
  <si>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</si>
  <si>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</si>
  <si>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</si>
  <si>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</si>
  <si>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 xml:space="preserve">U3 Insolvenzgeldumlage 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</si>
  <si>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</si>
  <si>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</si>
  <si>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</si>
  <si>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</si>
  <si>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</si>
  <si>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</si>
  <si>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</si>
  <si>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</si>
  <si>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</si>
  <si>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</si>
  <si>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</si>
  <si>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</si>
  <si>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</si>
  <si>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</si>
  <si>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</si>
  <si>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</si>
  <si>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</si>
  <si>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</si>
  <si>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</si>
  <si>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</si>
  <si>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</si>
  <si>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</si>
  <si>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</si>
  <si>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</si>
  <si>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</si>
  <si>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</si>
  <si>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</si>
  <si>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</si>
  <si>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r>
      <t>Summe lohngebundene Kosten (</t>
    </r>
    <r>
      <rPr>
        <b/>
        <sz val="11"/>
        <color rgb="FF000000"/>
        <rFont val="Symbol"/>
        <family val="1"/>
        <charset val="2"/>
      </rPr>
      <t>å</t>
    </r>
    <r>
      <rPr>
        <b/>
        <sz val="11"/>
        <color rgb="FF000000"/>
        <rFont val="Calibri"/>
        <family val="2"/>
      </rPr>
      <t xml:space="preserve"> 2.10 - 2.32)</t>
    </r>
  </si>
  <si>
    <t>3.00</t>
  </si>
  <si>
    <t>Sonstige auftragsbezogene Kosten</t>
  </si>
  <si>
    <t>3.10</t>
  </si>
  <si>
    <t xml:space="preserve">Löhne für Aufsichten/Vorarbeiter inkl. sozialer Folgekosten </t>
  </si>
  <si>
    <t>3.11</t>
  </si>
  <si>
    <t>Kosten für Objektleitung (Löhne + soziale Folgekosten)</t>
  </si>
  <si>
    <t>3.12</t>
  </si>
  <si>
    <t>3.20</t>
  </si>
  <si>
    <t>Fahrtkostenzuschuss</t>
  </si>
  <si>
    <t>3.30</t>
  </si>
  <si>
    <t>Fertigungsmaterial, Maschinen und Geräte, Afa, etc.</t>
  </si>
  <si>
    <t>3.31</t>
  </si>
  <si>
    <t>Reinigungsmittel und Kleinmaterial</t>
  </si>
  <si>
    <t>3.32</t>
  </si>
  <si>
    <t>Maschinen und Geräte</t>
  </si>
  <si>
    <t>3.40</t>
  </si>
  <si>
    <t>Sondereinzelkosten</t>
  </si>
  <si>
    <r>
      <t>Zwischensumme auftragsbezogene Kosten (</t>
    </r>
    <r>
      <rPr>
        <b/>
        <sz val="10"/>
        <color rgb="FF000000"/>
        <rFont val="Symbol"/>
        <family val="1"/>
        <charset val="2"/>
      </rPr>
      <t>å</t>
    </r>
    <r>
      <rPr>
        <b/>
        <sz val="10"/>
        <color rgb="FF000000"/>
        <rFont val="Calibri"/>
        <family val="2"/>
      </rPr>
      <t xml:space="preserve"> 3.10 – 3.40)</t>
    </r>
  </si>
  <si>
    <t>4.00</t>
  </si>
  <si>
    <t>Unternehmensbezogene Kosten</t>
  </si>
  <si>
    <t>4.10</t>
  </si>
  <si>
    <t xml:space="preserve">Gehälter </t>
  </si>
  <si>
    <t>4.11</t>
  </si>
  <si>
    <t>Gehälter Technische Angestellte, inkl. Lohnfolge­kosten</t>
  </si>
  <si>
    <t>4.12</t>
  </si>
  <si>
    <t>Gehälter Kaufmännische Angestellte, inkl. Lohnfolge­kosten</t>
  </si>
  <si>
    <t>4.20</t>
  </si>
  <si>
    <t xml:space="preserve">Fuhrparkkosten 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</si>
  <si>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</si>
  <si>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</si>
  <si>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</si>
  <si>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</si>
  <si>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</si>
  <si>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</si>
  <si>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</si>
  <si>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</si>
  <si>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</si>
  <si>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</si>
  <si>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4.51</t>
  </si>
  <si>
    <t>IT/IT-Sicherheit</t>
  </si>
  <si>
    <t>4.60</t>
  </si>
  <si>
    <t>Betriebsratskosten</t>
  </si>
  <si>
    <t>4.70</t>
  </si>
  <si>
    <t>Sonstige Kosten (Verbandsbeiträge, Zertifizierung, etc.)</t>
  </si>
  <si>
    <t>4.80</t>
  </si>
  <si>
    <t>Vorfinanzierung Sozialversicherungsbeiträge</t>
  </si>
  <si>
    <r>
      <t>Zwischensumme unternehmensbezogene Kosten (</t>
    </r>
    <r>
      <rPr>
        <b/>
        <sz val="11"/>
        <color rgb="FF000000"/>
        <rFont val="Symbol"/>
        <family val="1"/>
        <charset val="2"/>
      </rPr>
      <t>å</t>
    </r>
    <r>
      <rPr>
        <b/>
        <sz val="11"/>
        <color rgb="FF000000"/>
        <rFont val="Calibri"/>
        <family val="2"/>
      </rPr>
      <t xml:space="preserve"> 4.10 - 4.80)</t>
    </r>
  </si>
  <si>
    <t>5.00</t>
  </si>
  <si>
    <r>
      <t xml:space="preserve">Selbstkosten </t>
    </r>
    <r>
      <rPr>
        <sz val="11"/>
        <color theme="1"/>
        <rFont val="Calibri"/>
        <family val="2"/>
      </rPr>
      <t>(</t>
    </r>
    <r>
      <rPr>
        <sz val="11"/>
        <color theme="1"/>
        <rFont val="Symbol"/>
        <family val="1"/>
        <charset val="2"/>
      </rPr>
      <t>å</t>
    </r>
    <r>
      <rPr>
        <sz val="11"/>
        <color theme="1"/>
        <rFont val="Calibri"/>
        <family val="2"/>
      </rPr>
      <t xml:space="preserve"> 1.00 bis 4.80)</t>
    </r>
  </si>
  <si>
    <t>6.00</t>
  </si>
  <si>
    <t>Gewerbesteuer auf Selbstkosten</t>
  </si>
  <si>
    <t>7.00</t>
  </si>
  <si>
    <t xml:space="preserve">Wagnis- /Gewinnzuschlag </t>
  </si>
  <si>
    <r>
      <t>Stundenverrechnungssatz in € = Summe (</t>
    </r>
    <r>
      <rPr>
        <b/>
        <sz val="12"/>
        <color theme="0"/>
        <rFont val="Symbol"/>
        <family val="1"/>
        <charset val="2"/>
      </rPr>
      <t>å</t>
    </r>
    <r>
      <rPr>
        <b/>
        <sz val="12"/>
        <color theme="0"/>
        <rFont val="Calibri"/>
        <family val="2"/>
      </rPr>
      <t xml:space="preserve"> 5.00 - 7.00)</t>
    </r>
  </si>
  <si>
    <t xml:space="preserve">Lohnkostenanteil am Preis </t>
  </si>
  <si>
    <t>Lohnkostenanteil = {[Lohn + lohngebundene Kosten in € (inkl. Ziffer 3.11, 3.12, 4.11, 4.12, 4.31)] x 100} / Stundenverrechnungssatz in €</t>
  </si>
  <si>
    <t>Aufteilung nach Beschäftigungs-
verhältnis</t>
  </si>
  <si>
    <t>LKA
 in %</t>
  </si>
  <si>
    <t>angebotenener durchschnittlicher SVS für Sonderreinigungen</t>
  </si>
  <si>
    <t>Durchnittliche Feiertage/Jahr auf einem Mo - Fr  im Zeitraum 
01.10.2026 - 30.09.2030</t>
  </si>
  <si>
    <t>Gesetzliche Unfallversicherung auf 1.00 und 1.10</t>
  </si>
  <si>
    <t>Kosten für Vorarbeiter (Löhne+ soziale Folgekosten)</t>
  </si>
  <si>
    <t>Jahresreinigungs-fläche in m²</t>
  </si>
  <si>
    <t>(geschätzte) Zahl an Stunden für Sonderreinigungen während der Vertragslaufzeit von 4 Jahren</t>
  </si>
  <si>
    <t>Gesamtkosten für 4 Jahre</t>
  </si>
  <si>
    <t>Grundfläche in m²</t>
  </si>
  <si>
    <t>angebotener
Leistungs-
wert /Reinigungs
kraft/Stunde</t>
  </si>
  <si>
    <t>* Der durchschnittliche Leistungsansatz wird für die Bewertung der Qualitätskriterien herangezogen.</t>
  </si>
  <si>
    <r>
      <t xml:space="preserve">Durchschnittlicher Leistungsansatz in m²/h </t>
    </r>
    <r>
      <rPr>
        <b/>
        <vertAlign val="superscript"/>
        <sz val="10"/>
        <rFont val="Verdana"/>
        <family val="2"/>
      </rPr>
      <t>*</t>
    </r>
  </si>
  <si>
    <t>WE 3878 - Fensterfläche einfach</t>
  </si>
  <si>
    <t>WE 3878 - Fensterfläche zweifach</t>
  </si>
  <si>
    <t>(geschätzte) Zahl an Stunden für zusätzliche Hebetechnik während der Vertragslaufzeit von 4 Jahren</t>
  </si>
  <si>
    <t>Standort Naumburg</t>
  </si>
  <si>
    <t>Standort Weißenfels</t>
  </si>
  <si>
    <t>Jahres-
arbeits
stunden der Reinigungs
kräfte</t>
  </si>
  <si>
    <t>WE 3875 - Fensterfläche einfach</t>
  </si>
  <si>
    <t>WE 3876 - Fensterfläche einfach</t>
  </si>
  <si>
    <t>Anzahl der Räume mit zu reinigenden Fenstern</t>
  </si>
  <si>
    <t xml:space="preserve">Jahres-
arbeits
stunden der Reinigungs
kräfte </t>
  </si>
  <si>
    <t>LV Zeile 00030/00010</t>
  </si>
  <si>
    <t>LV Zeile 00030/00020</t>
  </si>
  <si>
    <t>Gesamtkosten Glasreinigung Los 3</t>
  </si>
  <si>
    <t>Bitte alle orangen Felder ausfüllen!</t>
  </si>
  <si>
    <t>Zu leistende Stunden im Jahr gem. Preisblatt Los 3 Zelle H17</t>
  </si>
  <si>
    <t>Zu leistende Stunden im Jahr gemäß Preisblatt Los 3 Zelle H36</t>
  </si>
  <si>
    <t>Gesamtkosten</t>
  </si>
  <si>
    <t>Stundenverrechnungssatz für Sonderreinigungen 
LV Zeile 00030/00030</t>
  </si>
  <si>
    <t xml:space="preserve">Gesamtkosten
</t>
  </si>
  <si>
    <t>Stundenverrechnungssatz für Hebetechnik LV Zeile 00030/00040</t>
  </si>
  <si>
    <t xml:space="preserve">Preisblatt Fenster-/Glasreinigung in Liegenschaft: </t>
  </si>
  <si>
    <t xml:space="preserve">Berechnung des Stundenverrechnungssatzes für die Fenster-/Glasreinigung an Werktagen </t>
  </si>
  <si>
    <t>Berechnung des Stundenverrechnungssatzes für Sonderreinigungen Fenster/Glas</t>
  </si>
  <si>
    <r>
      <t>Zwischensumme unternehmensbezogene Kosten (</t>
    </r>
    <r>
      <rPr>
        <b/>
        <sz val="10"/>
        <color rgb="FF000000"/>
        <rFont val="Symbol"/>
        <family val="1"/>
        <charset val="2"/>
      </rPr>
      <t>å</t>
    </r>
    <r>
      <rPr>
        <b/>
        <sz val="10"/>
        <color rgb="FF000000"/>
        <rFont val="Calibri"/>
        <family val="2"/>
      </rPr>
      <t xml:space="preserve"> 4.10 - 4.80)</t>
    </r>
  </si>
  <si>
    <t>Formeln in K4, K5, L4 und L5 dürfen bei Nichtbenötigung gelöscht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</si>
</sst>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€-2]\ #,##0.00"/>
    <numFmt numFmtId="165" formatCode="#,##0.00\ &quot;€&quot;"/>
    <numFmt numFmtId="166" formatCode="[$€-2]\ #,##0.00000"/>
    <numFmt numFmtId="167" formatCode="0.00\ &quot;%&quot;"/>
    <numFmt numFmtId="168" formatCode="0.00\ &quot;h&quot;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0"/>
      <name val="Verdana"/>
      <family val="2"/>
    </font>
    <font>
      <b/>
      <sz val="12"/>
      <color indexed="23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</font>
    <font>
      <b/>
      <sz val="9"/>
      <color rgb="FF0070C0"/>
      <name val="Calibri"/>
      <family val="2"/>
    </font>
    <font>
      <sz val="7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1"/>
      <color rgb="FF3F3F3F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Symbol"/>
      <family val="1"/>
      <charset val="2"/>
    </font>
    <font>
      <sz val="12"/>
      <color theme="1"/>
      <name val="Calibri"/>
      <family val="2"/>
    </font>
    <font>
      <b/>
      <sz val="12"/>
      <color rgb="FF3F3F3F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Symbol"/>
      <family val="1"/>
      <charset val="2"/>
    </font>
    <font>
      <b/>
      <sz val="8"/>
      <color rgb="FF000000"/>
      <name val="Calibri"/>
      <family val="2"/>
    </font>
    <font>
      <sz val="11"/>
      <color theme="1"/>
      <name val="Symbol"/>
      <family val="1"/>
      <charset val="2"/>
    </font>
    <font>
      <b/>
      <sz val="12"/>
      <color theme="0"/>
      <name val="Symbol"/>
      <family val="1"/>
      <charset val="2"/>
    </font>
    <font>
      <b/>
      <sz val="9"/>
      <color theme="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vertAlign val="superscript"/>
      <sz val="10"/>
      <name val="Verdana"/>
      <family val="2"/>
    </font>
    <font>
      <b/>
      <sz val="8"/>
      <name val="Verdana"/>
      <family val="2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7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0">
    <xf numFmtId="0" fontId="0" fillId="0" borderId="0" xfId="0"/>
    <xf numFmtId="0" fontId="10" fillId="0" borderId="0" xfId="0" applyFont="1"/>
    <xf numFmtId="0" fontId="9" fillId="0" borderId="0" xfId="0" applyFont="1"/>
    <xf numFmtId="0" fontId="8" fillId="4" borderId="3" xfId="0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" fontId="8" fillId="5" borderId="8" xfId="0" applyNumberFormat="1" applyFont="1" applyFill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center" vertical="center"/>
    </xf>
    <xf numFmtId="2" fontId="11" fillId="6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/>
    <xf numFmtId="0" fontId="11" fillId="4" borderId="3" xfId="0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/>
    </xf>
    <xf numFmtId="4" fontId="11" fillId="5" borderId="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 wrapText="1"/>
    </xf>
    <xf numFmtId="4" fontId="15" fillId="5" borderId="5" xfId="0" applyNumberFormat="1" applyFont="1" applyFill="1" applyBorder="1" applyAlignment="1">
      <alignment vertical="center" wrapText="1"/>
    </xf>
    <xf numFmtId="4" fontId="15" fillId="5" borderId="12" xfId="0" applyNumberFormat="1" applyFont="1" applyFill="1" applyBorder="1" applyAlignment="1">
      <alignment horizontal="center" vertical="center" wrapText="1"/>
    </xf>
    <xf numFmtId="164" fontId="15" fillId="7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5" fillId="7" borderId="12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64" fontId="15" fillId="7" borderId="7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 wrapText="1"/>
    </xf>
    <xf numFmtId="4" fontId="11" fillId="8" borderId="0" xfId="0" applyNumberFormat="1" applyFont="1" applyFill="1" applyAlignment="1">
      <alignment horizontal="center" vertical="center" wrapText="1"/>
    </xf>
    <xf numFmtId="3" fontId="16" fillId="8" borderId="0" xfId="0" applyNumberFormat="1" applyFont="1" applyFill="1" applyAlignment="1">
      <alignment horizontal="center" vertical="center"/>
    </xf>
    <xf numFmtId="164" fontId="11" fillId="8" borderId="3" xfId="0" applyNumberFormat="1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>
      <alignment horizontal="center" vertical="center" wrapText="1"/>
    </xf>
    <xf numFmtId="164" fontId="15" fillId="8" borderId="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7" fillId="9" borderId="0" xfId="4" applyFont="1" applyFill="1"/>
    <xf numFmtId="0" fontId="2" fillId="9" borderId="0" xfId="4" applyFill="1"/>
    <xf numFmtId="44" fontId="0" fillId="9" borderId="0" xfId="5" applyFont="1" applyFill="1" applyBorder="1" applyAlignment="1"/>
    <xf numFmtId="0" fontId="2" fillId="0" borderId="0" xfId="4"/>
    <xf numFmtId="44" fontId="18" fillId="10" borderId="21" xfId="5" applyFont="1" applyFill="1" applyBorder="1" applyAlignment="1">
      <alignment horizontal="center" vertical="center" wrapText="1"/>
    </xf>
    <xf numFmtId="44" fontId="18" fillId="10" borderId="22" xfId="5" applyFont="1" applyFill="1" applyBorder="1" applyAlignment="1">
      <alignment horizontal="center" vertical="center" wrapText="1"/>
    </xf>
    <xf numFmtId="0" fontId="2" fillId="9" borderId="23" xfId="4" applyFill="1" applyBorder="1"/>
    <xf numFmtId="0" fontId="4" fillId="3" borderId="33" xfId="3" applyBorder="1" applyAlignment="1">
      <alignment horizontal="center"/>
    </xf>
    <xf numFmtId="165" fontId="0" fillId="0" borderId="34" xfId="5" applyNumberFormat="1" applyFont="1" applyBorder="1" applyAlignment="1">
      <alignment horizontal="center"/>
    </xf>
    <xf numFmtId="0" fontId="2" fillId="0" borderId="29" xfId="4" applyBorder="1"/>
    <xf numFmtId="0" fontId="21" fillId="9" borderId="23" xfId="4" applyFont="1" applyFill="1" applyBorder="1"/>
    <xf numFmtId="0" fontId="23" fillId="9" borderId="23" xfId="4" applyFont="1" applyFill="1" applyBorder="1" applyAlignment="1">
      <alignment horizontal="right" vertical="center" wrapText="1"/>
    </xf>
    <xf numFmtId="0" fontId="23" fillId="9" borderId="0" xfId="4" applyFont="1" applyFill="1" applyAlignment="1">
      <alignment vertical="center" wrapText="1"/>
    </xf>
    <xf numFmtId="4" fontId="6" fillId="0" borderId="41" xfId="6" applyNumberFormat="1" applyFont="1" applyFill="1" applyBorder="1" applyAlignment="1">
      <alignment horizontal="center" vertical="center"/>
    </xf>
    <xf numFmtId="0" fontId="25" fillId="9" borderId="39" xfId="4" applyFont="1" applyFill="1" applyBorder="1" applyAlignment="1">
      <alignment horizontal="right" vertical="center" wrapText="1"/>
    </xf>
    <xf numFmtId="0" fontId="26" fillId="9" borderId="22" xfId="4" applyFont="1" applyFill="1" applyBorder="1" applyAlignment="1">
      <alignment horizontal="center" vertical="center" wrapText="1"/>
    </xf>
    <xf numFmtId="44" fontId="26" fillId="9" borderId="36" xfId="5" applyFont="1" applyFill="1" applyBorder="1" applyAlignment="1">
      <alignment horizontal="center" vertical="center" wrapText="1"/>
    </xf>
    <xf numFmtId="0" fontId="2" fillId="9" borderId="43" xfId="4" applyFill="1" applyBorder="1"/>
    <xf numFmtId="49" fontId="18" fillId="10" borderId="39" xfId="4" applyNumberFormat="1" applyFont="1" applyFill="1" applyBorder="1" applyAlignment="1">
      <alignment vertical="center" wrapText="1"/>
    </xf>
    <xf numFmtId="0" fontId="18" fillId="10" borderId="40" xfId="4" applyFont="1" applyFill="1" applyBorder="1" applyAlignment="1">
      <alignment vertical="center"/>
    </xf>
    <xf numFmtId="0" fontId="27" fillId="10" borderId="22" xfId="4" applyFont="1" applyFill="1" applyBorder="1" applyAlignment="1">
      <alignment horizontal="center" vertical="center" wrapText="1"/>
    </xf>
    <xf numFmtId="44" fontId="2" fillId="9" borderId="44" xfId="4" applyNumberFormat="1" applyFill="1" applyBorder="1"/>
    <xf numFmtId="0" fontId="28" fillId="10" borderId="40" xfId="4" applyFont="1" applyFill="1" applyBorder="1" applyAlignment="1">
      <alignment horizontal="center" vertical="center" wrapText="1"/>
    </xf>
    <xf numFmtId="44" fontId="28" fillId="10" borderId="40" xfId="5" applyFont="1" applyFill="1" applyBorder="1" applyAlignment="1">
      <alignment vertical="center" wrapText="1"/>
    </xf>
    <xf numFmtId="44" fontId="28" fillId="10" borderId="21" xfId="5" applyFont="1" applyFill="1" applyBorder="1" applyAlignment="1">
      <alignment vertical="center" wrapText="1"/>
    </xf>
    <xf numFmtId="0" fontId="28" fillId="10" borderId="39" xfId="4" applyFont="1" applyFill="1" applyBorder="1" applyAlignment="1">
      <alignment horizontal="center" vertical="center" wrapText="1"/>
    </xf>
    <xf numFmtId="49" fontId="18" fillId="10" borderId="39" xfId="4" applyNumberFormat="1" applyFont="1" applyFill="1" applyBorder="1" applyAlignment="1">
      <alignment horizontal="center" vertical="center" wrapText="1"/>
    </xf>
    <xf numFmtId="0" fontId="29" fillId="10" borderId="36" xfId="4" applyFont="1" applyFill="1" applyBorder="1" applyAlignment="1">
      <alignment horizontal="center" vertical="center" wrapText="1"/>
    </xf>
    <xf numFmtId="44" fontId="29" fillId="10" borderId="36" xfId="5" applyFont="1" applyFill="1" applyBorder="1" applyAlignment="1">
      <alignment vertical="center" wrapText="1"/>
    </xf>
    <xf numFmtId="44" fontId="28" fillId="10" borderId="42" xfId="5" applyFont="1" applyFill="1" applyBorder="1" applyAlignment="1">
      <alignment vertical="center" wrapText="1"/>
    </xf>
    <xf numFmtId="0" fontId="29" fillId="10" borderId="35" xfId="4" applyFont="1" applyFill="1" applyBorder="1" applyAlignment="1">
      <alignment horizontal="center" vertical="center" wrapText="1"/>
    </xf>
    <xf numFmtId="49" fontId="27" fillId="9" borderId="39" xfId="4" applyNumberFormat="1" applyFont="1" applyFill="1" applyBorder="1" applyAlignment="1">
      <alignment horizontal="right" vertical="center" wrapText="1"/>
    </xf>
    <xf numFmtId="44" fontId="27" fillId="11" borderId="46" xfId="5" applyFont="1" applyFill="1" applyBorder="1" applyAlignment="1">
      <alignment vertical="center" wrapText="1"/>
    </xf>
    <xf numFmtId="44" fontId="2" fillId="11" borderId="47" xfId="4" applyNumberFormat="1" applyFill="1" applyBorder="1"/>
    <xf numFmtId="44" fontId="30" fillId="11" borderId="46" xfId="5" applyFont="1" applyFill="1" applyBorder="1" applyAlignment="1">
      <alignment vertical="center" wrapText="1"/>
    </xf>
    <xf numFmtId="44" fontId="22" fillId="11" borderId="47" xfId="4" applyNumberFormat="1" applyFont="1" applyFill="1" applyBorder="1"/>
    <xf numFmtId="0" fontId="22" fillId="0" borderId="0" xfId="4" applyFont="1"/>
    <xf numFmtId="44" fontId="27" fillId="11" borderId="3" xfId="5" applyFont="1" applyFill="1" applyBorder="1" applyAlignment="1">
      <alignment vertical="center" wrapText="1"/>
    </xf>
    <xf numFmtId="44" fontId="2" fillId="11" borderId="49" xfId="4" applyNumberFormat="1" applyFill="1" applyBorder="1"/>
    <xf numFmtId="167" fontId="22" fillId="13" borderId="48" xfId="6" applyNumberFormat="1" applyFont="1" applyFill="1" applyBorder="1" applyAlignment="1">
      <alignment horizontal="center" vertical="center" wrapText="1"/>
    </xf>
    <xf numFmtId="44" fontId="30" fillId="11" borderId="3" xfId="5" applyFont="1" applyFill="1" applyBorder="1" applyAlignment="1">
      <alignment vertical="center" wrapText="1"/>
    </xf>
    <xf numFmtId="44" fontId="22" fillId="11" borderId="49" xfId="4" applyNumberFormat="1" applyFont="1" applyFill="1" applyBorder="1"/>
    <xf numFmtId="44" fontId="27" fillId="11" borderId="51" xfId="5" applyFont="1" applyFill="1" applyBorder="1" applyAlignment="1">
      <alignment vertical="center" wrapText="1"/>
    </xf>
    <xf numFmtId="44" fontId="2" fillId="11" borderId="52" xfId="4" applyNumberFormat="1" applyFill="1" applyBorder="1"/>
    <xf numFmtId="167" fontId="31" fillId="14" borderId="32" xfId="4" applyNumberFormat="1" applyFont="1" applyFill="1" applyBorder="1" applyAlignment="1">
      <alignment horizontal="center" vertical="center" wrapText="1"/>
    </xf>
    <xf numFmtId="44" fontId="31" fillId="14" borderId="32" xfId="5" applyFont="1" applyFill="1" applyBorder="1" applyAlignment="1">
      <alignment vertical="center" wrapText="1"/>
    </xf>
    <xf numFmtId="44" fontId="31" fillId="14" borderId="53" xfId="5" applyFont="1" applyFill="1" applyBorder="1" applyAlignment="1">
      <alignment vertical="center" wrapText="1"/>
    </xf>
    <xf numFmtId="44" fontId="2" fillId="9" borderId="0" xfId="4" applyNumberFormat="1" applyFill="1"/>
    <xf numFmtId="0" fontId="32" fillId="10" borderId="40" xfId="4" applyFont="1" applyFill="1" applyBorder="1" applyAlignment="1">
      <alignment vertical="center"/>
    </xf>
    <xf numFmtId="167" fontId="29" fillId="10" borderId="35" xfId="4" applyNumberFormat="1" applyFont="1" applyFill="1" applyBorder="1" applyAlignment="1">
      <alignment vertical="center" wrapText="1"/>
    </xf>
    <xf numFmtId="44" fontId="29" fillId="10" borderId="35" xfId="5" applyFont="1" applyFill="1" applyBorder="1" applyAlignment="1">
      <alignment vertical="center" wrapText="1"/>
    </xf>
    <xf numFmtId="44" fontId="29" fillId="10" borderId="26" xfId="5" applyFont="1" applyFill="1" applyBorder="1" applyAlignment="1">
      <alignment vertical="center" wrapText="1"/>
    </xf>
    <xf numFmtId="49" fontId="27" fillId="0" borderId="35" xfId="4" applyNumberFormat="1" applyFont="1" applyBorder="1" applyAlignment="1">
      <alignment horizontal="right" vertical="center" wrapText="1"/>
    </xf>
    <xf numFmtId="0" fontId="27" fillId="0" borderId="36" xfId="4" applyFont="1" applyBorder="1" applyAlignment="1">
      <alignment vertical="center"/>
    </xf>
    <xf numFmtId="167" fontId="22" fillId="11" borderId="45" xfId="6" applyNumberFormat="1" applyFont="1" applyFill="1" applyBorder="1" applyAlignment="1">
      <alignment horizontal="center" vertical="center" wrapText="1"/>
    </xf>
    <xf numFmtId="49" fontId="27" fillId="0" borderId="37" xfId="4" applyNumberFormat="1" applyFont="1" applyBorder="1" applyAlignment="1">
      <alignment horizontal="right" vertical="center" wrapText="1"/>
    </xf>
    <xf numFmtId="0" fontId="27" fillId="9" borderId="39" xfId="4" applyFont="1" applyFill="1" applyBorder="1" applyAlignment="1">
      <alignment vertical="center"/>
    </xf>
    <xf numFmtId="0" fontId="27" fillId="11" borderId="39" xfId="4" applyFont="1" applyFill="1" applyBorder="1" applyAlignment="1">
      <alignment horizontal="center" vertical="center"/>
    </xf>
    <xf numFmtId="167" fontId="33" fillId="3" borderId="48" xfId="3" applyNumberFormat="1" applyFont="1" applyBorder="1" applyAlignment="1">
      <alignment horizontal="center" vertical="center" wrapText="1"/>
    </xf>
    <xf numFmtId="167" fontId="27" fillId="11" borderId="39" xfId="4" applyNumberFormat="1" applyFont="1" applyFill="1" applyBorder="1" applyAlignment="1">
      <alignment horizontal="center" vertical="center"/>
    </xf>
    <xf numFmtId="167" fontId="22" fillId="11" borderId="48" xfId="3" applyNumberFormat="1" applyFont="1" applyFill="1" applyBorder="1" applyAlignment="1">
      <alignment horizontal="center" vertical="center" wrapText="1"/>
    </xf>
    <xf numFmtId="167" fontId="27" fillId="9" borderId="39" xfId="4" applyNumberFormat="1" applyFont="1" applyFill="1" applyBorder="1" applyAlignment="1">
      <alignment horizontal="center" vertical="center"/>
    </xf>
    <xf numFmtId="0" fontId="27" fillId="0" borderId="0" xfId="4" applyFont="1" applyAlignment="1">
      <alignment vertical="center"/>
    </xf>
    <xf numFmtId="167" fontId="22" fillId="11" borderId="48" xfId="6" applyNumberFormat="1" applyFont="1" applyFill="1" applyBorder="1" applyAlignment="1">
      <alignment horizontal="center" vertical="center" wrapText="1"/>
    </xf>
    <xf numFmtId="49" fontId="27" fillId="0" borderId="23" xfId="4" applyNumberFormat="1" applyFont="1" applyBorder="1" applyAlignment="1">
      <alignment horizontal="right" vertical="center" wrapText="1"/>
    </xf>
    <xf numFmtId="49" fontId="30" fillId="0" borderId="35" xfId="4" applyNumberFormat="1" applyFont="1" applyBorder="1" applyAlignment="1">
      <alignment horizontal="right" vertical="center" wrapText="1"/>
    </xf>
    <xf numFmtId="167" fontId="33" fillId="3" borderId="50" xfId="3" applyNumberFormat="1" applyFont="1" applyBorder="1" applyAlignment="1">
      <alignment horizontal="center" vertical="center" wrapText="1"/>
    </xf>
    <xf numFmtId="167" fontId="22" fillId="11" borderId="50" xfId="3" applyNumberFormat="1" applyFont="1" applyFill="1" applyBorder="1" applyAlignment="1">
      <alignment horizontal="center" vertical="center" wrapText="1"/>
    </xf>
    <xf numFmtId="44" fontId="30" fillId="11" borderId="51" xfId="5" applyFont="1" applyFill="1" applyBorder="1" applyAlignment="1">
      <alignment vertical="center" wrapText="1"/>
    </xf>
    <xf numFmtId="44" fontId="22" fillId="11" borderId="52" xfId="4" applyNumberFormat="1" applyFont="1" applyFill="1" applyBorder="1"/>
    <xf numFmtId="0" fontId="26" fillId="14" borderId="39" xfId="4" applyFont="1" applyFill="1" applyBorder="1" applyAlignment="1">
      <alignment vertical="center"/>
    </xf>
    <xf numFmtId="0" fontId="18" fillId="14" borderId="40" xfId="4" applyFont="1" applyFill="1" applyBorder="1" applyAlignment="1">
      <alignment vertical="center"/>
    </xf>
    <xf numFmtId="0" fontId="32" fillId="14" borderId="40" xfId="4" applyFont="1" applyFill="1" applyBorder="1" applyAlignment="1">
      <alignment vertical="center"/>
    </xf>
    <xf numFmtId="44" fontId="31" fillId="14" borderId="22" xfId="5" applyFont="1" applyFill="1" applyBorder="1" applyAlignment="1">
      <alignment vertical="center" wrapText="1"/>
    </xf>
    <xf numFmtId="167" fontId="35" fillId="15" borderId="32" xfId="4" applyNumberFormat="1" applyFont="1" applyFill="1" applyBorder="1" applyAlignment="1">
      <alignment horizontal="center" vertical="center" wrapText="1"/>
    </xf>
    <xf numFmtId="44" fontId="35" fillId="15" borderId="53" xfId="5" applyFont="1" applyFill="1" applyBorder="1" applyAlignment="1">
      <alignment vertical="center" wrapText="1"/>
    </xf>
    <xf numFmtId="44" fontId="35" fillId="15" borderId="32" xfId="5" applyFont="1" applyFill="1" applyBorder="1" applyAlignment="1">
      <alignment vertical="center" wrapText="1"/>
    </xf>
    <xf numFmtId="0" fontId="18" fillId="10" borderId="40" xfId="4" applyFont="1" applyFill="1" applyBorder="1" applyAlignment="1">
      <alignment vertical="center" wrapText="1"/>
    </xf>
    <xf numFmtId="44" fontId="29" fillId="10" borderId="40" xfId="5" applyFont="1" applyFill="1" applyBorder="1" applyAlignment="1">
      <alignment vertical="center" wrapText="1"/>
    </xf>
    <xf numFmtId="44" fontId="29" fillId="10" borderId="21" xfId="5" applyFont="1" applyFill="1" applyBorder="1" applyAlignment="1">
      <alignment vertical="center" wrapText="1"/>
    </xf>
    <xf numFmtId="0" fontId="29" fillId="10" borderId="35" xfId="4" applyFont="1" applyFill="1" applyBorder="1" applyAlignment="1">
      <alignment vertical="center" wrapText="1"/>
    </xf>
    <xf numFmtId="44" fontId="29" fillId="10" borderId="42" xfId="5" applyFont="1" applyFill="1" applyBorder="1" applyAlignment="1">
      <alignment vertical="center" wrapText="1"/>
    </xf>
    <xf numFmtId="49" fontId="27" fillId="9" borderId="37" xfId="4" applyNumberFormat="1" applyFont="1" applyFill="1" applyBorder="1" applyAlignment="1">
      <alignment horizontal="right" vertical="center" wrapText="1"/>
    </xf>
    <xf numFmtId="0" fontId="27" fillId="9" borderId="40" xfId="4" applyFont="1" applyFill="1" applyBorder="1" applyAlignment="1">
      <alignment vertical="center"/>
    </xf>
    <xf numFmtId="0" fontId="36" fillId="9" borderId="39" xfId="4" applyFont="1" applyFill="1" applyBorder="1" applyAlignment="1">
      <alignment vertical="center"/>
    </xf>
    <xf numFmtId="0" fontId="36" fillId="9" borderId="40" xfId="4" applyFont="1" applyFill="1" applyBorder="1" applyAlignment="1">
      <alignment vertical="center" wrapText="1"/>
    </xf>
    <xf numFmtId="0" fontId="36" fillId="9" borderId="0" xfId="4" applyFont="1" applyFill="1" applyAlignment="1">
      <alignment vertical="center" wrapText="1"/>
    </xf>
    <xf numFmtId="167" fontId="4" fillId="3" borderId="22" xfId="3" applyNumberFormat="1" applyBorder="1" applyAlignment="1">
      <alignment horizontal="center" vertical="center" wrapText="1"/>
    </xf>
    <xf numFmtId="44" fontId="38" fillId="12" borderId="22" xfId="5" applyFont="1" applyFill="1" applyBorder="1" applyAlignment="1">
      <alignment vertical="center" wrapText="1"/>
    </xf>
    <xf numFmtId="44" fontId="21" fillId="12" borderId="22" xfId="4" applyNumberFormat="1" applyFont="1" applyFill="1" applyBorder="1"/>
    <xf numFmtId="167" fontId="39" fillId="3" borderId="22" xfId="3" applyNumberFormat="1" applyFont="1" applyBorder="1" applyAlignment="1">
      <alignment horizontal="center" vertical="center" wrapText="1"/>
    </xf>
    <xf numFmtId="0" fontId="18" fillId="10" borderId="39" xfId="4" applyFont="1" applyFill="1" applyBorder="1" applyAlignment="1">
      <alignment vertical="center" wrapText="1"/>
    </xf>
    <xf numFmtId="0" fontId="29" fillId="10" borderId="39" xfId="4" applyFont="1" applyFill="1" applyBorder="1" applyAlignment="1">
      <alignment vertical="center" wrapText="1"/>
    </xf>
    <xf numFmtId="49" fontId="18" fillId="10" borderId="37" xfId="4" applyNumberFormat="1" applyFont="1" applyFill="1" applyBorder="1" applyAlignment="1">
      <alignment horizontal="center" vertical="center" wrapText="1"/>
    </xf>
    <xf numFmtId="44" fontId="28" fillId="10" borderId="36" xfId="5" applyFont="1" applyFill="1" applyBorder="1" applyAlignment="1">
      <alignment vertical="center" wrapText="1"/>
    </xf>
    <xf numFmtId="0" fontId="2" fillId="9" borderId="0" xfId="4" applyFill="1" applyAlignment="1">
      <alignment vertical="center"/>
    </xf>
    <xf numFmtId="167" fontId="22" fillId="11" borderId="48" xfId="2" applyNumberFormat="1" applyFont="1" applyFill="1" applyBorder="1" applyAlignment="1">
      <alignment horizontal="center" vertical="center" wrapText="1"/>
    </xf>
    <xf numFmtId="49" fontId="18" fillId="10" borderId="18" xfId="4" applyNumberFormat="1" applyFont="1" applyFill="1" applyBorder="1" applyAlignment="1">
      <alignment horizontal="center" vertical="center" wrapText="1"/>
    </xf>
    <xf numFmtId="0" fontId="27" fillId="9" borderId="40" xfId="4" applyFont="1" applyFill="1" applyBorder="1" applyAlignment="1">
      <alignment vertical="center" wrapText="1"/>
    </xf>
    <xf numFmtId="0" fontId="23" fillId="9" borderId="38" xfId="4" applyFont="1" applyFill="1" applyBorder="1" applyAlignment="1">
      <alignment vertical="center" wrapText="1"/>
    </xf>
    <xf numFmtId="0" fontId="40" fillId="14" borderId="39" xfId="4" applyFont="1" applyFill="1" applyBorder="1" applyAlignment="1">
      <alignment vertical="center"/>
    </xf>
    <xf numFmtId="0" fontId="40" fillId="14" borderId="40" xfId="4" applyFont="1" applyFill="1" applyBorder="1" applyAlignment="1">
      <alignment vertical="center" wrapText="1"/>
    </xf>
    <xf numFmtId="167" fontId="39" fillId="3" borderId="54" xfId="3" applyNumberFormat="1" applyFont="1" applyBorder="1" applyAlignment="1">
      <alignment horizontal="center" vertical="center" wrapText="1"/>
    </xf>
    <xf numFmtId="44" fontId="38" fillId="12" borderId="38" xfId="5" applyFont="1" applyFill="1" applyBorder="1" applyAlignment="1">
      <alignment vertical="center" wrapText="1"/>
    </xf>
    <xf numFmtId="44" fontId="38" fillId="12" borderId="32" xfId="5" applyFont="1" applyFill="1" applyBorder="1" applyAlignment="1">
      <alignment horizontal="center" vertical="center" wrapText="1"/>
    </xf>
    <xf numFmtId="44" fontId="38" fillId="14" borderId="38" xfId="5" applyFont="1" applyFill="1" applyBorder="1" applyAlignment="1">
      <alignment vertical="center" wrapText="1"/>
    </xf>
    <xf numFmtId="44" fontId="38" fillId="14" borderId="32" xfId="5" applyFont="1" applyFill="1" applyBorder="1" applyAlignment="1">
      <alignment horizontal="center" vertical="center" wrapText="1"/>
    </xf>
    <xf numFmtId="167" fontId="39" fillId="3" borderId="55" xfId="3" applyNumberFormat="1" applyFont="1" applyBorder="1" applyAlignment="1">
      <alignment horizontal="center" vertical="center" wrapText="1"/>
    </xf>
    <xf numFmtId="0" fontId="32" fillId="10" borderId="40" xfId="4" applyFont="1" applyFill="1" applyBorder="1" applyAlignment="1">
      <alignment vertical="center" wrapText="1"/>
    </xf>
    <xf numFmtId="0" fontId="28" fillId="10" borderId="40" xfId="4" applyFont="1" applyFill="1" applyBorder="1" applyAlignment="1">
      <alignment vertical="center" wrapText="1"/>
    </xf>
    <xf numFmtId="0" fontId="28" fillId="10" borderId="39" xfId="4" applyFont="1" applyFill="1" applyBorder="1" applyAlignment="1">
      <alignment vertical="center" wrapText="1"/>
    </xf>
    <xf numFmtId="0" fontId="28" fillId="10" borderId="36" xfId="4" applyFont="1" applyFill="1" applyBorder="1" applyAlignment="1">
      <alignment horizontal="center" vertical="center" wrapText="1"/>
    </xf>
    <xf numFmtId="0" fontId="28" fillId="10" borderId="35" xfId="4" applyFont="1" applyFill="1" applyBorder="1" applyAlignment="1">
      <alignment horizontal="center" vertical="center" wrapText="1"/>
    </xf>
    <xf numFmtId="0" fontId="28" fillId="10" borderId="29" xfId="4" applyFont="1" applyFill="1" applyBorder="1" applyAlignment="1">
      <alignment horizontal="center" vertical="center" wrapText="1"/>
    </xf>
    <xf numFmtId="44" fontId="27" fillId="10" borderId="23" xfId="5" applyFont="1" applyFill="1" applyBorder="1" applyAlignment="1">
      <alignment vertical="center" wrapText="1"/>
    </xf>
    <xf numFmtId="44" fontId="28" fillId="10" borderId="34" xfId="5" applyFont="1" applyFill="1" applyBorder="1" applyAlignment="1">
      <alignment vertical="center" wrapText="1"/>
    </xf>
    <xf numFmtId="44" fontId="27" fillId="11" borderId="45" xfId="5" applyFont="1" applyFill="1" applyBorder="1" applyAlignment="1">
      <alignment vertical="center" wrapText="1"/>
    </xf>
    <xf numFmtId="44" fontId="27" fillId="11" borderId="48" xfId="5" applyFont="1" applyFill="1" applyBorder="1" applyAlignment="1">
      <alignment vertical="center" wrapText="1"/>
    </xf>
    <xf numFmtId="0" fontId="32" fillId="10" borderId="38" xfId="4" applyFont="1" applyFill="1" applyBorder="1" applyAlignment="1">
      <alignment vertical="center" wrapText="1"/>
    </xf>
    <xf numFmtId="44" fontId="27" fillId="11" borderId="50" xfId="5" applyFont="1" applyFill="1" applyBorder="1" applyAlignment="1">
      <alignment vertical="center" wrapText="1"/>
    </xf>
    <xf numFmtId="43" fontId="28" fillId="10" borderId="29" xfId="6" applyFont="1" applyFill="1" applyBorder="1" applyAlignment="1">
      <alignment horizontal="center" vertical="center" wrapText="1"/>
    </xf>
    <xf numFmtId="0" fontId="18" fillId="10" borderId="38" xfId="4" applyFont="1" applyFill="1" applyBorder="1" applyAlignment="1">
      <alignment vertical="center" wrapText="1"/>
    </xf>
    <xf numFmtId="0" fontId="36" fillId="14" borderId="40" xfId="4" applyFont="1" applyFill="1" applyBorder="1" applyAlignment="1">
      <alignment vertical="center"/>
    </xf>
    <xf numFmtId="0" fontId="42" fillId="14" borderId="40" xfId="4" applyFont="1" applyFill="1" applyBorder="1" applyAlignment="1">
      <alignment vertical="center"/>
    </xf>
    <xf numFmtId="49" fontId="18" fillId="10" borderId="37" xfId="4" applyNumberFormat="1" applyFont="1" applyFill="1" applyBorder="1" applyAlignment="1">
      <alignment vertical="center" wrapText="1"/>
    </xf>
    <xf numFmtId="167" fontId="27" fillId="10" borderId="26" xfId="4" applyNumberFormat="1" applyFont="1" applyFill="1" applyBorder="1" applyAlignment="1">
      <alignment horizontal="center" vertical="center" wrapText="1"/>
    </xf>
    <xf numFmtId="44" fontId="27" fillId="10" borderId="35" xfId="5" applyFont="1" applyFill="1" applyBorder="1" applyAlignment="1">
      <alignment vertical="center" wrapText="1"/>
    </xf>
    <xf numFmtId="44" fontId="27" fillId="10" borderId="26" xfId="5" applyFont="1" applyFill="1" applyBorder="1" applyAlignment="1">
      <alignment vertical="center" wrapText="1"/>
    </xf>
    <xf numFmtId="49" fontId="18" fillId="10" borderId="23" xfId="4" applyNumberFormat="1" applyFont="1" applyFill="1" applyBorder="1" applyAlignment="1">
      <alignment vertical="center" wrapText="1"/>
    </xf>
    <xf numFmtId="44" fontId="27" fillId="9" borderId="46" xfId="5" applyFont="1" applyFill="1" applyBorder="1" applyAlignment="1">
      <alignment vertical="center" wrapText="1"/>
    </xf>
    <xf numFmtId="44" fontId="2" fillId="9" borderId="47" xfId="4" applyNumberFormat="1" applyFill="1" applyBorder="1"/>
    <xf numFmtId="44" fontId="27" fillId="9" borderId="51" xfId="5" applyFont="1" applyFill="1" applyBorder="1" applyAlignment="1">
      <alignment vertical="center" wrapText="1"/>
    </xf>
    <xf numFmtId="44" fontId="2" fillId="9" borderId="52" xfId="4" applyNumberFormat="1" applyFill="1" applyBorder="1"/>
    <xf numFmtId="49" fontId="35" fillId="16" borderId="23" xfId="4" applyNumberFormat="1" applyFont="1" applyFill="1" applyBorder="1" applyAlignment="1">
      <alignment horizontal="left" vertical="center"/>
    </xf>
    <xf numFmtId="0" fontId="45" fillId="16" borderId="0" xfId="4" applyFont="1" applyFill="1" applyAlignment="1">
      <alignment horizontal="center" vertical="center"/>
    </xf>
    <xf numFmtId="167" fontId="27" fillId="16" borderId="32" xfId="4" applyNumberFormat="1" applyFont="1" applyFill="1" applyBorder="1" applyAlignment="1">
      <alignment horizontal="center" vertical="center" wrapText="1"/>
    </xf>
    <xf numFmtId="44" fontId="27" fillId="16" borderId="38" xfId="5" applyFont="1" applyFill="1" applyBorder="1" applyAlignment="1">
      <alignment vertical="center" wrapText="1"/>
    </xf>
    <xf numFmtId="44" fontId="27" fillId="16" borderId="32" xfId="5" applyFont="1" applyFill="1" applyBorder="1" applyAlignment="1">
      <alignment vertical="center" wrapText="1"/>
    </xf>
    <xf numFmtId="0" fontId="36" fillId="17" borderId="39" xfId="4" applyFont="1" applyFill="1" applyBorder="1" applyAlignment="1">
      <alignment vertical="center"/>
    </xf>
    <xf numFmtId="0" fontId="36" fillId="17" borderId="40" xfId="4" applyFont="1" applyFill="1" applyBorder="1" applyAlignment="1">
      <alignment vertical="center"/>
    </xf>
    <xf numFmtId="0" fontId="36" fillId="17" borderId="21" xfId="4" applyFont="1" applyFill="1" applyBorder="1" applyAlignment="1">
      <alignment vertical="center"/>
    </xf>
    <xf numFmtId="167" fontId="46" fillId="17" borderId="32" xfId="4" applyNumberFormat="1" applyFont="1" applyFill="1" applyBorder="1" applyAlignment="1">
      <alignment horizontal="center" vertical="center" wrapText="1"/>
    </xf>
    <xf numFmtId="44" fontId="46" fillId="17" borderId="38" xfId="5" applyFont="1" applyFill="1" applyBorder="1" applyAlignment="1">
      <alignment vertical="center" wrapText="1"/>
    </xf>
    <xf numFmtId="44" fontId="2" fillId="17" borderId="59" xfId="4" applyNumberFormat="1" applyFill="1" applyBorder="1" applyAlignment="1">
      <alignment vertical="center"/>
    </xf>
    <xf numFmtId="0" fontId="2" fillId="0" borderId="0" xfId="4" applyAlignment="1">
      <alignment vertical="center"/>
    </xf>
    <xf numFmtId="44" fontId="0" fillId="0" borderId="0" xfId="5" applyFont="1" applyAlignment="1"/>
    <xf numFmtId="0" fontId="28" fillId="0" borderId="0" xfId="4" applyFont="1" applyAlignment="1">
      <alignment vertical="center"/>
    </xf>
    <xf numFmtId="0" fontId="2" fillId="0" borderId="3" xfId="4" applyBorder="1"/>
    <xf numFmtId="4" fontId="11" fillId="4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4" fontId="11" fillId="8" borderId="5" xfId="0" applyNumberFormat="1" applyFont="1" applyFill="1" applyBorder="1" applyAlignment="1">
      <alignment horizontal="center" vertical="center"/>
    </xf>
    <xf numFmtId="4" fontId="11" fillId="8" borderId="6" xfId="0" applyNumberFormat="1" applyFont="1" applyFill="1" applyBorder="1" applyAlignment="1">
      <alignment horizontal="center" vertical="center"/>
    </xf>
    <xf numFmtId="4" fontId="11" fillId="8" borderId="7" xfId="0" applyNumberFormat="1" applyFont="1" applyFill="1" applyBorder="1" applyAlignment="1">
      <alignment horizontal="center" vertical="center"/>
    </xf>
    <xf numFmtId="2" fontId="22" fillId="2" borderId="1" xfId="2" applyNumberFormat="1" applyFont="1" applyAlignment="1" applyProtection="1">
      <alignment horizontal="center" vertical="center"/>
      <protection locked="0"/>
    </xf>
    <xf numFmtId="0" fontId="3" fillId="2" borderId="24" xfId="2" applyBorder="1" applyAlignment="1" applyProtection="1">
      <alignment horizontal="center"/>
      <protection locked="0"/>
    </xf>
    <xf numFmtId="0" fontId="3" fillId="2" borderId="27" xfId="2" applyBorder="1" applyAlignment="1" applyProtection="1">
      <alignment horizontal="center"/>
      <protection locked="0"/>
    </xf>
    <xf numFmtId="0" fontId="3" fillId="2" borderId="30" xfId="2" applyBorder="1" applyAlignment="1" applyProtection="1">
      <alignment horizontal="center"/>
      <protection locked="0"/>
    </xf>
    <xf numFmtId="0" fontId="22" fillId="2" borderId="3" xfId="2" applyNumberFormat="1" applyFont="1" applyBorder="1" applyAlignment="1" applyProtection="1">
      <alignment horizontal="center"/>
      <protection locked="0"/>
    </xf>
    <xf numFmtId="0" fontId="22" fillId="2" borderId="1" xfId="2" applyFont="1" applyAlignment="1" applyProtection="1">
      <alignment horizontal="center" vertical="center"/>
      <protection locked="0"/>
    </xf>
    <xf numFmtId="0" fontId="22" fillId="2" borderId="1" xfId="2" applyNumberFormat="1" applyFont="1" applyAlignment="1" applyProtection="1">
      <alignment horizontal="center"/>
      <protection locked="0"/>
    </xf>
    <xf numFmtId="44" fontId="3" fillId="2" borderId="39" xfId="5" applyFont="1" applyFill="1" applyBorder="1" applyAlignment="1" applyProtection="1">
      <alignment vertical="center" wrapText="1"/>
      <protection locked="0"/>
    </xf>
    <xf numFmtId="167" fontId="22" fillId="2" borderId="45" xfId="6" applyNumberFormat="1" applyFont="1" applyFill="1" applyBorder="1" applyAlignment="1" applyProtection="1">
      <alignment horizontal="center" vertical="center" wrapText="1"/>
      <protection locked="0"/>
    </xf>
    <xf numFmtId="167" fontId="22" fillId="2" borderId="48" xfId="6" applyNumberFormat="1" applyFont="1" applyFill="1" applyBorder="1" applyAlignment="1" applyProtection="1">
      <alignment horizontal="center" vertical="center" wrapText="1"/>
      <protection locked="0"/>
    </xf>
    <xf numFmtId="167" fontId="22" fillId="2" borderId="50" xfId="6" applyNumberFormat="1" applyFont="1" applyFill="1" applyBorder="1" applyAlignment="1" applyProtection="1">
      <alignment horizontal="center" vertical="center" wrapText="1"/>
      <protection locked="0"/>
    </xf>
    <xf numFmtId="167" fontId="22" fillId="2" borderId="45" xfId="2" applyNumberFormat="1" applyFont="1" applyBorder="1" applyAlignment="1" applyProtection="1">
      <alignment horizontal="center" vertical="center" wrapText="1"/>
      <protection locked="0"/>
    </xf>
    <xf numFmtId="167" fontId="22" fillId="2" borderId="48" xfId="2" applyNumberFormat="1" applyFont="1" applyBorder="1" applyAlignment="1" applyProtection="1">
      <alignment horizontal="center" vertical="center" wrapText="1"/>
      <protection locked="0"/>
    </xf>
    <xf numFmtId="167" fontId="22" fillId="2" borderId="50" xfId="2" applyNumberFormat="1" applyFont="1" applyBorder="1" applyAlignment="1" applyProtection="1">
      <alignment horizontal="center" vertical="center" wrapText="1"/>
      <protection locked="0"/>
    </xf>
    <xf numFmtId="167" fontId="22" fillId="2" borderId="56" xfId="2" applyNumberFormat="1" applyFont="1" applyBorder="1" applyAlignment="1" applyProtection="1">
      <alignment horizontal="center" vertical="center" wrapText="1"/>
      <protection locked="0"/>
    </xf>
    <xf numFmtId="167" fontId="22" fillId="2" borderId="57" xfId="2" applyNumberFormat="1" applyFont="1" applyBorder="1" applyAlignment="1" applyProtection="1">
      <alignment horizontal="center" vertical="center" wrapText="1"/>
      <protection locked="0"/>
    </xf>
    <xf numFmtId="167" fontId="22" fillId="2" borderId="58" xfId="2" applyNumberFormat="1" applyFont="1" applyBorder="1" applyAlignment="1" applyProtection="1">
      <alignment horizontal="center" vertical="center" wrapText="1"/>
      <protection locked="0"/>
    </xf>
    <xf numFmtId="0" fontId="47" fillId="9" borderId="0" xfId="9" applyFont="1" applyFill="1"/>
    <xf numFmtId="0" fontId="1" fillId="9" borderId="0" xfId="9" applyFill="1"/>
    <xf numFmtId="44" fontId="0" fillId="9" borderId="0" xfId="10" applyFont="1" applyFill="1" applyBorder="1" applyAlignment="1"/>
    <xf numFmtId="0" fontId="1" fillId="0" borderId="0" xfId="9"/>
    <xf numFmtId="44" fontId="18" fillId="10" borderId="21" xfId="10" applyFont="1" applyFill="1" applyBorder="1" applyAlignment="1">
      <alignment horizontal="center" vertical="center" wrapText="1"/>
    </xf>
    <xf numFmtId="44" fontId="18" fillId="10" borderId="22" xfId="10" applyFont="1" applyFill="1" applyBorder="1" applyAlignment="1">
      <alignment horizontal="center" vertical="center" wrapText="1"/>
    </xf>
    <xf numFmtId="0" fontId="1" fillId="9" borderId="23" xfId="9" applyFill="1" applyBorder="1"/>
    <xf numFmtId="165" fontId="0" fillId="0" borderId="34" xfId="10" applyNumberFormat="1" applyFont="1" applyBorder="1" applyAlignment="1">
      <alignment horizontal="center"/>
    </xf>
    <xf numFmtId="0" fontId="1" fillId="0" borderId="29" xfId="9" applyBorder="1"/>
    <xf numFmtId="0" fontId="21" fillId="9" borderId="23" xfId="9" applyFont="1" applyFill="1" applyBorder="1"/>
    <xf numFmtId="0" fontId="3" fillId="2" borderId="1" xfId="2" applyNumberFormat="1" applyAlignment="1" applyProtection="1">
      <alignment horizontal="center"/>
      <protection locked="0"/>
    </xf>
    <xf numFmtId="0" fontId="23" fillId="9" borderId="23" xfId="9" applyFont="1" applyFill="1" applyBorder="1" applyAlignment="1">
      <alignment horizontal="right" vertical="center" wrapText="1"/>
    </xf>
    <xf numFmtId="0" fontId="23" fillId="9" borderId="0" xfId="9" applyFont="1" applyFill="1" applyAlignment="1">
      <alignment vertical="center" wrapText="1"/>
    </xf>
    <xf numFmtId="4" fontId="6" fillId="0" borderId="41" xfId="11" applyNumberFormat="1" applyFont="1" applyFill="1" applyBorder="1" applyAlignment="1">
      <alignment horizontal="center" vertical="center"/>
    </xf>
    <xf numFmtId="0" fontId="25" fillId="9" borderId="39" xfId="9" applyFont="1" applyFill="1" applyBorder="1" applyAlignment="1">
      <alignment horizontal="right" vertical="center" wrapText="1"/>
    </xf>
    <xf numFmtId="0" fontId="26" fillId="9" borderId="22" xfId="9" applyFont="1" applyFill="1" applyBorder="1" applyAlignment="1">
      <alignment horizontal="center" vertical="center" wrapText="1"/>
    </xf>
    <xf numFmtId="44" fontId="26" fillId="9" borderId="36" xfId="10" applyFont="1" applyFill="1" applyBorder="1" applyAlignment="1">
      <alignment horizontal="center" vertical="center" wrapText="1"/>
    </xf>
    <xf numFmtId="0" fontId="1" fillId="9" borderId="43" xfId="9" applyFill="1" applyBorder="1"/>
    <xf numFmtId="49" fontId="18" fillId="10" borderId="39" xfId="9" applyNumberFormat="1" applyFont="1" applyFill="1" applyBorder="1" applyAlignment="1">
      <alignment vertical="center" wrapText="1"/>
    </xf>
    <xf numFmtId="0" fontId="18" fillId="10" borderId="40" xfId="9" applyFont="1" applyFill="1" applyBorder="1" applyAlignment="1">
      <alignment vertical="center"/>
    </xf>
    <xf numFmtId="0" fontId="27" fillId="10" borderId="22" xfId="9" applyFont="1" applyFill="1" applyBorder="1" applyAlignment="1">
      <alignment horizontal="center" vertical="center" wrapText="1"/>
    </xf>
    <xf numFmtId="44" fontId="3" fillId="2" borderId="39" xfId="10" applyFont="1" applyFill="1" applyBorder="1" applyAlignment="1" applyProtection="1">
      <alignment vertical="center" wrapText="1"/>
      <protection locked="0"/>
    </xf>
    <xf numFmtId="44" fontId="1" fillId="9" borderId="44" xfId="9" applyNumberFormat="1" applyFill="1" applyBorder="1"/>
    <xf numFmtId="0" fontId="28" fillId="10" borderId="40" xfId="9" applyFont="1" applyFill="1" applyBorder="1" applyAlignment="1">
      <alignment horizontal="center" vertical="center" wrapText="1"/>
    </xf>
    <xf numFmtId="44" fontId="28" fillId="10" borderId="40" xfId="10" applyFont="1" applyFill="1" applyBorder="1" applyAlignment="1">
      <alignment vertical="center" wrapText="1"/>
    </xf>
    <xf numFmtId="44" fontId="28" fillId="10" borderId="21" xfId="10" applyFont="1" applyFill="1" applyBorder="1" applyAlignment="1">
      <alignment vertical="center" wrapText="1"/>
    </xf>
    <xf numFmtId="0" fontId="28" fillId="10" borderId="39" xfId="9" applyFont="1" applyFill="1" applyBorder="1" applyAlignment="1">
      <alignment horizontal="center" vertical="center" wrapText="1"/>
    </xf>
    <xf numFmtId="49" fontId="18" fillId="10" borderId="39" xfId="9" applyNumberFormat="1" applyFont="1" applyFill="1" applyBorder="1" applyAlignment="1">
      <alignment horizontal="center" vertical="center" wrapText="1"/>
    </xf>
    <xf numFmtId="0" fontId="29" fillId="10" borderId="36" xfId="9" applyFont="1" applyFill="1" applyBorder="1" applyAlignment="1">
      <alignment horizontal="center" vertical="center" wrapText="1"/>
    </xf>
    <xf numFmtId="44" fontId="29" fillId="10" borderId="36" xfId="10" applyFont="1" applyFill="1" applyBorder="1" applyAlignment="1">
      <alignment vertical="center" wrapText="1"/>
    </xf>
    <xf numFmtId="44" fontId="28" fillId="10" borderId="42" xfId="10" applyFont="1" applyFill="1" applyBorder="1" applyAlignment="1">
      <alignment vertical="center" wrapText="1"/>
    </xf>
    <xf numFmtId="0" fontId="29" fillId="10" borderId="35" xfId="9" applyFont="1" applyFill="1" applyBorder="1" applyAlignment="1">
      <alignment horizontal="center" vertical="center" wrapText="1"/>
    </xf>
    <xf numFmtId="49" fontId="27" fillId="9" borderId="39" xfId="9" applyNumberFormat="1" applyFont="1" applyFill="1" applyBorder="1" applyAlignment="1">
      <alignment horizontal="right" vertical="center" wrapText="1"/>
    </xf>
    <xf numFmtId="167" fontId="22" fillId="2" borderId="45" xfId="11" applyNumberFormat="1" applyFont="1" applyFill="1" applyBorder="1" applyAlignment="1" applyProtection="1">
      <alignment horizontal="center" vertical="center" wrapText="1"/>
      <protection locked="0"/>
    </xf>
    <xf numFmtId="44" fontId="27" fillId="11" borderId="46" xfId="10" applyFont="1" applyFill="1" applyBorder="1" applyAlignment="1">
      <alignment vertical="center" wrapText="1"/>
    </xf>
    <xf numFmtId="44" fontId="1" fillId="11" borderId="47" xfId="9" applyNumberFormat="1" applyFill="1" applyBorder="1"/>
    <xf numFmtId="167" fontId="22" fillId="2" borderId="48" xfId="11" applyNumberFormat="1" applyFont="1" applyFill="1" applyBorder="1" applyAlignment="1" applyProtection="1">
      <alignment horizontal="center" vertical="center" wrapText="1"/>
      <protection locked="0"/>
    </xf>
    <xf numFmtId="44" fontId="27" fillId="11" borderId="3" xfId="10" applyFont="1" applyFill="1" applyBorder="1" applyAlignment="1">
      <alignment vertical="center" wrapText="1"/>
    </xf>
    <xf numFmtId="44" fontId="1" fillId="11" borderId="49" xfId="9" applyNumberFormat="1" applyFill="1" applyBorder="1"/>
    <xf numFmtId="167" fontId="5" fillId="11" borderId="48" xfId="11" applyNumberFormat="1" applyFont="1" applyFill="1" applyBorder="1" applyAlignment="1">
      <alignment horizontal="center" vertical="center" wrapText="1"/>
    </xf>
    <xf numFmtId="167" fontId="22" fillId="2" borderId="50" xfId="11" applyNumberFormat="1" applyFont="1" applyFill="1" applyBorder="1" applyAlignment="1" applyProtection="1">
      <alignment horizontal="center" vertical="center" wrapText="1"/>
      <protection locked="0"/>
    </xf>
    <xf numFmtId="44" fontId="27" fillId="11" borderId="51" xfId="10" applyFont="1" applyFill="1" applyBorder="1" applyAlignment="1">
      <alignment vertical="center" wrapText="1"/>
    </xf>
    <xf numFmtId="44" fontId="1" fillId="11" borderId="52" xfId="9" applyNumberFormat="1" applyFill="1" applyBorder="1"/>
    <xf numFmtId="167" fontId="31" fillId="14" borderId="32" xfId="9" applyNumberFormat="1" applyFont="1" applyFill="1" applyBorder="1" applyAlignment="1">
      <alignment horizontal="center" vertical="center" wrapText="1"/>
    </xf>
    <xf numFmtId="44" fontId="31" fillId="14" borderId="32" xfId="10" applyFont="1" applyFill="1" applyBorder="1" applyAlignment="1">
      <alignment vertical="center" wrapText="1"/>
    </xf>
    <xf numFmtId="44" fontId="31" fillId="14" borderId="53" xfId="10" applyFont="1" applyFill="1" applyBorder="1" applyAlignment="1">
      <alignment vertical="center" wrapText="1"/>
    </xf>
    <xf numFmtId="44" fontId="1" fillId="9" borderId="0" xfId="9" applyNumberFormat="1" applyFill="1"/>
    <xf numFmtId="0" fontId="32" fillId="10" borderId="40" xfId="9" applyFont="1" applyFill="1" applyBorder="1" applyAlignment="1">
      <alignment vertical="center"/>
    </xf>
    <xf numFmtId="167" fontId="29" fillId="10" borderId="35" xfId="9" applyNumberFormat="1" applyFont="1" applyFill="1" applyBorder="1" applyAlignment="1">
      <alignment vertical="center" wrapText="1"/>
    </xf>
    <xf numFmtId="44" fontId="29" fillId="10" borderId="35" xfId="10" applyFont="1" applyFill="1" applyBorder="1" applyAlignment="1">
      <alignment vertical="center" wrapText="1"/>
    </xf>
    <xf numFmtId="44" fontId="29" fillId="10" borderId="26" xfId="10" applyFont="1" applyFill="1" applyBorder="1" applyAlignment="1">
      <alignment vertical="center" wrapText="1"/>
    </xf>
    <xf numFmtId="49" fontId="27" fillId="0" borderId="35" xfId="9" applyNumberFormat="1" applyFont="1" applyBorder="1" applyAlignment="1">
      <alignment horizontal="right" vertical="center" wrapText="1"/>
    </xf>
    <xf numFmtId="0" fontId="27" fillId="0" borderId="36" xfId="9" applyFont="1" applyBorder="1" applyAlignment="1">
      <alignment vertical="center"/>
    </xf>
    <xf numFmtId="167" fontId="22" fillId="11" borderId="45" xfId="11" applyNumberFormat="1" applyFont="1" applyFill="1" applyBorder="1" applyAlignment="1">
      <alignment horizontal="center" vertical="center" wrapText="1"/>
    </xf>
    <xf numFmtId="44" fontId="30" fillId="11" borderId="46" xfId="10" applyFont="1" applyFill="1" applyBorder="1" applyAlignment="1">
      <alignment vertical="center" wrapText="1"/>
    </xf>
    <xf numFmtId="44" fontId="22" fillId="11" borderId="47" xfId="9" applyNumberFormat="1" applyFont="1" applyFill="1" applyBorder="1"/>
    <xf numFmtId="167" fontId="22" fillId="11" borderId="45" xfId="11" applyNumberFormat="1" applyFont="1" applyFill="1" applyBorder="1" applyAlignment="1" applyProtection="1">
      <alignment horizontal="center" vertical="center" wrapText="1"/>
      <protection locked="0"/>
    </xf>
    <xf numFmtId="167" fontId="22" fillId="11" borderId="45" xfId="11" applyNumberFormat="1" applyFont="1" applyFill="1" applyBorder="1" applyAlignment="1" applyProtection="1">
      <alignment horizontal="center" vertical="center" wrapText="1"/>
    </xf>
    <xf numFmtId="0" fontId="1" fillId="0" borderId="22" xfId="9" applyBorder="1"/>
    <xf numFmtId="49" fontId="27" fillId="0" borderId="37" xfId="9" applyNumberFormat="1" applyFont="1" applyBorder="1" applyAlignment="1">
      <alignment horizontal="right" vertical="center" wrapText="1"/>
    </xf>
    <xf numFmtId="0" fontId="27" fillId="9" borderId="39" xfId="9" applyFont="1" applyFill="1" applyBorder="1" applyAlignment="1">
      <alignment vertical="center"/>
    </xf>
    <xf numFmtId="2" fontId="27" fillId="11" borderId="39" xfId="9" applyNumberFormat="1" applyFont="1" applyFill="1" applyBorder="1" applyAlignment="1">
      <alignment horizontal="center" vertical="center"/>
    </xf>
    <xf numFmtId="44" fontId="30" fillId="11" borderId="3" xfId="10" applyFont="1" applyFill="1" applyBorder="1" applyAlignment="1">
      <alignment vertical="center" wrapText="1"/>
    </xf>
    <xf numFmtId="44" fontId="22" fillId="11" borderId="49" xfId="9" applyNumberFormat="1" applyFont="1" applyFill="1" applyBorder="1"/>
    <xf numFmtId="167" fontId="27" fillId="11" borderId="39" xfId="9" applyNumberFormat="1" applyFont="1" applyFill="1" applyBorder="1" applyAlignment="1">
      <alignment horizontal="center" vertical="center"/>
    </xf>
    <xf numFmtId="0" fontId="27" fillId="0" borderId="0" xfId="9" applyFont="1" applyAlignment="1">
      <alignment vertical="center"/>
    </xf>
    <xf numFmtId="167" fontId="22" fillId="11" borderId="48" xfId="11" applyNumberFormat="1" applyFont="1" applyFill="1" applyBorder="1" applyAlignment="1">
      <alignment horizontal="center" vertical="center" wrapText="1"/>
    </xf>
    <xf numFmtId="167" fontId="22" fillId="11" borderId="48" xfId="11" applyNumberFormat="1" applyFont="1" applyFill="1" applyBorder="1" applyAlignment="1" applyProtection="1">
      <alignment horizontal="center" vertical="center" wrapText="1"/>
      <protection locked="0"/>
    </xf>
    <xf numFmtId="167" fontId="22" fillId="11" borderId="48" xfId="11" applyNumberFormat="1" applyFont="1" applyFill="1" applyBorder="1" applyAlignment="1" applyProtection="1">
      <alignment horizontal="center" vertical="center" wrapText="1"/>
    </xf>
    <xf numFmtId="49" fontId="27" fillId="0" borderId="23" xfId="9" applyNumberFormat="1" applyFont="1" applyBorder="1" applyAlignment="1">
      <alignment horizontal="right" vertical="center" wrapText="1"/>
    </xf>
    <xf numFmtId="44" fontId="30" fillId="11" borderId="51" xfId="10" applyFont="1" applyFill="1" applyBorder="1" applyAlignment="1">
      <alignment vertical="center" wrapText="1"/>
    </xf>
    <xf numFmtId="44" fontId="22" fillId="11" borderId="52" xfId="9" applyNumberFormat="1" applyFont="1" applyFill="1" applyBorder="1"/>
    <xf numFmtId="0" fontId="26" fillId="14" borderId="39" xfId="9" applyFont="1" applyFill="1" applyBorder="1" applyAlignment="1">
      <alignment vertical="center"/>
    </xf>
    <xf numFmtId="0" fontId="18" fillId="14" borderId="40" xfId="9" applyFont="1" applyFill="1" applyBorder="1" applyAlignment="1">
      <alignment vertical="center"/>
    </xf>
    <xf numFmtId="0" fontId="32" fillId="14" borderId="40" xfId="9" applyFont="1" applyFill="1" applyBorder="1" applyAlignment="1">
      <alignment vertical="center"/>
    </xf>
    <xf numFmtId="44" fontId="31" fillId="14" borderId="22" xfId="10" applyFont="1" applyFill="1" applyBorder="1" applyAlignment="1">
      <alignment vertical="center" wrapText="1"/>
    </xf>
    <xf numFmtId="167" fontId="35" fillId="15" borderId="32" xfId="9" applyNumberFormat="1" applyFont="1" applyFill="1" applyBorder="1" applyAlignment="1">
      <alignment horizontal="center" vertical="center" wrapText="1"/>
    </xf>
    <xf numFmtId="44" fontId="35" fillId="15" borderId="53" xfId="10" applyFont="1" applyFill="1" applyBorder="1" applyAlignment="1">
      <alignment vertical="center" wrapText="1"/>
    </xf>
    <xf numFmtId="44" fontId="35" fillId="15" borderId="32" xfId="10" applyFont="1" applyFill="1" applyBorder="1" applyAlignment="1">
      <alignment vertical="center" wrapText="1"/>
    </xf>
    <xf numFmtId="0" fontId="18" fillId="10" borderId="21" xfId="9" applyFont="1" applyFill="1" applyBorder="1" applyAlignment="1">
      <alignment vertical="center"/>
    </xf>
    <xf numFmtId="0" fontId="18" fillId="10" borderId="36" xfId="9" applyFont="1" applyFill="1" applyBorder="1" applyAlignment="1">
      <alignment vertical="center" wrapText="1"/>
    </xf>
    <xf numFmtId="44" fontId="29" fillId="10" borderId="42" xfId="10" applyFont="1" applyFill="1" applyBorder="1" applyAlignment="1">
      <alignment vertical="center" wrapText="1"/>
    </xf>
    <xf numFmtId="0" fontId="29" fillId="10" borderId="35" xfId="9" applyFont="1" applyFill="1" applyBorder="1" applyAlignment="1">
      <alignment vertical="center" wrapText="1"/>
    </xf>
    <xf numFmtId="49" fontId="27" fillId="9" borderId="37" xfId="9" applyNumberFormat="1" applyFont="1" applyFill="1" applyBorder="1" applyAlignment="1">
      <alignment horizontal="right" vertical="center" wrapText="1"/>
    </xf>
    <xf numFmtId="0" fontId="27" fillId="9" borderId="40" xfId="9" applyFont="1" applyFill="1" applyBorder="1" applyAlignment="1">
      <alignment vertical="center"/>
    </xf>
    <xf numFmtId="0" fontId="36" fillId="9" borderId="39" xfId="9" applyFont="1" applyFill="1" applyBorder="1" applyAlignment="1">
      <alignment vertical="center"/>
    </xf>
    <xf numFmtId="0" fontId="36" fillId="9" borderId="40" xfId="9" applyFont="1" applyFill="1" applyBorder="1" applyAlignment="1">
      <alignment vertical="center" wrapText="1"/>
    </xf>
    <xf numFmtId="0" fontId="36" fillId="9" borderId="0" xfId="9" applyFont="1" applyFill="1" applyAlignment="1">
      <alignment vertical="center" wrapText="1"/>
    </xf>
    <xf numFmtId="44" fontId="38" fillId="11" borderId="22" xfId="10" applyFont="1" applyFill="1" applyBorder="1" applyAlignment="1">
      <alignment vertical="center" wrapText="1"/>
    </xf>
    <xf numFmtId="44" fontId="21" fillId="11" borderId="22" xfId="9" applyNumberFormat="1" applyFont="1" applyFill="1" applyBorder="1"/>
    <xf numFmtId="0" fontId="18" fillId="10" borderId="39" xfId="9" applyFont="1" applyFill="1" applyBorder="1" applyAlignment="1">
      <alignment vertical="center" wrapText="1"/>
    </xf>
    <xf numFmtId="0" fontId="29" fillId="10" borderId="39" xfId="9" applyFont="1" applyFill="1" applyBorder="1" applyAlignment="1">
      <alignment vertical="center" wrapText="1"/>
    </xf>
    <xf numFmtId="44" fontId="29" fillId="10" borderId="40" xfId="10" applyFont="1" applyFill="1" applyBorder="1" applyAlignment="1">
      <alignment vertical="center" wrapText="1"/>
    </xf>
    <xf numFmtId="44" fontId="29" fillId="10" borderId="21" xfId="10" applyFont="1" applyFill="1" applyBorder="1" applyAlignment="1">
      <alignment vertical="center" wrapText="1"/>
    </xf>
    <xf numFmtId="49" fontId="18" fillId="10" borderId="37" xfId="9" applyNumberFormat="1" applyFont="1" applyFill="1" applyBorder="1" applyAlignment="1">
      <alignment horizontal="center" vertical="center" wrapText="1"/>
    </xf>
    <xf numFmtId="0" fontId="27" fillId="10" borderId="36" xfId="9" applyFont="1" applyFill="1" applyBorder="1" applyAlignment="1">
      <alignment vertical="center" wrapText="1"/>
    </xf>
    <xf numFmtId="44" fontId="28" fillId="10" borderId="36" xfId="10" applyFont="1" applyFill="1" applyBorder="1" applyAlignment="1">
      <alignment vertical="center" wrapText="1"/>
    </xf>
    <xf numFmtId="0" fontId="1" fillId="9" borderId="0" xfId="9" applyFill="1" applyAlignment="1">
      <alignment vertical="center"/>
    </xf>
    <xf numFmtId="0" fontId="27" fillId="9" borderId="40" xfId="9" applyFont="1" applyFill="1" applyBorder="1" applyAlignment="1">
      <alignment vertical="center" wrapText="1"/>
    </xf>
    <xf numFmtId="0" fontId="23" fillId="9" borderId="38" xfId="9" applyFont="1" applyFill="1" applyBorder="1" applyAlignment="1">
      <alignment vertical="center" wrapText="1"/>
    </xf>
    <xf numFmtId="0" fontId="40" fillId="14" borderId="39" xfId="9" applyFont="1" applyFill="1" applyBorder="1" applyAlignment="1">
      <alignment vertical="center"/>
    </xf>
    <xf numFmtId="0" fontId="40" fillId="14" borderId="40" xfId="9" applyFont="1" applyFill="1" applyBorder="1" applyAlignment="1">
      <alignment vertical="center" wrapText="1"/>
    </xf>
    <xf numFmtId="44" fontId="38" fillId="14" borderId="38" xfId="10" applyFont="1" applyFill="1" applyBorder="1" applyAlignment="1">
      <alignment vertical="center" wrapText="1"/>
    </xf>
    <xf numFmtId="44" fontId="38" fillId="14" borderId="32" xfId="10" applyFont="1" applyFill="1" applyBorder="1" applyAlignment="1">
      <alignment horizontal="center" vertical="center" wrapText="1"/>
    </xf>
    <xf numFmtId="0" fontId="18" fillId="10" borderId="40" xfId="9" applyFont="1" applyFill="1" applyBorder="1" applyAlignment="1">
      <alignment vertical="center" wrapText="1"/>
    </xf>
    <xf numFmtId="0" fontId="32" fillId="10" borderId="40" xfId="9" applyFont="1" applyFill="1" applyBorder="1" applyAlignment="1">
      <alignment vertical="center" wrapText="1"/>
    </xf>
    <xf numFmtId="0" fontId="28" fillId="10" borderId="40" xfId="9" applyFont="1" applyFill="1" applyBorder="1" applyAlignment="1">
      <alignment vertical="center" wrapText="1"/>
    </xf>
    <xf numFmtId="0" fontId="28" fillId="10" borderId="39" xfId="9" applyFont="1" applyFill="1" applyBorder="1" applyAlignment="1">
      <alignment vertical="center" wrapText="1"/>
    </xf>
    <xf numFmtId="0" fontId="28" fillId="10" borderId="36" xfId="9" applyFont="1" applyFill="1" applyBorder="1" applyAlignment="1">
      <alignment horizontal="center" vertical="center" wrapText="1"/>
    </xf>
    <xf numFmtId="0" fontId="28" fillId="10" borderId="35" xfId="9" applyFont="1" applyFill="1" applyBorder="1" applyAlignment="1">
      <alignment horizontal="center" vertical="center" wrapText="1"/>
    </xf>
    <xf numFmtId="0" fontId="28" fillId="10" borderId="29" xfId="9" applyFont="1" applyFill="1" applyBorder="1" applyAlignment="1">
      <alignment horizontal="center" vertical="center" wrapText="1"/>
    </xf>
    <xf numFmtId="44" fontId="27" fillId="10" borderId="23" xfId="10" applyFont="1" applyFill="1" applyBorder="1" applyAlignment="1">
      <alignment vertical="center" wrapText="1"/>
    </xf>
    <xf numFmtId="44" fontId="28" fillId="10" borderId="34" xfId="10" applyFont="1" applyFill="1" applyBorder="1" applyAlignment="1">
      <alignment vertical="center" wrapText="1"/>
    </xf>
    <xf numFmtId="44" fontId="27" fillId="11" borderId="45" xfId="10" applyFont="1" applyFill="1" applyBorder="1" applyAlignment="1">
      <alignment vertical="center" wrapText="1"/>
    </xf>
    <xf numFmtId="44" fontId="27" fillId="11" borderId="48" xfId="10" applyFont="1" applyFill="1" applyBorder="1" applyAlignment="1">
      <alignment vertical="center" wrapText="1"/>
    </xf>
    <xf numFmtId="0" fontId="32" fillId="10" borderId="38" xfId="9" applyFont="1" applyFill="1" applyBorder="1" applyAlignment="1">
      <alignment vertical="center" wrapText="1"/>
    </xf>
    <xf numFmtId="44" fontId="27" fillId="11" borderId="50" xfId="10" applyFont="1" applyFill="1" applyBorder="1" applyAlignment="1">
      <alignment vertical="center" wrapText="1"/>
    </xf>
    <xf numFmtId="43" fontId="28" fillId="10" borderId="29" xfId="11" applyFont="1" applyFill="1" applyBorder="1" applyAlignment="1">
      <alignment horizontal="center" vertical="center" wrapText="1"/>
    </xf>
    <xf numFmtId="0" fontId="18" fillId="10" borderId="38" xfId="9" applyFont="1" applyFill="1" applyBorder="1" applyAlignment="1">
      <alignment vertical="center" wrapText="1"/>
    </xf>
    <xf numFmtId="0" fontId="36" fillId="14" borderId="39" xfId="9" applyFont="1" applyFill="1" applyBorder="1" applyAlignment="1">
      <alignment vertical="center"/>
    </xf>
    <xf numFmtId="0" fontId="36" fillId="14" borderId="40" xfId="9" applyFont="1" applyFill="1" applyBorder="1" applyAlignment="1">
      <alignment vertical="center"/>
    </xf>
    <xf numFmtId="0" fontId="42" fillId="14" borderId="40" xfId="9" applyFont="1" applyFill="1" applyBorder="1" applyAlignment="1">
      <alignment vertical="center"/>
    </xf>
    <xf numFmtId="49" fontId="18" fillId="10" borderId="37" xfId="9" applyNumberFormat="1" applyFont="1" applyFill="1" applyBorder="1" applyAlignment="1">
      <alignment vertical="center" wrapText="1"/>
    </xf>
    <xf numFmtId="167" fontId="27" fillId="10" borderId="26" xfId="9" applyNumberFormat="1" applyFont="1" applyFill="1" applyBorder="1" applyAlignment="1">
      <alignment horizontal="center" vertical="center" wrapText="1"/>
    </xf>
    <xf numFmtId="44" fontId="27" fillId="10" borderId="35" xfId="10" applyFont="1" applyFill="1" applyBorder="1" applyAlignment="1">
      <alignment vertical="center" wrapText="1"/>
    </xf>
    <xf numFmtId="44" fontId="27" fillId="10" borderId="26" xfId="10" applyFont="1" applyFill="1" applyBorder="1" applyAlignment="1">
      <alignment vertical="center" wrapText="1"/>
    </xf>
    <xf numFmtId="49" fontId="18" fillId="10" borderId="23" xfId="9" applyNumberFormat="1" applyFont="1" applyFill="1" applyBorder="1" applyAlignment="1">
      <alignment vertical="center" wrapText="1"/>
    </xf>
    <xf numFmtId="44" fontId="27" fillId="9" borderId="46" xfId="10" applyFont="1" applyFill="1" applyBorder="1" applyAlignment="1">
      <alignment vertical="center" wrapText="1"/>
    </xf>
    <xf numFmtId="44" fontId="1" fillId="9" borderId="47" xfId="9" applyNumberFormat="1" applyFill="1" applyBorder="1"/>
    <xf numFmtId="44" fontId="27" fillId="9" borderId="51" xfId="10" applyFont="1" applyFill="1" applyBorder="1" applyAlignment="1">
      <alignment vertical="center" wrapText="1"/>
    </xf>
    <xf numFmtId="44" fontId="1" fillId="9" borderId="52" xfId="9" applyNumberFormat="1" applyFill="1" applyBorder="1"/>
    <xf numFmtId="49" fontId="35" fillId="16" borderId="23" xfId="9" applyNumberFormat="1" applyFont="1" applyFill="1" applyBorder="1" applyAlignment="1">
      <alignment horizontal="left" vertical="center"/>
    </xf>
    <xf numFmtId="0" fontId="45" fillId="16" borderId="0" xfId="9" applyFont="1" applyFill="1" applyAlignment="1">
      <alignment horizontal="center" vertical="center"/>
    </xf>
    <xf numFmtId="167" fontId="27" fillId="16" borderId="32" xfId="9" applyNumberFormat="1" applyFont="1" applyFill="1" applyBorder="1" applyAlignment="1">
      <alignment horizontal="center" vertical="center" wrapText="1"/>
    </xf>
    <xf numFmtId="44" fontId="27" fillId="16" borderId="38" xfId="10" applyFont="1" applyFill="1" applyBorder="1" applyAlignment="1">
      <alignment vertical="center" wrapText="1"/>
    </xf>
    <xf numFmtId="44" fontId="27" fillId="16" borderId="32" xfId="10" applyFont="1" applyFill="1" applyBorder="1" applyAlignment="1">
      <alignment vertical="center" wrapText="1"/>
    </xf>
    <xf numFmtId="0" fontId="36" fillId="17" borderId="39" xfId="9" applyFont="1" applyFill="1" applyBorder="1" applyAlignment="1">
      <alignment vertical="center"/>
    </xf>
    <xf numFmtId="0" fontId="36" fillId="17" borderId="40" xfId="9" applyFont="1" applyFill="1" applyBorder="1" applyAlignment="1">
      <alignment vertical="center"/>
    </xf>
    <xf numFmtId="0" fontId="36" fillId="17" borderId="21" xfId="9" applyFont="1" applyFill="1" applyBorder="1" applyAlignment="1">
      <alignment vertical="center"/>
    </xf>
    <xf numFmtId="167" fontId="46" fillId="17" borderId="32" xfId="9" applyNumberFormat="1" applyFont="1" applyFill="1" applyBorder="1" applyAlignment="1">
      <alignment horizontal="center" vertical="center" wrapText="1"/>
    </xf>
    <xf numFmtId="44" fontId="46" fillId="17" borderId="38" xfId="10" applyFont="1" applyFill="1" applyBorder="1" applyAlignment="1">
      <alignment vertical="center" wrapText="1"/>
    </xf>
    <xf numFmtId="44" fontId="1" fillId="17" borderId="59" xfId="9" applyNumberFormat="1" applyFill="1" applyBorder="1" applyAlignment="1">
      <alignment vertical="center"/>
    </xf>
    <xf numFmtId="0" fontId="1" fillId="0" borderId="0" xfId="9" applyAlignment="1">
      <alignment vertical="center"/>
    </xf>
    <xf numFmtId="44" fontId="0" fillId="0" borderId="0" xfId="10" applyFont="1" applyAlignment="1"/>
    <xf numFmtId="0" fontId="28" fillId="0" borderId="0" xfId="9" applyFont="1" applyAlignment="1">
      <alignment vertical="center"/>
    </xf>
    <xf numFmtId="3" fontId="11" fillId="4" borderId="3" xfId="0" applyNumberFormat="1" applyFont="1" applyFill="1" applyBorder="1" applyAlignment="1">
      <alignment horizontal="center" vertical="center"/>
    </xf>
    <xf numFmtId="168" fontId="15" fillId="7" borderId="12" xfId="8" applyNumberFormat="1" applyFont="1" applyFill="1" applyBorder="1" applyAlignment="1">
      <alignment horizontal="center" vertical="center"/>
    </xf>
    <xf numFmtId="0" fontId="15" fillId="7" borderId="12" xfId="8" applyNumberFormat="1" applyFont="1" applyFill="1" applyBorder="1" applyAlignment="1">
      <alignment horizontal="center" vertical="center"/>
    </xf>
    <xf numFmtId="164" fontId="15" fillId="7" borderId="7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8" fillId="10" borderId="40" xfId="4" applyFont="1" applyFill="1" applyBorder="1" applyAlignment="1">
      <alignment vertical="center" wrapText="1"/>
    </xf>
    <xf numFmtId="164" fontId="49" fillId="7" borderId="3" xfId="0" applyNumberFormat="1" applyFont="1" applyFill="1" applyBorder="1" applyAlignment="1">
      <alignment horizontal="center" vertical="center"/>
    </xf>
    <xf numFmtId="164" fontId="22" fillId="2" borderId="1" xfId="2" applyNumberFormat="1" applyFont="1" applyAlignment="1" applyProtection="1">
      <alignment horizontal="center" vertical="center"/>
      <protection locked="0"/>
    </xf>
    <xf numFmtId="0" fontId="22" fillId="2" borderId="3" xfId="2" applyFont="1" applyBorder="1" applyAlignment="1" applyProtection="1">
      <alignment horizontal="center" vertical="center"/>
      <protection locked="0"/>
    </xf>
    <xf numFmtId="165" fontId="4" fillId="3" borderId="25" xfId="5" applyNumberFormat="1" applyFont="1" applyFill="1" applyBorder="1" applyAlignment="1" applyProtection="1">
      <alignment horizontal="center"/>
      <protection locked="0"/>
    </xf>
    <xf numFmtId="0" fontId="2" fillId="11" borderId="26" xfId="4" applyFill="1" applyBorder="1" applyProtection="1">
      <protection locked="0"/>
    </xf>
    <xf numFmtId="165" fontId="4" fillId="3" borderId="28" xfId="5" applyNumberFormat="1" applyFont="1" applyFill="1" applyBorder="1" applyAlignment="1" applyProtection="1">
      <alignment horizontal="center"/>
      <protection locked="0"/>
    </xf>
    <xf numFmtId="0" fontId="2" fillId="11" borderId="29" xfId="4" applyFill="1" applyBorder="1" applyProtection="1">
      <protection locked="0"/>
    </xf>
    <xf numFmtId="165" fontId="4" fillId="3" borderId="31" xfId="5" applyNumberFormat="1" applyFont="1" applyFill="1" applyBorder="1" applyAlignment="1" applyProtection="1">
      <alignment horizontal="center"/>
      <protection locked="0"/>
    </xf>
    <xf numFmtId="0" fontId="2" fillId="11" borderId="32" xfId="4" applyFill="1" applyBorder="1" applyProtection="1">
      <protection locked="0"/>
    </xf>
    <xf numFmtId="0" fontId="3" fillId="2" borderId="3" xfId="2" applyNumberFormat="1" applyBorder="1" applyAlignment="1" applyProtection="1">
      <alignment horizontal="center"/>
      <protection locked="0"/>
    </xf>
    <xf numFmtId="165" fontId="4" fillId="3" borderId="25" xfId="10" applyNumberFormat="1" applyFont="1" applyFill="1" applyBorder="1" applyAlignment="1" applyProtection="1">
      <alignment horizontal="center"/>
      <protection locked="0"/>
    </xf>
    <xf numFmtId="43" fontId="4" fillId="3" borderId="25" xfId="11" applyFont="1" applyFill="1" applyBorder="1" applyAlignment="1" applyProtection="1">
      <alignment horizontal="center"/>
      <protection locked="0"/>
    </xf>
    <xf numFmtId="165" fontId="4" fillId="3" borderId="28" xfId="10" applyNumberFormat="1" applyFont="1" applyFill="1" applyBorder="1" applyAlignment="1" applyProtection="1">
      <alignment horizontal="center"/>
      <protection locked="0"/>
    </xf>
    <xf numFmtId="43" fontId="4" fillId="3" borderId="28" xfId="11" applyFont="1" applyFill="1" applyBorder="1" applyAlignment="1" applyProtection="1">
      <alignment horizontal="center"/>
      <protection locked="0"/>
    </xf>
    <xf numFmtId="165" fontId="4" fillId="3" borderId="31" xfId="10" applyNumberFormat="1" applyFont="1" applyFill="1" applyBorder="1" applyAlignment="1" applyProtection="1">
      <alignment horizontal="center"/>
      <protection locked="0"/>
    </xf>
    <xf numFmtId="43" fontId="4" fillId="3" borderId="31" xfId="11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4" fontId="9" fillId="4" borderId="3" xfId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left" vertical="center" indent="2"/>
    </xf>
    <xf numFmtId="0" fontId="8" fillId="4" borderId="6" xfId="0" applyFont="1" applyFill="1" applyBorder="1" applyAlignment="1">
      <alignment horizontal="left" vertical="center" indent="2"/>
    </xf>
    <xf numFmtId="0" fontId="8" fillId="4" borderId="7" xfId="0" applyFont="1" applyFill="1" applyBorder="1" applyAlignment="1">
      <alignment horizontal="left" vertical="center" indent="2"/>
    </xf>
    <xf numFmtId="44" fontId="22" fillId="2" borderId="1" xfId="2" applyNumberFormat="1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15" fillId="7" borderId="5" xfId="0" applyNumberFormat="1" applyFont="1" applyFill="1" applyBorder="1" applyAlignment="1">
      <alignment horizontal="right" vertical="center"/>
    </xf>
    <xf numFmtId="4" fontId="15" fillId="7" borderId="6" xfId="0" applyNumberFormat="1" applyFont="1" applyFill="1" applyBorder="1" applyAlignment="1">
      <alignment horizontal="right" vertical="center"/>
    </xf>
    <xf numFmtId="0" fontId="15" fillId="7" borderId="5" xfId="0" applyFont="1" applyFill="1" applyBorder="1" applyAlignment="1">
      <alignment horizontal="right" vertical="center"/>
    </xf>
    <xf numFmtId="0" fontId="15" fillId="7" borderId="6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center" vertical="center" textRotation="90" wrapText="1"/>
    </xf>
    <xf numFmtId="0" fontId="13" fillId="4" borderId="9" xfId="0" applyFont="1" applyFill="1" applyBorder="1" applyAlignment="1">
      <alignment horizontal="center" vertical="center" textRotation="90" wrapText="1"/>
    </xf>
    <xf numFmtId="0" fontId="13" fillId="4" borderId="4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vertical="center" wrapText="1"/>
    </xf>
    <xf numFmtId="164" fontId="22" fillId="2" borderId="1" xfId="2" applyNumberFormat="1" applyFont="1" applyAlignment="1" applyProtection="1">
      <alignment horizontal="center" vertical="center"/>
      <protection locked="0"/>
    </xf>
    <xf numFmtId="0" fontId="11" fillId="5" borderId="10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 wrapText="1"/>
    </xf>
    <xf numFmtId="2" fontId="11" fillId="5" borderId="6" xfId="0" applyNumberFormat="1" applyFont="1" applyFill="1" applyBorder="1" applyAlignment="1">
      <alignment horizontal="center" vertical="center" wrapText="1"/>
    </xf>
    <xf numFmtId="2" fontId="11" fillId="5" borderId="7" xfId="0" applyNumberFormat="1" applyFont="1" applyFill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4" fontId="15" fillId="7" borderId="5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7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8" fillId="10" borderId="3" xfId="4" applyFont="1" applyFill="1" applyBorder="1" applyAlignment="1">
      <alignment horizontal="left" vertical="center"/>
    </xf>
    <xf numFmtId="0" fontId="18" fillId="10" borderId="5" xfId="4" applyFont="1" applyFill="1" applyBorder="1" applyAlignment="1">
      <alignment horizontal="left" vertical="center"/>
    </xf>
    <xf numFmtId="0" fontId="18" fillId="10" borderId="18" xfId="4" applyFont="1" applyFill="1" applyBorder="1" applyAlignment="1">
      <alignment horizontal="left" vertical="center"/>
    </xf>
    <xf numFmtId="0" fontId="18" fillId="10" borderId="19" xfId="4" applyFont="1" applyFill="1" applyBorder="1" applyAlignment="1">
      <alignment horizontal="left" vertical="center"/>
    </xf>
    <xf numFmtId="0" fontId="18" fillId="10" borderId="20" xfId="4" applyFont="1" applyFill="1" applyBorder="1" applyAlignment="1">
      <alignment horizontal="left" vertical="center"/>
    </xf>
    <xf numFmtId="0" fontId="5" fillId="0" borderId="0" xfId="4" applyFont="1" applyAlignment="1">
      <alignment horizontal="center" wrapText="1"/>
    </xf>
    <xf numFmtId="0" fontId="19" fillId="12" borderId="35" xfId="4" applyFont="1" applyFill="1" applyBorder="1" applyAlignment="1">
      <alignment horizontal="center" vertical="center" wrapText="1"/>
    </xf>
    <xf numFmtId="0" fontId="19" fillId="12" borderId="36" xfId="4" applyFont="1" applyFill="1" applyBorder="1" applyAlignment="1">
      <alignment horizontal="center" vertical="center" wrapText="1"/>
    </xf>
    <xf numFmtId="0" fontId="19" fillId="12" borderId="37" xfId="4" applyFont="1" applyFill="1" applyBorder="1" applyAlignment="1">
      <alignment horizontal="center" vertical="center" wrapText="1"/>
    </xf>
    <xf numFmtId="0" fontId="19" fillId="12" borderId="38" xfId="4" applyFont="1" applyFill="1" applyBorder="1" applyAlignment="1">
      <alignment horizontal="center" vertical="center" wrapText="1"/>
    </xf>
    <xf numFmtId="165" fontId="20" fillId="12" borderId="26" xfId="5" applyNumberFormat="1" applyFont="1" applyFill="1" applyBorder="1" applyAlignment="1">
      <alignment horizontal="center" vertical="center" wrapText="1"/>
    </xf>
    <xf numFmtId="165" fontId="20" fillId="12" borderId="32" xfId="5" applyNumberFormat="1" applyFont="1" applyFill="1" applyBorder="1" applyAlignment="1">
      <alignment horizontal="center" vertical="center" wrapText="1"/>
    </xf>
    <xf numFmtId="167" fontId="20" fillId="12" borderId="26" xfId="5" applyNumberFormat="1" applyFont="1" applyFill="1" applyBorder="1" applyAlignment="1">
      <alignment horizontal="center" vertical="center" wrapText="1"/>
    </xf>
    <xf numFmtId="167" fontId="20" fillId="12" borderId="32" xfId="5" applyNumberFormat="1" applyFont="1" applyFill="1" applyBorder="1" applyAlignment="1">
      <alignment horizontal="center" vertical="center" wrapText="1"/>
    </xf>
    <xf numFmtId="0" fontId="18" fillId="10" borderId="3" xfId="4" applyFont="1" applyFill="1" applyBorder="1" applyAlignment="1">
      <alignment horizontal="left" vertical="center" wrapText="1"/>
    </xf>
    <xf numFmtId="0" fontId="18" fillId="10" borderId="5" xfId="4" applyFont="1" applyFill="1" applyBorder="1" applyAlignment="1">
      <alignment horizontal="left" vertical="center" wrapText="1"/>
    </xf>
    <xf numFmtId="0" fontId="27" fillId="9" borderId="40" xfId="4" applyFont="1" applyFill="1" applyBorder="1" applyAlignment="1">
      <alignment horizontal="left" vertical="center"/>
    </xf>
    <xf numFmtId="0" fontId="24" fillId="9" borderId="39" xfId="4" applyFont="1" applyFill="1" applyBorder="1" applyAlignment="1">
      <alignment horizontal="center" vertical="center" wrapText="1"/>
    </xf>
    <xf numFmtId="0" fontId="24" fillId="9" borderId="40" xfId="4" applyFont="1" applyFill="1" applyBorder="1" applyAlignment="1">
      <alignment horizontal="center" vertical="center" wrapText="1"/>
    </xf>
    <xf numFmtId="0" fontId="24" fillId="9" borderId="35" xfId="4" applyFont="1" applyFill="1" applyBorder="1" applyAlignment="1">
      <alignment horizontal="center" vertical="center" wrapText="1"/>
    </xf>
    <xf numFmtId="0" fontId="24" fillId="9" borderId="36" xfId="4" applyFont="1" applyFill="1" applyBorder="1" applyAlignment="1">
      <alignment horizontal="center" vertical="center" wrapText="1"/>
    </xf>
    <xf numFmtId="0" fontId="24" fillId="9" borderId="42" xfId="4" applyFont="1" applyFill="1" applyBorder="1" applyAlignment="1">
      <alignment horizontal="center" vertical="center" wrapText="1"/>
    </xf>
    <xf numFmtId="0" fontId="25" fillId="9" borderId="40" xfId="4" applyFont="1" applyFill="1" applyBorder="1" applyAlignment="1">
      <alignment horizontal="center" vertical="center" wrapText="1"/>
    </xf>
    <xf numFmtId="0" fontId="25" fillId="9" borderId="21" xfId="4" applyFont="1" applyFill="1" applyBorder="1" applyAlignment="1">
      <alignment horizontal="center" vertical="center" wrapText="1"/>
    </xf>
    <xf numFmtId="0" fontId="18" fillId="10" borderId="40" xfId="4" applyFont="1" applyFill="1" applyBorder="1" applyAlignment="1">
      <alignment horizontal="left" vertical="center" wrapText="1"/>
    </xf>
    <xf numFmtId="0" fontId="18" fillId="10" borderId="21" xfId="4" applyFont="1" applyFill="1" applyBorder="1" applyAlignment="1">
      <alignment horizontal="left" vertical="center" wrapText="1"/>
    </xf>
    <xf numFmtId="0" fontId="26" fillId="14" borderId="39" xfId="4" applyFont="1" applyFill="1" applyBorder="1" applyAlignment="1">
      <alignment horizontal="left" vertical="center"/>
    </xf>
    <xf numFmtId="0" fontId="26" fillId="14" borderId="40" xfId="4" applyFont="1" applyFill="1" applyBorder="1" applyAlignment="1">
      <alignment horizontal="left" vertical="center"/>
    </xf>
    <xf numFmtId="0" fontId="26" fillId="14" borderId="21" xfId="4" applyFont="1" applyFill="1" applyBorder="1" applyAlignment="1">
      <alignment horizontal="left" vertical="center"/>
    </xf>
    <xf numFmtId="0" fontId="34" fillId="15" borderId="39" xfId="4" applyFont="1" applyFill="1" applyBorder="1" applyAlignment="1">
      <alignment horizontal="left" vertical="center"/>
    </xf>
    <xf numFmtId="0" fontId="34" fillId="15" borderId="40" xfId="4" applyFont="1" applyFill="1" applyBorder="1" applyAlignment="1">
      <alignment horizontal="left" vertical="center"/>
    </xf>
    <xf numFmtId="0" fontId="34" fillId="15" borderId="21" xfId="4" applyFont="1" applyFill="1" applyBorder="1" applyAlignment="1">
      <alignment horizontal="left" vertical="center"/>
    </xf>
    <xf numFmtId="0" fontId="18" fillId="10" borderId="40" xfId="4" applyFont="1" applyFill="1" applyBorder="1" applyAlignment="1">
      <alignment vertical="center" wrapText="1"/>
    </xf>
    <xf numFmtId="49" fontId="18" fillId="10" borderId="40" xfId="4" applyNumberFormat="1" applyFont="1" applyFill="1" applyBorder="1" applyAlignment="1">
      <alignment horizontal="left" vertical="center" wrapText="1"/>
    </xf>
    <xf numFmtId="0" fontId="27" fillId="9" borderId="40" xfId="4" applyFont="1" applyFill="1" applyBorder="1" applyAlignment="1">
      <alignment horizontal="left" vertical="center" wrapText="1"/>
    </xf>
    <xf numFmtId="0" fontId="18" fillId="10" borderId="3" xfId="9" applyFont="1" applyFill="1" applyBorder="1" applyAlignment="1">
      <alignment horizontal="left" vertical="center"/>
    </xf>
    <xf numFmtId="0" fontId="18" fillId="10" borderId="5" xfId="9" applyFont="1" applyFill="1" applyBorder="1" applyAlignment="1">
      <alignment horizontal="left" vertical="center"/>
    </xf>
    <xf numFmtId="0" fontId="18" fillId="10" borderId="18" xfId="9" applyFont="1" applyFill="1" applyBorder="1" applyAlignment="1">
      <alignment horizontal="left" vertical="center" wrapText="1"/>
    </xf>
    <xf numFmtId="0" fontId="18" fillId="10" borderId="19" xfId="9" applyFont="1" applyFill="1" applyBorder="1" applyAlignment="1">
      <alignment horizontal="left" vertical="center"/>
    </xf>
    <xf numFmtId="0" fontId="18" fillId="10" borderId="20" xfId="9" applyFont="1" applyFill="1" applyBorder="1" applyAlignment="1">
      <alignment horizontal="left" vertical="center"/>
    </xf>
    <xf numFmtId="0" fontId="5" fillId="0" borderId="0" xfId="9" applyFont="1" applyAlignment="1">
      <alignment horizontal="center" wrapText="1"/>
    </xf>
    <xf numFmtId="0" fontId="19" fillId="12" borderId="35" xfId="9" applyFont="1" applyFill="1" applyBorder="1" applyAlignment="1">
      <alignment horizontal="center" vertical="center" wrapText="1"/>
    </xf>
    <xf numFmtId="0" fontId="19" fillId="12" borderId="36" xfId="9" applyFont="1" applyFill="1" applyBorder="1" applyAlignment="1">
      <alignment horizontal="center" vertical="center" wrapText="1"/>
    </xf>
    <xf numFmtId="0" fontId="19" fillId="12" borderId="37" xfId="9" applyFont="1" applyFill="1" applyBorder="1" applyAlignment="1">
      <alignment horizontal="center" vertical="center" wrapText="1"/>
    </xf>
    <xf numFmtId="0" fontId="19" fillId="12" borderId="38" xfId="9" applyFont="1" applyFill="1" applyBorder="1" applyAlignment="1">
      <alignment horizontal="center" vertical="center" wrapText="1"/>
    </xf>
    <xf numFmtId="165" fontId="20" fillId="0" borderId="26" xfId="10" applyNumberFormat="1" applyFont="1" applyBorder="1" applyAlignment="1">
      <alignment horizontal="center" vertical="center" wrapText="1"/>
    </xf>
    <xf numFmtId="165" fontId="20" fillId="0" borderId="32" xfId="10" applyNumberFormat="1" applyFont="1" applyBorder="1" applyAlignment="1">
      <alignment horizontal="center" vertical="center" wrapText="1"/>
    </xf>
    <xf numFmtId="167" fontId="20" fillId="0" borderId="26" xfId="10" applyNumberFormat="1" applyFont="1" applyBorder="1" applyAlignment="1">
      <alignment horizontal="center" vertical="center" wrapText="1"/>
    </xf>
    <xf numFmtId="167" fontId="20" fillId="0" borderId="32" xfId="10" applyNumberFormat="1" applyFont="1" applyBorder="1" applyAlignment="1">
      <alignment horizontal="center" vertical="center" wrapText="1"/>
    </xf>
    <xf numFmtId="0" fontId="18" fillId="10" borderId="3" xfId="9" applyFont="1" applyFill="1" applyBorder="1" applyAlignment="1">
      <alignment horizontal="left" vertical="center" wrapText="1"/>
    </xf>
    <xf numFmtId="0" fontId="18" fillId="10" borderId="5" xfId="9" applyFont="1" applyFill="1" applyBorder="1" applyAlignment="1">
      <alignment horizontal="left" vertical="center" wrapText="1"/>
    </xf>
    <xf numFmtId="0" fontId="27" fillId="9" borderId="40" xfId="9" applyFont="1" applyFill="1" applyBorder="1" applyAlignment="1">
      <alignment horizontal="left" vertical="center"/>
    </xf>
    <xf numFmtId="0" fontId="24" fillId="9" borderId="39" xfId="9" applyFont="1" applyFill="1" applyBorder="1" applyAlignment="1">
      <alignment horizontal="center" vertical="center" wrapText="1"/>
    </xf>
    <xf numFmtId="0" fontId="24" fillId="9" borderId="40" xfId="9" applyFont="1" applyFill="1" applyBorder="1" applyAlignment="1">
      <alignment horizontal="center" vertical="center" wrapText="1"/>
    </xf>
    <xf numFmtId="0" fontId="24" fillId="9" borderId="35" xfId="9" applyFont="1" applyFill="1" applyBorder="1" applyAlignment="1">
      <alignment horizontal="center" vertical="center" wrapText="1"/>
    </xf>
    <xf numFmtId="0" fontId="24" fillId="9" borderId="36" xfId="9" applyFont="1" applyFill="1" applyBorder="1" applyAlignment="1">
      <alignment horizontal="center" vertical="center" wrapText="1"/>
    </xf>
    <xf numFmtId="0" fontId="24" fillId="9" borderId="42" xfId="9" applyFont="1" applyFill="1" applyBorder="1" applyAlignment="1">
      <alignment horizontal="center" vertical="center" wrapText="1"/>
    </xf>
    <xf numFmtId="0" fontId="25" fillId="9" borderId="40" xfId="9" applyFont="1" applyFill="1" applyBorder="1" applyAlignment="1">
      <alignment horizontal="center" vertical="center" wrapText="1"/>
    </xf>
    <xf numFmtId="0" fontId="25" fillId="9" borderId="21" xfId="9" applyFont="1" applyFill="1" applyBorder="1" applyAlignment="1">
      <alignment horizontal="center" vertical="center" wrapText="1"/>
    </xf>
    <xf numFmtId="0" fontId="18" fillId="10" borderId="40" xfId="9" applyFont="1" applyFill="1" applyBorder="1" applyAlignment="1">
      <alignment horizontal="left" vertical="center" wrapText="1"/>
    </xf>
    <xf numFmtId="0" fontId="18" fillId="10" borderId="21" xfId="9" applyFont="1" applyFill="1" applyBorder="1" applyAlignment="1">
      <alignment horizontal="left" vertical="center" wrapText="1"/>
    </xf>
    <xf numFmtId="0" fontId="26" fillId="14" borderId="39" xfId="9" applyFont="1" applyFill="1" applyBorder="1" applyAlignment="1">
      <alignment horizontal="left" vertical="center"/>
    </xf>
    <xf numFmtId="0" fontId="26" fillId="14" borderId="40" xfId="9" applyFont="1" applyFill="1" applyBorder="1" applyAlignment="1">
      <alignment horizontal="left" vertical="center"/>
    </xf>
    <xf numFmtId="0" fontId="26" fillId="14" borderId="21" xfId="9" applyFont="1" applyFill="1" applyBorder="1" applyAlignment="1">
      <alignment horizontal="left" vertical="center"/>
    </xf>
    <xf numFmtId="0" fontId="34" fillId="15" borderId="39" xfId="9" applyFont="1" applyFill="1" applyBorder="1" applyAlignment="1">
      <alignment horizontal="left" vertical="center"/>
    </xf>
    <xf numFmtId="0" fontId="34" fillId="15" borderId="40" xfId="9" applyFont="1" applyFill="1" applyBorder="1" applyAlignment="1">
      <alignment horizontal="left" vertical="center"/>
    </xf>
    <xf numFmtId="0" fontId="34" fillId="15" borderId="21" xfId="9" applyFont="1" applyFill="1" applyBorder="1" applyAlignment="1">
      <alignment horizontal="left" vertical="center"/>
    </xf>
    <xf numFmtId="0" fontId="18" fillId="10" borderId="40" xfId="9" applyFont="1" applyFill="1" applyBorder="1" applyAlignment="1">
      <alignment vertical="center" wrapText="1"/>
    </xf>
    <xf numFmtId="0" fontId="27" fillId="9" borderId="40" xfId="9" applyFont="1" applyFill="1" applyBorder="1" applyAlignment="1">
      <alignment horizontal="left" vertical="center" wrapText="1"/>
    </xf>
    <xf numFmtId="16" fontId="27" fillId="9" borderId="40" xfId="9" applyNumberFormat="1" applyFont="1" applyFill="1" applyBorder="1" applyAlignment="1">
      <alignment horizontal="left" vertical="center" wrapText="1"/>
    </xf>
  </cellXfs>
  <cellStyles count="12">
    <cellStyle name="Ausgabe" xfId="3" builtinId="21"/>
    <cellStyle name="Eingabe" xfId="2" builtinId="20"/>
    <cellStyle name="Komma 2" xfId="6" xr:uid="{D492B5B9-B8E3-4677-88F1-1D48A1E19E9E}"/>
    <cellStyle name="Komma 3" xfId="8" xr:uid="{F936054A-6A5B-459D-A25F-A3B66916E94E}"/>
    <cellStyle name="Komma 4" xfId="11" xr:uid="{DBE634B5-A418-410D-8AA1-90B2CA7B2062}"/>
    <cellStyle name="Prozent 2" xfId="7" xr:uid="{93AC4071-3D7B-41D3-99E0-E76FFFB39C45}"/>
    <cellStyle name="Standard" xfId="0" builtinId="0"/>
    <cellStyle name="Standard 2" xfId="4" xr:uid="{23830461-0C84-4C89-ADB1-EF7CA24B37B8}"/>
    <cellStyle name="Standard 3" xfId="9" xr:uid="{11A0D6A9-9F64-4875-AD81-C2640A3DD051}"/>
    <cellStyle name="Währung" xfId="1" builtinId="4"/>
    <cellStyle name="Währung 2" xfId="5" xr:uid="{B15A1743-C48B-4236-808F-FC772DD46742}"/>
    <cellStyle name="Währung 3" xfId="10" xr:uid="{F9696D6E-258B-4630-8C71-3EB0A1A58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ustauschablage_DL\B24.14%20Schmidhofer\Laufende_BA\24_0049_BAMF%20Bielefeld%20Unterhalts-%20und%20Glasreinigung\02_Verfahrensvorbereitung\250826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kt%20Liegenschaftsbezogene%20Standardienstleistungen%20LSD%20ab%2001.10.2009\2_Abfragetool_wird%20nicht%20mehr%20aktualisiert_bitte%20ordner%20nummer%201%20benutzen\1_BPol\Bedarfskonfigurator_Komplett_Neuerung1_bpoltest%20mit%20b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 für Beschaffer"/>
      <sheetName val="Einführung"/>
      <sheetName val="1.Liegenschaft"/>
      <sheetName val="2.Bodenreinigung"/>
      <sheetName val="3.Inventarreinigung"/>
      <sheetName val="4.Glas-bzw. Fensterreinigung"/>
      <sheetName val="5.Besonderheiten"/>
      <sheetName val="Trennblatt B7"/>
      <sheetName val="Resultat 2.Bodenreinigung"/>
      <sheetName val="Resultat 3.Inventarreinigung"/>
      <sheetName val="Resultat 4.Glas-und Fensterrein"/>
      <sheetName val="Tabelle1"/>
      <sheetName val="Trennblatt Bieter"/>
      <sheetName val="Definitionen und Hinweise"/>
      <sheetName val="Bieter LeistBeschr_Basis_Los1"/>
      <sheetName val="Liegenschaft1_Preisblatt UR"/>
      <sheetName val="Liegenschaft1_Preisblatt UR Son"/>
      <sheetName val="Liegenschaft1_Preisblatt bes FT"/>
      <sheetName val="Liegenschaft1_Preisblatt GF"/>
      <sheetName val="Liegenschaft2_Preisblatt UR"/>
      <sheetName val="Liegenschaft2_Preisblatt UR Son"/>
      <sheetName val="Liegenschaft2_Preisblatt bes FT"/>
      <sheetName val="Liegenschaft2_Preisblatt GF"/>
      <sheetName val="Liegenschaft3_Preisblatt UR"/>
      <sheetName val="Liegenschaft3_Preisblatt UR Son"/>
      <sheetName val="Liegenschaft3_Preisblatt bes FT"/>
      <sheetName val="Liegenschaft3_Preisblatt GF"/>
      <sheetName val="Liegenschaft4_Preisblatt UR"/>
      <sheetName val="Liegenschaft4_Preisblatt UR Son"/>
      <sheetName val="Liegenschaft4_Preisblatt bes FT"/>
      <sheetName val="Liegenschaft4_Preisblatt GF"/>
      <sheetName val="Liegenschaft5_Preisblatt UR"/>
      <sheetName val="Liegenschaft5_Preisblatt UR Son"/>
      <sheetName val="Liegenschaft5_Preisblatt bes FT"/>
      <sheetName val="Liegenschaft5_Preisblatt GF"/>
      <sheetName val="Liegenschaft6_Preisblatt UR"/>
      <sheetName val="Liegenschaft6_Preisblatt UR Son"/>
      <sheetName val="Liegenschaft6_Preisblatt bes FT"/>
      <sheetName val="Liegenschaft6_Preisblatt GF"/>
      <sheetName val="Liegenschaft7_Preisblatt UR"/>
      <sheetName val="Liegenschaft7_Preisblatt UR Son"/>
      <sheetName val="Liegenschaft7_Preisblatt bes FT"/>
      <sheetName val="Liegenschaft7_Preisblatt GF"/>
      <sheetName val="Liegenschaft8_Preisblatt UR"/>
      <sheetName val="Liegenschaft8_Preisblatt UR Son"/>
      <sheetName val="Liegenschaft8_Preisblatt bes FT"/>
      <sheetName val="Liegenschaft8_Preisblatt GF"/>
      <sheetName val="Liegenschaft9_Preisblatt UR"/>
      <sheetName val="Liegenschaft9_Preisblatt UR Son"/>
      <sheetName val="Liegenschaft9_Preisblatt bes FT"/>
      <sheetName val="Liegenschaft9_Preisblatt GF"/>
      <sheetName val="Liegenschaft10_Preisblatt UR"/>
      <sheetName val="Liegenschaft10_Preisblatt U Son"/>
      <sheetName val="Liegenschaft10_Preisblatt besFT"/>
      <sheetName val="Liegenschaft10_Preisblatt GF"/>
    </sheetNames>
    <sheetDataSet>
      <sheetData sheetId="0" refreshError="1"/>
      <sheetData sheetId="1" refreshError="1"/>
      <sheetData sheetId="2">
        <row r="11">
          <cell r="C11">
            <v>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>
        <row r="9">
          <cell r="C9">
            <v>1</v>
          </cell>
        </row>
        <row r="36">
          <cell r="AS36">
            <v>0.91666666666666663</v>
          </cell>
        </row>
        <row r="38">
          <cell r="BQ38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 für Beschaffer"/>
      <sheetName val="Einführung"/>
      <sheetName val="1.Liegenschaft"/>
      <sheetName val="2.Bodenreinigung"/>
      <sheetName val="3.Inventarreinigung"/>
      <sheetName val="4.Glas-bzw. Fensterreinigung"/>
      <sheetName val="5.Besonderheiten"/>
      <sheetName val="5.Besonderheiten Barch"/>
      <sheetName val="Bedarfsträger_Resultatsblatt "/>
      <sheetName val="Trennblatt B7"/>
      <sheetName val="Resultat 2.Bodenreinigung"/>
      <sheetName val="Resultat 3.Inventarreinigung"/>
      <sheetName val="Resultat 4.Glas-und Fensterrein"/>
      <sheetName val="Trennblatt Bieter"/>
      <sheetName val="Definitionen"/>
      <sheetName val="Bieter LeistBeschr_Basis_Los1"/>
      <sheetName val="Bieter LeistBeschr_Los2"/>
      <sheetName val="Bieter LeistBeschr_Los3"/>
      <sheetName val="Liegenschaft1_Preisblatt UR"/>
      <sheetName val="Liegenschaft1_Preisblatt GF"/>
      <sheetName val="Liegenschaft2_Preisblatt UR"/>
      <sheetName val="Liegenschaft2_Preisblatt GF"/>
      <sheetName val="Liegenschaft3_Preisblatt UR"/>
      <sheetName val="Liegenschaft3_Preisblatt GF"/>
      <sheetName val="Liegenschaft4_Preisblatt UR"/>
      <sheetName val="Liegenschaft4_Preisblatt GF"/>
      <sheetName val="Liegenschaft5_Preisblatt UR"/>
      <sheetName val="Liegenschaft5_Preisblatt GF"/>
      <sheetName val="Liegenschaft6_Preisblatt UR"/>
      <sheetName val="Liegenschaft6_Preisblatt GF"/>
      <sheetName val="Liegenschaft7_Preisblatt UR"/>
      <sheetName val="Liegenschaft7_Preisblatt GF"/>
      <sheetName val="Liegenschaft8_Preisblatt UR"/>
      <sheetName val="Liegenschaft8_Preisblatt GF"/>
      <sheetName val="Liegenschaft9_Preisblatt UR"/>
      <sheetName val="Liegenschaft9_Preisblatt GF"/>
      <sheetName val="Liegenschaft10_Preisblatt UR"/>
      <sheetName val="Liegenschaft10_Preisblatt GF"/>
      <sheetName val="Liegenschaft11_Preisblatt UR"/>
      <sheetName val="Liegenschaft11_Preisblatt GF"/>
      <sheetName val="Qualitätsmanag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S36">
            <v>0.91666666666666663</v>
          </cell>
        </row>
        <row r="38">
          <cell r="BP38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4D10-307D-416C-A278-F441AED9E586}">
  <sheetPr>
    <pageSetUpPr fitToPage="1"/>
  </sheetPr>
  <dimension ref="A1:O49"/>
  <sheetViews>
    <sheetView tabSelected="1" view="pageBreakPreview" zoomScaleNormal="70" zoomScaleSheetLayoutView="100" workbookViewId="0">
      <selection activeCell="I40" activeCellId="2" sqref="G30:G33 I30:I33 I40:I41"/>
    </sheetView>
  </sheetViews>
  <sheetFormatPr baseColWidth="10" defaultRowHeight="15.75" x14ac:dyDescent="0.25"/>
  <cols>
    <col min="1" max="1" width="32.5703125" style="2" customWidth="1"/>
    <col min="2" max="2" width="10.5703125" style="2" customWidth="1"/>
    <col min="3" max="3" width="15" style="2" customWidth="1"/>
    <col min="4" max="4" width="18.7109375" style="2" customWidth="1"/>
    <col min="5" max="5" width="13.140625" style="2" customWidth="1"/>
    <col min="6" max="6" width="13.7109375" style="2" customWidth="1"/>
    <col min="7" max="7" width="13.28515625" style="2" customWidth="1"/>
    <col min="8" max="8" width="13.5703125" style="2" customWidth="1"/>
    <col min="9" max="9" width="10.5703125" style="2" customWidth="1"/>
    <col min="10" max="10" width="16.85546875" style="2" customWidth="1"/>
    <col min="11" max="11" width="22.140625" style="2" customWidth="1"/>
    <col min="12" max="12" width="34.7109375" style="1" customWidth="1"/>
    <col min="13" max="14" width="11.42578125" style="2"/>
    <col min="15" max="15" width="26.85546875" style="44" customWidth="1"/>
    <col min="16" max="16" width="48.5703125" style="2" customWidth="1"/>
    <col min="17" max="16384" width="11.42578125" style="2"/>
  </cols>
  <sheetData>
    <row r="1" spans="1:15" ht="59.25" customHeight="1" x14ac:dyDescent="0.25">
      <c r="A1" s="386" t="s">
        <v>173</v>
      </c>
      <c r="B1" s="386"/>
      <c r="C1" s="386"/>
      <c r="D1" s="386"/>
      <c r="E1" s="386"/>
      <c r="F1" s="386"/>
      <c r="G1" s="386"/>
      <c r="H1" s="386"/>
      <c r="I1" s="386"/>
      <c r="J1" s="387" t="s">
        <v>0</v>
      </c>
      <c r="K1" s="387"/>
    </row>
    <row r="2" spans="1:15" ht="26.25" customHeight="1" x14ac:dyDescent="0.2">
      <c r="A2" s="386" t="s">
        <v>180</v>
      </c>
      <c r="B2" s="386"/>
      <c r="C2" s="386"/>
      <c r="D2" s="388" t="s">
        <v>164</v>
      </c>
      <c r="E2" s="388"/>
      <c r="F2" s="388"/>
      <c r="G2" s="388"/>
      <c r="H2" s="388"/>
      <c r="I2" s="388"/>
      <c r="J2" s="366" t="s">
        <v>1</v>
      </c>
      <c r="K2" s="4">
        <v>3</v>
      </c>
      <c r="L2" s="5">
        <v>1</v>
      </c>
      <c r="M2" s="6"/>
      <c r="O2" s="2"/>
    </row>
    <row r="3" spans="1:15" ht="26.25" customHeight="1" x14ac:dyDescent="0.2">
      <c r="A3" s="389" t="s">
        <v>2</v>
      </c>
      <c r="B3" s="390"/>
      <c r="C3" s="391"/>
      <c r="D3" s="392"/>
      <c r="E3" s="392"/>
      <c r="F3" s="392"/>
      <c r="G3" s="392"/>
      <c r="H3" s="392"/>
      <c r="I3" s="392"/>
      <c r="J3" s="366"/>
      <c r="K3" s="7"/>
      <c r="O3" s="2"/>
    </row>
    <row r="4" spans="1:15" ht="15" customHeight="1" x14ac:dyDescent="0.25">
      <c r="A4" s="393" t="s">
        <v>3</v>
      </c>
      <c r="B4" s="395" t="s">
        <v>168</v>
      </c>
      <c r="C4" s="393" t="s">
        <v>156</v>
      </c>
      <c r="D4" s="393" t="s">
        <v>153</v>
      </c>
      <c r="E4" s="395"/>
      <c r="F4" s="395" t="s">
        <v>4</v>
      </c>
      <c r="G4" s="393" t="s">
        <v>157</v>
      </c>
      <c r="H4" s="393" t="s">
        <v>169</v>
      </c>
      <c r="I4" s="393" t="s">
        <v>5</v>
      </c>
      <c r="J4" s="393" t="s">
        <v>6</v>
      </c>
      <c r="K4" s="404"/>
    </row>
    <row r="5" spans="1:15" ht="21" customHeight="1" x14ac:dyDescent="0.25">
      <c r="A5" s="394"/>
      <c r="B5" s="396"/>
      <c r="C5" s="398"/>
      <c r="D5" s="399"/>
      <c r="E5" s="396"/>
      <c r="F5" s="396"/>
      <c r="G5" s="407"/>
      <c r="H5" s="399"/>
      <c r="I5" s="399"/>
      <c r="J5" s="399"/>
      <c r="K5" s="405"/>
    </row>
    <row r="6" spans="1:15" x14ac:dyDescent="0.25">
      <c r="A6" s="394"/>
      <c r="B6" s="396"/>
      <c r="C6" s="398"/>
      <c r="D6" s="399"/>
      <c r="E6" s="396"/>
      <c r="F6" s="396"/>
      <c r="G6" s="407"/>
      <c r="H6" s="399"/>
      <c r="I6" s="399"/>
      <c r="J6" s="399"/>
      <c r="K6" s="405"/>
    </row>
    <row r="7" spans="1:15" ht="15.75" customHeight="1" x14ac:dyDescent="0.25">
      <c r="A7" s="394"/>
      <c r="B7" s="396"/>
      <c r="C7" s="398"/>
      <c r="D7" s="399"/>
      <c r="E7" s="396"/>
      <c r="F7" s="396"/>
      <c r="G7" s="407"/>
      <c r="H7" s="399"/>
      <c r="I7" s="399"/>
      <c r="J7" s="399"/>
      <c r="K7" s="405"/>
    </row>
    <row r="8" spans="1:15" ht="15.75" customHeight="1" x14ac:dyDescent="0.25">
      <c r="A8" s="394"/>
      <c r="B8" s="396"/>
      <c r="C8" s="398"/>
      <c r="D8" s="399"/>
      <c r="E8" s="396"/>
      <c r="F8" s="396"/>
      <c r="G8" s="407"/>
      <c r="H8" s="399"/>
      <c r="I8" s="399"/>
      <c r="J8" s="399"/>
      <c r="K8" s="405"/>
    </row>
    <row r="9" spans="1:15" x14ac:dyDescent="0.25">
      <c r="A9" s="394"/>
      <c r="B9" s="397"/>
      <c r="C9" s="398"/>
      <c r="D9" s="399"/>
      <c r="E9" s="397"/>
      <c r="F9" s="397"/>
      <c r="G9" s="407"/>
      <c r="H9" s="399"/>
      <c r="I9" s="399"/>
      <c r="J9" s="399"/>
      <c r="K9" s="405"/>
    </row>
    <row r="10" spans="1:15" ht="15.75" customHeight="1" x14ac:dyDescent="0.25">
      <c r="A10" s="8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9" t="s">
        <v>14</v>
      </c>
      <c r="I10" s="9" t="s">
        <v>15</v>
      </c>
      <c r="J10" s="9" t="s">
        <v>16</v>
      </c>
      <c r="K10" s="405"/>
    </row>
    <row r="11" spans="1:15" s="16" customFormat="1" ht="23.1" customHeight="1" x14ac:dyDescent="0.2">
      <c r="A11" s="10" t="s">
        <v>166</v>
      </c>
      <c r="B11" s="10">
        <v>1294</v>
      </c>
      <c r="C11" s="11">
        <v>4986.21</v>
      </c>
      <c r="D11" s="11">
        <v>4986.21</v>
      </c>
      <c r="E11" s="12"/>
      <c r="F11" s="13">
        <v>15</v>
      </c>
      <c r="G11" s="200"/>
      <c r="H11" s="12">
        <f>IF(ISERROR(D11/G11),0,D11/G11)</f>
        <v>0</v>
      </c>
      <c r="I11" s="408"/>
      <c r="J11" s="14">
        <f>H11*I11</f>
        <v>0</v>
      </c>
      <c r="K11" s="405"/>
      <c r="L11" s="15"/>
    </row>
    <row r="12" spans="1:15" s="16" customFormat="1" ht="23.1" customHeight="1" x14ac:dyDescent="0.2">
      <c r="A12" s="10" t="s">
        <v>167</v>
      </c>
      <c r="B12" s="10">
        <v>80</v>
      </c>
      <c r="C12" s="11">
        <v>274.47000000000003</v>
      </c>
      <c r="D12" s="11">
        <v>274.47000000000003</v>
      </c>
      <c r="E12" s="12"/>
      <c r="F12" s="13">
        <v>15</v>
      </c>
      <c r="G12" s="200"/>
      <c r="H12" s="12">
        <f t="shared" ref="H12:H13" si="0">IF(ISERROR(D12/G12),0,D12/G12)</f>
        <v>0</v>
      </c>
      <c r="I12" s="408"/>
      <c r="J12" s="14">
        <f>H12*I11</f>
        <v>0</v>
      </c>
      <c r="K12" s="405"/>
      <c r="L12" s="15"/>
    </row>
    <row r="13" spans="1:15" s="16" customFormat="1" ht="23.1" customHeight="1" x14ac:dyDescent="0.2">
      <c r="A13" s="10"/>
      <c r="B13" s="10"/>
      <c r="C13" s="11"/>
      <c r="D13" s="11"/>
      <c r="E13" s="12"/>
      <c r="F13" s="13"/>
      <c r="G13" s="200"/>
      <c r="H13" s="12">
        <f t="shared" si="0"/>
        <v>0</v>
      </c>
      <c r="I13" s="408"/>
      <c r="J13" s="14">
        <f>H13*$I$30</f>
        <v>0</v>
      </c>
      <c r="K13" s="405"/>
      <c r="L13" s="15"/>
    </row>
    <row r="14" spans="1:15" s="16" customFormat="1" ht="23.25" customHeight="1" x14ac:dyDescent="0.2">
      <c r="A14" s="367"/>
      <c r="B14" s="367"/>
      <c r="C14" s="11" t="s">
        <v>17</v>
      </c>
      <c r="D14" s="11" t="s">
        <v>17</v>
      </c>
      <c r="E14" s="12" t="str">
        <f>IFERROR(100*D14/$D$36,"")</f>
        <v/>
      </c>
      <c r="F14" s="13" t="s">
        <v>17</v>
      </c>
      <c r="G14" s="200"/>
      <c r="H14" s="12"/>
      <c r="I14" s="408"/>
      <c r="J14" s="14"/>
      <c r="K14" s="405"/>
      <c r="L14" s="15"/>
    </row>
    <row r="15" spans="1:15" s="16" customFormat="1" ht="6" customHeight="1" x14ac:dyDescent="0.2">
      <c r="A15" s="409"/>
      <c r="B15" s="410"/>
      <c r="C15" s="410"/>
      <c r="D15" s="410"/>
      <c r="E15" s="410"/>
      <c r="F15" s="410"/>
      <c r="G15" s="410"/>
      <c r="H15" s="410"/>
      <c r="I15" s="410"/>
      <c r="J15" s="411"/>
      <c r="K15" s="405"/>
      <c r="L15" s="15"/>
      <c r="O15" s="18"/>
    </row>
    <row r="16" spans="1:15" s="16" customFormat="1" ht="23.1" customHeight="1" x14ac:dyDescent="0.2">
      <c r="A16" s="367" t="s">
        <v>18</v>
      </c>
      <c r="B16" s="10"/>
      <c r="C16" s="11" t="s">
        <v>17</v>
      </c>
      <c r="D16" s="19"/>
      <c r="E16" s="412"/>
      <c r="F16" s="413"/>
      <c r="G16" s="413"/>
      <c r="H16" s="414"/>
      <c r="I16" s="415"/>
      <c r="J16" s="14" t="s">
        <v>19</v>
      </c>
      <c r="K16" s="406"/>
      <c r="L16" s="15"/>
      <c r="O16" s="18"/>
    </row>
    <row r="17" spans="1:15" s="27" customFormat="1" ht="23.1" customHeight="1" x14ac:dyDescent="0.2">
      <c r="A17" s="20" t="s">
        <v>20</v>
      </c>
      <c r="B17" s="21"/>
      <c r="C17" s="22">
        <f>SUM(C11:C16)</f>
        <v>5260.68</v>
      </c>
      <c r="D17" s="22">
        <f>ROUND(SUM(D11:D14),2)</f>
        <v>5260.68</v>
      </c>
      <c r="E17" s="23">
        <f>SUM(E11:E14)</f>
        <v>0</v>
      </c>
      <c r="F17" s="24"/>
      <c r="G17" s="25"/>
      <c r="H17" s="363">
        <f>SUM(H11:H14)</f>
        <v>0</v>
      </c>
      <c r="I17" s="416"/>
      <c r="J17" s="26">
        <f>SUM(J11:J14)</f>
        <v>0</v>
      </c>
      <c r="K17" s="370" t="s">
        <v>170</v>
      </c>
      <c r="L17" s="15"/>
      <c r="O17" s="28"/>
    </row>
    <row r="18" spans="1:15" s="27" customFormat="1" ht="30.75" customHeight="1" x14ac:dyDescent="0.2">
      <c r="A18" s="400" t="s">
        <v>21</v>
      </c>
      <c r="B18" s="401"/>
      <c r="C18" s="401"/>
      <c r="D18" s="401"/>
      <c r="E18" s="401"/>
      <c r="F18" s="25"/>
      <c r="G18" s="25"/>
      <c r="H18" s="29" t="e">
        <f>ROUND(I11/H19,5)</f>
        <v>#DIV/0!</v>
      </c>
      <c r="I18" s="30"/>
      <c r="J18" s="32" t="s">
        <v>155</v>
      </c>
      <c r="K18" s="365">
        <f>J17*4</f>
        <v>0</v>
      </c>
      <c r="L18" s="15"/>
      <c r="O18" s="28"/>
    </row>
    <row r="19" spans="1:15" s="27" customFormat="1" ht="23.1" customHeight="1" x14ac:dyDescent="0.2">
      <c r="A19" s="402" t="s">
        <v>159</v>
      </c>
      <c r="B19" s="403"/>
      <c r="C19" s="403"/>
      <c r="D19" s="403"/>
      <c r="E19" s="403"/>
      <c r="F19" s="25"/>
      <c r="G19" s="25"/>
      <c r="H19" s="364" t="e">
        <f>ROUND(D17/H17,2)</f>
        <v>#DIV/0!</v>
      </c>
      <c r="I19" s="30"/>
      <c r="J19" s="30"/>
      <c r="K19" s="30"/>
      <c r="L19" s="15"/>
      <c r="O19" s="28"/>
    </row>
    <row r="20" spans="1:15" ht="15" customHeight="1" x14ac:dyDescent="0.25">
      <c r="A20" s="367"/>
      <c r="B20" s="367"/>
      <c r="C20" s="367"/>
      <c r="D20" s="367"/>
      <c r="E20" s="367"/>
      <c r="F20" s="367"/>
      <c r="G20" s="367"/>
      <c r="H20" s="367"/>
      <c r="I20" s="367"/>
      <c r="J20" s="368"/>
      <c r="K20" s="368"/>
    </row>
    <row r="21" spans="1:15" ht="15" customHeight="1" x14ac:dyDescent="0.25">
      <c r="A21" s="367"/>
      <c r="B21" s="367"/>
      <c r="C21" s="367"/>
      <c r="D21" s="367"/>
      <c r="E21" s="367"/>
      <c r="F21" s="367"/>
      <c r="G21" s="367"/>
      <c r="H21" s="367"/>
      <c r="I21" s="367"/>
      <c r="J21" s="368"/>
      <c r="K21" s="368"/>
    </row>
    <row r="22" spans="1:15" ht="26.25" customHeight="1" x14ac:dyDescent="0.2">
      <c r="A22" s="386" t="s">
        <v>180</v>
      </c>
      <c r="B22" s="386"/>
      <c r="C22" s="386"/>
      <c r="D22" s="388" t="s">
        <v>163</v>
      </c>
      <c r="E22" s="388"/>
      <c r="F22" s="388"/>
      <c r="G22" s="388"/>
      <c r="H22" s="388"/>
      <c r="I22" s="388"/>
      <c r="J22" s="3" t="s">
        <v>1</v>
      </c>
      <c r="K22" s="4">
        <v>3</v>
      </c>
      <c r="L22" s="5">
        <v>1</v>
      </c>
      <c r="M22" s="6"/>
      <c r="O22" s="2"/>
    </row>
    <row r="23" spans="1:15" ht="15" customHeight="1" x14ac:dyDescent="0.25">
      <c r="A23" s="393" t="s">
        <v>3</v>
      </c>
      <c r="B23" s="395" t="s">
        <v>168</v>
      </c>
      <c r="C23" s="393" t="s">
        <v>156</v>
      </c>
      <c r="D23" s="393" t="s">
        <v>153</v>
      </c>
      <c r="E23" s="395"/>
      <c r="F23" s="395" t="s">
        <v>4</v>
      </c>
      <c r="G23" s="393" t="s">
        <v>157</v>
      </c>
      <c r="H23" s="393" t="s">
        <v>165</v>
      </c>
      <c r="I23" s="393" t="s">
        <v>5</v>
      </c>
      <c r="J23" s="393" t="s">
        <v>6</v>
      </c>
      <c r="K23" s="404"/>
    </row>
    <row r="24" spans="1:15" ht="21" customHeight="1" x14ac:dyDescent="0.25">
      <c r="A24" s="394"/>
      <c r="B24" s="396"/>
      <c r="C24" s="398"/>
      <c r="D24" s="399"/>
      <c r="E24" s="396"/>
      <c r="F24" s="396"/>
      <c r="G24" s="407"/>
      <c r="H24" s="399"/>
      <c r="I24" s="399"/>
      <c r="J24" s="399"/>
      <c r="K24" s="405"/>
    </row>
    <row r="25" spans="1:15" x14ac:dyDescent="0.25">
      <c r="A25" s="394"/>
      <c r="B25" s="396"/>
      <c r="C25" s="398"/>
      <c r="D25" s="399"/>
      <c r="E25" s="396"/>
      <c r="F25" s="396"/>
      <c r="G25" s="407"/>
      <c r="H25" s="399"/>
      <c r="I25" s="399"/>
      <c r="J25" s="399"/>
      <c r="K25" s="405"/>
    </row>
    <row r="26" spans="1:15" ht="15.75" customHeight="1" x14ac:dyDescent="0.25">
      <c r="A26" s="394"/>
      <c r="B26" s="396"/>
      <c r="C26" s="398"/>
      <c r="D26" s="399"/>
      <c r="E26" s="396"/>
      <c r="F26" s="396"/>
      <c r="G26" s="407"/>
      <c r="H26" s="399"/>
      <c r="I26" s="399"/>
      <c r="J26" s="399"/>
      <c r="K26" s="405"/>
    </row>
    <row r="27" spans="1:15" ht="15.75" customHeight="1" x14ac:dyDescent="0.25">
      <c r="A27" s="394"/>
      <c r="B27" s="396"/>
      <c r="C27" s="398"/>
      <c r="D27" s="399"/>
      <c r="E27" s="396"/>
      <c r="F27" s="396"/>
      <c r="G27" s="407"/>
      <c r="H27" s="399"/>
      <c r="I27" s="399"/>
      <c r="J27" s="399"/>
      <c r="K27" s="405"/>
    </row>
    <row r="28" spans="1:15" x14ac:dyDescent="0.25">
      <c r="A28" s="394"/>
      <c r="B28" s="397"/>
      <c r="C28" s="398"/>
      <c r="D28" s="399"/>
      <c r="E28" s="397"/>
      <c r="F28" s="397"/>
      <c r="G28" s="407"/>
      <c r="H28" s="399"/>
      <c r="I28" s="399"/>
      <c r="J28" s="399"/>
      <c r="K28" s="405"/>
    </row>
    <row r="29" spans="1:15" ht="15.75" customHeight="1" x14ac:dyDescent="0.25">
      <c r="A29" s="8" t="s">
        <v>7</v>
      </c>
      <c r="B29" s="9" t="s">
        <v>8</v>
      </c>
      <c r="C29" s="9" t="s">
        <v>9</v>
      </c>
      <c r="D29" s="9" t="s">
        <v>10</v>
      </c>
      <c r="E29" s="9" t="s">
        <v>11</v>
      </c>
      <c r="F29" s="9" t="s">
        <v>12</v>
      </c>
      <c r="G29" s="9" t="s">
        <v>13</v>
      </c>
      <c r="H29" s="9" t="s">
        <v>14</v>
      </c>
      <c r="I29" s="9" t="s">
        <v>15</v>
      </c>
      <c r="J29" s="9" t="s">
        <v>16</v>
      </c>
      <c r="K29" s="405"/>
    </row>
    <row r="30" spans="1:15" s="16" customFormat="1" ht="23.1" customHeight="1" x14ac:dyDescent="0.2">
      <c r="A30" s="10" t="s">
        <v>160</v>
      </c>
      <c r="B30" s="417">
        <v>563</v>
      </c>
      <c r="C30" s="11">
        <v>248.16</v>
      </c>
      <c r="D30" s="11">
        <v>248.16</v>
      </c>
      <c r="E30" s="12"/>
      <c r="F30" s="13">
        <v>7.5</v>
      </c>
      <c r="G30" s="200"/>
      <c r="H30" s="12">
        <f>IF(ISERROR(D30/G30),0,D30/G30)</f>
        <v>0</v>
      </c>
      <c r="I30" s="408"/>
      <c r="J30" s="14">
        <f>H30*$I$30</f>
        <v>0</v>
      </c>
      <c r="K30" s="405"/>
      <c r="L30" s="15"/>
    </row>
    <row r="31" spans="1:15" s="16" customFormat="1" ht="23.1" customHeight="1" x14ac:dyDescent="0.2">
      <c r="A31" s="10" t="s">
        <v>161</v>
      </c>
      <c r="B31" s="418"/>
      <c r="C31" s="11">
        <v>2908.2</v>
      </c>
      <c r="D31" s="11">
        <v>2908.2</v>
      </c>
      <c r="E31" s="12"/>
      <c r="F31" s="13">
        <v>7.5</v>
      </c>
      <c r="G31" s="200"/>
      <c r="H31" s="12">
        <f t="shared" ref="H31:H32" si="1">IF(ISERROR(D31/G31),0,D31/G31)</f>
        <v>0</v>
      </c>
      <c r="I31" s="408"/>
      <c r="J31" s="14">
        <f>H31*$I$30</f>
        <v>0</v>
      </c>
      <c r="K31" s="405"/>
      <c r="L31" s="15"/>
    </row>
    <row r="32" spans="1:15" s="16" customFormat="1" ht="23.1" customHeight="1" x14ac:dyDescent="0.2">
      <c r="A32" s="10"/>
      <c r="B32" s="10"/>
      <c r="C32" s="11"/>
      <c r="D32" s="11"/>
      <c r="E32" s="12"/>
      <c r="F32" s="13"/>
      <c r="G32" s="200"/>
      <c r="H32" s="12">
        <f t="shared" si="1"/>
        <v>0</v>
      </c>
      <c r="I32" s="408"/>
      <c r="J32" s="14">
        <f>H32*$I$30</f>
        <v>0</v>
      </c>
      <c r="K32" s="405"/>
      <c r="L32" s="15"/>
    </row>
    <row r="33" spans="1:15" s="16" customFormat="1" ht="23.25" customHeight="1" x14ac:dyDescent="0.2">
      <c r="A33" s="17"/>
      <c r="B33" s="17"/>
      <c r="C33" s="11" t="s">
        <v>17</v>
      </c>
      <c r="D33" s="11" t="s">
        <v>17</v>
      </c>
      <c r="E33" s="12" t="str">
        <f>IFERROR(100*D33/$D$36,"")</f>
        <v/>
      </c>
      <c r="F33" s="13" t="s">
        <v>17</v>
      </c>
      <c r="G33" s="200"/>
      <c r="H33" s="12"/>
      <c r="I33" s="408"/>
      <c r="J33" s="14"/>
      <c r="K33" s="405"/>
      <c r="L33" s="15"/>
    </row>
    <row r="34" spans="1:15" s="16" customFormat="1" ht="6" customHeight="1" x14ac:dyDescent="0.2">
      <c r="A34" s="409"/>
      <c r="B34" s="410"/>
      <c r="C34" s="410"/>
      <c r="D34" s="410"/>
      <c r="E34" s="410"/>
      <c r="F34" s="410"/>
      <c r="G34" s="410"/>
      <c r="H34" s="410"/>
      <c r="I34" s="410"/>
      <c r="J34" s="411"/>
      <c r="K34" s="405"/>
      <c r="L34" s="15"/>
      <c r="O34" s="18"/>
    </row>
    <row r="35" spans="1:15" s="16" customFormat="1" ht="23.1" customHeight="1" x14ac:dyDescent="0.2">
      <c r="A35" s="17" t="s">
        <v>18</v>
      </c>
      <c r="B35" s="10"/>
      <c r="C35" s="11" t="s">
        <v>17</v>
      </c>
      <c r="D35" s="19"/>
      <c r="E35" s="412"/>
      <c r="F35" s="413"/>
      <c r="G35" s="413"/>
      <c r="H35" s="414"/>
      <c r="I35" s="415"/>
      <c r="J35" s="14" t="s">
        <v>19</v>
      </c>
      <c r="K35" s="406"/>
      <c r="L35" s="15"/>
      <c r="O35" s="18"/>
    </row>
    <row r="36" spans="1:15" s="27" customFormat="1" ht="23.1" customHeight="1" x14ac:dyDescent="0.2">
      <c r="A36" s="20" t="s">
        <v>20</v>
      </c>
      <c r="B36" s="21"/>
      <c r="C36" s="22">
        <f>SUM(C30:C35)</f>
        <v>3156.3599999999997</v>
      </c>
      <c r="D36" s="22">
        <f>ROUND(SUM(D30:D33),2)</f>
        <v>3156.36</v>
      </c>
      <c r="E36" s="23">
        <f>SUM(E30:E33)</f>
        <v>0</v>
      </c>
      <c r="F36" s="24"/>
      <c r="G36" s="25"/>
      <c r="H36" s="363">
        <f>SUM(H30:H33)</f>
        <v>0</v>
      </c>
      <c r="I36" s="416"/>
      <c r="J36" s="26">
        <f>SUM(J30:J33)</f>
        <v>0</v>
      </c>
      <c r="K36" s="370" t="s">
        <v>171</v>
      </c>
      <c r="L36" s="15"/>
      <c r="O36" s="28"/>
    </row>
    <row r="37" spans="1:15" s="27" customFormat="1" ht="30.75" customHeight="1" x14ac:dyDescent="0.2">
      <c r="A37" s="400" t="s">
        <v>21</v>
      </c>
      <c r="B37" s="401"/>
      <c r="C37" s="401"/>
      <c r="D37" s="401"/>
      <c r="E37" s="401"/>
      <c r="F37" s="25"/>
      <c r="G37" s="25"/>
      <c r="H37" s="29" t="e">
        <f>ROUND(I30/H38,5)</f>
        <v>#DIV/0!</v>
      </c>
      <c r="I37" s="30"/>
      <c r="J37" s="32" t="s">
        <v>155</v>
      </c>
      <c r="K37" s="33">
        <f>J36*4</f>
        <v>0</v>
      </c>
      <c r="L37" s="15"/>
      <c r="O37" s="28"/>
    </row>
    <row r="38" spans="1:15" s="27" customFormat="1" ht="23.1" customHeight="1" x14ac:dyDescent="0.2">
      <c r="A38" s="402" t="s">
        <v>159</v>
      </c>
      <c r="B38" s="403"/>
      <c r="C38" s="403"/>
      <c r="D38" s="403"/>
      <c r="E38" s="403"/>
      <c r="F38" s="25"/>
      <c r="G38" s="25"/>
      <c r="H38" s="364" t="e">
        <f>ROUND(D36/H36,2)</f>
        <v>#DIV/0!</v>
      </c>
      <c r="I38" s="30"/>
      <c r="J38" s="30"/>
      <c r="K38" s="30"/>
      <c r="L38" s="15"/>
      <c r="O38" s="28"/>
    </row>
    <row r="39" spans="1:15" s="16" customFormat="1" ht="9.75" customHeight="1" x14ac:dyDescent="0.2">
      <c r="A39" s="434"/>
      <c r="B39" s="435"/>
      <c r="C39" s="435"/>
      <c r="D39" s="435"/>
      <c r="E39" s="435"/>
      <c r="F39" s="435"/>
      <c r="G39" s="435"/>
      <c r="H39" s="435"/>
      <c r="I39" s="435"/>
      <c r="J39" s="435"/>
      <c r="K39" s="435"/>
      <c r="L39" s="15"/>
      <c r="O39" s="18"/>
    </row>
    <row r="40" spans="1:15" s="16" customFormat="1" ht="37.5" customHeight="1" x14ac:dyDescent="0.2">
      <c r="A40" s="11" t="s">
        <v>22</v>
      </c>
      <c r="B40" s="31"/>
      <c r="C40" s="436" t="s">
        <v>154</v>
      </c>
      <c r="D40" s="436"/>
      <c r="E40" s="362">
        <v>4000</v>
      </c>
      <c r="F40" s="436" t="s">
        <v>177</v>
      </c>
      <c r="G40" s="436"/>
      <c r="H40" s="436"/>
      <c r="I40" s="371"/>
      <c r="J40" s="32" t="s">
        <v>176</v>
      </c>
      <c r="K40" s="33">
        <f>I40*E40</f>
        <v>0</v>
      </c>
      <c r="L40" s="15"/>
      <c r="O40" s="18"/>
    </row>
    <row r="41" spans="1:15" s="16" customFormat="1" ht="37.5" customHeight="1" x14ac:dyDescent="0.2">
      <c r="A41" s="195" t="s">
        <v>22</v>
      </c>
      <c r="B41" s="196"/>
      <c r="C41" s="436" t="s">
        <v>162</v>
      </c>
      <c r="D41" s="436"/>
      <c r="E41" s="362">
        <v>1000</v>
      </c>
      <c r="F41" s="437" t="s">
        <v>179</v>
      </c>
      <c r="G41" s="438"/>
      <c r="H41" s="439"/>
      <c r="I41" s="371"/>
      <c r="J41" s="32" t="s">
        <v>178</v>
      </c>
      <c r="K41" s="33">
        <f>I41*E41</f>
        <v>0</v>
      </c>
      <c r="L41" s="15"/>
      <c r="O41" s="18"/>
    </row>
    <row r="42" spans="1:15" s="16" customFormat="1" ht="10.5" customHeight="1" x14ac:dyDescent="0.2">
      <c r="A42" s="35"/>
      <c r="B42" s="34"/>
      <c r="C42" s="35"/>
      <c r="D42" s="35"/>
      <c r="E42" s="36"/>
      <c r="F42" s="197"/>
      <c r="G42" s="198"/>
      <c r="H42" s="199"/>
      <c r="I42" s="37"/>
      <c r="J42" s="38"/>
      <c r="K42" s="39"/>
      <c r="L42" s="15"/>
      <c r="O42" s="18"/>
    </row>
    <row r="43" spans="1:15" s="27" customFormat="1" ht="31.5" customHeight="1" x14ac:dyDescent="0.2">
      <c r="A43" s="40"/>
      <c r="B43" s="41"/>
      <c r="C43" s="42"/>
      <c r="D43" s="42"/>
      <c r="E43" s="43"/>
      <c r="F43" s="419" t="s">
        <v>172</v>
      </c>
      <c r="G43" s="420"/>
      <c r="H43" s="420"/>
      <c r="I43" s="420"/>
      <c r="J43" s="421"/>
      <c r="K43" s="33">
        <f>K37+K40+K18+K41</f>
        <v>0</v>
      </c>
      <c r="L43" s="15"/>
      <c r="O43" s="28"/>
    </row>
    <row r="44" spans="1:15" ht="6.75" customHeight="1" x14ac:dyDescent="0.25">
      <c r="L44" s="15"/>
    </row>
    <row r="45" spans="1:15" ht="32.25" customHeight="1" x14ac:dyDescent="0.25">
      <c r="A45" s="422" t="s">
        <v>158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4"/>
      <c r="L45" s="15"/>
    </row>
    <row r="46" spans="1:15" x14ac:dyDescent="0.25">
      <c r="A46" s="425"/>
      <c r="B46" s="426"/>
      <c r="C46" s="426"/>
      <c r="D46" s="426"/>
      <c r="E46" s="426"/>
      <c r="F46" s="426"/>
      <c r="G46" s="426"/>
      <c r="H46" s="426"/>
      <c r="I46" s="426"/>
      <c r="J46" s="426"/>
      <c r="K46" s="427"/>
      <c r="L46" s="15"/>
    </row>
    <row r="47" spans="1:15" ht="21.75" customHeight="1" x14ac:dyDescent="0.25">
      <c r="A47" s="428"/>
      <c r="B47" s="429"/>
      <c r="C47" s="429"/>
      <c r="D47" s="429"/>
      <c r="E47" s="429"/>
      <c r="F47" s="429"/>
      <c r="G47" s="429"/>
      <c r="H47" s="429"/>
      <c r="I47" s="429"/>
      <c r="J47" s="429"/>
      <c r="K47" s="430"/>
      <c r="L47" s="15"/>
    </row>
    <row r="48" spans="1:15" ht="27.75" customHeight="1" x14ac:dyDescent="0.25">
      <c r="A48" s="431" t="s">
        <v>23</v>
      </c>
      <c r="B48" s="432"/>
      <c r="C48" s="432"/>
      <c r="D48" s="432"/>
      <c r="E48" s="432"/>
      <c r="F48" s="432"/>
      <c r="G48" s="432"/>
      <c r="H48" s="432"/>
      <c r="I48" s="432"/>
      <c r="J48" s="432"/>
      <c r="K48" s="433"/>
      <c r="L48" s="15"/>
    </row>
    <row r="49" spans="3:7" x14ac:dyDescent="0.25">
      <c r="C49" s="45"/>
      <c r="D49" s="45"/>
      <c r="E49" s="45"/>
      <c r="F49" s="45"/>
      <c r="G49" s="46"/>
    </row>
  </sheetData>
  <sheetProtection algorithmName="SHA-512" hashValue="dI1dWW2Fmdw2s2/tEXQwp0P38d/e8wDMfUWzi3A3hGzDu+MYoymXcg64fVH1ME2Jn8oDgUfOoCRDo4AtGvV3nA==" saltValue="4l8viH5nk3fL7qxq0KDMoA==" spinCount="100000" sheet="1" objects="1" scenarios="1"/>
  <mergeCells count="52">
    <mergeCell ref="I11:I14"/>
    <mergeCell ref="A15:J15"/>
    <mergeCell ref="E16:H16"/>
    <mergeCell ref="I16:I17"/>
    <mergeCell ref="F4:F9"/>
    <mergeCell ref="G4:G9"/>
    <mergeCell ref="H4:H9"/>
    <mergeCell ref="I4:I9"/>
    <mergeCell ref="J4:J9"/>
    <mergeCell ref="F43:J43"/>
    <mergeCell ref="A45:K45"/>
    <mergeCell ref="A46:K47"/>
    <mergeCell ref="A48:K48"/>
    <mergeCell ref="A37:E37"/>
    <mergeCell ref="A38:E38"/>
    <mergeCell ref="A39:K39"/>
    <mergeCell ref="C40:D40"/>
    <mergeCell ref="F40:H40"/>
    <mergeCell ref="C41:D41"/>
    <mergeCell ref="F41:H41"/>
    <mergeCell ref="G23:G28"/>
    <mergeCell ref="H23:H28"/>
    <mergeCell ref="I23:I28"/>
    <mergeCell ref="J23:J28"/>
    <mergeCell ref="K23:K35"/>
    <mergeCell ref="I30:I33"/>
    <mergeCell ref="A34:J34"/>
    <mergeCell ref="E35:H35"/>
    <mergeCell ref="I35:I36"/>
    <mergeCell ref="A23:A28"/>
    <mergeCell ref="B23:B28"/>
    <mergeCell ref="C23:C28"/>
    <mergeCell ref="D23:D28"/>
    <mergeCell ref="E23:E28"/>
    <mergeCell ref="F23:F28"/>
    <mergeCell ref="B30:B31"/>
    <mergeCell ref="A1:I1"/>
    <mergeCell ref="J1:K1"/>
    <mergeCell ref="A22:C22"/>
    <mergeCell ref="D22:I22"/>
    <mergeCell ref="A2:C2"/>
    <mergeCell ref="D2:I2"/>
    <mergeCell ref="A3:C3"/>
    <mergeCell ref="D3:I3"/>
    <mergeCell ref="A4:A9"/>
    <mergeCell ref="B4:B9"/>
    <mergeCell ref="C4:C9"/>
    <mergeCell ref="D4:D9"/>
    <mergeCell ref="E4:E9"/>
    <mergeCell ref="A18:E18"/>
    <mergeCell ref="A19:E19"/>
    <mergeCell ref="K4:K16"/>
  </mergeCells>
  <phoneticPr fontId="50" type="noConversion"/>
  <pageMargins left="0.78740157480314965" right="0.78740157480314965" top="0.98425196850393704" bottom="0.98425196850393704" header="0.51181102362204722" footer="0.51181102362204722"/>
  <pageSetup paperSize="9" scale="48" orientation="portrait"/>
  <headerFooter alignWithMargins="0">
    <oddFooter>&amp;L&amp;F -- &amp;A&amp;R&amp;P von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C15C0-ABFF-4505-8E27-7DF87126F856}">
  <sheetPr>
    <pageSetUpPr fitToPage="1"/>
  </sheetPr>
  <dimension ref="A1:R95"/>
  <sheetViews>
    <sheetView showGridLines="0" zoomScale="70" zoomScaleNormal="70" workbookViewId="0">
      <selection activeCell="N3" sqref="N3:P5"/>
    </sheetView>
  </sheetViews>
  <sheetFormatPr baseColWidth="10" defaultColWidth="0" defaultRowHeight="15" zeroHeight="1" x14ac:dyDescent="0.25"/>
  <cols>
    <col min="1" max="1" width="7.7109375" style="50" customWidth="1"/>
    <col min="2" max="2" width="44.7109375" style="50" customWidth="1"/>
    <col min="3" max="3" width="14.5703125" style="50" customWidth="1"/>
    <col min="4" max="4" width="11.85546875" style="50" customWidth="1"/>
    <col min="5" max="5" width="12.85546875" style="192" customWidth="1"/>
    <col min="6" max="6" width="15.85546875" style="194" bestFit="1" customWidth="1"/>
    <col min="7" max="7" width="12" style="50" bestFit="1" customWidth="1"/>
    <col min="8" max="8" width="8.85546875" style="50" customWidth="1"/>
    <col min="9" max="9" width="10.28515625" style="50" customWidth="1"/>
    <col min="10" max="10" width="9.5703125" style="50" bestFit="1" customWidth="1"/>
    <col min="11" max="11" width="16.28515625" style="50" customWidth="1"/>
    <col min="12" max="12" width="12.5703125" style="50" customWidth="1"/>
    <col min="13" max="13" width="8.85546875" style="50" customWidth="1"/>
    <col min="14" max="14" width="10" style="50" customWidth="1"/>
    <col min="15" max="15" width="9" style="50" bestFit="1" customWidth="1"/>
    <col min="16" max="16" width="14.42578125" style="50" bestFit="1" customWidth="1"/>
    <col min="17" max="18" width="0" style="50" hidden="1" customWidth="1"/>
    <col min="19" max="16384" width="8.85546875" style="50" hidden="1"/>
  </cols>
  <sheetData>
    <row r="1" spans="1:16" ht="19.5" thickBot="1" x14ac:dyDescent="0.35">
      <c r="A1" s="47" t="s">
        <v>181</v>
      </c>
      <c r="B1" s="48"/>
      <c r="C1" s="48"/>
      <c r="D1" s="48"/>
      <c r="E1" s="49"/>
      <c r="F1" s="50"/>
      <c r="G1" s="48"/>
      <c r="H1" s="48"/>
      <c r="I1" s="48"/>
    </row>
    <row r="2" spans="1:16" ht="19.5" thickBot="1" x14ac:dyDescent="0.35">
      <c r="A2" s="47"/>
      <c r="B2" s="48"/>
      <c r="C2" s="48"/>
      <c r="D2" s="48"/>
      <c r="E2" s="49"/>
      <c r="F2" s="50"/>
      <c r="G2" s="442" t="s">
        <v>24</v>
      </c>
      <c r="H2" s="443"/>
      <c r="I2" s="443"/>
      <c r="J2" s="444"/>
      <c r="K2" s="51" t="s">
        <v>25</v>
      </c>
      <c r="L2" s="52" t="s">
        <v>26</v>
      </c>
    </row>
    <row r="3" spans="1:16" ht="18.75" x14ac:dyDescent="0.3">
      <c r="A3" s="47"/>
      <c r="B3" s="48"/>
      <c r="C3" s="48"/>
      <c r="D3" s="48"/>
      <c r="E3" s="49"/>
      <c r="F3" s="50"/>
      <c r="G3" s="53" t="str">
        <f>D18</f>
        <v>Voll Sozial­verspflicht. Personal</v>
      </c>
      <c r="I3" s="48"/>
      <c r="J3" s="201"/>
      <c r="K3" s="373" t="e">
        <f>$E$75</f>
        <v>#DIV/0!</v>
      </c>
      <c r="L3" s="374" t="e">
        <f>D76</f>
        <v>#DIV/0!</v>
      </c>
      <c r="N3" s="445" t="s">
        <v>184</v>
      </c>
      <c r="O3" s="445"/>
      <c r="P3" s="445"/>
    </row>
    <row r="4" spans="1:16" ht="18.75" customHeight="1" x14ac:dyDescent="0.3">
      <c r="A4" s="47"/>
      <c r="B4" s="48"/>
      <c r="C4" s="48"/>
      <c r="D4" s="48"/>
      <c r="E4" s="49"/>
      <c r="F4" s="50"/>
      <c r="G4" s="53" t="str">
        <f>I18</f>
        <v>Minijob (bis 556,00€)</v>
      </c>
      <c r="I4" s="48"/>
      <c r="J4" s="202"/>
      <c r="K4" s="375" t="e">
        <f>$J$75</f>
        <v>#DIV/0!</v>
      </c>
      <c r="L4" s="376" t="e">
        <f>I76</f>
        <v>#DIV/0!</v>
      </c>
      <c r="N4" s="445"/>
      <c r="O4" s="445"/>
      <c r="P4" s="445"/>
    </row>
    <row r="5" spans="1:16" ht="19.5" thickBot="1" x14ac:dyDescent="0.35">
      <c r="A5" s="47"/>
      <c r="B5" s="48"/>
      <c r="C5" s="48"/>
      <c r="D5" s="48"/>
      <c r="E5" s="49"/>
      <c r="F5" s="50"/>
      <c r="G5" s="53" t="str">
        <f>N18</f>
        <v>Midijob (556,01€ -2.000,-€)</v>
      </c>
      <c r="I5" s="48"/>
      <c r="J5" s="203"/>
      <c r="K5" s="377" t="e">
        <f>$O$75</f>
        <v>#DIV/0!</v>
      </c>
      <c r="L5" s="378" t="e">
        <f>N76</f>
        <v>#DIV/0!</v>
      </c>
      <c r="N5" s="445"/>
      <c r="O5" s="445"/>
      <c r="P5" s="445"/>
    </row>
    <row r="6" spans="1:16" ht="19.5" thickBot="1" x14ac:dyDescent="0.35">
      <c r="A6" s="47"/>
      <c r="B6" s="48"/>
      <c r="C6" s="48"/>
      <c r="D6" s="48"/>
      <c r="E6" s="49"/>
      <c r="F6" s="50"/>
      <c r="G6" s="53" t="s">
        <v>27</v>
      </c>
      <c r="H6" s="48"/>
      <c r="I6" s="48"/>
      <c r="J6" s="54">
        <f>SUM(J3:J5)</f>
        <v>0</v>
      </c>
      <c r="K6" s="55"/>
      <c r="L6" s="56"/>
    </row>
    <row r="7" spans="1:16" ht="18.75" x14ac:dyDescent="0.3">
      <c r="A7" s="47"/>
      <c r="B7" s="48"/>
      <c r="C7" s="48"/>
      <c r="D7" s="48"/>
      <c r="E7" s="49"/>
      <c r="F7" s="50"/>
      <c r="G7" s="446" t="s">
        <v>28</v>
      </c>
      <c r="H7" s="447"/>
      <c r="I7" s="447"/>
      <c r="J7" s="447"/>
      <c r="K7" s="450" t="e">
        <f>ROUND((K3*$J$3/100)+(K4*$J$4/100)+(K5*$J$5/100),2)</f>
        <v>#DIV/0!</v>
      </c>
      <c r="L7" s="452" t="e">
        <f>ROUND((L3*$J$3/100)+(L4*$J$4/100)+(L5*$J$5/100),2)</f>
        <v>#DIV/0!</v>
      </c>
    </row>
    <row r="8" spans="1:16" ht="24.75" customHeight="1" thickBot="1" x14ac:dyDescent="0.35">
      <c r="A8" s="47"/>
      <c r="B8" s="48"/>
      <c r="C8" s="48"/>
      <c r="D8" s="48"/>
      <c r="E8" s="49"/>
      <c r="F8" s="50"/>
      <c r="G8" s="448"/>
      <c r="H8" s="449"/>
      <c r="I8" s="449"/>
      <c r="J8" s="449"/>
      <c r="K8" s="451"/>
      <c r="L8" s="453"/>
    </row>
    <row r="9" spans="1:16" ht="5.25" customHeight="1" x14ac:dyDescent="0.25">
      <c r="A9" s="57"/>
      <c r="B9" s="48"/>
      <c r="C9" s="48"/>
      <c r="D9" s="48"/>
      <c r="E9" s="49"/>
      <c r="F9" s="50"/>
      <c r="G9" s="48"/>
      <c r="H9" s="48"/>
      <c r="I9" s="48"/>
    </row>
    <row r="10" spans="1:16" x14ac:dyDescent="0.25">
      <c r="A10" s="440" t="s">
        <v>29</v>
      </c>
      <c r="B10" s="440"/>
      <c r="C10" s="440"/>
      <c r="D10" s="441"/>
      <c r="E10" s="204"/>
      <c r="F10" s="50"/>
      <c r="J10" s="204"/>
      <c r="O10" s="204"/>
    </row>
    <row r="11" spans="1:16" x14ac:dyDescent="0.25">
      <c r="A11" s="440" t="s">
        <v>30</v>
      </c>
      <c r="B11" s="440"/>
      <c r="C11" s="440"/>
      <c r="D11" s="441"/>
      <c r="E11" s="204"/>
      <c r="F11" s="50"/>
      <c r="J11" s="204"/>
      <c r="O11" s="204"/>
    </row>
    <row r="12" spans="1:16" x14ac:dyDescent="0.25">
      <c r="A12" s="440" t="s">
        <v>31</v>
      </c>
      <c r="B12" s="440"/>
      <c r="C12" s="440"/>
      <c r="D12" s="441"/>
      <c r="E12" s="204"/>
      <c r="F12" s="50"/>
      <c r="J12" s="204"/>
      <c r="O12" s="204"/>
    </row>
    <row r="13" spans="1:16" ht="30.75" customHeight="1" x14ac:dyDescent="0.25">
      <c r="A13" s="454" t="s">
        <v>32</v>
      </c>
      <c r="B13" s="454"/>
      <c r="C13" s="454"/>
      <c r="D13" s="455"/>
      <c r="E13" s="204"/>
      <c r="F13" s="50"/>
      <c r="J13" s="204"/>
      <c r="O13" s="204"/>
    </row>
    <row r="14" spans="1:16" x14ac:dyDescent="0.25">
      <c r="A14" s="440" t="s">
        <v>174</v>
      </c>
      <c r="B14" s="440"/>
      <c r="C14" s="440"/>
      <c r="D14" s="441"/>
      <c r="E14" s="372"/>
      <c r="F14" s="50"/>
      <c r="J14" s="372"/>
      <c r="O14" s="372"/>
    </row>
    <row r="15" spans="1:16" x14ac:dyDescent="0.25">
      <c r="A15" s="440" t="s">
        <v>34</v>
      </c>
      <c r="B15" s="440"/>
      <c r="C15" s="440"/>
      <c r="D15" s="441"/>
      <c r="E15" s="204"/>
      <c r="F15" s="50"/>
      <c r="J15" s="204"/>
      <c r="O15" s="204"/>
    </row>
    <row r="16" spans="1:16" x14ac:dyDescent="0.25">
      <c r="A16" s="440" t="s">
        <v>35</v>
      </c>
      <c r="B16" s="440"/>
      <c r="C16" s="440"/>
      <c r="D16" s="441"/>
      <c r="E16" s="204"/>
      <c r="F16" s="50"/>
      <c r="J16" s="204"/>
      <c r="O16" s="204"/>
    </row>
    <row r="17" spans="1:16" ht="15.75" thickBot="1" x14ac:dyDescent="0.3">
      <c r="A17" s="53"/>
      <c r="B17" s="48"/>
      <c r="C17" s="48"/>
      <c r="D17" s="48"/>
      <c r="E17" s="49"/>
      <c r="F17" s="50"/>
      <c r="G17" s="48"/>
      <c r="H17" s="48"/>
    </row>
    <row r="18" spans="1:16" ht="24" customHeight="1" thickBot="1" x14ac:dyDescent="0.3">
      <c r="A18" s="58"/>
      <c r="B18" s="59"/>
      <c r="C18" s="59"/>
      <c r="D18" s="457" t="s">
        <v>36</v>
      </c>
      <c r="E18" s="458"/>
      <c r="F18" s="60"/>
      <c r="G18" s="48"/>
      <c r="H18" s="59"/>
      <c r="I18" s="459" t="s">
        <v>37</v>
      </c>
      <c r="J18" s="460"/>
      <c r="K18" s="461"/>
      <c r="M18" s="59"/>
      <c r="N18" s="459" t="s">
        <v>38</v>
      </c>
      <c r="O18" s="460"/>
      <c r="P18" s="461"/>
    </row>
    <row r="19" spans="1:16" ht="15.75" thickBot="1" x14ac:dyDescent="0.3">
      <c r="A19" s="61"/>
      <c r="B19" s="462"/>
      <c r="C19" s="463"/>
      <c r="D19" s="62" t="s">
        <v>39</v>
      </c>
      <c r="E19" s="63" t="s">
        <v>40</v>
      </c>
      <c r="F19" s="64" t="s">
        <v>41</v>
      </c>
      <c r="G19" s="48"/>
      <c r="I19" s="62" t="s">
        <v>39</v>
      </c>
      <c r="J19" s="63" t="s">
        <v>40</v>
      </c>
      <c r="K19" s="64" t="s">
        <v>41</v>
      </c>
      <c r="N19" s="62" t="s">
        <v>39</v>
      </c>
      <c r="O19" s="63" t="s">
        <v>40</v>
      </c>
      <c r="P19" s="64" t="s">
        <v>41</v>
      </c>
    </row>
    <row r="20" spans="1:16" ht="18" customHeight="1" thickBot="1" x14ac:dyDescent="0.3">
      <c r="A20" s="65" t="s">
        <v>42</v>
      </c>
      <c r="B20" s="66" t="s">
        <v>43</v>
      </c>
      <c r="C20" s="66"/>
      <c r="D20" s="67">
        <v>100</v>
      </c>
      <c r="E20" s="207"/>
      <c r="F20" s="68">
        <f>E20*$E$14</f>
        <v>0</v>
      </c>
      <c r="G20" s="48"/>
      <c r="I20" s="67">
        <v>100</v>
      </c>
      <c r="J20" s="207"/>
      <c r="K20" s="68">
        <f>J20*$E$14</f>
        <v>0</v>
      </c>
      <c r="N20" s="67">
        <v>100</v>
      </c>
      <c r="O20" s="207"/>
      <c r="P20" s="68">
        <f>O20*$E$14</f>
        <v>0</v>
      </c>
    </row>
    <row r="21" spans="1:16" ht="18" customHeight="1" thickBot="1" x14ac:dyDescent="0.3">
      <c r="A21" s="65" t="s">
        <v>44</v>
      </c>
      <c r="B21" s="66" t="s">
        <v>45</v>
      </c>
      <c r="C21" s="66"/>
      <c r="D21" s="69"/>
      <c r="E21" s="70"/>
      <c r="F21" s="71"/>
      <c r="G21" s="48"/>
      <c r="I21" s="72"/>
      <c r="J21" s="70"/>
      <c r="K21" s="71"/>
      <c r="N21" s="72"/>
      <c r="O21" s="70"/>
      <c r="P21" s="71"/>
    </row>
    <row r="22" spans="1:16" ht="18" customHeight="1" thickBot="1" x14ac:dyDescent="0.3">
      <c r="A22" s="73" t="s">
        <v>46</v>
      </c>
      <c r="B22" s="66" t="s">
        <v>47</v>
      </c>
      <c r="C22" s="66"/>
      <c r="D22" s="74"/>
      <c r="E22" s="75"/>
      <c r="F22" s="76"/>
      <c r="G22" s="48"/>
      <c r="I22" s="77"/>
      <c r="J22" s="75"/>
      <c r="K22" s="76"/>
      <c r="N22" s="77"/>
      <c r="O22" s="75"/>
      <c r="P22" s="76"/>
    </row>
    <row r="23" spans="1:16" ht="16.899999999999999" customHeight="1" thickBot="1" x14ac:dyDescent="0.3">
      <c r="A23" s="78" t="s">
        <v>48</v>
      </c>
      <c r="B23" s="456" t="s">
        <v>49</v>
      </c>
      <c r="C23" s="456"/>
      <c r="D23" s="208"/>
      <c r="E23" s="79">
        <f>ROUND($E$20*D23/100,2)</f>
        <v>0</v>
      </c>
      <c r="F23" s="80">
        <f>ROUND(E23*$E$14,2)</f>
        <v>0</v>
      </c>
      <c r="G23" s="48"/>
      <c r="I23" s="208"/>
      <c r="J23" s="81">
        <f>ROUND($J$20*I23/100,2)</f>
        <v>0</v>
      </c>
      <c r="K23" s="82">
        <f>ROUND(J23*$E$14,2)</f>
        <v>0</v>
      </c>
      <c r="L23" s="83"/>
      <c r="M23" s="83"/>
      <c r="N23" s="208"/>
      <c r="O23" s="79">
        <f>ROUND($O$20*N23/100,2)</f>
        <v>0</v>
      </c>
      <c r="P23" s="80">
        <f>ROUND(O23*$E$14,2)</f>
        <v>0</v>
      </c>
    </row>
    <row r="24" spans="1:16" ht="16.899999999999999" customHeight="1" thickBot="1" x14ac:dyDescent="0.3">
      <c r="A24" s="78" t="s">
        <v>50</v>
      </c>
      <c r="B24" s="456" t="s">
        <v>51</v>
      </c>
      <c r="C24" s="456"/>
      <c r="D24" s="209"/>
      <c r="E24" s="84">
        <f t="shared" ref="E24:E30" si="0">ROUND($E$20*D24/100,2)</f>
        <v>0</v>
      </c>
      <c r="F24" s="85">
        <f t="shared" ref="F24:F30" si="1">ROUND(E24*$E$14,2)</f>
        <v>0</v>
      </c>
      <c r="G24" s="48"/>
      <c r="I24" s="86"/>
      <c r="J24" s="87">
        <f t="shared" ref="J24:J30" si="2">ROUND($J$20*I24/100,2)</f>
        <v>0</v>
      </c>
      <c r="K24" s="88">
        <f t="shared" ref="K24:K30" si="3">ROUND(J24*$E$14,2)</f>
        <v>0</v>
      </c>
      <c r="L24" s="83"/>
      <c r="M24" s="83"/>
      <c r="N24" s="209"/>
      <c r="O24" s="84">
        <f t="shared" ref="O24:O30" si="4">ROUND($O$20*N24/100,2)</f>
        <v>0</v>
      </c>
      <c r="P24" s="85">
        <f t="shared" ref="P24:P30" si="5">ROUND(O24*$E$14,2)</f>
        <v>0</v>
      </c>
    </row>
    <row r="25" spans="1:16" ht="16.899999999999999" customHeight="1" thickBot="1" x14ac:dyDescent="0.3">
      <c r="A25" s="78" t="s">
        <v>52</v>
      </c>
      <c r="B25" s="456" t="s">
        <v>53</v>
      </c>
      <c r="C25" s="456"/>
      <c r="D25" s="209"/>
      <c r="E25" s="84">
        <f t="shared" si="0"/>
        <v>0</v>
      </c>
      <c r="F25" s="85">
        <f t="shared" si="1"/>
        <v>0</v>
      </c>
      <c r="G25" s="48"/>
      <c r="I25" s="209"/>
      <c r="J25" s="87">
        <f t="shared" si="2"/>
        <v>0</v>
      </c>
      <c r="K25" s="88">
        <f t="shared" si="3"/>
        <v>0</v>
      </c>
      <c r="L25" s="83"/>
      <c r="M25" s="83"/>
      <c r="N25" s="209"/>
      <c r="O25" s="84">
        <f t="shared" si="4"/>
        <v>0</v>
      </c>
      <c r="P25" s="85">
        <f t="shared" si="5"/>
        <v>0</v>
      </c>
    </row>
    <row r="26" spans="1:16" ht="16.899999999999999" customHeight="1" thickBot="1" x14ac:dyDescent="0.3">
      <c r="A26" s="78" t="s">
        <v>54</v>
      </c>
      <c r="B26" s="456" t="s">
        <v>55</v>
      </c>
      <c r="C26" s="456"/>
      <c r="D26" s="209"/>
      <c r="E26" s="84">
        <f t="shared" si="0"/>
        <v>0</v>
      </c>
      <c r="F26" s="85">
        <f t="shared" si="1"/>
        <v>0</v>
      </c>
      <c r="G26" s="48"/>
      <c r="I26" s="86"/>
      <c r="J26" s="87"/>
      <c r="K26" s="88"/>
      <c r="L26" s="83"/>
      <c r="M26" s="83"/>
      <c r="N26" s="209"/>
      <c r="O26" s="84">
        <f t="shared" si="4"/>
        <v>0</v>
      </c>
      <c r="P26" s="85">
        <f t="shared" si="5"/>
        <v>0</v>
      </c>
    </row>
    <row r="27" spans="1:16" ht="16.899999999999999" customHeight="1" thickBot="1" x14ac:dyDescent="0.3">
      <c r="A27" s="78" t="s">
        <v>56</v>
      </c>
      <c r="B27" s="456" t="s">
        <v>57</v>
      </c>
      <c r="C27" s="456"/>
      <c r="D27" s="209"/>
      <c r="E27" s="84">
        <f t="shared" si="0"/>
        <v>0</v>
      </c>
      <c r="F27" s="85">
        <f t="shared" si="1"/>
        <v>0</v>
      </c>
      <c r="G27" s="48"/>
      <c r="I27" s="86"/>
      <c r="J27" s="87"/>
      <c r="K27" s="88"/>
      <c r="L27" s="83"/>
      <c r="M27" s="83"/>
      <c r="N27" s="209"/>
      <c r="O27" s="84">
        <f t="shared" si="4"/>
        <v>0</v>
      </c>
      <c r="P27" s="85">
        <f t="shared" si="5"/>
        <v>0</v>
      </c>
    </row>
    <row r="28" spans="1:16" ht="16.899999999999999" customHeight="1" thickBot="1" x14ac:dyDescent="0.3">
      <c r="A28" s="78" t="s">
        <v>58</v>
      </c>
      <c r="B28" s="456" t="s">
        <v>59</v>
      </c>
      <c r="C28" s="456"/>
      <c r="D28" s="209"/>
      <c r="E28" s="84">
        <f t="shared" si="0"/>
        <v>0</v>
      </c>
      <c r="F28" s="85">
        <f t="shared" si="1"/>
        <v>0</v>
      </c>
      <c r="G28" s="48"/>
      <c r="I28" s="209"/>
      <c r="J28" s="87">
        <f t="shared" si="2"/>
        <v>0</v>
      </c>
      <c r="K28" s="88">
        <f t="shared" si="3"/>
        <v>0</v>
      </c>
      <c r="L28" s="83"/>
      <c r="M28" s="83"/>
      <c r="N28" s="209"/>
      <c r="O28" s="84">
        <f t="shared" si="4"/>
        <v>0</v>
      </c>
      <c r="P28" s="85">
        <f t="shared" si="5"/>
        <v>0</v>
      </c>
    </row>
    <row r="29" spans="1:16" ht="16.899999999999999" customHeight="1" thickBot="1" x14ac:dyDescent="0.3">
      <c r="A29" s="78" t="s">
        <v>60</v>
      </c>
      <c r="B29" s="456" t="s">
        <v>61</v>
      </c>
      <c r="C29" s="456"/>
      <c r="D29" s="209"/>
      <c r="E29" s="84">
        <f t="shared" si="0"/>
        <v>0</v>
      </c>
      <c r="F29" s="85">
        <f t="shared" si="1"/>
        <v>0</v>
      </c>
      <c r="G29" s="48"/>
      <c r="I29" s="209"/>
      <c r="J29" s="84">
        <f t="shared" si="2"/>
        <v>0</v>
      </c>
      <c r="K29" s="85">
        <f t="shared" si="3"/>
        <v>0</v>
      </c>
      <c r="N29" s="209"/>
      <c r="O29" s="84">
        <f t="shared" si="4"/>
        <v>0</v>
      </c>
      <c r="P29" s="85">
        <f t="shared" si="5"/>
        <v>0</v>
      </c>
    </row>
    <row r="30" spans="1:16" ht="16.899999999999999" customHeight="1" thickBot="1" x14ac:dyDescent="0.3">
      <c r="A30" s="78" t="s">
        <v>62</v>
      </c>
      <c r="B30" s="456" t="s">
        <v>63</v>
      </c>
      <c r="C30" s="456"/>
      <c r="D30" s="210"/>
      <c r="E30" s="89">
        <f t="shared" si="0"/>
        <v>0</v>
      </c>
      <c r="F30" s="90">
        <f t="shared" si="1"/>
        <v>0</v>
      </c>
      <c r="G30" s="48"/>
      <c r="I30" s="210"/>
      <c r="J30" s="89">
        <f t="shared" si="2"/>
        <v>0</v>
      </c>
      <c r="K30" s="90">
        <f t="shared" si="3"/>
        <v>0</v>
      </c>
      <c r="N30" s="210"/>
      <c r="O30" s="89">
        <f t="shared" si="4"/>
        <v>0</v>
      </c>
      <c r="P30" s="90">
        <f t="shared" si="5"/>
        <v>0</v>
      </c>
    </row>
    <row r="31" spans="1:16" ht="25.9" customHeight="1" thickBot="1" x14ac:dyDescent="0.3">
      <c r="A31" s="466" t="s">
        <v>64</v>
      </c>
      <c r="B31" s="467"/>
      <c r="C31" s="468"/>
      <c r="D31" s="91">
        <f>SUM(D23:D30)</f>
        <v>0</v>
      </c>
      <c r="E31" s="92">
        <f>SUM(E23:E30)</f>
        <v>0</v>
      </c>
      <c r="F31" s="93">
        <f>SUM(F23:F30)</f>
        <v>0</v>
      </c>
      <c r="G31" s="94"/>
      <c r="I31" s="91">
        <f>SUM(I23:I30)</f>
        <v>0</v>
      </c>
      <c r="J31" s="92">
        <f>SUM(J23:J30)</f>
        <v>0</v>
      </c>
      <c r="K31" s="93">
        <f>SUM(K23:K30)</f>
        <v>0</v>
      </c>
      <c r="N31" s="91">
        <f>SUM(N23:N30)</f>
        <v>0</v>
      </c>
      <c r="O31" s="92">
        <f>SUM(O23:O30)</f>
        <v>0</v>
      </c>
      <c r="P31" s="93">
        <f>SUM(P23:P30)</f>
        <v>0</v>
      </c>
    </row>
    <row r="32" spans="1:16" ht="18" customHeight="1" thickBot="1" x14ac:dyDescent="0.3">
      <c r="A32" s="73" t="s">
        <v>65</v>
      </c>
      <c r="B32" s="66" t="s">
        <v>66</v>
      </c>
      <c r="C32" s="95"/>
      <c r="D32" s="96"/>
      <c r="E32" s="97"/>
      <c r="F32" s="98"/>
      <c r="G32" s="48"/>
      <c r="I32" s="96"/>
      <c r="J32" s="97"/>
      <c r="K32" s="98"/>
      <c r="N32" s="96"/>
      <c r="O32" s="97"/>
      <c r="P32" s="98"/>
    </row>
    <row r="33" spans="1:16" ht="16.899999999999999" customHeight="1" thickBot="1" x14ac:dyDescent="0.3">
      <c r="A33" s="99" t="s">
        <v>67</v>
      </c>
      <c r="B33" s="100" t="s">
        <v>68</v>
      </c>
      <c r="C33" s="100"/>
      <c r="D33" s="101" t="e">
        <f>ROUND($E$13*100/$E$15,2)</f>
        <v>#DIV/0!</v>
      </c>
      <c r="E33" s="79" t="e">
        <f>ROUND($E$20*D33/100,2)</f>
        <v>#DIV/0!</v>
      </c>
      <c r="F33" s="80" t="e">
        <f>ROUND(E33*$E$14,2)</f>
        <v>#DIV/0!</v>
      </c>
      <c r="G33" s="48"/>
      <c r="I33" s="101" t="e">
        <f>ROUND($J$13*100/$J$15,2)</f>
        <v>#DIV/0!</v>
      </c>
      <c r="J33" s="81" t="e">
        <f>ROUND($J$20*I33/100,2)</f>
        <v>#DIV/0!</v>
      </c>
      <c r="K33" s="80" t="e">
        <f>ROUND(J33*$E$14,2)</f>
        <v>#DIV/0!</v>
      </c>
      <c r="N33" s="101" t="e">
        <f>ROUND($O$13*100/$O$15,2)</f>
        <v>#DIV/0!</v>
      </c>
      <c r="O33" s="81" t="e">
        <f>ROUND($O$20*N33/100,2)</f>
        <v>#DIV/0!</v>
      </c>
      <c r="P33" s="82" t="e">
        <f>ROUND(O33*$E$14,2)</f>
        <v>#DIV/0!</v>
      </c>
    </row>
    <row r="34" spans="1:16" ht="16.899999999999999" customHeight="1" thickBot="1" x14ac:dyDescent="0.3">
      <c r="A34" s="102"/>
      <c r="B34" s="103" t="s">
        <v>69</v>
      </c>
      <c r="C34" s="104">
        <f>$D$31</f>
        <v>0</v>
      </c>
      <c r="D34" s="105" t="e">
        <f>ROUND(E34*100/$E$20,2)</f>
        <v>#DIV/0!</v>
      </c>
      <c r="E34" s="84" t="e">
        <f>ROUND($E$33*C34/100,2)</f>
        <v>#DIV/0!</v>
      </c>
      <c r="F34" s="85" t="e">
        <f t="shared" ref="F34:F42" si="6">ROUND(E34*$E$14,2)</f>
        <v>#DIV/0!</v>
      </c>
      <c r="G34" s="48"/>
      <c r="H34" s="106">
        <f>$I$31</f>
        <v>0</v>
      </c>
      <c r="I34" s="107" t="e">
        <f>ROUND(J34*100/$J$20,2)</f>
        <v>#DIV/0!</v>
      </c>
      <c r="J34" s="87" t="e">
        <f>ROUND($J$33*H34/100,2)</f>
        <v>#DIV/0!</v>
      </c>
      <c r="K34" s="85" t="e">
        <f t="shared" ref="K34:K42" si="7">ROUND(J34*$E$14,2)</f>
        <v>#DIV/0!</v>
      </c>
      <c r="M34" s="108">
        <f>$N$31</f>
        <v>0</v>
      </c>
      <c r="N34" s="107" t="e">
        <f>ROUND(O34*100/$O$20,2)</f>
        <v>#DIV/0!</v>
      </c>
      <c r="O34" s="87" t="e">
        <f>ROUND($O$33*M34/100,2)</f>
        <v>#DIV/0!</v>
      </c>
      <c r="P34" s="88" t="e">
        <f t="shared" ref="P34:P42" si="8">ROUND(O34*$E$14,2)</f>
        <v>#DIV/0!</v>
      </c>
    </row>
    <row r="35" spans="1:16" ht="16.899999999999999" customHeight="1" thickBot="1" x14ac:dyDescent="0.3">
      <c r="A35" s="99" t="s">
        <v>70</v>
      </c>
      <c r="B35" s="100" t="s">
        <v>71</v>
      </c>
      <c r="C35" s="109"/>
      <c r="D35" s="110" t="e">
        <f>ROUND(E10*100/E15,2)</f>
        <v>#DIV/0!</v>
      </c>
      <c r="E35" s="84" t="e">
        <f>ROUND($E$20*D35/100,2)</f>
        <v>#DIV/0!</v>
      </c>
      <c r="F35" s="85" t="e">
        <f t="shared" si="6"/>
        <v>#DIV/0!</v>
      </c>
      <c r="G35" s="48"/>
      <c r="H35" s="109"/>
      <c r="I35" s="110" t="e">
        <f>ROUND($J$10*100/$J$15,2)</f>
        <v>#DIV/0!</v>
      </c>
      <c r="J35" s="87" t="e">
        <f>ROUND($J$20*I35/100,2)</f>
        <v>#DIV/0!</v>
      </c>
      <c r="K35" s="85" t="e">
        <f t="shared" si="7"/>
        <v>#DIV/0!</v>
      </c>
      <c r="M35" s="109"/>
      <c r="N35" s="110" t="e">
        <f>ROUND($O$10*100/$O$15,2)</f>
        <v>#DIV/0!</v>
      </c>
      <c r="O35" s="87" t="e">
        <f>ROUND($O$20*N35/100,2)</f>
        <v>#DIV/0!</v>
      </c>
      <c r="P35" s="88" t="e">
        <f t="shared" si="8"/>
        <v>#DIV/0!</v>
      </c>
    </row>
    <row r="36" spans="1:16" ht="16.899999999999999" customHeight="1" thickBot="1" x14ac:dyDescent="0.3">
      <c r="A36" s="102"/>
      <c r="B36" s="103" t="s">
        <v>72</v>
      </c>
      <c r="C36" s="104">
        <f>$D$31</f>
        <v>0</v>
      </c>
      <c r="D36" s="105" t="e">
        <f>ROUND(E36*100/$E$20,2)</f>
        <v>#DIV/0!</v>
      </c>
      <c r="E36" s="84" t="e">
        <f>ROUND($E$35*C36/100,2)</f>
        <v>#DIV/0!</v>
      </c>
      <c r="F36" s="85" t="e">
        <f t="shared" si="6"/>
        <v>#DIV/0!</v>
      </c>
      <c r="G36" s="48"/>
      <c r="H36" s="106">
        <f>$I$31</f>
        <v>0</v>
      </c>
      <c r="I36" s="107" t="e">
        <f>ROUND(J36*100/$J$20,2)</f>
        <v>#DIV/0!</v>
      </c>
      <c r="J36" s="87" t="e">
        <f>ROUND($J$35*H36/100,2)</f>
        <v>#DIV/0!</v>
      </c>
      <c r="K36" s="85" t="e">
        <f t="shared" si="7"/>
        <v>#DIV/0!</v>
      </c>
      <c r="M36" s="108">
        <f>$N$31</f>
        <v>0</v>
      </c>
      <c r="N36" s="107" t="e">
        <f>ROUND(O36*100/$E$20,2)</f>
        <v>#DIV/0!</v>
      </c>
      <c r="O36" s="87" t="e">
        <f>ROUND($O$35*M36/100,2)</f>
        <v>#DIV/0!</v>
      </c>
      <c r="P36" s="88" t="e">
        <f t="shared" si="8"/>
        <v>#DIV/0!</v>
      </c>
    </row>
    <row r="37" spans="1:16" ht="16.899999999999999" customHeight="1" thickBot="1" x14ac:dyDescent="0.3">
      <c r="A37" s="99" t="s">
        <v>73</v>
      </c>
      <c r="B37" s="100" t="s">
        <v>74</v>
      </c>
      <c r="C37" s="109"/>
      <c r="D37" s="110" t="e">
        <f>ROUND(E11*100/E15,2)</f>
        <v>#DIV/0!</v>
      </c>
      <c r="E37" s="84" t="e">
        <f>ROUND($E$20*D37/100,2)</f>
        <v>#DIV/0!</v>
      </c>
      <c r="F37" s="85" t="e">
        <f t="shared" si="6"/>
        <v>#DIV/0!</v>
      </c>
      <c r="G37" s="48"/>
      <c r="H37" s="109"/>
      <c r="I37" s="110" t="e">
        <f>ROUND($J$11*100/$J$15,2)</f>
        <v>#DIV/0!</v>
      </c>
      <c r="J37" s="87" t="e">
        <f>ROUND($J$20*I37/100,2)</f>
        <v>#DIV/0!</v>
      </c>
      <c r="K37" s="85" t="e">
        <f t="shared" si="7"/>
        <v>#DIV/0!</v>
      </c>
      <c r="M37" s="109"/>
      <c r="N37" s="110" t="e">
        <f>ROUND($O$11*100/$O$15,2)</f>
        <v>#DIV/0!</v>
      </c>
      <c r="O37" s="87" t="e">
        <f>ROUND($O$20*N37/100,2)</f>
        <v>#DIV/0!</v>
      </c>
      <c r="P37" s="88" t="e">
        <f t="shared" si="8"/>
        <v>#DIV/0!</v>
      </c>
    </row>
    <row r="38" spans="1:16" ht="16.899999999999999" customHeight="1" thickBot="1" x14ac:dyDescent="0.3">
      <c r="A38" s="102"/>
      <c r="B38" s="103" t="s">
        <v>75</v>
      </c>
      <c r="C38" s="104">
        <f>$D$31</f>
        <v>0</v>
      </c>
      <c r="D38" s="105" t="e">
        <f>ROUND(E38*100/$E$20,2)</f>
        <v>#DIV/0!</v>
      </c>
      <c r="E38" s="84" t="e">
        <f>ROUND($E$37*C38/100,2)</f>
        <v>#DIV/0!</v>
      </c>
      <c r="F38" s="85" t="e">
        <f t="shared" si="6"/>
        <v>#DIV/0!</v>
      </c>
      <c r="G38" s="48"/>
      <c r="H38" s="106">
        <f>$I$31</f>
        <v>0</v>
      </c>
      <c r="I38" s="107" t="e">
        <f>ROUND(J38*100/$J$20,2)</f>
        <v>#DIV/0!</v>
      </c>
      <c r="J38" s="87" t="e">
        <f>ROUND($J$37*H38/100,2)</f>
        <v>#DIV/0!</v>
      </c>
      <c r="K38" s="85" t="e">
        <f t="shared" si="7"/>
        <v>#DIV/0!</v>
      </c>
      <c r="M38" s="108">
        <f>$N$31</f>
        <v>0</v>
      </c>
      <c r="N38" s="107" t="e">
        <f>ROUND(O38*100/$O$20,2)</f>
        <v>#DIV/0!</v>
      </c>
      <c r="O38" s="87" t="e">
        <f>ROUND($O$37*M38/100,2)</f>
        <v>#DIV/0!</v>
      </c>
      <c r="P38" s="88" t="e">
        <f t="shared" si="8"/>
        <v>#DIV/0!</v>
      </c>
    </row>
    <row r="39" spans="1:16" ht="16.899999999999999" customHeight="1" thickBot="1" x14ac:dyDescent="0.3">
      <c r="A39" s="99" t="s">
        <v>76</v>
      </c>
      <c r="B39" s="100" t="s">
        <v>77</v>
      </c>
      <c r="C39" s="109"/>
      <c r="D39" s="110" t="e">
        <f>ROUND($E$12*100/$E$15,2)</f>
        <v>#DIV/0!</v>
      </c>
      <c r="E39" s="84" t="e">
        <f>ROUND($E$20*D39/100,2)</f>
        <v>#DIV/0!</v>
      </c>
      <c r="F39" s="85" t="e">
        <f t="shared" si="6"/>
        <v>#DIV/0!</v>
      </c>
      <c r="G39" s="48"/>
      <c r="H39" s="109"/>
      <c r="I39" s="110" t="e">
        <f>ROUND($J$12*100/$J$15,2)</f>
        <v>#DIV/0!</v>
      </c>
      <c r="J39" s="87" t="e">
        <f>ROUND($J$20*I39/100,2)</f>
        <v>#DIV/0!</v>
      </c>
      <c r="K39" s="85" t="e">
        <f t="shared" si="7"/>
        <v>#DIV/0!</v>
      </c>
      <c r="M39" s="109"/>
      <c r="N39" s="110" t="e">
        <f>ROUND($O$12*100/$O$15,2)</f>
        <v>#DIV/0!</v>
      </c>
      <c r="O39" s="87" t="e">
        <f>ROUND($O$20*N39/100,2)</f>
        <v>#DIV/0!</v>
      </c>
      <c r="P39" s="88" t="e">
        <f t="shared" si="8"/>
        <v>#DIV/0!</v>
      </c>
    </row>
    <row r="40" spans="1:16" ht="16.899999999999999" customHeight="1" thickBot="1" x14ac:dyDescent="0.3">
      <c r="A40" s="111"/>
      <c r="B40" s="103" t="s">
        <v>78</v>
      </c>
      <c r="C40" s="104">
        <f>$D$31</f>
        <v>0</v>
      </c>
      <c r="D40" s="105" t="e">
        <f>ROUND(E40*100/$E$20,2)</f>
        <v>#DIV/0!</v>
      </c>
      <c r="E40" s="84" t="e">
        <f>ROUND($E$39*C40/100,2)</f>
        <v>#DIV/0!</v>
      </c>
      <c r="F40" s="85" t="e">
        <f t="shared" si="6"/>
        <v>#DIV/0!</v>
      </c>
      <c r="G40" s="48"/>
      <c r="H40" s="106">
        <f>$I$31</f>
        <v>0</v>
      </c>
      <c r="I40" s="107" t="e">
        <f>ROUND($J$40*100/$J$20,2)</f>
        <v>#DIV/0!</v>
      </c>
      <c r="J40" s="87" t="e">
        <f>ROUND($J$39*H40/100,2)</f>
        <v>#DIV/0!</v>
      </c>
      <c r="K40" s="85" t="e">
        <f t="shared" si="7"/>
        <v>#DIV/0!</v>
      </c>
      <c r="M40" s="108">
        <f>$N$31</f>
        <v>0</v>
      </c>
      <c r="N40" s="107" t="e">
        <f>ROUND(O40*100/$E$20,2)</f>
        <v>#DIV/0!</v>
      </c>
      <c r="O40" s="87" t="e">
        <f>ROUND($O$39*M40/100,2)</f>
        <v>#DIV/0!</v>
      </c>
      <c r="P40" s="88" t="e">
        <f t="shared" si="8"/>
        <v>#DIV/0!</v>
      </c>
    </row>
    <row r="41" spans="1:16" ht="16.899999999999999" customHeight="1" thickBot="1" x14ac:dyDescent="0.3">
      <c r="A41" s="112" t="s">
        <v>79</v>
      </c>
      <c r="B41" s="100" t="s">
        <v>80</v>
      </c>
      <c r="C41" s="109"/>
      <c r="D41" s="110" t="e">
        <f>ROUND(((1.85*E20)/E16/E20)*D35,2)</f>
        <v>#DIV/0!</v>
      </c>
      <c r="E41" s="84" t="e">
        <f>ROUND($E$20*D41/100,2)</f>
        <v>#DIV/0!</v>
      </c>
      <c r="F41" s="85" t="e">
        <f t="shared" si="6"/>
        <v>#DIV/0!</v>
      </c>
      <c r="G41" s="48"/>
      <c r="H41" s="109"/>
      <c r="I41" s="110" t="e">
        <f>ROUND(((1.85*J20)/J16/J20)*I35,2)</f>
        <v>#DIV/0!</v>
      </c>
      <c r="J41" s="87" t="e">
        <f>ROUND($J$20*I41/100,2)</f>
        <v>#DIV/0!</v>
      </c>
      <c r="K41" s="85" t="e">
        <f t="shared" si="7"/>
        <v>#DIV/0!</v>
      </c>
      <c r="M41" s="109"/>
      <c r="N41" s="110" t="e">
        <f>ROUND(((1.85*O20)/O16/O20)*N35,2)</f>
        <v>#DIV/0!</v>
      </c>
      <c r="O41" s="87" t="e">
        <f>ROUND($O$20*N41/100,2)</f>
        <v>#DIV/0!</v>
      </c>
      <c r="P41" s="88" t="e">
        <f t="shared" si="8"/>
        <v>#DIV/0!</v>
      </c>
    </row>
    <row r="42" spans="1:16" ht="16.899999999999999" customHeight="1" thickBot="1" x14ac:dyDescent="0.3">
      <c r="A42" s="102"/>
      <c r="B42" s="103" t="s">
        <v>81</v>
      </c>
      <c r="C42" s="104">
        <f>$D$31</f>
        <v>0</v>
      </c>
      <c r="D42" s="113" t="e">
        <f>ROUND(E42*100/$E$20,2)</f>
        <v>#DIV/0!</v>
      </c>
      <c r="E42" s="89" t="e">
        <f>ROUND($E$41*C42/100,2)</f>
        <v>#DIV/0!</v>
      </c>
      <c r="F42" s="90" t="e">
        <f t="shared" si="6"/>
        <v>#DIV/0!</v>
      </c>
      <c r="G42" s="48"/>
      <c r="H42" s="106">
        <f>$I$31</f>
        <v>0</v>
      </c>
      <c r="I42" s="114" t="e">
        <f>ROUND(J42*100/$J$20,2)</f>
        <v>#DIV/0!</v>
      </c>
      <c r="J42" s="115" t="e">
        <f>ROUND($J$41*H42/100,2)</f>
        <v>#DIV/0!</v>
      </c>
      <c r="K42" s="90" t="e">
        <f t="shared" si="7"/>
        <v>#DIV/0!</v>
      </c>
      <c r="M42" s="108">
        <f>$N$31</f>
        <v>0</v>
      </c>
      <c r="N42" s="114" t="e">
        <f>ROUND(O42*100/$E$20,2)</f>
        <v>#DIV/0!</v>
      </c>
      <c r="O42" s="115" t="e">
        <f>ROUND($O$41*M42/100,2)</f>
        <v>#DIV/0!</v>
      </c>
      <c r="P42" s="116" t="e">
        <f t="shared" si="8"/>
        <v>#DIV/0!</v>
      </c>
    </row>
    <row r="43" spans="1:16" ht="25.9" customHeight="1" thickBot="1" x14ac:dyDescent="0.3">
      <c r="A43" s="117" t="s">
        <v>82</v>
      </c>
      <c r="B43" s="118"/>
      <c r="C43" s="119"/>
      <c r="D43" s="91" t="e">
        <f>SUM(D33:D42)</f>
        <v>#DIV/0!</v>
      </c>
      <c r="E43" s="92" t="e">
        <f>SUM(E33:E42)</f>
        <v>#DIV/0!</v>
      </c>
      <c r="F43" s="93" t="e">
        <f>SUM(F33:F42)</f>
        <v>#DIV/0!</v>
      </c>
      <c r="G43" s="48"/>
      <c r="I43" s="91" t="e">
        <f>SUM(I33:I42)</f>
        <v>#DIV/0!</v>
      </c>
      <c r="J43" s="120" t="e">
        <f>SUM(J33:J42)</f>
        <v>#DIV/0!</v>
      </c>
      <c r="K43" s="93" t="e">
        <f>SUM(K33:K42)</f>
        <v>#DIV/0!</v>
      </c>
      <c r="N43" s="91" t="e">
        <f>SUM(N33:N42)</f>
        <v>#DIV/0!</v>
      </c>
      <c r="O43" s="120" t="e">
        <f>SUM(O33:O42)</f>
        <v>#DIV/0!</v>
      </c>
      <c r="P43" s="93" t="e">
        <f>SUM(P33:P42)</f>
        <v>#DIV/0!</v>
      </c>
    </row>
    <row r="44" spans="1:16" ht="25.9" customHeight="1" thickBot="1" x14ac:dyDescent="0.3">
      <c r="A44" s="469" t="s">
        <v>83</v>
      </c>
      <c r="B44" s="470"/>
      <c r="C44" s="471"/>
      <c r="D44" s="121" t="e">
        <f>D31+D43</f>
        <v>#DIV/0!</v>
      </c>
      <c r="E44" s="122" t="e">
        <f>E43+E31</f>
        <v>#DIV/0!</v>
      </c>
      <c r="F44" s="122" t="e">
        <f>F43+F31</f>
        <v>#DIV/0!</v>
      </c>
      <c r="G44" s="48"/>
      <c r="H44" s="48"/>
      <c r="I44" s="121" t="e">
        <f>I31+I43</f>
        <v>#DIV/0!</v>
      </c>
      <c r="J44" s="123" t="e">
        <f>J43+J31</f>
        <v>#DIV/0!</v>
      </c>
      <c r="K44" s="122" t="e">
        <f>K43+K31</f>
        <v>#DIV/0!</v>
      </c>
      <c r="M44" s="48"/>
      <c r="N44" s="121" t="e">
        <f>N31+N43</f>
        <v>#DIV/0!</v>
      </c>
      <c r="O44" s="123" t="e">
        <f>O43+O31</f>
        <v>#DIV/0!</v>
      </c>
      <c r="P44" s="122" t="e">
        <f>P43+P31</f>
        <v>#DIV/0!</v>
      </c>
    </row>
    <row r="45" spans="1:16" ht="18" customHeight="1" thickBot="1" x14ac:dyDescent="0.3">
      <c r="A45" s="73" t="s">
        <v>84</v>
      </c>
      <c r="B45" s="66" t="s">
        <v>85</v>
      </c>
      <c r="C45" s="66"/>
      <c r="D45" s="124"/>
      <c r="E45" s="125"/>
      <c r="F45" s="126"/>
      <c r="G45" s="48"/>
      <c r="H45" s="48"/>
      <c r="I45" s="127"/>
      <c r="J45" s="75"/>
      <c r="K45" s="128"/>
      <c r="M45" s="48"/>
      <c r="N45" s="127"/>
      <c r="O45" s="75"/>
      <c r="P45" s="128"/>
    </row>
    <row r="46" spans="1:16" ht="16.899999999999999" customHeight="1" thickBot="1" x14ac:dyDescent="0.3">
      <c r="A46" s="129" t="s">
        <v>86</v>
      </c>
      <c r="B46" s="130" t="s">
        <v>87</v>
      </c>
      <c r="C46" s="130"/>
      <c r="D46" s="211"/>
      <c r="E46" s="79">
        <f>ROUND($E$20*D46/100,2)</f>
        <v>0</v>
      </c>
      <c r="F46" s="80">
        <f>ROUND(E46*$E$14,2)</f>
        <v>0</v>
      </c>
      <c r="G46" s="48"/>
      <c r="H46" s="48"/>
      <c r="I46" s="211"/>
      <c r="J46" s="79">
        <f>ROUND($J$20*I46/100,2)</f>
        <v>0</v>
      </c>
      <c r="K46" s="80">
        <f>ROUND(J46*$E$14,2)</f>
        <v>0</v>
      </c>
      <c r="M46" s="48"/>
      <c r="N46" s="211"/>
      <c r="O46" s="79">
        <f>ROUND($O$20*N46/100,2)</f>
        <v>0</v>
      </c>
      <c r="P46" s="80">
        <f>ROUND(O46*$E$14,2)</f>
        <v>0</v>
      </c>
    </row>
    <row r="47" spans="1:16" ht="16.899999999999999" customHeight="1" thickBot="1" x14ac:dyDescent="0.3">
      <c r="A47" s="129" t="s">
        <v>88</v>
      </c>
      <c r="B47" s="130" t="s">
        <v>89</v>
      </c>
      <c r="C47" s="130"/>
      <c r="D47" s="211"/>
      <c r="E47" s="79">
        <f>ROUND($E$20*D47/100,2)</f>
        <v>0</v>
      </c>
      <c r="F47" s="80">
        <f>ROUND(E47*$E$14,2)</f>
        <v>0</v>
      </c>
      <c r="G47" s="48"/>
      <c r="H47" s="48"/>
      <c r="I47" s="211"/>
      <c r="J47" s="79">
        <f>ROUND($J$20*I47/100,2)</f>
        <v>0</v>
      </c>
      <c r="K47" s="80">
        <f>ROUND(J47*$E$14,2)</f>
        <v>0</v>
      </c>
      <c r="M47" s="48"/>
      <c r="N47" s="211"/>
      <c r="O47" s="79">
        <f>ROUND($O$20*N47/100,2)</f>
        <v>0</v>
      </c>
      <c r="P47" s="80">
        <f>ROUND(O47*$E$14,2)</f>
        <v>0</v>
      </c>
    </row>
    <row r="48" spans="1:16" ht="20.45" customHeight="1" thickBot="1" x14ac:dyDescent="0.3">
      <c r="A48" s="131" t="s">
        <v>90</v>
      </c>
      <c r="B48" s="132"/>
      <c r="C48" s="133"/>
      <c r="D48" s="134" t="e">
        <f>D44+D46+D47</f>
        <v>#DIV/0!</v>
      </c>
      <c r="E48" s="135" t="e">
        <f>E47+E46+E44</f>
        <v>#DIV/0!</v>
      </c>
      <c r="F48" s="136" t="e">
        <f>F47+F46+F44</f>
        <v>#DIV/0!</v>
      </c>
      <c r="G48" s="48"/>
      <c r="H48" s="48"/>
      <c r="I48" s="137" t="e">
        <f>I44+I46+I47</f>
        <v>#DIV/0!</v>
      </c>
      <c r="J48" s="135" t="e">
        <f>J47+J46+J44</f>
        <v>#DIV/0!</v>
      </c>
      <c r="K48" s="136" t="e">
        <f>K47+K46+K44</f>
        <v>#DIV/0!</v>
      </c>
      <c r="M48" s="48"/>
      <c r="N48" s="137" t="e">
        <f>N44+N46+N47</f>
        <v>#DIV/0!</v>
      </c>
      <c r="O48" s="135" t="e">
        <f>O47+O46+O44</f>
        <v>#DIV/0!</v>
      </c>
      <c r="P48" s="136" t="e">
        <f>P47+P46+P44</f>
        <v>#DIV/0!</v>
      </c>
    </row>
    <row r="49" spans="1:16" ht="18" customHeight="1" thickBot="1" x14ac:dyDescent="0.3">
      <c r="A49" s="138" t="s">
        <v>91</v>
      </c>
      <c r="B49" s="472" t="s">
        <v>92</v>
      </c>
      <c r="C49" s="472"/>
      <c r="D49" s="472"/>
      <c r="E49" s="70"/>
      <c r="F49" s="71"/>
      <c r="G49" s="48"/>
      <c r="H49" s="48"/>
      <c r="I49" s="139"/>
      <c r="J49" s="125"/>
      <c r="K49" s="126"/>
      <c r="M49" s="48"/>
      <c r="N49" s="139"/>
      <c r="O49" s="125"/>
      <c r="P49" s="126"/>
    </row>
    <row r="50" spans="1:16" ht="15.75" thickBot="1" x14ac:dyDescent="0.3">
      <c r="A50" s="140" t="s">
        <v>93</v>
      </c>
      <c r="B50" s="464" t="s">
        <v>94</v>
      </c>
      <c r="C50" s="464"/>
      <c r="D50" s="211"/>
      <c r="E50" s="79">
        <f>ROUND($E$20*D50/100,2)</f>
        <v>0</v>
      </c>
      <c r="F50" s="80">
        <f t="shared" ref="F50" si="9">ROUND(E50*$E$14,2)</f>
        <v>0</v>
      </c>
      <c r="G50" s="48"/>
      <c r="H50" s="142"/>
      <c r="I50" s="211"/>
      <c r="J50" s="79">
        <f>ROUND($J$20*I50/100,2)</f>
        <v>0</v>
      </c>
      <c r="K50" s="80">
        <f t="shared" ref="K50" si="10">ROUND(J50*$E$14,2)</f>
        <v>0</v>
      </c>
      <c r="M50" s="142"/>
      <c r="N50" s="212"/>
      <c r="O50" s="84">
        <f>ROUND($O$20*N50/100,2)</f>
        <v>0</v>
      </c>
      <c r="P50" s="85">
        <f t="shared" ref="P50" si="11">ROUND(O50*$E$14,2)</f>
        <v>0</v>
      </c>
    </row>
    <row r="51" spans="1:16" ht="16.899999999999999" customHeight="1" thickBot="1" x14ac:dyDescent="0.3">
      <c r="A51" s="144" t="s">
        <v>98</v>
      </c>
      <c r="B51" s="473" t="s">
        <v>99</v>
      </c>
      <c r="C51" s="473"/>
      <c r="D51" s="212"/>
      <c r="E51" s="84">
        <f>ROUND($E$20*D51/100,2)</f>
        <v>0</v>
      </c>
      <c r="F51" s="85">
        <f t="shared" ref="F51:F55" si="12">ROUND(E51*$E$14,2)</f>
        <v>0</v>
      </c>
      <c r="G51" s="48"/>
      <c r="H51" s="48"/>
      <c r="I51" s="212"/>
      <c r="J51" s="84">
        <f>ROUND($J$20*I51/100,2)</f>
        <v>0</v>
      </c>
      <c r="K51" s="85">
        <f t="shared" ref="K51:K55" si="13">ROUND(J51*$E$14,2)</f>
        <v>0</v>
      </c>
      <c r="M51" s="48"/>
      <c r="N51" s="212"/>
      <c r="O51" s="84">
        <f>ROUND($O$20*N51/100,2)</f>
        <v>0</v>
      </c>
      <c r="P51" s="85">
        <f t="shared" ref="P51:P55" si="14">ROUND(O51*$E$14,2)</f>
        <v>0</v>
      </c>
    </row>
    <row r="52" spans="1:16" ht="35.25" customHeight="1" thickBot="1" x14ac:dyDescent="0.3">
      <c r="A52" s="144" t="s">
        <v>100</v>
      </c>
      <c r="B52" s="473" t="s">
        <v>101</v>
      </c>
      <c r="C52" s="473"/>
      <c r="D52" s="143"/>
      <c r="E52" s="84"/>
      <c r="F52" s="85"/>
      <c r="G52" s="48"/>
      <c r="H52" s="48"/>
      <c r="I52" s="143"/>
      <c r="J52" s="84"/>
      <c r="K52" s="85"/>
      <c r="M52" s="48"/>
      <c r="N52" s="143"/>
      <c r="O52" s="84"/>
      <c r="P52" s="85"/>
    </row>
    <row r="53" spans="1:16" ht="18.600000000000001" customHeight="1" thickBot="1" x14ac:dyDescent="0.3">
      <c r="A53" s="129" t="s">
        <v>102</v>
      </c>
      <c r="B53" s="145" t="s">
        <v>103</v>
      </c>
      <c r="C53" s="146"/>
      <c r="D53" s="212"/>
      <c r="E53" s="84">
        <f>ROUND($E$20*D53/100,2)</f>
        <v>0</v>
      </c>
      <c r="F53" s="85">
        <f>ROUND(E53*$E$14,2)</f>
        <v>0</v>
      </c>
      <c r="G53" s="48"/>
      <c r="H53" s="48"/>
      <c r="I53" s="212"/>
      <c r="J53" s="84">
        <f>ROUND($J$20*I53/100,2)</f>
        <v>0</v>
      </c>
      <c r="K53" s="85">
        <f>ROUND(J53*$E$14,2)</f>
        <v>0</v>
      </c>
      <c r="M53" s="48"/>
      <c r="N53" s="212"/>
      <c r="O53" s="84">
        <f>ROUND($O$20*N53/100,2)</f>
        <v>0</v>
      </c>
      <c r="P53" s="85">
        <f>ROUND(O53*$E$14,2)</f>
        <v>0</v>
      </c>
    </row>
    <row r="54" spans="1:16" ht="18.600000000000001" customHeight="1" thickBot="1" x14ac:dyDescent="0.3">
      <c r="A54" s="129" t="s">
        <v>104</v>
      </c>
      <c r="B54" s="145" t="s">
        <v>105</v>
      </c>
      <c r="C54" s="146"/>
      <c r="D54" s="212"/>
      <c r="E54" s="84">
        <f>ROUND($E$20*D54/100,2)</f>
        <v>0</v>
      </c>
      <c r="F54" s="85">
        <f>ROUND(E54*$E$14,2)</f>
        <v>0</v>
      </c>
      <c r="G54" s="48"/>
      <c r="H54" s="48"/>
      <c r="I54" s="212"/>
      <c r="J54" s="84">
        <f>ROUND($J$20*I54/100,2)</f>
        <v>0</v>
      </c>
      <c r="K54" s="85">
        <f>ROUND(J54*$E$14,2)</f>
        <v>0</v>
      </c>
      <c r="M54" s="48"/>
      <c r="N54" s="212"/>
      <c r="O54" s="84">
        <f>ROUND($O$20*N54/100,2)</f>
        <v>0</v>
      </c>
      <c r="P54" s="85">
        <f>ROUND(O54*$E$14,2)</f>
        <v>0</v>
      </c>
    </row>
    <row r="55" spans="1:16" ht="18.600000000000001" customHeight="1" thickBot="1" x14ac:dyDescent="0.3">
      <c r="A55" s="144" t="s">
        <v>106</v>
      </c>
      <c r="B55" s="473" t="s">
        <v>107</v>
      </c>
      <c r="C55" s="473"/>
      <c r="D55" s="213"/>
      <c r="E55" s="89">
        <f>ROUND($E$20*D55/100,2)</f>
        <v>0</v>
      </c>
      <c r="F55" s="90">
        <f t="shared" si="12"/>
        <v>0</v>
      </c>
      <c r="G55" s="48"/>
      <c r="H55" s="48"/>
      <c r="I55" s="213"/>
      <c r="J55" s="89">
        <f>ROUND($J$20*I55/100,2)</f>
        <v>0</v>
      </c>
      <c r="K55" s="90">
        <f t="shared" si="13"/>
        <v>0</v>
      </c>
      <c r="M55" s="48"/>
      <c r="N55" s="213"/>
      <c r="O55" s="89">
        <f>ROUND($O$20*N55/100,2)</f>
        <v>0</v>
      </c>
      <c r="P55" s="90">
        <f t="shared" si="14"/>
        <v>0</v>
      </c>
    </row>
    <row r="56" spans="1:16" ht="25.9" customHeight="1" thickBot="1" x14ac:dyDescent="0.3">
      <c r="A56" s="147" t="s">
        <v>108</v>
      </c>
      <c r="B56" s="148"/>
      <c r="C56" s="148"/>
      <c r="D56" s="149">
        <f>SUM(D51:D55)</f>
        <v>0</v>
      </c>
      <c r="E56" s="150">
        <f>SUM(E50:E55)</f>
        <v>0</v>
      </c>
      <c r="F56" s="151">
        <f>SUM(F51:F55)</f>
        <v>0</v>
      </c>
      <c r="G56" s="48"/>
      <c r="H56" s="48"/>
      <c r="I56" s="149">
        <f>SUM(I51:I55)</f>
        <v>0</v>
      </c>
      <c r="J56" s="152">
        <f>SUM(J50:J55)</f>
        <v>0</v>
      </c>
      <c r="K56" s="153">
        <f>SUM(K51:K55)</f>
        <v>0</v>
      </c>
      <c r="M56" s="48"/>
      <c r="N56" s="154">
        <f>SUM(N51:N55)</f>
        <v>0</v>
      </c>
      <c r="O56" s="152">
        <f>SUM(O50:O55)</f>
        <v>0</v>
      </c>
      <c r="P56" s="153">
        <f>SUM(P51:P55)</f>
        <v>0</v>
      </c>
    </row>
    <row r="57" spans="1:16" ht="18" customHeight="1" thickBot="1" x14ac:dyDescent="0.3">
      <c r="A57" s="65" t="s">
        <v>109</v>
      </c>
      <c r="B57" s="124" t="s">
        <v>110</v>
      </c>
      <c r="C57" s="155"/>
      <c r="D57" s="156"/>
      <c r="E57" s="70"/>
      <c r="F57" s="71"/>
      <c r="G57" s="48"/>
      <c r="H57" s="48"/>
      <c r="I57" s="157"/>
      <c r="J57" s="70"/>
      <c r="K57" s="71"/>
      <c r="M57" s="48"/>
      <c r="N57" s="157"/>
      <c r="O57" s="70"/>
      <c r="P57" s="71"/>
    </row>
    <row r="58" spans="1:16" ht="18" customHeight="1" thickBot="1" x14ac:dyDescent="0.3">
      <c r="A58" s="140" t="s">
        <v>111</v>
      </c>
      <c r="B58" s="124" t="s">
        <v>112</v>
      </c>
      <c r="C58" s="155"/>
      <c r="D58" s="158"/>
      <c r="E58" s="141"/>
      <c r="F58" s="76"/>
      <c r="G58" s="48"/>
      <c r="H58" s="48"/>
      <c r="I58" s="159"/>
      <c r="J58" s="141"/>
      <c r="K58" s="76"/>
      <c r="M58" s="48"/>
      <c r="N58" s="159"/>
      <c r="O58" s="141"/>
      <c r="P58" s="76"/>
    </row>
    <row r="59" spans="1:16" ht="16.899999999999999" customHeight="1" thickBot="1" x14ac:dyDescent="0.3">
      <c r="A59" s="129" t="s">
        <v>113</v>
      </c>
      <c r="B59" s="474" t="s">
        <v>114</v>
      </c>
      <c r="C59" s="474"/>
      <c r="D59" s="211"/>
      <c r="E59" s="79">
        <f>ROUND($E$20*D59/100,2)</f>
        <v>0</v>
      </c>
      <c r="F59" s="80">
        <f>ROUND(E59*$E$14,2)</f>
        <v>0</v>
      </c>
      <c r="G59" s="48"/>
      <c r="H59" s="48"/>
      <c r="I59" s="211"/>
      <c r="J59" s="79">
        <f>ROUND($J$20*I59/100,2)</f>
        <v>0</v>
      </c>
      <c r="K59" s="80">
        <f>ROUND(J59*$E$14,2)</f>
        <v>0</v>
      </c>
      <c r="M59" s="48"/>
      <c r="N59" s="211"/>
      <c r="O59" s="79">
        <f>ROUND($O$20*N59/100,2)</f>
        <v>0</v>
      </c>
      <c r="P59" s="80">
        <f>ROUND(O59*$E$14,2)</f>
        <v>0</v>
      </c>
    </row>
    <row r="60" spans="1:16" ht="16.899999999999999" customHeight="1" thickBot="1" x14ac:dyDescent="0.3">
      <c r="A60" s="129" t="s">
        <v>115</v>
      </c>
      <c r="B60" s="474" t="s">
        <v>116</v>
      </c>
      <c r="C60" s="474"/>
      <c r="D60" s="212"/>
      <c r="E60" s="84">
        <f t="shared" ref="E60:E61" si="15">ROUND($E$20*D60/100,2)</f>
        <v>0</v>
      </c>
      <c r="F60" s="85">
        <f t="shared" ref="F60:F61" si="16">ROUND(E60*$E$14,2)</f>
        <v>0</v>
      </c>
      <c r="G60" s="48"/>
      <c r="H60" s="48"/>
      <c r="I60" s="212"/>
      <c r="J60" s="84">
        <f>ROUND($J$20*I60/100,2)</f>
        <v>0</v>
      </c>
      <c r="K60" s="85">
        <f t="shared" ref="K60:K61" si="17">ROUND(J60*$E$14,2)</f>
        <v>0</v>
      </c>
      <c r="M60" s="48"/>
      <c r="N60" s="212"/>
      <c r="O60" s="84">
        <f>ROUND($O$20*N60/100,2)</f>
        <v>0</v>
      </c>
      <c r="P60" s="85">
        <f t="shared" ref="P60:P61" si="18">ROUND(O60*$E$14,2)</f>
        <v>0</v>
      </c>
    </row>
    <row r="61" spans="1:16" ht="18" customHeight="1" thickBot="1" x14ac:dyDescent="0.3">
      <c r="A61" s="140" t="s">
        <v>117</v>
      </c>
      <c r="B61" s="124" t="s">
        <v>118</v>
      </c>
      <c r="C61" s="155"/>
      <c r="D61" s="213"/>
      <c r="E61" s="89">
        <f t="shared" si="15"/>
        <v>0</v>
      </c>
      <c r="F61" s="90">
        <f t="shared" si="16"/>
        <v>0</v>
      </c>
      <c r="G61" s="48"/>
      <c r="H61" s="48"/>
      <c r="I61" s="213"/>
      <c r="J61" s="89">
        <f>ROUND($J$20*I61/100,2)</f>
        <v>0</v>
      </c>
      <c r="K61" s="90">
        <f t="shared" si="17"/>
        <v>0</v>
      </c>
      <c r="M61" s="48"/>
      <c r="N61" s="213"/>
      <c r="O61" s="89">
        <f>ROUND($O$20*N61/100,2)</f>
        <v>0</v>
      </c>
      <c r="P61" s="90">
        <f t="shared" si="18"/>
        <v>0</v>
      </c>
    </row>
    <row r="62" spans="1:16" ht="18" customHeight="1" thickBot="1" x14ac:dyDescent="0.3">
      <c r="A62" s="73" t="s">
        <v>119</v>
      </c>
      <c r="B62" s="124" t="s">
        <v>120</v>
      </c>
      <c r="C62" s="155"/>
      <c r="D62" s="160"/>
      <c r="E62" s="161"/>
      <c r="F62" s="162"/>
      <c r="G62" s="48"/>
      <c r="H62" s="48"/>
      <c r="I62" s="160"/>
      <c r="J62" s="161"/>
      <c r="K62" s="162"/>
      <c r="M62" s="48"/>
      <c r="N62" s="160"/>
      <c r="O62" s="161"/>
      <c r="P62" s="162"/>
    </row>
    <row r="63" spans="1:16" ht="16.899999999999999" customHeight="1" thickBot="1" x14ac:dyDescent="0.3">
      <c r="A63" s="129" t="s">
        <v>121</v>
      </c>
      <c r="B63" s="145" t="s">
        <v>122</v>
      </c>
      <c r="C63" s="146"/>
      <c r="D63" s="214"/>
      <c r="E63" s="163">
        <f>ROUND($E$20*D63/100,2)</f>
        <v>0</v>
      </c>
      <c r="F63" s="80">
        <f>ROUND(E63*$E$14,2)</f>
        <v>0</v>
      </c>
      <c r="G63" s="48"/>
      <c r="H63" s="48"/>
      <c r="I63" s="211"/>
      <c r="J63" s="163">
        <f>ROUND($J$20*I63/100,2)</f>
        <v>0</v>
      </c>
      <c r="K63" s="80">
        <f>ROUND(J63*$E$14,2)</f>
        <v>0</v>
      </c>
      <c r="M63" s="48"/>
      <c r="N63" s="211"/>
      <c r="O63" s="163">
        <f>ROUND($O$20*N63/100,2)</f>
        <v>0</v>
      </c>
      <c r="P63" s="80">
        <f>ROUND(O63*$E$14,2)</f>
        <v>0</v>
      </c>
    </row>
    <row r="64" spans="1:16" ht="16.899999999999999" customHeight="1" thickBot="1" x14ac:dyDescent="0.3">
      <c r="A64" s="129" t="s">
        <v>123</v>
      </c>
      <c r="B64" s="145" t="s">
        <v>124</v>
      </c>
      <c r="C64" s="146"/>
      <c r="D64" s="215"/>
      <c r="E64" s="164">
        <f t="shared" ref="E64:E65" si="19">ROUND($E$20*D64/100,2)</f>
        <v>0</v>
      </c>
      <c r="F64" s="85">
        <f t="shared" ref="F64:F65" si="20">ROUND(E64*$E$14,2)</f>
        <v>0</v>
      </c>
      <c r="G64" s="48"/>
      <c r="H64" s="48"/>
      <c r="I64" s="212"/>
      <c r="J64" s="164">
        <f>ROUND($J$20*I64/100,2)</f>
        <v>0</v>
      </c>
      <c r="K64" s="85">
        <f t="shared" ref="K64:K65" si="21">ROUND(J64*$E$14,2)</f>
        <v>0</v>
      </c>
      <c r="M64" s="48"/>
      <c r="N64" s="212"/>
      <c r="O64" s="164">
        <f>ROUND($O$20*N64/100,2)</f>
        <v>0</v>
      </c>
      <c r="P64" s="85">
        <f t="shared" ref="P64:P65" si="22">ROUND(O64*$E$14,2)</f>
        <v>0</v>
      </c>
    </row>
    <row r="65" spans="1:16" ht="18" customHeight="1" thickBot="1" x14ac:dyDescent="0.3">
      <c r="A65" s="140" t="s">
        <v>125</v>
      </c>
      <c r="B65" s="124" t="s">
        <v>126</v>
      </c>
      <c r="C65" s="165"/>
      <c r="D65" s="216"/>
      <c r="E65" s="166">
        <f t="shared" si="19"/>
        <v>0</v>
      </c>
      <c r="F65" s="90">
        <f t="shared" si="20"/>
        <v>0</v>
      </c>
      <c r="G65" s="48"/>
      <c r="H65" s="48"/>
      <c r="I65" s="213"/>
      <c r="J65" s="166">
        <f>ROUND($J$20*I65/100,2)</f>
        <v>0</v>
      </c>
      <c r="K65" s="90">
        <f t="shared" si="21"/>
        <v>0</v>
      </c>
      <c r="M65" s="48"/>
      <c r="N65" s="213"/>
      <c r="O65" s="166">
        <f>ROUND($O$20*N65/100,2)</f>
        <v>0</v>
      </c>
      <c r="P65" s="90">
        <f t="shared" si="22"/>
        <v>0</v>
      </c>
    </row>
    <row r="66" spans="1:16" ht="18" customHeight="1" thickBot="1" x14ac:dyDescent="0.3">
      <c r="A66" s="140" t="s">
        <v>127</v>
      </c>
      <c r="B66" s="124" t="s">
        <v>128</v>
      </c>
      <c r="C66" s="155"/>
      <c r="D66" s="167"/>
      <c r="E66" s="161"/>
      <c r="F66" s="162"/>
      <c r="G66" s="48"/>
      <c r="H66" s="48"/>
      <c r="I66" s="167"/>
      <c r="J66" s="161"/>
      <c r="K66" s="162"/>
      <c r="M66" s="48"/>
      <c r="N66" s="167"/>
      <c r="O66" s="161"/>
      <c r="P66" s="162"/>
    </row>
    <row r="67" spans="1:16" ht="16.899999999999999" customHeight="1" thickBot="1" x14ac:dyDescent="0.3">
      <c r="A67" s="129" t="s">
        <v>129</v>
      </c>
      <c r="B67" s="145" t="s">
        <v>130</v>
      </c>
      <c r="C67" s="146"/>
      <c r="D67" s="214"/>
      <c r="E67" s="163">
        <f>ROUND($E$20*D67/100,2)</f>
        <v>0</v>
      </c>
      <c r="F67" s="80">
        <f>ROUND(E67*$E$14,2)</f>
        <v>0</v>
      </c>
      <c r="G67" s="48"/>
      <c r="H67" s="48"/>
      <c r="I67" s="211"/>
      <c r="J67" s="163">
        <f>ROUND($J$20*I67/100,2)</f>
        <v>0</v>
      </c>
      <c r="K67" s="80">
        <f>ROUND(J67*$E$14,2)</f>
        <v>0</v>
      </c>
      <c r="M67" s="48"/>
      <c r="N67" s="211"/>
      <c r="O67" s="163">
        <f>ROUND($O$20*N67/100,2)</f>
        <v>0</v>
      </c>
      <c r="P67" s="80">
        <f>ROUND(O67*$E$14,2)</f>
        <v>0</v>
      </c>
    </row>
    <row r="68" spans="1:16" ht="18" customHeight="1" thickBot="1" x14ac:dyDescent="0.3">
      <c r="A68" s="140" t="s">
        <v>131</v>
      </c>
      <c r="B68" s="124" t="s">
        <v>132</v>
      </c>
      <c r="C68" s="155"/>
      <c r="D68" s="215"/>
      <c r="E68" s="164">
        <f t="shared" ref="E68:E70" si="23">ROUND($E$20*D68/100,2)</f>
        <v>0</v>
      </c>
      <c r="F68" s="85">
        <f t="shared" ref="F68:F70" si="24">ROUND(E68*$E$14,2)</f>
        <v>0</v>
      </c>
      <c r="G68" s="48"/>
      <c r="H68" s="48"/>
      <c r="I68" s="212"/>
      <c r="J68" s="164">
        <f>ROUND($J$20*I68/100,2)</f>
        <v>0</v>
      </c>
      <c r="K68" s="85">
        <f t="shared" ref="K68:K70" si="25">ROUND(J68*$E$14,2)</f>
        <v>0</v>
      </c>
      <c r="M68" s="48"/>
      <c r="N68" s="212"/>
      <c r="O68" s="164">
        <f>ROUND($O$20*N68/100,2)</f>
        <v>0</v>
      </c>
      <c r="P68" s="85">
        <f t="shared" ref="P68:P70" si="26">ROUND(O68*$E$14,2)</f>
        <v>0</v>
      </c>
    </row>
    <row r="69" spans="1:16" ht="15.75" thickBot="1" x14ac:dyDescent="0.3">
      <c r="A69" s="140" t="s">
        <v>133</v>
      </c>
      <c r="B69" s="464" t="s">
        <v>134</v>
      </c>
      <c r="C69" s="465"/>
      <c r="D69" s="215"/>
      <c r="E69" s="164">
        <f t="shared" si="23"/>
        <v>0</v>
      </c>
      <c r="F69" s="85">
        <f t="shared" si="24"/>
        <v>0</v>
      </c>
      <c r="G69" s="48"/>
      <c r="H69" s="48"/>
      <c r="I69" s="212"/>
      <c r="J69" s="164">
        <f>ROUND($J$20*I69/100,2)</f>
        <v>0</v>
      </c>
      <c r="K69" s="85">
        <f t="shared" si="25"/>
        <v>0</v>
      </c>
      <c r="M69" s="48"/>
      <c r="N69" s="212"/>
      <c r="O69" s="164">
        <f>ROUND($O$20*N69/100,2)</f>
        <v>0</v>
      </c>
      <c r="P69" s="85">
        <f t="shared" si="26"/>
        <v>0</v>
      </c>
    </row>
    <row r="70" spans="1:16" ht="15.75" thickBot="1" x14ac:dyDescent="0.3">
      <c r="A70" s="140" t="s">
        <v>135</v>
      </c>
      <c r="B70" s="124" t="s">
        <v>136</v>
      </c>
      <c r="C70" s="168"/>
      <c r="D70" s="216"/>
      <c r="E70" s="166">
        <f t="shared" si="23"/>
        <v>0</v>
      </c>
      <c r="F70" s="90">
        <f t="shared" si="24"/>
        <v>0</v>
      </c>
      <c r="G70" s="48"/>
      <c r="H70" s="48"/>
      <c r="I70" s="213"/>
      <c r="J70" s="166">
        <f>ROUND($J$20*I70/100,2)</f>
        <v>0</v>
      </c>
      <c r="K70" s="90">
        <f t="shared" si="25"/>
        <v>0</v>
      </c>
      <c r="M70" s="48"/>
      <c r="N70" s="213"/>
      <c r="O70" s="166">
        <f>ROUND($O$20*N70/100,2)</f>
        <v>0</v>
      </c>
      <c r="P70" s="90">
        <f t="shared" si="26"/>
        <v>0</v>
      </c>
    </row>
    <row r="71" spans="1:16" ht="25.9" customHeight="1" thickBot="1" x14ac:dyDescent="0.3">
      <c r="A71" s="147" t="s">
        <v>183</v>
      </c>
      <c r="B71" s="169"/>
      <c r="C71" s="170"/>
      <c r="D71" s="91">
        <f>(SUM(D59:D61)+SUM(D63:D65)+SUM(D67:D70))</f>
        <v>0</v>
      </c>
      <c r="E71" s="153">
        <f>(SUM(E59:E61)+SUM(E63:E65)+SUM(E67:E70))</f>
        <v>0</v>
      </c>
      <c r="F71" s="153">
        <f>SUM(F59:F70)</f>
        <v>0</v>
      </c>
      <c r="G71" s="48"/>
      <c r="H71" s="48"/>
      <c r="I71" s="91">
        <f>(SUM(I59:I61)+SUM(I63:I65)+SUM(I67:I70))</f>
        <v>0</v>
      </c>
      <c r="J71" s="153">
        <f>(SUM(J59:J61)+SUM(J63:J65)+SUM(J67:J70))</f>
        <v>0</v>
      </c>
      <c r="K71" s="153">
        <f>SUM(K59:K70)</f>
        <v>0</v>
      </c>
      <c r="M71" s="48"/>
      <c r="N71" s="91">
        <f>(SUM(N59:N61)+SUM(N63:N65)+SUM(N67:N70))</f>
        <v>0</v>
      </c>
      <c r="O71" s="153">
        <f>(SUM(O59:O61)+SUM(O63:O65)+SUM(O67:O70))</f>
        <v>0</v>
      </c>
      <c r="P71" s="153">
        <f>SUM(P59:P70)</f>
        <v>0</v>
      </c>
    </row>
    <row r="72" spans="1:16" ht="18" customHeight="1" thickBot="1" x14ac:dyDescent="0.3">
      <c r="A72" s="171" t="s">
        <v>138</v>
      </c>
      <c r="B72" s="124" t="s">
        <v>139</v>
      </c>
      <c r="C72" s="155"/>
      <c r="D72" s="172" t="e">
        <f>ROUND(D71+D56+D48+D20,2)</f>
        <v>#DIV/0!</v>
      </c>
      <c r="E72" s="173" t="e">
        <f>E71+E56+E48+E20</f>
        <v>#DIV/0!</v>
      </c>
      <c r="F72" s="174" t="e">
        <f>$F$71+$F$56+$F$48+$F$20</f>
        <v>#DIV/0!</v>
      </c>
      <c r="G72" s="48"/>
      <c r="H72" s="48"/>
      <c r="I72" s="172" t="e">
        <f>ROUND(I71+I56+I48+I20,2)</f>
        <v>#DIV/0!</v>
      </c>
      <c r="J72" s="173" t="e">
        <f>J71+J56+J48+J20</f>
        <v>#DIV/0!</v>
      </c>
      <c r="K72" s="174" t="e">
        <f>$K$71+$K$56+$K$48+$K$20</f>
        <v>#DIV/0!</v>
      </c>
      <c r="M72" s="48"/>
      <c r="N72" s="172" t="e">
        <f>ROUND(N71+N56+N48+N20,2)</f>
        <v>#DIV/0!</v>
      </c>
      <c r="O72" s="173" t="e">
        <f>O71+O56+O48+O20</f>
        <v>#DIV/0!</v>
      </c>
      <c r="P72" s="174" t="e">
        <f>$P$71+$P$56+$P$48+$P$20</f>
        <v>#DIV/0!</v>
      </c>
    </row>
    <row r="73" spans="1:16" ht="18" customHeight="1" thickBot="1" x14ac:dyDescent="0.3">
      <c r="A73" s="175" t="s">
        <v>140</v>
      </c>
      <c r="B73" s="124" t="s">
        <v>141</v>
      </c>
      <c r="C73" s="155"/>
      <c r="D73" s="211"/>
      <c r="E73" s="176">
        <f>ROUND($E$20*D73/100,2)</f>
        <v>0</v>
      </c>
      <c r="F73" s="177">
        <f>ROUND(E73*$E$14,2)</f>
        <v>0</v>
      </c>
      <c r="G73" s="48"/>
      <c r="H73" s="48"/>
      <c r="I73" s="211"/>
      <c r="J73" s="176">
        <f>ROUND($J$20*I73/100,2)</f>
        <v>0</v>
      </c>
      <c r="K73" s="177">
        <f>ROUND(J73*$E$14,2)</f>
        <v>0</v>
      </c>
      <c r="M73" s="48"/>
      <c r="N73" s="211"/>
      <c r="O73" s="176">
        <f>ROUND($O$20*N73/100,2)</f>
        <v>0</v>
      </c>
      <c r="P73" s="177">
        <f>ROUND(O73*$E$14,2)</f>
        <v>0</v>
      </c>
    </row>
    <row r="74" spans="1:16" ht="18" customHeight="1" thickBot="1" x14ac:dyDescent="0.3">
      <c r="A74" s="65" t="s">
        <v>142</v>
      </c>
      <c r="B74" s="124" t="s">
        <v>143</v>
      </c>
      <c r="C74" s="155"/>
      <c r="D74" s="213"/>
      <c r="E74" s="178">
        <f>ROUND($E$20*D74/100,2)</f>
        <v>0</v>
      </c>
      <c r="F74" s="179">
        <f>ROUND(E74*$E$14,2)</f>
        <v>0</v>
      </c>
      <c r="G74" s="48"/>
      <c r="H74" s="48"/>
      <c r="I74" s="213"/>
      <c r="J74" s="178">
        <f>ROUND($J$20*I74/100,2)</f>
        <v>0</v>
      </c>
      <c r="K74" s="179">
        <f>ROUND(J74*$E$14,2)</f>
        <v>0</v>
      </c>
      <c r="M74" s="48"/>
      <c r="N74" s="213"/>
      <c r="O74" s="178">
        <f>ROUND($O$20*N74/100,2)</f>
        <v>0</v>
      </c>
      <c r="P74" s="179">
        <f>ROUND(O74*$E$14,2)</f>
        <v>0</v>
      </c>
    </row>
    <row r="75" spans="1:16" ht="25.9" customHeight="1" thickBot="1" x14ac:dyDescent="0.3">
      <c r="A75" s="180" t="s">
        <v>144</v>
      </c>
      <c r="B75" s="181"/>
      <c r="C75" s="181"/>
      <c r="D75" s="182" t="e">
        <f>SUM(D72:D74)</f>
        <v>#DIV/0!</v>
      </c>
      <c r="E75" s="183" t="e">
        <f>ROUND(SUM(E72:E74),2)</f>
        <v>#DIV/0!</v>
      </c>
      <c r="F75" s="184" t="e">
        <f>SUM(F72:F74)</f>
        <v>#DIV/0!</v>
      </c>
      <c r="G75" s="48"/>
      <c r="H75" s="48"/>
      <c r="I75" s="182" t="e">
        <f>SUM(I72:I74)</f>
        <v>#DIV/0!</v>
      </c>
      <c r="J75" s="183" t="e">
        <f>ROUND(SUM(J72:J74),2)</f>
        <v>#DIV/0!</v>
      </c>
      <c r="K75" s="184" t="e">
        <f>SUM(K72:K74)</f>
        <v>#DIV/0!</v>
      </c>
      <c r="M75" s="48"/>
      <c r="N75" s="182" t="e">
        <f>SUM(N72:N74)</f>
        <v>#DIV/0!</v>
      </c>
      <c r="O75" s="183" t="e">
        <f>ROUND(SUM(O72:O74),2)</f>
        <v>#DIV/0!</v>
      </c>
      <c r="P75" s="184" t="e">
        <f>SUM(P72:P74)</f>
        <v>#DIV/0!</v>
      </c>
    </row>
    <row r="76" spans="1:16" ht="25.9" customHeight="1" thickBot="1" x14ac:dyDescent="0.3">
      <c r="A76" s="185" t="s">
        <v>145</v>
      </c>
      <c r="B76" s="186"/>
      <c r="C76" s="187"/>
      <c r="D76" s="188" t="e">
        <f>ROUND(E76*100/E75,2)</f>
        <v>#DIV/0!</v>
      </c>
      <c r="E76" s="189" t="e">
        <f>$E$20+$E$48+$E$59+$E$60+$E$63</f>
        <v>#DIV/0!</v>
      </c>
      <c r="F76" s="190" t="e">
        <f>E76*$E$14</f>
        <v>#DIV/0!</v>
      </c>
      <c r="G76" s="142"/>
      <c r="H76" s="142"/>
      <c r="I76" s="188" t="e">
        <f>ROUND(J76*100/J75,2)</f>
        <v>#DIV/0!</v>
      </c>
      <c r="J76" s="189" t="e">
        <f>$J$20+$J$48+$J$59+$J$60+$J$63</f>
        <v>#DIV/0!</v>
      </c>
      <c r="K76" s="190" t="e">
        <f>J76*$E$14</f>
        <v>#DIV/0!</v>
      </c>
      <c r="L76" s="191"/>
      <c r="M76" s="142"/>
      <c r="N76" s="188" t="e">
        <f>ROUND(O76*100/O75,2)</f>
        <v>#DIV/0!</v>
      </c>
      <c r="O76" s="189" t="e">
        <f>$O$20+$O$48+$O$59+$O$60+$O$63</f>
        <v>#DIV/0!</v>
      </c>
      <c r="P76" s="190" t="e">
        <f>O76*$E$14</f>
        <v>#DIV/0!</v>
      </c>
    </row>
    <row r="77" spans="1:16" x14ac:dyDescent="0.25">
      <c r="F77" s="50"/>
    </row>
    <row r="78" spans="1:16" x14ac:dyDescent="0.25">
      <c r="A78" s="193" t="s">
        <v>146</v>
      </c>
      <c r="F78" s="50"/>
    </row>
    <row r="79" spans="1:16" hidden="1" x14ac:dyDescent="0.25">
      <c r="F79" s="50"/>
    </row>
    <row r="80" spans="1:16" hidden="1" x14ac:dyDescent="0.25">
      <c r="F80" s="50"/>
    </row>
    <row r="81" spans="6:6" hidden="1" x14ac:dyDescent="0.25">
      <c r="F81" s="50"/>
    </row>
    <row r="82" spans="6:6" hidden="1" x14ac:dyDescent="0.25">
      <c r="F82" s="50"/>
    </row>
    <row r="83" spans="6:6" hidden="1" x14ac:dyDescent="0.25">
      <c r="F83" s="50"/>
    </row>
    <row r="84" spans="6:6" hidden="1" x14ac:dyDescent="0.25">
      <c r="F84" s="50"/>
    </row>
    <row r="85" spans="6:6" hidden="1" x14ac:dyDescent="0.25">
      <c r="F85" s="50"/>
    </row>
    <row r="86" spans="6:6" hidden="1" x14ac:dyDescent="0.25">
      <c r="F86" s="50"/>
    </row>
    <row r="87" spans="6:6" hidden="1" x14ac:dyDescent="0.25">
      <c r="F87" s="50"/>
    </row>
    <row r="88" spans="6:6" hidden="1" x14ac:dyDescent="0.25">
      <c r="F88" s="50"/>
    </row>
    <row r="89" spans="6:6" hidden="1" x14ac:dyDescent="0.25">
      <c r="F89" s="50"/>
    </row>
    <row r="90" spans="6:6" hidden="1" x14ac:dyDescent="0.25">
      <c r="F90" s="50"/>
    </row>
    <row r="91" spans="6:6" hidden="1" x14ac:dyDescent="0.25">
      <c r="F91" s="50"/>
    </row>
    <row r="92" spans="6:6" hidden="1" x14ac:dyDescent="0.25">
      <c r="F92" s="50"/>
    </row>
    <row r="93" spans="6:6" hidden="1" x14ac:dyDescent="0.25">
      <c r="F93" s="50"/>
    </row>
    <row r="94" spans="6:6" x14ac:dyDescent="0.25"/>
    <row r="95" spans="6:6" x14ac:dyDescent="0.25"/>
  </sheetData>
  <sheetProtection algorithmName="SHA-512" hashValue="LR2pAbfkfaM9GywXZlPsI9uxSrstrbRq4BSnyxhcuhbskM58ZoXEgpZT1Pbza/1urMH1RNh+ID1iUZlBqf/p6A==" saltValue="lWaWrFJA1BXlG1LWMfxbuA==" spinCount="100000" sheet="1" objects="1" scenarios="1"/>
  <mergeCells count="34">
    <mergeCell ref="B69:C69"/>
    <mergeCell ref="A31:C31"/>
    <mergeCell ref="A44:C44"/>
    <mergeCell ref="B49:D49"/>
    <mergeCell ref="B50:C50"/>
    <mergeCell ref="B51:C51"/>
    <mergeCell ref="B52:C52"/>
    <mergeCell ref="B55:C55"/>
    <mergeCell ref="B59:C59"/>
    <mergeCell ref="B60:C60"/>
    <mergeCell ref="B30:C30"/>
    <mergeCell ref="D18:E18"/>
    <mergeCell ref="I18:K18"/>
    <mergeCell ref="N18:P18"/>
    <mergeCell ref="B19:C19"/>
    <mergeCell ref="B23:C23"/>
    <mergeCell ref="B24:C24"/>
    <mergeCell ref="B25:C25"/>
    <mergeCell ref="B26:C26"/>
    <mergeCell ref="B27:C27"/>
    <mergeCell ref="B28:C28"/>
    <mergeCell ref="B29:C29"/>
    <mergeCell ref="A16:D16"/>
    <mergeCell ref="G2:J2"/>
    <mergeCell ref="N3:P5"/>
    <mergeCell ref="G7:J8"/>
    <mergeCell ref="K7:K8"/>
    <mergeCell ref="L7:L8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/>
  <headerFooter>
    <oddFooter>&amp;L&amp;F -- &amp;A&amp;R&amp;P von &amp;N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74D3-041A-4115-A919-614340BAF1A1}">
  <sheetPr>
    <pageSetUpPr fitToPage="1"/>
  </sheetPr>
  <dimension ref="A1:R95"/>
  <sheetViews>
    <sheetView showGridLines="0" zoomScale="70" zoomScaleNormal="70" workbookViewId="0">
      <selection activeCell="O8" sqref="O8"/>
    </sheetView>
  </sheetViews>
  <sheetFormatPr baseColWidth="10" defaultColWidth="0" defaultRowHeight="15" zeroHeight="1" x14ac:dyDescent="0.25"/>
  <cols>
    <col min="1" max="1" width="7.7109375" style="50" customWidth="1"/>
    <col min="2" max="2" width="44.7109375" style="50" customWidth="1"/>
    <col min="3" max="3" width="14.5703125" style="50" customWidth="1"/>
    <col min="4" max="4" width="11.85546875" style="50" customWidth="1"/>
    <col min="5" max="5" width="12.85546875" style="192" customWidth="1"/>
    <col min="6" max="6" width="15.85546875" style="194" bestFit="1" customWidth="1"/>
    <col min="7" max="7" width="12" style="50" bestFit="1" customWidth="1"/>
    <col min="8" max="8" width="8.85546875" style="50" customWidth="1"/>
    <col min="9" max="9" width="10.28515625" style="50" customWidth="1"/>
    <col min="10" max="10" width="9.5703125" style="50" bestFit="1" customWidth="1"/>
    <col min="11" max="11" width="16.28515625" style="50" customWidth="1"/>
    <col min="12" max="12" width="12.140625" style="50" customWidth="1"/>
    <col min="13" max="13" width="8.85546875" style="50" customWidth="1"/>
    <col min="14" max="14" width="10" style="50" customWidth="1"/>
    <col min="15" max="15" width="9" style="50" bestFit="1" customWidth="1"/>
    <col min="16" max="16" width="14.42578125" style="50" bestFit="1" customWidth="1"/>
    <col min="17" max="18" width="0" style="50" hidden="1" customWidth="1"/>
    <col min="19" max="16384" width="8.85546875" style="50" hidden="1"/>
  </cols>
  <sheetData>
    <row r="1" spans="1:16" ht="19.5" thickBot="1" x14ac:dyDescent="0.35">
      <c r="A1" s="47" t="s">
        <v>181</v>
      </c>
      <c r="B1" s="48"/>
      <c r="C1" s="48"/>
      <c r="D1" s="48"/>
      <c r="E1" s="49"/>
      <c r="F1" s="50"/>
      <c r="G1" s="48"/>
      <c r="H1" s="48"/>
      <c r="I1" s="48"/>
    </row>
    <row r="2" spans="1:16" ht="19.5" thickBot="1" x14ac:dyDescent="0.35">
      <c r="A2" s="47"/>
      <c r="B2" s="48"/>
      <c r="C2" s="48"/>
      <c r="D2" s="48"/>
      <c r="E2" s="49"/>
      <c r="F2" s="50"/>
      <c r="G2" s="442" t="s">
        <v>24</v>
      </c>
      <c r="H2" s="443"/>
      <c r="I2" s="443"/>
      <c r="J2" s="444"/>
      <c r="K2" s="51" t="s">
        <v>25</v>
      </c>
      <c r="L2" s="52" t="s">
        <v>26</v>
      </c>
    </row>
    <row r="3" spans="1:16" ht="18.75" x14ac:dyDescent="0.3">
      <c r="A3" s="47"/>
      <c r="B3" s="48"/>
      <c r="C3" s="48"/>
      <c r="D3" s="48"/>
      <c r="E3" s="49"/>
      <c r="F3" s="50"/>
      <c r="G3" s="53" t="str">
        <f>D18</f>
        <v>Voll Sozial­verspflicht. Personal</v>
      </c>
      <c r="I3" s="48"/>
      <c r="J3" s="201"/>
      <c r="K3" s="373" t="e">
        <f>$E$75</f>
        <v>#DIV/0!</v>
      </c>
      <c r="L3" s="374" t="e">
        <f>D76</f>
        <v>#DIV/0!</v>
      </c>
      <c r="N3" s="445" t="s">
        <v>184</v>
      </c>
      <c r="O3" s="445"/>
      <c r="P3" s="445"/>
    </row>
    <row r="4" spans="1:16" ht="18.75" customHeight="1" x14ac:dyDescent="0.3">
      <c r="A4" s="47"/>
      <c r="B4" s="48"/>
      <c r="C4" s="48"/>
      <c r="D4" s="48"/>
      <c r="E4" s="49"/>
      <c r="F4" s="50"/>
      <c r="G4" s="53" t="str">
        <f>I18</f>
        <v>Minijob (bis 556,00€)</v>
      </c>
      <c r="I4" s="48"/>
      <c r="J4" s="202"/>
      <c r="K4" s="375" t="e">
        <f>$J$75</f>
        <v>#DIV/0!</v>
      </c>
      <c r="L4" s="376" t="e">
        <f>I76</f>
        <v>#DIV/0!</v>
      </c>
      <c r="N4" s="445"/>
      <c r="O4" s="445"/>
      <c r="P4" s="445"/>
    </row>
    <row r="5" spans="1:16" ht="19.5" thickBot="1" x14ac:dyDescent="0.35">
      <c r="A5" s="47"/>
      <c r="B5" s="48"/>
      <c r="C5" s="48"/>
      <c r="D5" s="48"/>
      <c r="E5" s="49"/>
      <c r="F5" s="50"/>
      <c r="G5" s="53" t="str">
        <f>N18</f>
        <v>Midijob (556,01€ -2.000,-€)</v>
      </c>
      <c r="I5" s="48"/>
      <c r="J5" s="203"/>
      <c r="K5" s="377" t="e">
        <f>$O$75</f>
        <v>#DIV/0!</v>
      </c>
      <c r="L5" s="378" t="e">
        <f>N76</f>
        <v>#DIV/0!</v>
      </c>
      <c r="N5" s="445"/>
      <c r="O5" s="445"/>
      <c r="P5" s="445"/>
    </row>
    <row r="6" spans="1:16" ht="19.5" thickBot="1" x14ac:dyDescent="0.35">
      <c r="A6" s="47"/>
      <c r="B6" s="48"/>
      <c r="C6" s="48"/>
      <c r="D6" s="48"/>
      <c r="E6" s="49"/>
      <c r="F6" s="50"/>
      <c r="G6" s="53" t="s">
        <v>27</v>
      </c>
      <c r="H6" s="48"/>
      <c r="I6" s="48"/>
      <c r="J6" s="54">
        <f>SUM(J3:J5)</f>
        <v>0</v>
      </c>
      <c r="K6" s="55"/>
      <c r="L6" s="56"/>
    </row>
    <row r="7" spans="1:16" ht="18.75" x14ac:dyDescent="0.3">
      <c r="A7" s="47"/>
      <c r="B7" s="48"/>
      <c r="C7" s="48"/>
      <c r="D7" s="48"/>
      <c r="E7" s="49"/>
      <c r="F7" s="50"/>
      <c r="G7" s="446" t="s">
        <v>28</v>
      </c>
      <c r="H7" s="447"/>
      <c r="I7" s="447"/>
      <c r="J7" s="447"/>
      <c r="K7" s="450" t="e">
        <f>ROUND((K3*$J$3/100)+(K4*$J$4/100)+(K5*$J$5/100),2)</f>
        <v>#DIV/0!</v>
      </c>
      <c r="L7" s="452" t="e">
        <f>ROUND((L3*$J$3/100)+(L4*$J$4/100)+(L5*$J$5/100),2)</f>
        <v>#DIV/0!</v>
      </c>
    </row>
    <row r="8" spans="1:16" ht="32.25" customHeight="1" thickBot="1" x14ac:dyDescent="0.35">
      <c r="A8" s="47"/>
      <c r="B8" s="48"/>
      <c r="C8" s="48"/>
      <c r="D8" s="48"/>
      <c r="E8" s="49"/>
      <c r="F8" s="50"/>
      <c r="G8" s="448"/>
      <c r="H8" s="449"/>
      <c r="I8" s="449"/>
      <c r="J8" s="449"/>
      <c r="K8" s="451"/>
      <c r="L8" s="453"/>
    </row>
    <row r="9" spans="1:16" ht="6" customHeight="1" x14ac:dyDescent="0.25">
      <c r="A9" s="57"/>
      <c r="B9" s="48"/>
      <c r="C9" s="48"/>
      <c r="D9" s="48"/>
      <c r="E9" s="49"/>
      <c r="F9" s="50"/>
      <c r="G9" s="48"/>
      <c r="H9" s="48"/>
      <c r="I9" s="48"/>
    </row>
    <row r="10" spans="1:16" x14ac:dyDescent="0.25">
      <c r="A10" s="440" t="s">
        <v>29</v>
      </c>
      <c r="B10" s="440"/>
      <c r="C10" s="440"/>
      <c r="D10" s="440"/>
      <c r="E10" s="204"/>
      <c r="F10" s="50"/>
      <c r="J10" s="204"/>
      <c r="O10" s="204"/>
    </row>
    <row r="11" spans="1:16" x14ac:dyDescent="0.25">
      <c r="A11" s="440" t="s">
        <v>30</v>
      </c>
      <c r="B11" s="440"/>
      <c r="C11" s="440"/>
      <c r="D11" s="440"/>
      <c r="E11" s="204"/>
      <c r="F11" s="50"/>
      <c r="J11" s="204"/>
      <c r="O11" s="204"/>
    </row>
    <row r="12" spans="1:16" x14ac:dyDescent="0.25">
      <c r="A12" s="440" t="s">
        <v>31</v>
      </c>
      <c r="B12" s="440"/>
      <c r="C12" s="440"/>
      <c r="D12" s="440"/>
      <c r="E12" s="204"/>
      <c r="F12" s="50"/>
      <c r="J12" s="204"/>
      <c r="O12" s="204"/>
    </row>
    <row r="13" spans="1:16" ht="30.75" customHeight="1" x14ac:dyDescent="0.25">
      <c r="A13" s="454" t="s">
        <v>32</v>
      </c>
      <c r="B13" s="454"/>
      <c r="C13" s="454"/>
      <c r="D13" s="454"/>
      <c r="E13" s="227"/>
      <c r="F13" s="50"/>
      <c r="J13" s="227"/>
      <c r="O13" s="227"/>
    </row>
    <row r="14" spans="1:16" x14ac:dyDescent="0.25">
      <c r="A14" s="440" t="s">
        <v>175</v>
      </c>
      <c r="B14" s="440"/>
      <c r="C14" s="440"/>
      <c r="D14" s="440"/>
      <c r="E14" s="205"/>
      <c r="F14" s="50"/>
      <c r="J14" s="205"/>
      <c r="O14" s="205"/>
    </row>
    <row r="15" spans="1:16" x14ac:dyDescent="0.25">
      <c r="A15" s="440" t="s">
        <v>34</v>
      </c>
      <c r="B15" s="440"/>
      <c r="C15" s="440"/>
      <c r="D15" s="440"/>
      <c r="E15" s="206"/>
      <c r="F15" s="50"/>
      <c r="J15" s="206"/>
      <c r="O15" s="206"/>
    </row>
    <row r="16" spans="1:16" x14ac:dyDescent="0.25">
      <c r="A16" s="440" t="s">
        <v>35</v>
      </c>
      <c r="B16" s="440"/>
      <c r="C16" s="440"/>
      <c r="D16" s="440"/>
      <c r="E16" s="206"/>
      <c r="F16" s="50"/>
      <c r="J16" s="206"/>
      <c r="O16" s="206"/>
    </row>
    <row r="17" spans="1:16" ht="15.75" thickBot="1" x14ac:dyDescent="0.3">
      <c r="A17" s="53"/>
      <c r="B17" s="48"/>
      <c r="C17" s="48"/>
      <c r="D17" s="48"/>
      <c r="E17" s="49"/>
      <c r="F17" s="50"/>
      <c r="G17" s="48"/>
      <c r="H17" s="48"/>
    </row>
    <row r="18" spans="1:16" ht="24" customHeight="1" thickBot="1" x14ac:dyDescent="0.3">
      <c r="A18" s="58"/>
      <c r="B18" s="59"/>
      <c r="C18" s="59"/>
      <c r="D18" s="457" t="s">
        <v>36</v>
      </c>
      <c r="E18" s="458"/>
      <c r="F18" s="60"/>
      <c r="G18" s="48"/>
      <c r="H18" s="59"/>
      <c r="I18" s="459" t="s">
        <v>37</v>
      </c>
      <c r="J18" s="460"/>
      <c r="K18" s="461"/>
      <c r="M18" s="59"/>
      <c r="N18" s="459" t="s">
        <v>38</v>
      </c>
      <c r="O18" s="460"/>
      <c r="P18" s="461"/>
    </row>
    <row r="19" spans="1:16" ht="15.75" thickBot="1" x14ac:dyDescent="0.3">
      <c r="A19" s="61"/>
      <c r="B19" s="462"/>
      <c r="C19" s="463"/>
      <c r="D19" s="62" t="s">
        <v>39</v>
      </c>
      <c r="E19" s="63" t="s">
        <v>40</v>
      </c>
      <c r="F19" s="64" t="s">
        <v>41</v>
      </c>
      <c r="G19" s="48"/>
      <c r="I19" s="62" t="s">
        <v>39</v>
      </c>
      <c r="J19" s="63" t="s">
        <v>40</v>
      </c>
      <c r="K19" s="64" t="s">
        <v>41</v>
      </c>
      <c r="N19" s="62" t="s">
        <v>39</v>
      </c>
      <c r="O19" s="63" t="s">
        <v>40</v>
      </c>
      <c r="P19" s="64" t="s">
        <v>41</v>
      </c>
    </row>
    <row r="20" spans="1:16" ht="18" customHeight="1" thickBot="1" x14ac:dyDescent="0.3">
      <c r="A20" s="65" t="s">
        <v>42</v>
      </c>
      <c r="B20" s="66" t="s">
        <v>43</v>
      </c>
      <c r="C20" s="66"/>
      <c r="D20" s="67">
        <v>100</v>
      </c>
      <c r="E20" s="207"/>
      <c r="F20" s="68">
        <f>E20*$E$14</f>
        <v>0</v>
      </c>
      <c r="G20" s="48"/>
      <c r="I20" s="67">
        <v>100</v>
      </c>
      <c r="J20" s="207"/>
      <c r="K20" s="68">
        <f>J20*$E$14</f>
        <v>0</v>
      </c>
      <c r="N20" s="67">
        <v>100</v>
      </c>
      <c r="O20" s="207"/>
      <c r="P20" s="68">
        <f>O20*$E$14</f>
        <v>0</v>
      </c>
    </row>
    <row r="21" spans="1:16" ht="18" customHeight="1" thickBot="1" x14ac:dyDescent="0.3">
      <c r="A21" s="65" t="s">
        <v>44</v>
      </c>
      <c r="B21" s="66" t="s">
        <v>45</v>
      </c>
      <c r="C21" s="66"/>
      <c r="D21" s="69"/>
      <c r="E21" s="70"/>
      <c r="F21" s="71"/>
      <c r="G21" s="48"/>
      <c r="I21" s="72"/>
      <c r="J21" s="70"/>
      <c r="K21" s="71"/>
      <c r="N21" s="72"/>
      <c r="O21" s="70"/>
      <c r="P21" s="71"/>
    </row>
    <row r="22" spans="1:16" ht="18" customHeight="1" thickBot="1" x14ac:dyDescent="0.3">
      <c r="A22" s="73" t="s">
        <v>46</v>
      </c>
      <c r="B22" s="66" t="s">
        <v>47</v>
      </c>
      <c r="C22" s="66"/>
      <c r="D22" s="74"/>
      <c r="E22" s="75"/>
      <c r="F22" s="76"/>
      <c r="G22" s="48"/>
      <c r="I22" s="77"/>
      <c r="J22" s="75"/>
      <c r="K22" s="76"/>
      <c r="N22" s="77"/>
      <c r="O22" s="75"/>
      <c r="P22" s="76"/>
    </row>
    <row r="23" spans="1:16" ht="16.899999999999999" customHeight="1" thickBot="1" x14ac:dyDescent="0.3">
      <c r="A23" s="78" t="s">
        <v>48</v>
      </c>
      <c r="B23" s="456" t="s">
        <v>49</v>
      </c>
      <c r="C23" s="456"/>
      <c r="D23" s="208"/>
      <c r="E23" s="79">
        <f>ROUND($E$20*D23/100,2)</f>
        <v>0</v>
      </c>
      <c r="F23" s="80">
        <f>ROUND(E23*$E$14,2)</f>
        <v>0</v>
      </c>
      <c r="G23" s="48"/>
      <c r="I23" s="208"/>
      <c r="J23" s="81">
        <f>ROUND($J$20*I23/100,2)</f>
        <v>0</v>
      </c>
      <c r="K23" s="82">
        <f>ROUND(J23*$E$14,2)</f>
        <v>0</v>
      </c>
      <c r="L23" s="83"/>
      <c r="M23" s="83"/>
      <c r="N23" s="208"/>
      <c r="O23" s="79">
        <f>ROUND($O$20*N23/100,2)</f>
        <v>0</v>
      </c>
      <c r="P23" s="80">
        <f>ROUND(O23*$E$14,2)</f>
        <v>0</v>
      </c>
    </row>
    <row r="24" spans="1:16" ht="16.899999999999999" customHeight="1" thickBot="1" x14ac:dyDescent="0.3">
      <c r="A24" s="78" t="s">
        <v>50</v>
      </c>
      <c r="B24" s="456" t="s">
        <v>51</v>
      </c>
      <c r="C24" s="456"/>
      <c r="D24" s="209"/>
      <c r="E24" s="84">
        <f t="shared" ref="E24:E30" si="0">ROUND($E$20*D24/100,2)</f>
        <v>0</v>
      </c>
      <c r="F24" s="85">
        <f t="shared" ref="F24:F30" si="1">ROUND(E24*$E$14,2)</f>
        <v>0</v>
      </c>
      <c r="G24" s="48"/>
      <c r="I24" s="86"/>
      <c r="J24" s="87">
        <f t="shared" ref="J24:J30" si="2">ROUND($J$20*I24/100,2)</f>
        <v>0</v>
      </c>
      <c r="K24" s="88">
        <f t="shared" ref="K24:K30" si="3">ROUND(J24*$E$14,2)</f>
        <v>0</v>
      </c>
      <c r="L24" s="83"/>
      <c r="M24" s="83"/>
      <c r="N24" s="209"/>
      <c r="O24" s="84">
        <f t="shared" ref="O24:O30" si="4">ROUND($O$20*N24/100,2)</f>
        <v>0</v>
      </c>
      <c r="P24" s="85">
        <f t="shared" ref="P24:P30" si="5">ROUND(O24*$E$14,2)</f>
        <v>0</v>
      </c>
    </row>
    <row r="25" spans="1:16" ht="16.899999999999999" customHeight="1" thickBot="1" x14ac:dyDescent="0.3">
      <c r="A25" s="78" t="s">
        <v>52</v>
      </c>
      <c r="B25" s="456" t="s">
        <v>53</v>
      </c>
      <c r="C25" s="456"/>
      <c r="D25" s="209"/>
      <c r="E25" s="84">
        <f t="shared" si="0"/>
        <v>0</v>
      </c>
      <c r="F25" s="85">
        <f t="shared" si="1"/>
        <v>0</v>
      </c>
      <c r="G25" s="48"/>
      <c r="I25" s="209"/>
      <c r="J25" s="87">
        <f t="shared" si="2"/>
        <v>0</v>
      </c>
      <c r="K25" s="88">
        <f t="shared" si="3"/>
        <v>0</v>
      </c>
      <c r="L25" s="83"/>
      <c r="M25" s="83"/>
      <c r="N25" s="209"/>
      <c r="O25" s="84">
        <f t="shared" si="4"/>
        <v>0</v>
      </c>
      <c r="P25" s="85">
        <f t="shared" si="5"/>
        <v>0</v>
      </c>
    </row>
    <row r="26" spans="1:16" ht="16.899999999999999" customHeight="1" thickBot="1" x14ac:dyDescent="0.3">
      <c r="A26" s="78" t="s">
        <v>54</v>
      </c>
      <c r="B26" s="456" t="s">
        <v>55</v>
      </c>
      <c r="C26" s="456"/>
      <c r="D26" s="209"/>
      <c r="E26" s="84">
        <f t="shared" si="0"/>
        <v>0</v>
      </c>
      <c r="F26" s="85">
        <f t="shared" si="1"/>
        <v>0</v>
      </c>
      <c r="G26" s="48"/>
      <c r="I26" s="86"/>
      <c r="J26" s="87"/>
      <c r="K26" s="88"/>
      <c r="L26" s="83"/>
      <c r="M26" s="83"/>
      <c r="N26" s="209"/>
      <c r="O26" s="84">
        <f t="shared" si="4"/>
        <v>0</v>
      </c>
      <c r="P26" s="85">
        <f t="shared" si="5"/>
        <v>0</v>
      </c>
    </row>
    <row r="27" spans="1:16" ht="16.899999999999999" customHeight="1" thickBot="1" x14ac:dyDescent="0.3">
      <c r="A27" s="78" t="s">
        <v>56</v>
      </c>
      <c r="B27" s="456" t="s">
        <v>57</v>
      </c>
      <c r="C27" s="456"/>
      <c r="D27" s="209"/>
      <c r="E27" s="84">
        <f t="shared" si="0"/>
        <v>0</v>
      </c>
      <c r="F27" s="85">
        <f t="shared" si="1"/>
        <v>0</v>
      </c>
      <c r="G27" s="48"/>
      <c r="I27" s="86"/>
      <c r="J27" s="87"/>
      <c r="K27" s="88"/>
      <c r="L27" s="83"/>
      <c r="M27" s="83"/>
      <c r="N27" s="209"/>
      <c r="O27" s="84">
        <f t="shared" si="4"/>
        <v>0</v>
      </c>
      <c r="P27" s="85">
        <f t="shared" si="5"/>
        <v>0</v>
      </c>
    </row>
    <row r="28" spans="1:16" ht="16.899999999999999" customHeight="1" thickBot="1" x14ac:dyDescent="0.3">
      <c r="A28" s="78" t="s">
        <v>58</v>
      </c>
      <c r="B28" s="456" t="s">
        <v>59</v>
      </c>
      <c r="C28" s="456"/>
      <c r="D28" s="209"/>
      <c r="E28" s="84">
        <f t="shared" si="0"/>
        <v>0</v>
      </c>
      <c r="F28" s="85">
        <f t="shared" si="1"/>
        <v>0</v>
      </c>
      <c r="G28" s="48"/>
      <c r="I28" s="209"/>
      <c r="J28" s="87">
        <f t="shared" si="2"/>
        <v>0</v>
      </c>
      <c r="K28" s="88">
        <f t="shared" si="3"/>
        <v>0</v>
      </c>
      <c r="L28" s="83"/>
      <c r="M28" s="83"/>
      <c r="N28" s="209"/>
      <c r="O28" s="84">
        <f t="shared" si="4"/>
        <v>0</v>
      </c>
      <c r="P28" s="85">
        <f t="shared" si="5"/>
        <v>0</v>
      </c>
    </row>
    <row r="29" spans="1:16" ht="16.899999999999999" customHeight="1" thickBot="1" x14ac:dyDescent="0.3">
      <c r="A29" s="78" t="s">
        <v>60</v>
      </c>
      <c r="B29" s="456" t="s">
        <v>61</v>
      </c>
      <c r="C29" s="456"/>
      <c r="D29" s="209"/>
      <c r="E29" s="84">
        <f t="shared" si="0"/>
        <v>0</v>
      </c>
      <c r="F29" s="85">
        <f t="shared" si="1"/>
        <v>0</v>
      </c>
      <c r="G29" s="48"/>
      <c r="I29" s="209"/>
      <c r="J29" s="84">
        <f t="shared" si="2"/>
        <v>0</v>
      </c>
      <c r="K29" s="85">
        <f t="shared" si="3"/>
        <v>0</v>
      </c>
      <c r="N29" s="209"/>
      <c r="O29" s="84">
        <f t="shared" si="4"/>
        <v>0</v>
      </c>
      <c r="P29" s="85">
        <f t="shared" si="5"/>
        <v>0</v>
      </c>
    </row>
    <row r="30" spans="1:16" ht="16.899999999999999" customHeight="1" thickBot="1" x14ac:dyDescent="0.3">
      <c r="A30" s="78" t="s">
        <v>62</v>
      </c>
      <c r="B30" s="456" t="s">
        <v>63</v>
      </c>
      <c r="C30" s="456"/>
      <c r="D30" s="210"/>
      <c r="E30" s="89">
        <f t="shared" si="0"/>
        <v>0</v>
      </c>
      <c r="F30" s="90">
        <f t="shared" si="1"/>
        <v>0</v>
      </c>
      <c r="G30" s="48"/>
      <c r="I30" s="210"/>
      <c r="J30" s="89">
        <f t="shared" si="2"/>
        <v>0</v>
      </c>
      <c r="K30" s="90">
        <f t="shared" si="3"/>
        <v>0</v>
      </c>
      <c r="N30" s="210"/>
      <c r="O30" s="89">
        <f t="shared" si="4"/>
        <v>0</v>
      </c>
      <c r="P30" s="90">
        <f t="shared" si="5"/>
        <v>0</v>
      </c>
    </row>
    <row r="31" spans="1:16" ht="25.9" customHeight="1" thickBot="1" x14ac:dyDescent="0.3">
      <c r="A31" s="466" t="s">
        <v>64</v>
      </c>
      <c r="B31" s="467"/>
      <c r="C31" s="468"/>
      <c r="D31" s="91">
        <f>SUM(D23:D30)</f>
        <v>0</v>
      </c>
      <c r="E31" s="92">
        <f>SUM(E23:E30)</f>
        <v>0</v>
      </c>
      <c r="F31" s="93">
        <f>SUM(F23:F30)</f>
        <v>0</v>
      </c>
      <c r="G31" s="94"/>
      <c r="I31" s="91">
        <f>SUM(I23:I30)</f>
        <v>0</v>
      </c>
      <c r="J31" s="92">
        <f>SUM(J23:J30)</f>
        <v>0</v>
      </c>
      <c r="K31" s="93">
        <f>SUM(K23:K30)</f>
        <v>0</v>
      </c>
      <c r="N31" s="91">
        <f>SUM(N23:N30)</f>
        <v>0</v>
      </c>
      <c r="O31" s="92">
        <f>SUM(O23:O30)</f>
        <v>0</v>
      </c>
      <c r="P31" s="93">
        <f>SUM(P23:P30)</f>
        <v>0</v>
      </c>
    </row>
    <row r="32" spans="1:16" ht="18" customHeight="1" thickBot="1" x14ac:dyDescent="0.3">
      <c r="A32" s="73" t="s">
        <v>65</v>
      </c>
      <c r="B32" s="66" t="s">
        <v>66</v>
      </c>
      <c r="C32" s="95"/>
      <c r="D32" s="96"/>
      <c r="E32" s="97"/>
      <c r="F32" s="98"/>
      <c r="G32" s="48"/>
      <c r="I32" s="96"/>
      <c r="J32" s="97"/>
      <c r="K32" s="98"/>
      <c r="N32" s="96"/>
      <c r="O32" s="97"/>
      <c r="P32" s="98"/>
    </row>
    <row r="33" spans="1:16" ht="16.899999999999999" customHeight="1" thickBot="1" x14ac:dyDescent="0.3">
      <c r="A33" s="99" t="s">
        <v>67</v>
      </c>
      <c r="B33" s="100" t="s">
        <v>68</v>
      </c>
      <c r="C33" s="100"/>
      <c r="D33" s="101" t="e">
        <f>ROUND($E$13*100/$E$15,2)</f>
        <v>#DIV/0!</v>
      </c>
      <c r="E33" s="79" t="e">
        <f>ROUND($E$20*D33/100,2)</f>
        <v>#DIV/0!</v>
      </c>
      <c r="F33" s="80" t="e">
        <f>ROUND(E33*$E$14,2)</f>
        <v>#DIV/0!</v>
      </c>
      <c r="G33" s="48"/>
      <c r="I33" s="101" t="e">
        <f>ROUND($J$13*100/$J$15,2)</f>
        <v>#DIV/0!</v>
      </c>
      <c r="J33" s="81" t="e">
        <f>ROUND($J$20*I33/100,2)</f>
        <v>#DIV/0!</v>
      </c>
      <c r="K33" s="80" t="e">
        <f>ROUND(J33*$E$14,2)</f>
        <v>#DIV/0!</v>
      </c>
      <c r="N33" s="101" t="e">
        <f>ROUND($O$13*100/$O$15,2)</f>
        <v>#DIV/0!</v>
      </c>
      <c r="O33" s="81" t="e">
        <f>ROUND($O$20*N33/100,2)</f>
        <v>#DIV/0!</v>
      </c>
      <c r="P33" s="82" t="e">
        <f>ROUND(O33*$E$14,2)</f>
        <v>#DIV/0!</v>
      </c>
    </row>
    <row r="34" spans="1:16" ht="16.899999999999999" customHeight="1" thickBot="1" x14ac:dyDescent="0.3">
      <c r="A34" s="102"/>
      <c r="B34" s="103" t="s">
        <v>69</v>
      </c>
      <c r="C34" s="104">
        <f>$D$31</f>
        <v>0</v>
      </c>
      <c r="D34" s="105" t="e">
        <f>ROUND(E34*100/$E$20,2)</f>
        <v>#DIV/0!</v>
      </c>
      <c r="E34" s="84" t="e">
        <f>ROUND($E$33*C34/100,2)</f>
        <v>#DIV/0!</v>
      </c>
      <c r="F34" s="85" t="e">
        <f t="shared" ref="F34:F42" si="6">ROUND(E34*$E$14,2)</f>
        <v>#DIV/0!</v>
      </c>
      <c r="G34" s="48"/>
      <c r="H34" s="106">
        <f>$I$31</f>
        <v>0</v>
      </c>
      <c r="I34" s="107" t="e">
        <f>ROUND(J34*100/$J$20,2)</f>
        <v>#DIV/0!</v>
      </c>
      <c r="J34" s="87" t="e">
        <f>ROUND($J$33*H34/100,2)</f>
        <v>#DIV/0!</v>
      </c>
      <c r="K34" s="85" t="e">
        <f t="shared" ref="K34:K42" si="7">ROUND(J34*$E$14,2)</f>
        <v>#DIV/0!</v>
      </c>
      <c r="M34" s="108">
        <f>$N$31</f>
        <v>0</v>
      </c>
      <c r="N34" s="107" t="e">
        <f>ROUND(O34*100/$O$20,2)</f>
        <v>#DIV/0!</v>
      </c>
      <c r="O34" s="87" t="e">
        <f>ROUND($O$33*M34/100,2)</f>
        <v>#DIV/0!</v>
      </c>
      <c r="P34" s="88" t="e">
        <f t="shared" ref="P34:P42" si="8">ROUND(O34*$E$14,2)</f>
        <v>#DIV/0!</v>
      </c>
    </row>
    <row r="35" spans="1:16" ht="16.899999999999999" customHeight="1" thickBot="1" x14ac:dyDescent="0.3">
      <c r="A35" s="99" t="s">
        <v>70</v>
      </c>
      <c r="B35" s="100" t="s">
        <v>71</v>
      </c>
      <c r="C35" s="109"/>
      <c r="D35" s="110" t="e">
        <f>ROUND(E10*100/E15,2)</f>
        <v>#DIV/0!</v>
      </c>
      <c r="E35" s="84" t="e">
        <f>ROUND($E$20*D35/100,2)</f>
        <v>#DIV/0!</v>
      </c>
      <c r="F35" s="85" t="e">
        <f t="shared" si="6"/>
        <v>#DIV/0!</v>
      </c>
      <c r="G35" s="48"/>
      <c r="H35" s="109"/>
      <c r="I35" s="110" t="e">
        <f>ROUND($J$10*100/$J$15,2)</f>
        <v>#DIV/0!</v>
      </c>
      <c r="J35" s="87" t="e">
        <f>ROUND($J$20*I35/100,2)</f>
        <v>#DIV/0!</v>
      </c>
      <c r="K35" s="85" t="e">
        <f t="shared" si="7"/>
        <v>#DIV/0!</v>
      </c>
      <c r="M35" s="109"/>
      <c r="N35" s="110" t="e">
        <f>ROUND($O$10*100/$O$15,2)</f>
        <v>#DIV/0!</v>
      </c>
      <c r="O35" s="87" t="e">
        <f>ROUND($O$20*N35/100,2)</f>
        <v>#DIV/0!</v>
      </c>
      <c r="P35" s="88" t="e">
        <f t="shared" si="8"/>
        <v>#DIV/0!</v>
      </c>
    </row>
    <row r="36" spans="1:16" ht="16.899999999999999" customHeight="1" thickBot="1" x14ac:dyDescent="0.3">
      <c r="A36" s="102"/>
      <c r="B36" s="103" t="s">
        <v>72</v>
      </c>
      <c r="C36" s="104">
        <f>$D$31</f>
        <v>0</v>
      </c>
      <c r="D36" s="105" t="e">
        <f>ROUND(E36*100/$E$20,2)</f>
        <v>#DIV/0!</v>
      </c>
      <c r="E36" s="84" t="e">
        <f>ROUND($E$35*C36/100,2)</f>
        <v>#DIV/0!</v>
      </c>
      <c r="F36" s="85" t="e">
        <f t="shared" si="6"/>
        <v>#DIV/0!</v>
      </c>
      <c r="G36" s="48"/>
      <c r="H36" s="106">
        <f>$I$31</f>
        <v>0</v>
      </c>
      <c r="I36" s="107" t="e">
        <f>ROUND(J36*100/$J$20,2)</f>
        <v>#DIV/0!</v>
      </c>
      <c r="J36" s="87" t="e">
        <f>ROUND($J$35*H36/100,2)</f>
        <v>#DIV/0!</v>
      </c>
      <c r="K36" s="85" t="e">
        <f t="shared" si="7"/>
        <v>#DIV/0!</v>
      </c>
      <c r="M36" s="108">
        <f>$N$31</f>
        <v>0</v>
      </c>
      <c r="N36" s="107" t="e">
        <f>ROUND(O36*100/$E$20,2)</f>
        <v>#DIV/0!</v>
      </c>
      <c r="O36" s="87" t="e">
        <f>ROUND($O$35*M36/100,2)</f>
        <v>#DIV/0!</v>
      </c>
      <c r="P36" s="88" t="e">
        <f t="shared" si="8"/>
        <v>#DIV/0!</v>
      </c>
    </row>
    <row r="37" spans="1:16" ht="16.899999999999999" customHeight="1" thickBot="1" x14ac:dyDescent="0.3">
      <c r="A37" s="99" t="s">
        <v>73</v>
      </c>
      <c r="B37" s="100" t="s">
        <v>74</v>
      </c>
      <c r="C37" s="109"/>
      <c r="D37" s="110" t="e">
        <f>ROUND(E11*100/E15,2)</f>
        <v>#DIV/0!</v>
      </c>
      <c r="E37" s="84" t="e">
        <f>ROUND($E$20*D37/100,2)</f>
        <v>#DIV/0!</v>
      </c>
      <c r="F37" s="85" t="e">
        <f t="shared" si="6"/>
        <v>#DIV/0!</v>
      </c>
      <c r="G37" s="48"/>
      <c r="H37" s="109"/>
      <c r="I37" s="110" t="e">
        <f>ROUND($J$11*100/$J$15,2)</f>
        <v>#DIV/0!</v>
      </c>
      <c r="J37" s="87" t="e">
        <f>ROUND($J$20*I37/100,2)</f>
        <v>#DIV/0!</v>
      </c>
      <c r="K37" s="85" t="e">
        <f t="shared" si="7"/>
        <v>#DIV/0!</v>
      </c>
      <c r="M37" s="109"/>
      <c r="N37" s="110" t="e">
        <f>ROUND($O$11*100/$O$15,2)</f>
        <v>#DIV/0!</v>
      </c>
      <c r="O37" s="87" t="e">
        <f>ROUND($O$20*N37/100,2)</f>
        <v>#DIV/0!</v>
      </c>
      <c r="P37" s="88" t="e">
        <f t="shared" si="8"/>
        <v>#DIV/0!</v>
      </c>
    </row>
    <row r="38" spans="1:16" ht="16.899999999999999" customHeight="1" thickBot="1" x14ac:dyDescent="0.3">
      <c r="A38" s="102"/>
      <c r="B38" s="103" t="s">
        <v>75</v>
      </c>
      <c r="C38" s="104">
        <f>$D$31</f>
        <v>0</v>
      </c>
      <c r="D38" s="105" t="e">
        <f>ROUND(E38*100/$E$20,2)</f>
        <v>#DIV/0!</v>
      </c>
      <c r="E38" s="84" t="e">
        <f>ROUND($E$37*C38/100,2)</f>
        <v>#DIV/0!</v>
      </c>
      <c r="F38" s="85" t="e">
        <f t="shared" si="6"/>
        <v>#DIV/0!</v>
      </c>
      <c r="G38" s="48"/>
      <c r="H38" s="106">
        <f>$I$31</f>
        <v>0</v>
      </c>
      <c r="I38" s="107" t="e">
        <f>ROUND(J38*100/$J$20,2)</f>
        <v>#DIV/0!</v>
      </c>
      <c r="J38" s="87" t="e">
        <f>ROUND($J$37*H38/100,2)</f>
        <v>#DIV/0!</v>
      </c>
      <c r="K38" s="85" t="e">
        <f t="shared" si="7"/>
        <v>#DIV/0!</v>
      </c>
      <c r="M38" s="108">
        <f>$N$31</f>
        <v>0</v>
      </c>
      <c r="N38" s="107" t="e">
        <f>ROUND(O38*100/$O$20,2)</f>
        <v>#DIV/0!</v>
      </c>
      <c r="O38" s="87" t="e">
        <f>ROUND($O$37*M38/100,2)</f>
        <v>#DIV/0!</v>
      </c>
      <c r="P38" s="88" t="e">
        <f t="shared" si="8"/>
        <v>#DIV/0!</v>
      </c>
    </row>
    <row r="39" spans="1:16" ht="16.899999999999999" customHeight="1" thickBot="1" x14ac:dyDescent="0.3">
      <c r="A39" s="99" t="s">
        <v>76</v>
      </c>
      <c r="B39" s="100" t="s">
        <v>77</v>
      </c>
      <c r="C39" s="109"/>
      <c r="D39" s="110" t="e">
        <f>ROUND($E$12*100/$E$15,2)</f>
        <v>#DIV/0!</v>
      </c>
      <c r="E39" s="84" t="e">
        <f>ROUND($E$20*D39/100,2)</f>
        <v>#DIV/0!</v>
      </c>
      <c r="F39" s="85" t="e">
        <f t="shared" si="6"/>
        <v>#DIV/0!</v>
      </c>
      <c r="G39" s="48"/>
      <c r="H39" s="109"/>
      <c r="I39" s="110" t="e">
        <f>ROUND($J$12*100/$J$15,2)</f>
        <v>#DIV/0!</v>
      </c>
      <c r="J39" s="87" t="e">
        <f>ROUND($J$20*I39/100,2)</f>
        <v>#DIV/0!</v>
      </c>
      <c r="K39" s="85" t="e">
        <f t="shared" si="7"/>
        <v>#DIV/0!</v>
      </c>
      <c r="M39" s="109"/>
      <c r="N39" s="110" t="e">
        <f>ROUND($O$12*100/$O$15,2)</f>
        <v>#DIV/0!</v>
      </c>
      <c r="O39" s="87" t="e">
        <f>ROUND($O$20*N39/100,2)</f>
        <v>#DIV/0!</v>
      </c>
      <c r="P39" s="88" t="e">
        <f t="shared" si="8"/>
        <v>#DIV/0!</v>
      </c>
    </row>
    <row r="40" spans="1:16" ht="16.899999999999999" customHeight="1" thickBot="1" x14ac:dyDescent="0.3">
      <c r="A40" s="111"/>
      <c r="B40" s="103" t="s">
        <v>78</v>
      </c>
      <c r="C40" s="104">
        <f>$D$31</f>
        <v>0</v>
      </c>
      <c r="D40" s="105" t="e">
        <f>ROUND(E40*100/$E$20,2)</f>
        <v>#DIV/0!</v>
      </c>
      <c r="E40" s="84" t="e">
        <f>ROUND($E$39*C40/100,2)</f>
        <v>#DIV/0!</v>
      </c>
      <c r="F40" s="85" t="e">
        <f t="shared" si="6"/>
        <v>#DIV/0!</v>
      </c>
      <c r="G40" s="48"/>
      <c r="H40" s="106">
        <f>$I$31</f>
        <v>0</v>
      </c>
      <c r="I40" s="107" t="e">
        <f>ROUND($J$40*100/$J$20,2)</f>
        <v>#DIV/0!</v>
      </c>
      <c r="J40" s="87" t="e">
        <f>ROUND($J$39*H40/100,2)</f>
        <v>#DIV/0!</v>
      </c>
      <c r="K40" s="85" t="e">
        <f t="shared" si="7"/>
        <v>#DIV/0!</v>
      </c>
      <c r="M40" s="108">
        <f>$N$31</f>
        <v>0</v>
      </c>
      <c r="N40" s="107" t="e">
        <f>ROUND(O40*100/$E$20,2)</f>
        <v>#DIV/0!</v>
      </c>
      <c r="O40" s="87" t="e">
        <f>ROUND($O$39*M40/100,2)</f>
        <v>#DIV/0!</v>
      </c>
      <c r="P40" s="88" t="e">
        <f t="shared" si="8"/>
        <v>#DIV/0!</v>
      </c>
    </row>
    <row r="41" spans="1:16" ht="16.899999999999999" customHeight="1" thickBot="1" x14ac:dyDescent="0.3">
      <c r="A41" s="112" t="s">
        <v>79</v>
      </c>
      <c r="B41" s="100" t="s">
        <v>80</v>
      </c>
      <c r="C41" s="109"/>
      <c r="D41" s="110" t="e">
        <f>ROUND(((1.85*E20)/E16/E20)*D35,2)</f>
        <v>#DIV/0!</v>
      </c>
      <c r="E41" s="84" t="e">
        <f>ROUND($E$20*D41/100,2)</f>
        <v>#DIV/0!</v>
      </c>
      <c r="F41" s="85" t="e">
        <f t="shared" si="6"/>
        <v>#DIV/0!</v>
      </c>
      <c r="G41" s="48"/>
      <c r="H41" s="109"/>
      <c r="I41" s="110" t="e">
        <f>ROUND(((1.85*J20)/J16/J20)*I35,2)</f>
        <v>#DIV/0!</v>
      </c>
      <c r="J41" s="87" t="e">
        <f>ROUND($J$20*I41/100,2)</f>
        <v>#DIV/0!</v>
      </c>
      <c r="K41" s="85" t="e">
        <f t="shared" si="7"/>
        <v>#DIV/0!</v>
      </c>
      <c r="M41" s="109"/>
      <c r="N41" s="110" t="e">
        <f>ROUND(((1.85*O20)/O16/O20)*N35,2)</f>
        <v>#DIV/0!</v>
      </c>
      <c r="O41" s="87" t="e">
        <f>ROUND($O$20*N41/100,2)</f>
        <v>#DIV/0!</v>
      </c>
      <c r="P41" s="88" t="e">
        <f t="shared" si="8"/>
        <v>#DIV/0!</v>
      </c>
    </row>
    <row r="42" spans="1:16" ht="16.899999999999999" customHeight="1" thickBot="1" x14ac:dyDescent="0.3">
      <c r="A42" s="102"/>
      <c r="B42" s="103" t="s">
        <v>81</v>
      </c>
      <c r="C42" s="104">
        <f>$D$31</f>
        <v>0</v>
      </c>
      <c r="D42" s="113" t="e">
        <f>ROUND(E42*100/$E$20,2)</f>
        <v>#DIV/0!</v>
      </c>
      <c r="E42" s="89" t="e">
        <f>ROUND($E$41*C42/100,2)</f>
        <v>#DIV/0!</v>
      </c>
      <c r="F42" s="90" t="e">
        <f t="shared" si="6"/>
        <v>#DIV/0!</v>
      </c>
      <c r="G42" s="48"/>
      <c r="H42" s="106">
        <f>$I$31</f>
        <v>0</v>
      </c>
      <c r="I42" s="114" t="e">
        <f>ROUND(J42*100/$J$20,2)</f>
        <v>#DIV/0!</v>
      </c>
      <c r="J42" s="115" t="e">
        <f>ROUND($J$41*H42/100,2)</f>
        <v>#DIV/0!</v>
      </c>
      <c r="K42" s="90" t="e">
        <f t="shared" si="7"/>
        <v>#DIV/0!</v>
      </c>
      <c r="M42" s="108">
        <f>$N$31</f>
        <v>0</v>
      </c>
      <c r="N42" s="114" t="e">
        <f>ROUND(O42*100/$E$20,2)</f>
        <v>#DIV/0!</v>
      </c>
      <c r="O42" s="115" t="e">
        <f>ROUND($O$41*M42/100,2)</f>
        <v>#DIV/0!</v>
      </c>
      <c r="P42" s="116" t="e">
        <f t="shared" si="8"/>
        <v>#DIV/0!</v>
      </c>
    </row>
    <row r="43" spans="1:16" ht="25.9" customHeight="1" thickBot="1" x14ac:dyDescent="0.3">
      <c r="A43" s="117" t="s">
        <v>82</v>
      </c>
      <c r="B43" s="118"/>
      <c r="C43" s="119"/>
      <c r="D43" s="91" t="e">
        <f>SUM(D33:D42)</f>
        <v>#DIV/0!</v>
      </c>
      <c r="E43" s="92" t="e">
        <f>SUM(E33:E42)</f>
        <v>#DIV/0!</v>
      </c>
      <c r="F43" s="93" t="e">
        <f>SUM(F33:F42)</f>
        <v>#DIV/0!</v>
      </c>
      <c r="G43" s="48"/>
      <c r="I43" s="91" t="e">
        <f>SUM(I33:I42)</f>
        <v>#DIV/0!</v>
      </c>
      <c r="J43" s="120" t="e">
        <f>SUM(J33:J42)</f>
        <v>#DIV/0!</v>
      </c>
      <c r="K43" s="93" t="e">
        <f>SUM(K33:K42)</f>
        <v>#DIV/0!</v>
      </c>
      <c r="N43" s="91" t="e">
        <f>SUM(N33:N42)</f>
        <v>#DIV/0!</v>
      </c>
      <c r="O43" s="120" t="e">
        <f>SUM(O33:O42)</f>
        <v>#DIV/0!</v>
      </c>
      <c r="P43" s="93" t="e">
        <f>SUM(P33:P42)</f>
        <v>#DIV/0!</v>
      </c>
    </row>
    <row r="44" spans="1:16" ht="25.9" customHeight="1" thickBot="1" x14ac:dyDescent="0.3">
      <c r="A44" s="469" t="s">
        <v>83</v>
      </c>
      <c r="B44" s="470"/>
      <c r="C44" s="471"/>
      <c r="D44" s="121" t="e">
        <f>D31+D43</f>
        <v>#DIV/0!</v>
      </c>
      <c r="E44" s="122" t="e">
        <f>E43+E31</f>
        <v>#DIV/0!</v>
      </c>
      <c r="F44" s="122" t="e">
        <f>F43+F31</f>
        <v>#DIV/0!</v>
      </c>
      <c r="G44" s="48"/>
      <c r="H44" s="48"/>
      <c r="I44" s="121" t="e">
        <f>I31+I43</f>
        <v>#DIV/0!</v>
      </c>
      <c r="J44" s="123" t="e">
        <f>J43+J31</f>
        <v>#DIV/0!</v>
      </c>
      <c r="K44" s="122" t="e">
        <f>K43+K31</f>
        <v>#DIV/0!</v>
      </c>
      <c r="M44" s="48"/>
      <c r="N44" s="121" t="e">
        <f>N31+N43</f>
        <v>#DIV/0!</v>
      </c>
      <c r="O44" s="123" t="e">
        <f>O43+O31</f>
        <v>#DIV/0!</v>
      </c>
      <c r="P44" s="122" t="e">
        <f>P43+P31</f>
        <v>#DIV/0!</v>
      </c>
    </row>
    <row r="45" spans="1:16" ht="18" customHeight="1" thickBot="1" x14ac:dyDescent="0.3">
      <c r="A45" s="73" t="s">
        <v>84</v>
      </c>
      <c r="B45" s="66" t="s">
        <v>85</v>
      </c>
      <c r="C45" s="66"/>
      <c r="D45" s="369"/>
      <c r="E45" s="125"/>
      <c r="F45" s="126"/>
      <c r="G45" s="48"/>
      <c r="H45" s="48"/>
      <c r="I45" s="127"/>
      <c r="J45" s="75"/>
      <c r="K45" s="128"/>
      <c r="M45" s="48"/>
      <c r="N45" s="127"/>
      <c r="O45" s="75"/>
      <c r="P45" s="128"/>
    </row>
    <row r="46" spans="1:16" ht="16.899999999999999" customHeight="1" thickBot="1" x14ac:dyDescent="0.3">
      <c r="A46" s="129" t="s">
        <v>86</v>
      </c>
      <c r="B46" s="130" t="s">
        <v>87</v>
      </c>
      <c r="C46" s="130"/>
      <c r="D46" s="211"/>
      <c r="E46" s="79">
        <f>ROUND($E$20*D46/100,2)</f>
        <v>0</v>
      </c>
      <c r="F46" s="80">
        <f>ROUND(E46*$E$14,2)</f>
        <v>0</v>
      </c>
      <c r="G46" s="48"/>
      <c r="H46" s="48"/>
      <c r="I46" s="211"/>
      <c r="J46" s="79">
        <f>ROUND($J$20*I46/100,2)</f>
        <v>0</v>
      </c>
      <c r="K46" s="80">
        <f>ROUND(J46*$E$14,2)</f>
        <v>0</v>
      </c>
      <c r="M46" s="48"/>
      <c r="N46" s="211"/>
      <c r="O46" s="79">
        <f>ROUND($O$20*N46/100,2)</f>
        <v>0</v>
      </c>
      <c r="P46" s="80">
        <f>ROUND(O46*$E$14,2)</f>
        <v>0</v>
      </c>
    </row>
    <row r="47" spans="1:16" ht="16.899999999999999" customHeight="1" thickBot="1" x14ac:dyDescent="0.3">
      <c r="A47" s="129" t="s">
        <v>88</v>
      </c>
      <c r="B47" s="130" t="s">
        <v>89</v>
      </c>
      <c r="C47" s="130"/>
      <c r="D47" s="211"/>
      <c r="E47" s="79">
        <f>ROUND($E$20*D47/100,2)</f>
        <v>0</v>
      </c>
      <c r="F47" s="80">
        <f>ROUND(E47*$E$14,2)</f>
        <v>0</v>
      </c>
      <c r="G47" s="48"/>
      <c r="H47" s="48"/>
      <c r="I47" s="211"/>
      <c r="J47" s="79">
        <f>ROUND($J$20*I47/100,2)</f>
        <v>0</v>
      </c>
      <c r="K47" s="80">
        <f>ROUND(J47*$E$14,2)</f>
        <v>0</v>
      </c>
      <c r="M47" s="48"/>
      <c r="N47" s="211"/>
      <c r="O47" s="79">
        <f>ROUND($O$20*N47/100,2)</f>
        <v>0</v>
      </c>
      <c r="P47" s="80">
        <f>ROUND(O47*$E$14,2)</f>
        <v>0</v>
      </c>
    </row>
    <row r="48" spans="1:16" ht="20.45" customHeight="1" thickBot="1" x14ac:dyDescent="0.3">
      <c r="A48" s="131" t="s">
        <v>90</v>
      </c>
      <c r="B48" s="132"/>
      <c r="C48" s="133"/>
      <c r="D48" s="134" t="e">
        <f>D44+D46+D47</f>
        <v>#DIV/0!</v>
      </c>
      <c r="E48" s="135" t="e">
        <f>E47+E46+E44</f>
        <v>#DIV/0!</v>
      </c>
      <c r="F48" s="136" t="e">
        <f>F47+F46+F44</f>
        <v>#DIV/0!</v>
      </c>
      <c r="G48" s="48"/>
      <c r="H48" s="48"/>
      <c r="I48" s="137" t="e">
        <f>I44+I46+I47</f>
        <v>#DIV/0!</v>
      </c>
      <c r="J48" s="135" t="e">
        <f>J47+J46+J44</f>
        <v>#DIV/0!</v>
      </c>
      <c r="K48" s="136" t="e">
        <f>K47+K46+K44</f>
        <v>#DIV/0!</v>
      </c>
      <c r="M48" s="48"/>
      <c r="N48" s="137" t="e">
        <f>N44+N46+N47</f>
        <v>#DIV/0!</v>
      </c>
      <c r="O48" s="135" t="e">
        <f>O47+O46+O44</f>
        <v>#DIV/0!</v>
      </c>
      <c r="P48" s="136" t="e">
        <f>P47+P46+P44</f>
        <v>#DIV/0!</v>
      </c>
    </row>
    <row r="49" spans="1:16" ht="18" customHeight="1" thickBot="1" x14ac:dyDescent="0.3">
      <c r="A49" s="138" t="s">
        <v>91</v>
      </c>
      <c r="B49" s="472" t="s">
        <v>92</v>
      </c>
      <c r="C49" s="472"/>
      <c r="D49" s="472"/>
      <c r="E49" s="70"/>
      <c r="F49" s="71"/>
      <c r="G49" s="48"/>
      <c r="H49" s="48"/>
      <c r="I49" s="139"/>
      <c r="J49" s="125"/>
      <c r="K49" s="126"/>
      <c r="M49" s="48"/>
      <c r="N49" s="139"/>
      <c r="O49" s="125"/>
      <c r="P49" s="126"/>
    </row>
    <row r="50" spans="1:16" ht="15.75" thickBot="1" x14ac:dyDescent="0.3">
      <c r="A50" s="140" t="s">
        <v>93</v>
      </c>
      <c r="B50" s="464" t="s">
        <v>94</v>
      </c>
      <c r="C50" s="464"/>
      <c r="D50" s="211"/>
      <c r="E50" s="79">
        <f>ROUND($E$20*D50/100,2)</f>
        <v>0</v>
      </c>
      <c r="F50" s="80">
        <f t="shared" ref="F50:F55" si="9">ROUND(E50*$E$14,2)</f>
        <v>0</v>
      </c>
      <c r="G50" s="48"/>
      <c r="H50" s="142"/>
      <c r="I50" s="211"/>
      <c r="J50" s="79">
        <f>ROUND($J$20*I50/100,2)</f>
        <v>0</v>
      </c>
      <c r="K50" s="80">
        <f t="shared" ref="K50:K55" si="10">ROUND(J50*$E$14,2)</f>
        <v>0</v>
      </c>
      <c r="M50" s="142"/>
      <c r="N50" s="212"/>
      <c r="O50" s="84">
        <f>ROUND($O$20*N50/100,2)</f>
        <v>0</v>
      </c>
      <c r="P50" s="85">
        <f t="shared" ref="P50:P55" si="11">ROUND(O50*$E$14,2)</f>
        <v>0</v>
      </c>
    </row>
    <row r="51" spans="1:16" ht="16.899999999999999" customHeight="1" thickBot="1" x14ac:dyDescent="0.3">
      <c r="A51" s="144" t="s">
        <v>98</v>
      </c>
      <c r="B51" s="473" t="s">
        <v>99</v>
      </c>
      <c r="C51" s="473"/>
      <c r="D51" s="212"/>
      <c r="E51" s="84">
        <f>ROUND($E$20*D51/100,2)</f>
        <v>0</v>
      </c>
      <c r="F51" s="85">
        <f t="shared" si="9"/>
        <v>0</v>
      </c>
      <c r="G51" s="48"/>
      <c r="H51" s="48"/>
      <c r="I51" s="212"/>
      <c r="J51" s="84">
        <f>ROUND($J$20*I51/100,2)</f>
        <v>0</v>
      </c>
      <c r="K51" s="85">
        <f t="shared" si="10"/>
        <v>0</v>
      </c>
      <c r="M51" s="48"/>
      <c r="N51" s="212"/>
      <c r="O51" s="84">
        <f>ROUND($O$20*N51/100,2)</f>
        <v>0</v>
      </c>
      <c r="P51" s="85">
        <f t="shared" si="11"/>
        <v>0</v>
      </c>
    </row>
    <row r="52" spans="1:16" ht="31.5" customHeight="1" thickBot="1" x14ac:dyDescent="0.3">
      <c r="A52" s="144" t="s">
        <v>100</v>
      </c>
      <c r="B52" s="473" t="s">
        <v>101</v>
      </c>
      <c r="C52" s="473"/>
      <c r="D52" s="143"/>
      <c r="E52" s="84"/>
      <c r="F52" s="85"/>
      <c r="G52" s="48"/>
      <c r="H52" s="48"/>
      <c r="I52" s="143"/>
      <c r="J52" s="84"/>
      <c r="K52" s="85"/>
      <c r="M52" s="48"/>
      <c r="N52" s="143"/>
      <c r="O52" s="84"/>
      <c r="P52" s="85"/>
    </row>
    <row r="53" spans="1:16" ht="18.600000000000001" customHeight="1" thickBot="1" x14ac:dyDescent="0.3">
      <c r="A53" s="129" t="s">
        <v>102</v>
      </c>
      <c r="B53" s="145" t="s">
        <v>103</v>
      </c>
      <c r="C53" s="146"/>
      <c r="D53" s="212"/>
      <c r="E53" s="84">
        <f>ROUND($E$20*D53/100,2)</f>
        <v>0</v>
      </c>
      <c r="F53" s="85">
        <f>ROUND(E53*$E$14,2)</f>
        <v>0</v>
      </c>
      <c r="G53" s="48"/>
      <c r="H53" s="48"/>
      <c r="I53" s="212"/>
      <c r="J53" s="84">
        <f>ROUND($J$20*I53/100,2)</f>
        <v>0</v>
      </c>
      <c r="K53" s="85">
        <f>ROUND(J53*$E$14,2)</f>
        <v>0</v>
      </c>
      <c r="M53" s="48"/>
      <c r="N53" s="212"/>
      <c r="O53" s="84">
        <f>ROUND($O$20*N53/100,2)</f>
        <v>0</v>
      </c>
      <c r="P53" s="85">
        <f>ROUND(O53*$E$14,2)</f>
        <v>0</v>
      </c>
    </row>
    <row r="54" spans="1:16" ht="18.600000000000001" customHeight="1" thickBot="1" x14ac:dyDescent="0.3">
      <c r="A54" s="129" t="s">
        <v>104</v>
      </c>
      <c r="B54" s="145" t="s">
        <v>105</v>
      </c>
      <c r="C54" s="146"/>
      <c r="D54" s="212"/>
      <c r="E54" s="84">
        <f>ROUND($E$20*D54/100,2)</f>
        <v>0</v>
      </c>
      <c r="F54" s="85">
        <f>ROUND(E54*$E$14,2)</f>
        <v>0</v>
      </c>
      <c r="G54" s="48"/>
      <c r="H54" s="48"/>
      <c r="I54" s="212"/>
      <c r="J54" s="84">
        <f>ROUND($J$20*I54/100,2)</f>
        <v>0</v>
      </c>
      <c r="K54" s="85">
        <f>ROUND(J54*$E$14,2)</f>
        <v>0</v>
      </c>
      <c r="M54" s="48"/>
      <c r="N54" s="212"/>
      <c r="O54" s="84">
        <f>ROUND($O$20*N54/100,2)</f>
        <v>0</v>
      </c>
      <c r="P54" s="85">
        <f>ROUND(O54*$E$14,2)</f>
        <v>0</v>
      </c>
    </row>
    <row r="55" spans="1:16" ht="18.600000000000001" customHeight="1" thickBot="1" x14ac:dyDescent="0.3">
      <c r="A55" s="144" t="s">
        <v>106</v>
      </c>
      <c r="B55" s="473" t="s">
        <v>107</v>
      </c>
      <c r="C55" s="473"/>
      <c r="D55" s="213"/>
      <c r="E55" s="89">
        <f>ROUND($E$20*D55/100,2)</f>
        <v>0</v>
      </c>
      <c r="F55" s="90">
        <f t="shared" si="9"/>
        <v>0</v>
      </c>
      <c r="G55" s="48"/>
      <c r="H55" s="48"/>
      <c r="I55" s="213"/>
      <c r="J55" s="89">
        <f>ROUND($J$20*I55/100,2)</f>
        <v>0</v>
      </c>
      <c r="K55" s="90">
        <f t="shared" si="10"/>
        <v>0</v>
      </c>
      <c r="M55" s="48"/>
      <c r="N55" s="213"/>
      <c r="O55" s="89">
        <f>ROUND($O$20*N55/100,2)</f>
        <v>0</v>
      </c>
      <c r="P55" s="90">
        <f t="shared" si="11"/>
        <v>0</v>
      </c>
    </row>
    <row r="56" spans="1:16" ht="25.9" customHeight="1" thickBot="1" x14ac:dyDescent="0.3">
      <c r="A56" s="147" t="s">
        <v>108</v>
      </c>
      <c r="B56" s="148"/>
      <c r="C56" s="148"/>
      <c r="D56" s="149">
        <f>SUM(D51:D55)</f>
        <v>0</v>
      </c>
      <c r="E56" s="150">
        <f>SUM(E50:E55)</f>
        <v>0</v>
      </c>
      <c r="F56" s="151">
        <f>SUM(F51:F55)</f>
        <v>0</v>
      </c>
      <c r="G56" s="48"/>
      <c r="H56" s="48"/>
      <c r="I56" s="149">
        <f>SUM(I51:I55)</f>
        <v>0</v>
      </c>
      <c r="J56" s="152">
        <f>SUM(J50:J55)</f>
        <v>0</v>
      </c>
      <c r="K56" s="153">
        <f>SUM(K51:K55)</f>
        <v>0</v>
      </c>
      <c r="M56" s="48"/>
      <c r="N56" s="154">
        <f>SUM(N51:N55)</f>
        <v>0</v>
      </c>
      <c r="O56" s="152">
        <f>SUM(O50:O55)</f>
        <v>0</v>
      </c>
      <c r="P56" s="153">
        <f>SUM(P51:P55)</f>
        <v>0</v>
      </c>
    </row>
    <row r="57" spans="1:16" ht="18" customHeight="1" thickBot="1" x14ac:dyDescent="0.3">
      <c r="A57" s="65" t="s">
        <v>109</v>
      </c>
      <c r="B57" s="369" t="s">
        <v>110</v>
      </c>
      <c r="C57" s="155"/>
      <c r="D57" s="156"/>
      <c r="E57" s="70"/>
      <c r="F57" s="71"/>
      <c r="G57" s="48"/>
      <c r="H57" s="48"/>
      <c r="I57" s="157"/>
      <c r="J57" s="70"/>
      <c r="K57" s="71"/>
      <c r="M57" s="48"/>
      <c r="N57" s="157"/>
      <c r="O57" s="70"/>
      <c r="P57" s="71"/>
    </row>
    <row r="58" spans="1:16" ht="18" customHeight="1" thickBot="1" x14ac:dyDescent="0.3">
      <c r="A58" s="140" t="s">
        <v>111</v>
      </c>
      <c r="B58" s="369" t="s">
        <v>112</v>
      </c>
      <c r="C58" s="155"/>
      <c r="D58" s="158"/>
      <c r="E58" s="141"/>
      <c r="F58" s="76"/>
      <c r="G58" s="48"/>
      <c r="H58" s="48"/>
      <c r="I58" s="159"/>
      <c r="J58" s="141"/>
      <c r="K58" s="76"/>
      <c r="M58" s="48"/>
      <c r="N58" s="159"/>
      <c r="O58" s="141"/>
      <c r="P58" s="76"/>
    </row>
    <row r="59" spans="1:16" ht="16.899999999999999" customHeight="1" thickBot="1" x14ac:dyDescent="0.3">
      <c r="A59" s="129" t="s">
        <v>113</v>
      </c>
      <c r="B59" s="474" t="s">
        <v>114</v>
      </c>
      <c r="C59" s="474"/>
      <c r="D59" s="211"/>
      <c r="E59" s="79">
        <f>ROUND($E$20*D59/100,2)</f>
        <v>0</v>
      </c>
      <c r="F59" s="80">
        <f>ROUND(E59*$E$14,2)</f>
        <v>0</v>
      </c>
      <c r="G59" s="48"/>
      <c r="H59" s="48"/>
      <c r="I59" s="211"/>
      <c r="J59" s="79">
        <f>ROUND($J$20*I59/100,2)</f>
        <v>0</v>
      </c>
      <c r="K59" s="80">
        <f>ROUND(J59*$E$14,2)</f>
        <v>0</v>
      </c>
      <c r="M59" s="48"/>
      <c r="N59" s="211"/>
      <c r="O59" s="79">
        <f>ROUND($O$20*N59/100,2)</f>
        <v>0</v>
      </c>
      <c r="P59" s="80">
        <f>ROUND(O59*$E$14,2)</f>
        <v>0</v>
      </c>
    </row>
    <row r="60" spans="1:16" ht="16.899999999999999" customHeight="1" thickBot="1" x14ac:dyDescent="0.3">
      <c r="A60" s="129" t="s">
        <v>115</v>
      </c>
      <c r="B60" s="474" t="s">
        <v>116</v>
      </c>
      <c r="C60" s="474"/>
      <c r="D60" s="212"/>
      <c r="E60" s="84">
        <f t="shared" ref="E60:E61" si="12">ROUND($E$20*D60/100,2)</f>
        <v>0</v>
      </c>
      <c r="F60" s="85">
        <f t="shared" ref="F60:F61" si="13">ROUND(E60*$E$14,2)</f>
        <v>0</v>
      </c>
      <c r="G60" s="48"/>
      <c r="H60" s="48"/>
      <c r="I60" s="212"/>
      <c r="J60" s="84">
        <f>ROUND($J$20*I60/100,2)</f>
        <v>0</v>
      </c>
      <c r="K60" s="85">
        <f t="shared" ref="K60:K61" si="14">ROUND(J60*$E$14,2)</f>
        <v>0</v>
      </c>
      <c r="M60" s="48"/>
      <c r="N60" s="212"/>
      <c r="O60" s="84">
        <f>ROUND($O$20*N60/100,2)</f>
        <v>0</v>
      </c>
      <c r="P60" s="85">
        <f t="shared" ref="P60:P61" si="15">ROUND(O60*$E$14,2)</f>
        <v>0</v>
      </c>
    </row>
    <row r="61" spans="1:16" ht="18" customHeight="1" thickBot="1" x14ac:dyDescent="0.3">
      <c r="A61" s="140" t="s">
        <v>117</v>
      </c>
      <c r="B61" s="369" t="s">
        <v>118</v>
      </c>
      <c r="C61" s="155"/>
      <c r="D61" s="213"/>
      <c r="E61" s="89">
        <f t="shared" si="12"/>
        <v>0</v>
      </c>
      <c r="F61" s="90">
        <f t="shared" si="13"/>
        <v>0</v>
      </c>
      <c r="G61" s="48"/>
      <c r="H61" s="48"/>
      <c r="I61" s="213"/>
      <c r="J61" s="89">
        <f>ROUND($J$20*I61/100,2)</f>
        <v>0</v>
      </c>
      <c r="K61" s="90">
        <f t="shared" si="14"/>
        <v>0</v>
      </c>
      <c r="M61" s="48"/>
      <c r="N61" s="213"/>
      <c r="O61" s="89">
        <f>ROUND($O$20*N61/100,2)</f>
        <v>0</v>
      </c>
      <c r="P61" s="90">
        <f t="shared" si="15"/>
        <v>0</v>
      </c>
    </row>
    <row r="62" spans="1:16" ht="18" customHeight="1" thickBot="1" x14ac:dyDescent="0.3">
      <c r="A62" s="73" t="s">
        <v>119</v>
      </c>
      <c r="B62" s="369" t="s">
        <v>120</v>
      </c>
      <c r="C62" s="155"/>
      <c r="D62" s="160"/>
      <c r="E62" s="161"/>
      <c r="F62" s="162"/>
      <c r="G62" s="48"/>
      <c r="H62" s="48"/>
      <c r="I62" s="160"/>
      <c r="J62" s="161"/>
      <c r="K62" s="162"/>
      <c r="M62" s="48"/>
      <c r="N62" s="160"/>
      <c r="O62" s="161"/>
      <c r="P62" s="162"/>
    </row>
    <row r="63" spans="1:16" ht="16.899999999999999" customHeight="1" thickBot="1" x14ac:dyDescent="0.3">
      <c r="A63" s="129" t="s">
        <v>121</v>
      </c>
      <c r="B63" s="145" t="s">
        <v>122</v>
      </c>
      <c r="C63" s="146"/>
      <c r="D63" s="214"/>
      <c r="E63" s="163">
        <f>ROUND($E$20*D63/100,2)</f>
        <v>0</v>
      </c>
      <c r="F63" s="80">
        <f>ROUND(E63*$E$14,2)</f>
        <v>0</v>
      </c>
      <c r="G63" s="48"/>
      <c r="H63" s="48"/>
      <c r="I63" s="211"/>
      <c r="J63" s="163">
        <f>ROUND($J$20*I63/100,2)</f>
        <v>0</v>
      </c>
      <c r="K63" s="80">
        <f>ROUND(J63*$E$14,2)</f>
        <v>0</v>
      </c>
      <c r="M63" s="48"/>
      <c r="N63" s="211"/>
      <c r="O63" s="163">
        <f>ROUND($O$20*N63/100,2)</f>
        <v>0</v>
      </c>
      <c r="P63" s="80">
        <f>ROUND(O63*$E$14,2)</f>
        <v>0</v>
      </c>
    </row>
    <row r="64" spans="1:16" ht="16.899999999999999" customHeight="1" thickBot="1" x14ac:dyDescent="0.3">
      <c r="A64" s="129" t="s">
        <v>123</v>
      </c>
      <c r="B64" s="145" t="s">
        <v>124</v>
      </c>
      <c r="C64" s="146"/>
      <c r="D64" s="215"/>
      <c r="E64" s="164">
        <f t="shared" ref="E64:E65" si="16">ROUND($E$20*D64/100,2)</f>
        <v>0</v>
      </c>
      <c r="F64" s="85">
        <f t="shared" ref="F64:F65" si="17">ROUND(E64*$E$14,2)</f>
        <v>0</v>
      </c>
      <c r="G64" s="48"/>
      <c r="H64" s="48"/>
      <c r="I64" s="212"/>
      <c r="J64" s="164">
        <f>ROUND($J$20*I64/100,2)</f>
        <v>0</v>
      </c>
      <c r="K64" s="85">
        <f t="shared" ref="K64:K65" si="18">ROUND(J64*$E$14,2)</f>
        <v>0</v>
      </c>
      <c r="M64" s="48"/>
      <c r="N64" s="212"/>
      <c r="O64" s="164">
        <f>ROUND($O$20*N64/100,2)</f>
        <v>0</v>
      </c>
      <c r="P64" s="85">
        <f t="shared" ref="P64:P65" si="19">ROUND(O64*$E$14,2)</f>
        <v>0</v>
      </c>
    </row>
    <row r="65" spans="1:16" ht="18" customHeight="1" thickBot="1" x14ac:dyDescent="0.3">
      <c r="A65" s="140" t="s">
        <v>125</v>
      </c>
      <c r="B65" s="369" t="s">
        <v>126</v>
      </c>
      <c r="C65" s="165"/>
      <c r="D65" s="216"/>
      <c r="E65" s="166">
        <f t="shared" si="16"/>
        <v>0</v>
      </c>
      <c r="F65" s="90">
        <f t="shared" si="17"/>
        <v>0</v>
      </c>
      <c r="G65" s="48"/>
      <c r="H65" s="48"/>
      <c r="I65" s="213"/>
      <c r="J65" s="166">
        <f>ROUND($J$20*I65/100,2)</f>
        <v>0</v>
      </c>
      <c r="K65" s="90">
        <f t="shared" si="18"/>
        <v>0</v>
      </c>
      <c r="M65" s="48"/>
      <c r="N65" s="213"/>
      <c r="O65" s="166">
        <f>ROUND($O$20*N65/100,2)</f>
        <v>0</v>
      </c>
      <c r="P65" s="90">
        <f t="shared" si="19"/>
        <v>0</v>
      </c>
    </row>
    <row r="66" spans="1:16" ht="18" customHeight="1" thickBot="1" x14ac:dyDescent="0.3">
      <c r="A66" s="140" t="s">
        <v>127</v>
      </c>
      <c r="B66" s="369" t="s">
        <v>128</v>
      </c>
      <c r="C66" s="155"/>
      <c r="D66" s="167"/>
      <c r="E66" s="161"/>
      <c r="F66" s="162"/>
      <c r="G66" s="48"/>
      <c r="H66" s="48"/>
      <c r="I66" s="167"/>
      <c r="J66" s="161"/>
      <c r="K66" s="162"/>
      <c r="M66" s="48"/>
      <c r="N66" s="167"/>
      <c r="O66" s="161"/>
      <c r="P66" s="162"/>
    </row>
    <row r="67" spans="1:16" ht="16.899999999999999" customHeight="1" thickBot="1" x14ac:dyDescent="0.3">
      <c r="A67" s="129" t="s">
        <v>129</v>
      </c>
      <c r="B67" s="145" t="s">
        <v>130</v>
      </c>
      <c r="C67" s="146"/>
      <c r="D67" s="214"/>
      <c r="E67" s="163">
        <f>ROUND($E$20*D67/100,2)</f>
        <v>0</v>
      </c>
      <c r="F67" s="80">
        <f>ROUND(E67*$E$14,2)</f>
        <v>0</v>
      </c>
      <c r="G67" s="48"/>
      <c r="H67" s="48"/>
      <c r="I67" s="211"/>
      <c r="J67" s="163">
        <f>ROUND($J$20*I67/100,2)</f>
        <v>0</v>
      </c>
      <c r="K67" s="80">
        <f>ROUND(J67*$E$14,2)</f>
        <v>0</v>
      </c>
      <c r="M67" s="48"/>
      <c r="N67" s="211"/>
      <c r="O67" s="163">
        <f>ROUND($O$20*N67/100,2)</f>
        <v>0</v>
      </c>
      <c r="P67" s="80">
        <f>ROUND(O67*$E$14,2)</f>
        <v>0</v>
      </c>
    </row>
    <row r="68" spans="1:16" ht="18" customHeight="1" thickBot="1" x14ac:dyDescent="0.3">
      <c r="A68" s="140" t="s">
        <v>131</v>
      </c>
      <c r="B68" s="369" t="s">
        <v>132</v>
      </c>
      <c r="C68" s="155"/>
      <c r="D68" s="215"/>
      <c r="E68" s="164">
        <f t="shared" ref="E68:E70" si="20">ROUND($E$20*D68/100,2)</f>
        <v>0</v>
      </c>
      <c r="F68" s="85">
        <f t="shared" ref="F68:F70" si="21">ROUND(E68*$E$14,2)</f>
        <v>0</v>
      </c>
      <c r="G68" s="48"/>
      <c r="H68" s="48"/>
      <c r="I68" s="212"/>
      <c r="J68" s="164">
        <f>ROUND($J$20*I68/100,2)</f>
        <v>0</v>
      </c>
      <c r="K68" s="85">
        <f t="shared" ref="K68:K70" si="22">ROUND(J68*$E$14,2)</f>
        <v>0</v>
      </c>
      <c r="M68" s="48"/>
      <c r="N68" s="212"/>
      <c r="O68" s="164">
        <f>ROUND($O$20*N68/100,2)</f>
        <v>0</v>
      </c>
      <c r="P68" s="85">
        <f t="shared" ref="P68:P70" si="23">ROUND(O68*$E$14,2)</f>
        <v>0</v>
      </c>
    </row>
    <row r="69" spans="1:16" ht="15.75" thickBot="1" x14ac:dyDescent="0.3">
      <c r="A69" s="140" t="s">
        <v>133</v>
      </c>
      <c r="B69" s="464" t="s">
        <v>134</v>
      </c>
      <c r="C69" s="465"/>
      <c r="D69" s="215"/>
      <c r="E69" s="164">
        <f t="shared" si="20"/>
        <v>0</v>
      </c>
      <c r="F69" s="85">
        <f t="shared" si="21"/>
        <v>0</v>
      </c>
      <c r="G69" s="48"/>
      <c r="H69" s="48"/>
      <c r="I69" s="212"/>
      <c r="J69" s="164">
        <f>ROUND($J$20*I69/100,2)</f>
        <v>0</v>
      </c>
      <c r="K69" s="85">
        <f t="shared" si="22"/>
        <v>0</v>
      </c>
      <c r="M69" s="48"/>
      <c r="N69" s="212"/>
      <c r="O69" s="164">
        <f>ROUND($O$20*N69/100,2)</f>
        <v>0</v>
      </c>
      <c r="P69" s="85">
        <f t="shared" si="23"/>
        <v>0</v>
      </c>
    </row>
    <row r="70" spans="1:16" ht="15.75" thickBot="1" x14ac:dyDescent="0.3">
      <c r="A70" s="140" t="s">
        <v>135</v>
      </c>
      <c r="B70" s="369" t="s">
        <v>136</v>
      </c>
      <c r="C70" s="168"/>
      <c r="D70" s="216"/>
      <c r="E70" s="166">
        <f t="shared" si="20"/>
        <v>0</v>
      </c>
      <c r="F70" s="90">
        <f t="shared" si="21"/>
        <v>0</v>
      </c>
      <c r="G70" s="48"/>
      <c r="H70" s="48"/>
      <c r="I70" s="213"/>
      <c r="J70" s="166">
        <f>ROUND($J$20*I70/100,2)</f>
        <v>0</v>
      </c>
      <c r="K70" s="90">
        <f t="shared" si="22"/>
        <v>0</v>
      </c>
      <c r="M70" s="48"/>
      <c r="N70" s="213"/>
      <c r="O70" s="166">
        <f>ROUND($O$20*N70/100,2)</f>
        <v>0</v>
      </c>
      <c r="P70" s="90">
        <f t="shared" si="23"/>
        <v>0</v>
      </c>
    </row>
    <row r="71" spans="1:16" ht="25.9" customHeight="1" thickBot="1" x14ac:dyDescent="0.3">
      <c r="A71" s="147" t="s">
        <v>183</v>
      </c>
      <c r="B71" s="169"/>
      <c r="C71" s="170"/>
      <c r="D71" s="91">
        <f>(SUM(D59:D61)+SUM(D63:D65)+SUM(D67:D70))</f>
        <v>0</v>
      </c>
      <c r="E71" s="153">
        <f>(SUM(E59:E61)+SUM(E63:E65)+SUM(E67:E70))</f>
        <v>0</v>
      </c>
      <c r="F71" s="153">
        <f>SUM(F59:F70)</f>
        <v>0</v>
      </c>
      <c r="G71" s="48"/>
      <c r="H71" s="48"/>
      <c r="I71" s="91">
        <f>(SUM(I59:I61)+SUM(I63:I65)+SUM(I67:I70))</f>
        <v>0</v>
      </c>
      <c r="J71" s="153">
        <f>(SUM(J59:J61)+SUM(J63:J65)+SUM(J67:J70))</f>
        <v>0</v>
      </c>
      <c r="K71" s="153">
        <f>SUM(K59:K70)</f>
        <v>0</v>
      </c>
      <c r="M71" s="48"/>
      <c r="N71" s="91">
        <f>(SUM(N59:N61)+SUM(N63:N65)+SUM(N67:N70))</f>
        <v>0</v>
      </c>
      <c r="O71" s="153">
        <f>(SUM(O59:O61)+SUM(O63:O65)+SUM(O67:O70))</f>
        <v>0</v>
      </c>
      <c r="P71" s="153">
        <f>SUM(P59:P70)</f>
        <v>0</v>
      </c>
    </row>
    <row r="72" spans="1:16" ht="18" customHeight="1" thickBot="1" x14ac:dyDescent="0.3">
      <c r="A72" s="171" t="s">
        <v>138</v>
      </c>
      <c r="B72" s="369" t="s">
        <v>139</v>
      </c>
      <c r="C72" s="155"/>
      <c r="D72" s="172" t="e">
        <f>ROUND(D71+D56+D48+D20,2)</f>
        <v>#DIV/0!</v>
      </c>
      <c r="E72" s="173" t="e">
        <f>E71+E56+E48+E20</f>
        <v>#DIV/0!</v>
      </c>
      <c r="F72" s="174" t="e">
        <f>$F$71+$F$56+$F$48+$F$20</f>
        <v>#DIV/0!</v>
      </c>
      <c r="G72" s="48"/>
      <c r="H72" s="48"/>
      <c r="I72" s="172" t="e">
        <f>ROUND(I71+I56+I48+I20,2)</f>
        <v>#DIV/0!</v>
      </c>
      <c r="J72" s="173" t="e">
        <f>J71+J56+J48+J20</f>
        <v>#DIV/0!</v>
      </c>
      <c r="K72" s="174" t="e">
        <f>$K$71+$K$56+$K$48+$K$20</f>
        <v>#DIV/0!</v>
      </c>
      <c r="M72" s="48"/>
      <c r="N72" s="172" t="e">
        <f>ROUND(N71+N56+N48+N20,2)</f>
        <v>#DIV/0!</v>
      </c>
      <c r="O72" s="173" t="e">
        <f>O71+O56+O48+O20</f>
        <v>#DIV/0!</v>
      </c>
      <c r="P72" s="174" t="e">
        <f>$P$71+$P$56+$P$48+$P$20</f>
        <v>#DIV/0!</v>
      </c>
    </row>
    <row r="73" spans="1:16" ht="18" customHeight="1" thickBot="1" x14ac:dyDescent="0.3">
      <c r="A73" s="175" t="s">
        <v>140</v>
      </c>
      <c r="B73" s="369" t="s">
        <v>141</v>
      </c>
      <c r="C73" s="155"/>
      <c r="D73" s="211"/>
      <c r="E73" s="176">
        <f>ROUND($E$20*D73/100,2)</f>
        <v>0</v>
      </c>
      <c r="F73" s="177">
        <f>ROUND(E73*$E$14,2)</f>
        <v>0</v>
      </c>
      <c r="G73" s="48"/>
      <c r="H73" s="48"/>
      <c r="I73" s="211"/>
      <c r="J73" s="176">
        <f>ROUND($J$20*I73/100,2)</f>
        <v>0</v>
      </c>
      <c r="K73" s="177">
        <f>ROUND(J73*$E$14,2)</f>
        <v>0</v>
      </c>
      <c r="M73" s="48"/>
      <c r="N73" s="211"/>
      <c r="O73" s="176">
        <f>ROUND($O$20*N73/100,2)</f>
        <v>0</v>
      </c>
      <c r="P73" s="177">
        <f>ROUND(O73*$E$14,2)</f>
        <v>0</v>
      </c>
    </row>
    <row r="74" spans="1:16" ht="18" customHeight="1" thickBot="1" x14ac:dyDescent="0.3">
      <c r="A74" s="65" t="s">
        <v>142</v>
      </c>
      <c r="B74" s="369" t="s">
        <v>143</v>
      </c>
      <c r="C74" s="155"/>
      <c r="D74" s="213"/>
      <c r="E74" s="178">
        <f>ROUND($E$20*D74/100,2)</f>
        <v>0</v>
      </c>
      <c r="F74" s="179">
        <f>ROUND(E74*$E$14,2)</f>
        <v>0</v>
      </c>
      <c r="G74" s="48"/>
      <c r="H74" s="48"/>
      <c r="I74" s="213"/>
      <c r="J74" s="178">
        <f>ROUND($J$20*I74/100,2)</f>
        <v>0</v>
      </c>
      <c r="K74" s="179">
        <f>ROUND(J74*$E$14,2)</f>
        <v>0</v>
      </c>
      <c r="M74" s="48"/>
      <c r="N74" s="213"/>
      <c r="O74" s="178">
        <f>ROUND($O$20*N74/100,2)</f>
        <v>0</v>
      </c>
      <c r="P74" s="179">
        <f>ROUND(O74*$E$14,2)</f>
        <v>0</v>
      </c>
    </row>
    <row r="75" spans="1:16" ht="25.9" customHeight="1" thickBot="1" x14ac:dyDescent="0.3">
      <c r="A75" s="180" t="s">
        <v>144</v>
      </c>
      <c r="B75" s="181"/>
      <c r="C75" s="181"/>
      <c r="D75" s="182" t="e">
        <f>SUM(D72:D74)</f>
        <v>#DIV/0!</v>
      </c>
      <c r="E75" s="183" t="e">
        <f>ROUND(SUM(E72:E74),2)</f>
        <v>#DIV/0!</v>
      </c>
      <c r="F75" s="184" t="e">
        <f>SUM(F72:F74)</f>
        <v>#DIV/0!</v>
      </c>
      <c r="G75" s="48"/>
      <c r="H75" s="48"/>
      <c r="I75" s="182" t="e">
        <f>SUM(I72:I74)</f>
        <v>#DIV/0!</v>
      </c>
      <c r="J75" s="183" t="e">
        <f>ROUND(SUM(J72:J74),2)</f>
        <v>#DIV/0!</v>
      </c>
      <c r="K75" s="184" t="e">
        <f>SUM(K72:K74)</f>
        <v>#DIV/0!</v>
      </c>
      <c r="M75" s="48"/>
      <c r="N75" s="182" t="e">
        <f>SUM(N72:N74)</f>
        <v>#DIV/0!</v>
      </c>
      <c r="O75" s="183" t="e">
        <f>ROUND(SUM(O72:O74),2)</f>
        <v>#DIV/0!</v>
      </c>
      <c r="P75" s="184" t="e">
        <f>SUM(P72:P74)</f>
        <v>#DIV/0!</v>
      </c>
    </row>
    <row r="76" spans="1:16" ht="25.9" customHeight="1" thickBot="1" x14ac:dyDescent="0.3">
      <c r="A76" s="185" t="s">
        <v>145</v>
      </c>
      <c r="B76" s="186"/>
      <c r="C76" s="187"/>
      <c r="D76" s="188" t="e">
        <f>ROUND(E76*100/E75,2)</f>
        <v>#DIV/0!</v>
      </c>
      <c r="E76" s="189" t="e">
        <f>$E$20+$E$48+$E$59+$E$60+$E$63</f>
        <v>#DIV/0!</v>
      </c>
      <c r="F76" s="190" t="e">
        <f>E76*$E$14</f>
        <v>#DIV/0!</v>
      </c>
      <c r="G76" s="142"/>
      <c r="H76" s="142"/>
      <c r="I76" s="188" t="e">
        <f>ROUND(J76*100/J75,2)</f>
        <v>#DIV/0!</v>
      </c>
      <c r="J76" s="189" t="e">
        <f>$J$20+$J$48+$J$59+$J$60+$J$63</f>
        <v>#DIV/0!</v>
      </c>
      <c r="K76" s="190" t="e">
        <f>J76*$E$14</f>
        <v>#DIV/0!</v>
      </c>
      <c r="L76" s="191"/>
      <c r="M76" s="142"/>
      <c r="N76" s="188" t="e">
        <f>ROUND(O76*100/O75,2)</f>
        <v>#DIV/0!</v>
      </c>
      <c r="O76" s="189" t="e">
        <f>$O$20+$O$48+$O$59+$O$60+$O$63</f>
        <v>#DIV/0!</v>
      </c>
      <c r="P76" s="190" t="e">
        <f>O76*$E$14</f>
        <v>#DIV/0!</v>
      </c>
    </row>
    <row r="77" spans="1:16" x14ac:dyDescent="0.25">
      <c r="F77" s="50"/>
    </row>
    <row r="78" spans="1:16" x14ac:dyDescent="0.25">
      <c r="A78" s="193" t="s">
        <v>146</v>
      </c>
      <c r="F78" s="50"/>
    </row>
    <row r="79" spans="1:16" hidden="1" x14ac:dyDescent="0.25">
      <c r="F79" s="50"/>
    </row>
    <row r="80" spans="1:16" hidden="1" x14ac:dyDescent="0.25">
      <c r="F80" s="50"/>
    </row>
    <row r="81" spans="6:6" hidden="1" x14ac:dyDescent="0.25">
      <c r="F81" s="50"/>
    </row>
    <row r="82" spans="6:6" hidden="1" x14ac:dyDescent="0.25">
      <c r="F82" s="50"/>
    </row>
    <row r="83" spans="6:6" hidden="1" x14ac:dyDescent="0.25">
      <c r="F83" s="50"/>
    </row>
    <row r="84" spans="6:6" hidden="1" x14ac:dyDescent="0.25">
      <c r="F84" s="50"/>
    </row>
    <row r="85" spans="6:6" hidden="1" x14ac:dyDescent="0.25">
      <c r="F85" s="50"/>
    </row>
    <row r="86" spans="6:6" hidden="1" x14ac:dyDescent="0.25">
      <c r="F86" s="50"/>
    </row>
    <row r="87" spans="6:6" hidden="1" x14ac:dyDescent="0.25">
      <c r="F87" s="50"/>
    </row>
    <row r="88" spans="6:6" hidden="1" x14ac:dyDescent="0.25">
      <c r="F88" s="50"/>
    </row>
    <row r="89" spans="6:6" hidden="1" x14ac:dyDescent="0.25">
      <c r="F89" s="50"/>
    </row>
    <row r="90" spans="6:6" hidden="1" x14ac:dyDescent="0.25">
      <c r="F90" s="50"/>
    </row>
    <row r="91" spans="6:6" hidden="1" x14ac:dyDescent="0.25">
      <c r="F91" s="50"/>
    </row>
    <row r="92" spans="6:6" hidden="1" x14ac:dyDescent="0.25">
      <c r="F92" s="50"/>
    </row>
    <row r="93" spans="6:6" hidden="1" x14ac:dyDescent="0.25">
      <c r="F93" s="50"/>
    </row>
    <row r="94" spans="6:6" x14ac:dyDescent="0.25">
      <c r="F94" s="50"/>
    </row>
    <row r="95" spans="6:6" x14ac:dyDescent="0.25">
      <c r="F95" s="50"/>
    </row>
  </sheetData>
  <sheetProtection algorithmName="SHA-512" hashValue="gbdazvNixgjf9c7nbhaAU4vDN5vauTRwoLZ8D8BEM5fEe+6nB3dQlOElKUBSBOH1/YkPPlzinVzM2csuii3r1A==" saltValue="cHYCiBQxEx5aILn5zI7dtg==" spinCount="100000" sheet="1" objects="1" scenarios="1"/>
  <mergeCells count="34">
    <mergeCell ref="B55:C55"/>
    <mergeCell ref="B59:C59"/>
    <mergeCell ref="B60:C60"/>
    <mergeCell ref="B69:C69"/>
    <mergeCell ref="A31:C31"/>
    <mergeCell ref="A44:C44"/>
    <mergeCell ref="B49:D49"/>
    <mergeCell ref="B50:C50"/>
    <mergeCell ref="B51:C51"/>
    <mergeCell ref="B52:C52"/>
    <mergeCell ref="B30:C30"/>
    <mergeCell ref="D18:E18"/>
    <mergeCell ref="I18:K18"/>
    <mergeCell ref="N18:P18"/>
    <mergeCell ref="B19:C19"/>
    <mergeCell ref="B23:C23"/>
    <mergeCell ref="B24:C24"/>
    <mergeCell ref="B25:C25"/>
    <mergeCell ref="B26:C26"/>
    <mergeCell ref="B27:C27"/>
    <mergeCell ref="B28:C28"/>
    <mergeCell ref="B29:C29"/>
    <mergeCell ref="A16:D16"/>
    <mergeCell ref="G2:J2"/>
    <mergeCell ref="N3:P5"/>
    <mergeCell ref="G7:J8"/>
    <mergeCell ref="K7:K8"/>
    <mergeCell ref="L7:L8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/>
  <headerFooter>
    <oddFooter>&amp;L&amp;F -- &amp;A&amp;R&amp;P von &amp;N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8254-6ACA-43E5-9A84-A0B501E3E930}">
  <sheetPr>
    <pageSetUpPr fitToPage="1"/>
  </sheetPr>
  <dimension ref="A1:R106"/>
  <sheetViews>
    <sheetView showGridLines="0" zoomScale="70" zoomScaleNormal="70" workbookViewId="0">
      <selection activeCell="N7" sqref="N7"/>
    </sheetView>
  </sheetViews>
  <sheetFormatPr baseColWidth="10" defaultColWidth="0" defaultRowHeight="15" zeroHeight="1" x14ac:dyDescent="0.25"/>
  <cols>
    <col min="1" max="1" width="7.7109375" style="220" customWidth="1"/>
    <col min="2" max="2" width="44.7109375" style="220" customWidth="1"/>
    <col min="3" max="3" width="19.28515625" style="220" customWidth="1"/>
    <col min="4" max="4" width="11.85546875" style="220" customWidth="1"/>
    <col min="5" max="5" width="12.85546875" style="360" customWidth="1"/>
    <col min="6" max="6" width="15.85546875" style="50" bestFit="1" customWidth="1"/>
    <col min="7" max="7" width="12" style="220" bestFit="1" customWidth="1"/>
    <col min="8" max="8" width="8.85546875" style="220" customWidth="1"/>
    <col min="9" max="9" width="10.28515625" style="220" customWidth="1"/>
    <col min="10" max="10" width="9.5703125" style="220" bestFit="1" customWidth="1"/>
    <col min="11" max="11" width="16.28515625" style="220" customWidth="1"/>
    <col min="12" max="12" width="13.5703125" style="220" customWidth="1"/>
    <col min="13" max="13" width="8.85546875" style="220" customWidth="1"/>
    <col min="14" max="14" width="10" style="220" customWidth="1"/>
    <col min="15" max="15" width="9" style="220" bestFit="1" customWidth="1"/>
    <col min="16" max="16" width="14.42578125" style="220" bestFit="1" customWidth="1"/>
    <col min="17" max="18" width="0" style="220" hidden="1" customWidth="1"/>
    <col min="19" max="16384" width="8.85546875" style="220" hidden="1"/>
  </cols>
  <sheetData>
    <row r="1" spans="1:16" ht="21.75" thickBot="1" x14ac:dyDescent="0.4">
      <c r="A1" s="217" t="s">
        <v>182</v>
      </c>
      <c r="B1" s="218"/>
      <c r="C1" s="218"/>
      <c r="D1" s="218"/>
      <c r="E1" s="219"/>
      <c r="F1" s="220"/>
      <c r="G1" s="218"/>
      <c r="H1" s="218"/>
      <c r="I1" s="218"/>
    </row>
    <row r="2" spans="1:16" ht="30.75" thickBot="1" x14ac:dyDescent="0.4">
      <c r="A2" s="217"/>
      <c r="B2" s="218"/>
      <c r="C2" s="218"/>
      <c r="D2" s="218"/>
      <c r="E2" s="219"/>
      <c r="F2" s="220"/>
      <c r="G2" s="477" t="s">
        <v>147</v>
      </c>
      <c r="H2" s="478"/>
      <c r="I2" s="478"/>
      <c r="J2" s="479"/>
      <c r="K2" s="221" t="s">
        <v>25</v>
      </c>
      <c r="L2" s="222" t="s">
        <v>148</v>
      </c>
    </row>
    <row r="3" spans="1:16" ht="21" x14ac:dyDescent="0.35">
      <c r="A3" s="217"/>
      <c r="B3" s="218"/>
      <c r="C3" s="218"/>
      <c r="D3" s="218"/>
      <c r="E3" s="219"/>
      <c r="F3" s="220"/>
      <c r="G3" s="223" t="str">
        <f>D18</f>
        <v>Voll Sozial­verspflicht. Personal</v>
      </c>
      <c r="I3" s="218"/>
      <c r="J3" s="201"/>
      <c r="K3" s="380" t="e">
        <f>$E$77</f>
        <v>#DIV/0!</v>
      </c>
      <c r="L3" s="381" t="e">
        <f>D78</f>
        <v>#DIV/0!</v>
      </c>
      <c r="N3" s="480" t="s">
        <v>184</v>
      </c>
      <c r="O3" s="480"/>
      <c r="P3" s="480"/>
    </row>
    <row r="4" spans="1:16" ht="21" x14ac:dyDescent="0.35">
      <c r="A4" s="217"/>
      <c r="B4" s="218"/>
      <c r="C4" s="218"/>
      <c r="D4" s="218"/>
      <c r="E4" s="219"/>
      <c r="F4" s="220"/>
      <c r="G4" s="223" t="str">
        <f>I18</f>
        <v>Minijob (bis 556,00€)</v>
      </c>
      <c r="I4" s="218"/>
      <c r="J4" s="202"/>
      <c r="K4" s="382" t="e">
        <f>$J$77</f>
        <v>#DIV/0!</v>
      </c>
      <c r="L4" s="383" t="e">
        <f>I78</f>
        <v>#DIV/0!</v>
      </c>
      <c r="N4" s="480"/>
      <c r="O4" s="480"/>
      <c r="P4" s="480"/>
    </row>
    <row r="5" spans="1:16" ht="21.75" thickBot="1" x14ac:dyDescent="0.4">
      <c r="A5" s="217"/>
      <c r="B5" s="218"/>
      <c r="C5" s="218"/>
      <c r="D5" s="218"/>
      <c r="E5" s="219"/>
      <c r="F5" s="220"/>
      <c r="G5" s="223" t="str">
        <f>N18</f>
        <v>Midijob (556,01€ -2.000,-€)</v>
      </c>
      <c r="I5" s="218"/>
      <c r="J5" s="203"/>
      <c r="K5" s="384" t="e">
        <f>$O$77</f>
        <v>#DIV/0!</v>
      </c>
      <c r="L5" s="385" t="e">
        <f>N78</f>
        <v>#DIV/0!</v>
      </c>
      <c r="N5" s="480"/>
      <c r="O5" s="480"/>
      <c r="P5" s="480"/>
    </row>
    <row r="6" spans="1:16" ht="21.75" thickBot="1" x14ac:dyDescent="0.4">
      <c r="A6" s="217"/>
      <c r="B6" s="218"/>
      <c r="C6" s="218"/>
      <c r="D6" s="218"/>
      <c r="E6" s="219"/>
      <c r="F6" s="220"/>
      <c r="G6" s="223" t="s">
        <v>27</v>
      </c>
      <c r="H6" s="218"/>
      <c r="I6" s="218"/>
      <c r="J6" s="54">
        <f>SUM(J3:J5)</f>
        <v>0</v>
      </c>
      <c r="K6" s="224"/>
      <c r="L6" s="225"/>
    </row>
    <row r="7" spans="1:16" ht="21" x14ac:dyDescent="0.35">
      <c r="A7" s="217"/>
      <c r="B7" s="218"/>
      <c r="C7" s="218"/>
      <c r="D7" s="218"/>
      <c r="E7" s="219"/>
      <c r="F7" s="220"/>
      <c r="G7" s="481" t="s">
        <v>149</v>
      </c>
      <c r="H7" s="482"/>
      <c r="I7" s="482"/>
      <c r="J7" s="482"/>
      <c r="K7" s="485" t="e">
        <f>ROUND((K3*$J$3/100)+(K4*$J$4/100)+(K5*$J$5/100),2)</f>
        <v>#DIV/0!</v>
      </c>
      <c r="L7" s="487" t="e">
        <f>ROUND((L3*$J$3/100)+(L4*$J$4/100)+(L5*$J$5/100),2)</f>
        <v>#DIV/0!</v>
      </c>
    </row>
    <row r="8" spans="1:16" ht="21.75" thickBot="1" x14ac:dyDescent="0.4">
      <c r="A8" s="217"/>
      <c r="B8" s="218"/>
      <c r="C8" s="218"/>
      <c r="D8" s="218"/>
      <c r="E8" s="219"/>
      <c r="F8" s="220"/>
      <c r="G8" s="483"/>
      <c r="H8" s="484"/>
      <c r="I8" s="484"/>
      <c r="J8" s="484"/>
      <c r="K8" s="486"/>
      <c r="L8" s="488"/>
    </row>
    <row r="9" spans="1:16" ht="15.75" x14ac:dyDescent="0.25">
      <c r="A9" s="226"/>
      <c r="B9" s="218"/>
      <c r="C9" s="218"/>
      <c r="D9" s="218"/>
      <c r="E9" s="219"/>
      <c r="F9" s="220"/>
      <c r="G9" s="218"/>
      <c r="H9" s="218"/>
      <c r="I9" s="218"/>
    </row>
    <row r="10" spans="1:16" x14ac:dyDescent="0.25">
      <c r="A10" s="475" t="s">
        <v>29</v>
      </c>
      <c r="B10" s="475"/>
      <c r="C10" s="475"/>
      <c r="D10" s="476"/>
      <c r="E10" s="204"/>
      <c r="F10" s="220"/>
      <c r="J10" s="204"/>
      <c r="O10" s="204"/>
    </row>
    <row r="11" spans="1:16" x14ac:dyDescent="0.25">
      <c r="A11" s="475" t="s">
        <v>30</v>
      </c>
      <c r="B11" s="475"/>
      <c r="C11" s="475"/>
      <c r="D11" s="476"/>
      <c r="E11" s="204"/>
      <c r="F11" s="220"/>
      <c r="J11" s="204"/>
      <c r="O11" s="204"/>
    </row>
    <row r="12" spans="1:16" x14ac:dyDescent="0.25">
      <c r="A12" s="475" t="s">
        <v>31</v>
      </c>
      <c r="B12" s="475"/>
      <c r="C12" s="475"/>
      <c r="D12" s="476"/>
      <c r="E12" s="204"/>
      <c r="F12" s="220"/>
      <c r="J12" s="204"/>
      <c r="O12" s="204"/>
    </row>
    <row r="13" spans="1:16" ht="30" customHeight="1" x14ac:dyDescent="0.25">
      <c r="A13" s="489" t="s">
        <v>150</v>
      </c>
      <c r="B13" s="489"/>
      <c r="C13" s="489"/>
      <c r="D13" s="490"/>
      <c r="E13" s="204"/>
      <c r="F13" s="220"/>
      <c r="J13" s="204"/>
      <c r="O13" s="204"/>
    </row>
    <row r="14" spans="1:16" x14ac:dyDescent="0.25">
      <c r="A14" s="475" t="s">
        <v>33</v>
      </c>
      <c r="B14" s="475"/>
      <c r="C14" s="475"/>
      <c r="D14" s="476"/>
      <c r="E14" s="372"/>
      <c r="F14" s="220"/>
      <c r="J14" s="372"/>
      <c r="O14" s="372"/>
    </row>
    <row r="15" spans="1:16" x14ac:dyDescent="0.25">
      <c r="A15" s="475" t="s">
        <v>34</v>
      </c>
      <c r="B15" s="475"/>
      <c r="C15" s="475"/>
      <c r="D15" s="476"/>
      <c r="E15" s="379"/>
      <c r="F15" s="220"/>
      <c r="J15" s="379"/>
      <c r="O15" s="379"/>
    </row>
    <row r="16" spans="1:16" x14ac:dyDescent="0.25">
      <c r="A16" s="475" t="s">
        <v>35</v>
      </c>
      <c r="B16" s="475"/>
      <c r="C16" s="475"/>
      <c r="D16" s="476"/>
      <c r="E16" s="379"/>
      <c r="F16" s="220"/>
      <c r="J16" s="379"/>
      <c r="O16" s="379"/>
    </row>
    <row r="17" spans="1:16" ht="15.75" thickBot="1" x14ac:dyDescent="0.3">
      <c r="A17" s="223"/>
      <c r="B17" s="218"/>
      <c r="C17" s="218"/>
      <c r="D17" s="218"/>
      <c r="E17" s="219"/>
      <c r="F17" s="220"/>
      <c r="G17" s="218"/>
      <c r="H17" s="218"/>
    </row>
    <row r="18" spans="1:16" ht="24" customHeight="1" thickBot="1" x14ac:dyDescent="0.3">
      <c r="A18" s="228"/>
      <c r="B18" s="229"/>
      <c r="C18" s="229"/>
      <c r="D18" s="492" t="s">
        <v>36</v>
      </c>
      <c r="E18" s="493"/>
      <c r="F18" s="230"/>
      <c r="G18" s="218"/>
      <c r="H18" s="229"/>
      <c r="I18" s="494" t="s">
        <v>37</v>
      </c>
      <c r="J18" s="495"/>
      <c r="K18" s="496"/>
      <c r="M18" s="229"/>
      <c r="N18" s="494" t="s">
        <v>38</v>
      </c>
      <c r="O18" s="495"/>
      <c r="P18" s="496"/>
    </row>
    <row r="19" spans="1:16" ht="15.75" thickBot="1" x14ac:dyDescent="0.3">
      <c r="A19" s="231"/>
      <c r="B19" s="497"/>
      <c r="C19" s="498"/>
      <c r="D19" s="232" t="s">
        <v>39</v>
      </c>
      <c r="E19" s="233" t="s">
        <v>40</v>
      </c>
      <c r="F19" s="234" t="s">
        <v>41</v>
      </c>
      <c r="G19" s="218"/>
      <c r="I19" s="232" t="s">
        <v>39</v>
      </c>
      <c r="J19" s="233" t="s">
        <v>40</v>
      </c>
      <c r="K19" s="234" t="s">
        <v>41</v>
      </c>
      <c r="N19" s="232" t="s">
        <v>39</v>
      </c>
      <c r="O19" s="233" t="s">
        <v>40</v>
      </c>
      <c r="P19" s="234" t="s">
        <v>41</v>
      </c>
    </row>
    <row r="20" spans="1:16" ht="18" customHeight="1" thickBot="1" x14ac:dyDescent="0.3">
      <c r="A20" s="235" t="s">
        <v>42</v>
      </c>
      <c r="B20" s="236" t="s">
        <v>43</v>
      </c>
      <c r="C20" s="236"/>
      <c r="D20" s="237">
        <v>100</v>
      </c>
      <c r="E20" s="238"/>
      <c r="F20" s="239">
        <f>E20*$E$14</f>
        <v>0</v>
      </c>
      <c r="G20" s="218"/>
      <c r="I20" s="237">
        <v>100</v>
      </c>
      <c r="J20" s="238"/>
      <c r="K20" s="239">
        <f>J20*$E$14</f>
        <v>0</v>
      </c>
      <c r="N20" s="237">
        <v>100</v>
      </c>
      <c r="O20" s="238"/>
      <c r="P20" s="239">
        <f>O20*$E$14</f>
        <v>0</v>
      </c>
    </row>
    <row r="21" spans="1:16" ht="18" customHeight="1" thickBot="1" x14ac:dyDescent="0.3">
      <c r="A21" s="235" t="s">
        <v>44</v>
      </c>
      <c r="B21" s="236" t="s">
        <v>45</v>
      </c>
      <c r="C21" s="236"/>
      <c r="D21" s="240"/>
      <c r="E21" s="241"/>
      <c r="F21" s="242"/>
      <c r="G21" s="218"/>
      <c r="I21" s="243"/>
      <c r="J21" s="241"/>
      <c r="K21" s="242"/>
      <c r="N21" s="243"/>
      <c r="O21" s="241"/>
      <c r="P21" s="242"/>
    </row>
    <row r="22" spans="1:16" ht="18" customHeight="1" thickBot="1" x14ac:dyDescent="0.3">
      <c r="A22" s="244" t="s">
        <v>46</v>
      </c>
      <c r="B22" s="236" t="s">
        <v>47</v>
      </c>
      <c r="C22" s="236"/>
      <c r="D22" s="245"/>
      <c r="E22" s="246"/>
      <c r="F22" s="247"/>
      <c r="G22" s="218"/>
      <c r="I22" s="248"/>
      <c r="J22" s="246"/>
      <c r="K22" s="247"/>
      <c r="N22" s="248"/>
      <c r="O22" s="246"/>
      <c r="P22" s="247"/>
    </row>
    <row r="23" spans="1:16" ht="16.899999999999999" customHeight="1" thickBot="1" x14ac:dyDescent="0.3">
      <c r="A23" s="249" t="s">
        <v>48</v>
      </c>
      <c r="B23" s="491" t="s">
        <v>49</v>
      </c>
      <c r="C23" s="491"/>
      <c r="D23" s="250"/>
      <c r="E23" s="251">
        <f t="shared" ref="E23:E29" si="0">ROUND($E$20*D23/100,2)</f>
        <v>0</v>
      </c>
      <c r="F23" s="252">
        <f t="shared" ref="F23:F30" si="1">ROUND(E23*$E$14,2)</f>
        <v>0</v>
      </c>
      <c r="G23" s="218"/>
      <c r="I23" s="250"/>
      <c r="J23" s="251">
        <f>ROUND($J$20*I23/100,2)</f>
        <v>0</v>
      </c>
      <c r="K23" s="252">
        <f>ROUND(J23*$E$14,2)</f>
        <v>0</v>
      </c>
      <c r="N23" s="250"/>
      <c r="O23" s="251">
        <f t="shared" ref="O23:O29" si="2">ROUND($O$20*N23/100,2)</f>
        <v>0</v>
      </c>
      <c r="P23" s="252">
        <f t="shared" ref="P23:P30" si="3">ROUND(O23*$E$14,2)</f>
        <v>0</v>
      </c>
    </row>
    <row r="24" spans="1:16" ht="16.899999999999999" customHeight="1" thickBot="1" x14ac:dyDescent="0.3">
      <c r="A24" s="249" t="s">
        <v>50</v>
      </c>
      <c r="B24" s="491" t="s">
        <v>51</v>
      </c>
      <c r="C24" s="491"/>
      <c r="D24" s="253"/>
      <c r="E24" s="254">
        <f t="shared" si="0"/>
        <v>0</v>
      </c>
      <c r="F24" s="255">
        <f t="shared" si="1"/>
        <v>0</v>
      </c>
      <c r="G24" s="218"/>
      <c r="I24" s="256"/>
      <c r="J24" s="254"/>
      <c r="K24" s="255"/>
      <c r="N24" s="253"/>
      <c r="O24" s="254">
        <f t="shared" si="2"/>
        <v>0</v>
      </c>
      <c r="P24" s="255">
        <f t="shared" si="3"/>
        <v>0</v>
      </c>
    </row>
    <row r="25" spans="1:16" ht="16.899999999999999" customHeight="1" thickBot="1" x14ac:dyDescent="0.3">
      <c r="A25" s="249" t="s">
        <v>52</v>
      </c>
      <c r="B25" s="491" t="s">
        <v>53</v>
      </c>
      <c r="C25" s="491"/>
      <c r="D25" s="253"/>
      <c r="E25" s="254">
        <f t="shared" si="0"/>
        <v>0</v>
      </c>
      <c r="F25" s="255">
        <f t="shared" si="1"/>
        <v>0</v>
      </c>
      <c r="G25" s="218"/>
      <c r="I25" s="253"/>
      <c r="J25" s="254">
        <f>ROUND($J$20*I25/100,2)</f>
        <v>0</v>
      </c>
      <c r="K25" s="255">
        <f>ROUND(J25*$E$14,2)</f>
        <v>0</v>
      </c>
      <c r="N25" s="253"/>
      <c r="O25" s="254">
        <f t="shared" si="2"/>
        <v>0</v>
      </c>
      <c r="P25" s="255">
        <f t="shared" si="3"/>
        <v>0</v>
      </c>
    </row>
    <row r="26" spans="1:16" ht="16.899999999999999" customHeight="1" thickBot="1" x14ac:dyDescent="0.3">
      <c r="A26" s="249" t="s">
        <v>54</v>
      </c>
      <c r="B26" s="491" t="s">
        <v>55</v>
      </c>
      <c r="C26" s="491"/>
      <c r="D26" s="253"/>
      <c r="E26" s="254">
        <f t="shared" si="0"/>
        <v>0</v>
      </c>
      <c r="F26" s="255">
        <f t="shared" si="1"/>
        <v>0</v>
      </c>
      <c r="G26" s="218"/>
      <c r="I26" s="256"/>
      <c r="J26" s="254"/>
      <c r="K26" s="255"/>
      <c r="N26" s="253"/>
      <c r="O26" s="254">
        <f t="shared" si="2"/>
        <v>0</v>
      </c>
      <c r="P26" s="255">
        <f t="shared" si="3"/>
        <v>0</v>
      </c>
    </row>
    <row r="27" spans="1:16" ht="16.899999999999999" customHeight="1" thickBot="1" x14ac:dyDescent="0.3">
      <c r="A27" s="249" t="s">
        <v>56</v>
      </c>
      <c r="B27" s="491" t="s">
        <v>57</v>
      </c>
      <c r="C27" s="491"/>
      <c r="D27" s="253"/>
      <c r="E27" s="254">
        <f t="shared" si="0"/>
        <v>0</v>
      </c>
      <c r="F27" s="255">
        <f t="shared" si="1"/>
        <v>0</v>
      </c>
      <c r="G27" s="218"/>
      <c r="I27" s="256"/>
      <c r="J27" s="254"/>
      <c r="K27" s="255"/>
      <c r="N27" s="253"/>
      <c r="O27" s="254">
        <f t="shared" si="2"/>
        <v>0</v>
      </c>
      <c r="P27" s="255">
        <f t="shared" si="3"/>
        <v>0</v>
      </c>
    </row>
    <row r="28" spans="1:16" ht="16.899999999999999" customHeight="1" thickBot="1" x14ac:dyDescent="0.3">
      <c r="A28" s="249" t="s">
        <v>58</v>
      </c>
      <c r="B28" s="491" t="s">
        <v>59</v>
      </c>
      <c r="C28" s="491"/>
      <c r="D28" s="253"/>
      <c r="E28" s="254">
        <f t="shared" si="0"/>
        <v>0</v>
      </c>
      <c r="F28" s="255">
        <f t="shared" si="1"/>
        <v>0</v>
      </c>
      <c r="G28" s="218"/>
      <c r="I28" s="253"/>
      <c r="J28" s="254">
        <f>ROUND($J$20*I28/100,2)</f>
        <v>0</v>
      </c>
      <c r="K28" s="255">
        <f>ROUND(J28*$E$14,2)</f>
        <v>0</v>
      </c>
      <c r="N28" s="253"/>
      <c r="O28" s="254">
        <f t="shared" si="2"/>
        <v>0</v>
      </c>
      <c r="P28" s="255">
        <f t="shared" si="3"/>
        <v>0</v>
      </c>
    </row>
    <row r="29" spans="1:16" ht="16.899999999999999" customHeight="1" thickBot="1" x14ac:dyDescent="0.3">
      <c r="A29" s="249" t="s">
        <v>60</v>
      </c>
      <c r="B29" s="491" t="s">
        <v>61</v>
      </c>
      <c r="C29" s="491"/>
      <c r="D29" s="253"/>
      <c r="E29" s="254">
        <f t="shared" si="0"/>
        <v>0</v>
      </c>
      <c r="F29" s="255">
        <f t="shared" si="1"/>
        <v>0</v>
      </c>
      <c r="G29" s="218"/>
      <c r="I29" s="253"/>
      <c r="J29" s="254">
        <f>ROUND($J$20*I29/100,2)</f>
        <v>0</v>
      </c>
      <c r="K29" s="255">
        <f>ROUND(J29*$E$14,2)</f>
        <v>0</v>
      </c>
      <c r="N29" s="253"/>
      <c r="O29" s="254">
        <f t="shared" si="2"/>
        <v>0</v>
      </c>
      <c r="P29" s="255">
        <f t="shared" si="3"/>
        <v>0</v>
      </c>
    </row>
    <row r="30" spans="1:16" ht="16.899999999999999" customHeight="1" thickBot="1" x14ac:dyDescent="0.3">
      <c r="A30" s="249" t="s">
        <v>62</v>
      </c>
      <c r="B30" s="491" t="s">
        <v>151</v>
      </c>
      <c r="C30" s="491"/>
      <c r="D30" s="257"/>
      <c r="E30" s="258">
        <f>ROUND(($E$20)*D30/100,2)</f>
        <v>0</v>
      </c>
      <c r="F30" s="259">
        <f t="shared" si="1"/>
        <v>0</v>
      </c>
      <c r="G30" s="218"/>
      <c r="I30" s="257"/>
      <c r="J30" s="258">
        <f>ROUND(($J$20)*I30/100,2)</f>
        <v>0</v>
      </c>
      <c r="K30" s="259">
        <f>ROUND(J30*$E$14,2)</f>
        <v>0</v>
      </c>
      <c r="N30" s="257"/>
      <c r="O30" s="258">
        <f>ROUND(($O$20)*N30/100,2)</f>
        <v>0</v>
      </c>
      <c r="P30" s="259">
        <f t="shared" si="3"/>
        <v>0</v>
      </c>
    </row>
    <row r="31" spans="1:16" ht="25.9" customHeight="1" thickBot="1" x14ac:dyDescent="0.3">
      <c r="A31" s="501" t="s">
        <v>64</v>
      </c>
      <c r="B31" s="502"/>
      <c r="C31" s="503"/>
      <c r="D31" s="260">
        <f>SUM(D23:D30)</f>
        <v>0</v>
      </c>
      <c r="E31" s="261">
        <f>SUM(E23:E30)</f>
        <v>0</v>
      </c>
      <c r="F31" s="262">
        <f>SUM(F23:F30)</f>
        <v>0</v>
      </c>
      <c r="G31" s="263"/>
      <c r="I31" s="260">
        <f>SUM(I23:I30)</f>
        <v>0</v>
      </c>
      <c r="J31" s="261">
        <f>SUM(J23:J30)</f>
        <v>0</v>
      </c>
      <c r="K31" s="262">
        <f>SUM(K23:K30)</f>
        <v>0</v>
      </c>
      <c r="N31" s="260">
        <f>SUM(N23:N30)</f>
        <v>0</v>
      </c>
      <c r="O31" s="261">
        <f>SUM(O23:O30)</f>
        <v>0</v>
      </c>
      <c r="P31" s="262">
        <f>SUM(P23:P30)</f>
        <v>0</v>
      </c>
    </row>
    <row r="32" spans="1:16" ht="18" customHeight="1" thickBot="1" x14ac:dyDescent="0.3">
      <c r="A32" s="244" t="s">
        <v>65</v>
      </c>
      <c r="B32" s="236" t="s">
        <v>66</v>
      </c>
      <c r="C32" s="264"/>
      <c r="D32" s="265"/>
      <c r="E32" s="266"/>
      <c r="F32" s="267"/>
      <c r="G32" s="218"/>
      <c r="I32" s="265"/>
      <c r="J32" s="266"/>
      <c r="K32" s="267"/>
      <c r="N32" s="265"/>
      <c r="O32" s="266"/>
      <c r="P32" s="267"/>
    </row>
    <row r="33" spans="1:18" ht="16.899999999999999" customHeight="1" thickBot="1" x14ac:dyDescent="0.3">
      <c r="A33" s="268" t="s">
        <v>67</v>
      </c>
      <c r="B33" s="269" t="s">
        <v>68</v>
      </c>
      <c r="C33" s="269"/>
      <c r="D33" s="270" t="e">
        <f>ROUND($E$13*100/$E$15,2)</f>
        <v>#DIV/0!</v>
      </c>
      <c r="E33" s="271" t="e">
        <f>ROUND($E$20*D33/100,2)</f>
        <v>#DIV/0!</v>
      </c>
      <c r="F33" s="272" t="e">
        <f t="shared" ref="F33:F42" si="4">ROUND(E33*$E$14,2)</f>
        <v>#DIV/0!</v>
      </c>
      <c r="G33" s="218"/>
      <c r="I33" s="273" t="e">
        <f>ROUND($J$13*100/$J$15,2)</f>
        <v>#DIV/0!</v>
      </c>
      <c r="J33" s="271" t="e">
        <f>ROUND($J$20*I33/100,2)</f>
        <v>#DIV/0!</v>
      </c>
      <c r="K33" s="272" t="e">
        <f t="shared" ref="K33:K42" si="5">ROUND(J33*$E$14,2)</f>
        <v>#DIV/0!</v>
      </c>
      <c r="N33" s="274" t="e">
        <f>ROUND($O$13*100/$O$15,2)</f>
        <v>#DIV/0!</v>
      </c>
      <c r="O33" s="271" t="e">
        <f>ROUND($O$20*N33/100,2)</f>
        <v>#DIV/0!</v>
      </c>
      <c r="P33" s="272" t="e">
        <f t="shared" ref="P33:P42" si="6">ROUND(O33*$E$14,2)</f>
        <v>#DIV/0!</v>
      </c>
      <c r="R33" s="275"/>
    </row>
    <row r="34" spans="1:18" ht="16.899999999999999" customHeight="1" thickBot="1" x14ac:dyDescent="0.3">
      <c r="A34" s="276"/>
      <c r="B34" s="277" t="s">
        <v>69</v>
      </c>
      <c r="C34" s="278">
        <f>$D$23+$D$24+$D$25+$D$26+$D$27+$D$28+$D$29+$D$30</f>
        <v>0</v>
      </c>
      <c r="D34" s="107" t="e">
        <f>ROUND(E34*100/$E$20,2)</f>
        <v>#DIV/0!</v>
      </c>
      <c r="E34" s="279" t="e">
        <f>ROUND($E$33*C34/100,2)</f>
        <v>#DIV/0!</v>
      </c>
      <c r="F34" s="280" t="e">
        <f t="shared" si="4"/>
        <v>#DIV/0!</v>
      </c>
      <c r="G34" s="218"/>
      <c r="H34" s="281">
        <f>$I$23+$I$25+$I$28+$I$29+$I$30</f>
        <v>0</v>
      </c>
      <c r="I34" s="107" t="e">
        <f>ROUND(J34*100/$J$20,2)</f>
        <v>#DIV/0!</v>
      </c>
      <c r="J34" s="279" t="e">
        <f>ROUND($J$33*H34/100,2)</f>
        <v>#DIV/0!</v>
      </c>
      <c r="K34" s="280" t="e">
        <f t="shared" si="5"/>
        <v>#DIV/0!</v>
      </c>
      <c r="M34" s="281">
        <f>N23+N24+N25+N26+N27+N28+N29+N30</f>
        <v>0</v>
      </c>
      <c r="N34" s="107" t="e">
        <f>ROUND(O34*100/$O$20,2)</f>
        <v>#DIV/0!</v>
      </c>
      <c r="O34" s="279" t="e">
        <f>ROUND($O$33*M34/100,2)</f>
        <v>#DIV/0!</v>
      </c>
      <c r="P34" s="280" t="e">
        <f t="shared" si="6"/>
        <v>#DIV/0!</v>
      </c>
    </row>
    <row r="35" spans="1:18" ht="16.899999999999999" customHeight="1" thickBot="1" x14ac:dyDescent="0.3">
      <c r="A35" s="268" t="s">
        <v>70</v>
      </c>
      <c r="B35" s="269" t="s">
        <v>71</v>
      </c>
      <c r="C35" s="282"/>
      <c r="D35" s="283" t="e">
        <f>ROUND(E10*100/E15,2)</f>
        <v>#DIV/0!</v>
      </c>
      <c r="E35" s="279" t="e">
        <f>ROUND($E$20*D35/100,2)</f>
        <v>#DIV/0!</v>
      </c>
      <c r="F35" s="280" t="e">
        <f t="shared" si="4"/>
        <v>#DIV/0!</v>
      </c>
      <c r="G35" s="218"/>
      <c r="H35" s="282"/>
      <c r="I35" s="284" t="e">
        <f>ROUND(J10*100/J15,2)</f>
        <v>#DIV/0!</v>
      </c>
      <c r="J35" s="279" t="e">
        <f>ROUND($J$20*I35/100,2)</f>
        <v>#DIV/0!</v>
      </c>
      <c r="K35" s="280" t="e">
        <f t="shared" si="5"/>
        <v>#DIV/0!</v>
      </c>
      <c r="M35" s="282"/>
      <c r="N35" s="285" t="e">
        <f>ROUND(O10*100/O15,2)</f>
        <v>#DIV/0!</v>
      </c>
      <c r="O35" s="279" t="e">
        <f>ROUND($O$20*N35/100,2)</f>
        <v>#DIV/0!</v>
      </c>
      <c r="P35" s="280" t="e">
        <f t="shared" si="6"/>
        <v>#DIV/0!</v>
      </c>
    </row>
    <row r="36" spans="1:18" ht="16.5" customHeight="1" thickBot="1" x14ac:dyDescent="0.3">
      <c r="A36" s="276"/>
      <c r="B36" s="277" t="s">
        <v>72</v>
      </c>
      <c r="C36" s="278">
        <f>$D$23+$D$24+$D$25+$D$26+$D$27+$D$28+$D$29+$D$30</f>
        <v>0</v>
      </c>
      <c r="D36" s="107" t="e">
        <f>ROUND(E36*100/$E$20,2)</f>
        <v>#DIV/0!</v>
      </c>
      <c r="E36" s="279" t="e">
        <f>ROUND($E$35*C36/100,2)</f>
        <v>#DIV/0!</v>
      </c>
      <c r="F36" s="280" t="e">
        <f t="shared" si="4"/>
        <v>#DIV/0!</v>
      </c>
      <c r="G36" s="218"/>
      <c r="H36" s="281">
        <f>$H$34</f>
        <v>0</v>
      </c>
      <c r="I36" s="107" t="e">
        <f>ROUND(J36*100/$J$20,2)</f>
        <v>#DIV/0!</v>
      </c>
      <c r="J36" s="279" t="e">
        <f>ROUND($J$35*H36/100,2)</f>
        <v>#DIV/0!</v>
      </c>
      <c r="K36" s="280" t="e">
        <f t="shared" si="5"/>
        <v>#DIV/0!</v>
      </c>
      <c r="M36" s="281">
        <f>M34</f>
        <v>0</v>
      </c>
      <c r="N36" s="107" t="e">
        <f>ROUND(O36*100/$O$20,2)</f>
        <v>#DIV/0!</v>
      </c>
      <c r="O36" s="279" t="e">
        <f>ROUND($O$35*M36/100,2)</f>
        <v>#DIV/0!</v>
      </c>
      <c r="P36" s="280" t="e">
        <f t="shared" si="6"/>
        <v>#DIV/0!</v>
      </c>
    </row>
    <row r="37" spans="1:18" ht="16.5" customHeight="1" thickBot="1" x14ac:dyDescent="0.3">
      <c r="A37" s="268" t="s">
        <v>73</v>
      </c>
      <c r="B37" s="269" t="s">
        <v>74</v>
      </c>
      <c r="C37" s="282"/>
      <c r="D37" s="283" t="e">
        <f>ROUND(E11*100/E15,2)</f>
        <v>#DIV/0!</v>
      </c>
      <c r="E37" s="279" t="e">
        <f>ROUND($E$20*D37/100,2)</f>
        <v>#DIV/0!</v>
      </c>
      <c r="F37" s="280" t="e">
        <f t="shared" si="4"/>
        <v>#DIV/0!</v>
      </c>
      <c r="G37" s="218"/>
      <c r="H37" s="282"/>
      <c r="I37" s="284" t="e">
        <f>ROUND(J11*100/J15,2)</f>
        <v>#DIV/0!</v>
      </c>
      <c r="J37" s="279" t="e">
        <f>ROUND($J$20*I37/100,2)</f>
        <v>#DIV/0!</v>
      </c>
      <c r="K37" s="280" t="e">
        <f t="shared" si="5"/>
        <v>#DIV/0!</v>
      </c>
      <c r="M37" s="282"/>
      <c r="N37" s="285" t="e">
        <f>ROUND(O11*100/O15,2)</f>
        <v>#DIV/0!</v>
      </c>
      <c r="O37" s="279" t="e">
        <f>ROUND($O$20*N37/100,2)</f>
        <v>#DIV/0!</v>
      </c>
      <c r="P37" s="280" t="e">
        <f t="shared" si="6"/>
        <v>#DIV/0!</v>
      </c>
    </row>
    <row r="38" spans="1:18" ht="16.5" customHeight="1" thickBot="1" x14ac:dyDescent="0.3">
      <c r="A38" s="276"/>
      <c r="B38" s="277" t="s">
        <v>75</v>
      </c>
      <c r="C38" s="278">
        <f>$D$23+$D$24+$D$25+$D$26+$D$27+$D$28+$D$29+$D$30</f>
        <v>0</v>
      </c>
      <c r="D38" s="107" t="e">
        <f>ROUND(E38*100/$E$20,2)</f>
        <v>#DIV/0!</v>
      </c>
      <c r="E38" s="279" t="e">
        <f>ROUND($E$37*C38/100,2)</f>
        <v>#DIV/0!</v>
      </c>
      <c r="F38" s="280" t="e">
        <f t="shared" si="4"/>
        <v>#DIV/0!</v>
      </c>
      <c r="G38" s="218"/>
      <c r="H38" s="281">
        <f>H36</f>
        <v>0</v>
      </c>
      <c r="I38" s="107" t="e">
        <f>ROUND(J38*100/$J$20,2)</f>
        <v>#DIV/0!</v>
      </c>
      <c r="J38" s="279" t="e">
        <f>ROUND($J$37*H38/100,2)</f>
        <v>#DIV/0!</v>
      </c>
      <c r="K38" s="280" t="e">
        <f t="shared" si="5"/>
        <v>#DIV/0!</v>
      </c>
      <c r="M38" s="281">
        <f>M36</f>
        <v>0</v>
      </c>
      <c r="N38" s="107" t="e">
        <f>ROUND(O38*100/$O$20,2)</f>
        <v>#DIV/0!</v>
      </c>
      <c r="O38" s="279" t="e">
        <f>ROUND($O$37*M38/100,2)</f>
        <v>#DIV/0!</v>
      </c>
      <c r="P38" s="280" t="e">
        <f t="shared" si="6"/>
        <v>#DIV/0!</v>
      </c>
    </row>
    <row r="39" spans="1:18" ht="16.5" customHeight="1" thickBot="1" x14ac:dyDescent="0.3">
      <c r="A39" s="268" t="s">
        <v>76</v>
      </c>
      <c r="B39" s="269" t="s">
        <v>77</v>
      </c>
      <c r="C39" s="282"/>
      <c r="D39" s="283" t="e">
        <f>ROUND(E12*100/E15,2)</f>
        <v>#DIV/0!</v>
      </c>
      <c r="E39" s="279" t="e">
        <f>ROUND($E$20*D39/100,2)</f>
        <v>#DIV/0!</v>
      </c>
      <c r="F39" s="280" t="e">
        <f t="shared" si="4"/>
        <v>#DIV/0!</v>
      </c>
      <c r="G39" s="218"/>
      <c r="H39" s="282"/>
      <c r="I39" s="284" t="e">
        <f>ROUND(J12*100/J15,2)</f>
        <v>#DIV/0!</v>
      </c>
      <c r="J39" s="279" t="e">
        <f>ROUND($J$20*I39/100,2)</f>
        <v>#DIV/0!</v>
      </c>
      <c r="K39" s="280" t="e">
        <f t="shared" si="5"/>
        <v>#DIV/0!</v>
      </c>
      <c r="M39" s="282"/>
      <c r="N39" s="285" t="e">
        <f>ROUND(O12*100/O15,2)</f>
        <v>#DIV/0!</v>
      </c>
      <c r="O39" s="279" t="e">
        <f>ROUND($O$20*N39/100,2)</f>
        <v>#DIV/0!</v>
      </c>
      <c r="P39" s="280" t="e">
        <f t="shared" si="6"/>
        <v>#DIV/0!</v>
      </c>
    </row>
    <row r="40" spans="1:18" ht="16.5" customHeight="1" thickBot="1" x14ac:dyDescent="0.3">
      <c r="A40" s="286"/>
      <c r="B40" s="277" t="s">
        <v>78</v>
      </c>
      <c r="C40" s="278">
        <f>$D$23+$D$24+$D$25+$D$26+$D$27+$D$28+$D$29+$D$30</f>
        <v>0</v>
      </c>
      <c r="D40" s="107" t="e">
        <f>ROUND(E40*100/$E$20,2)</f>
        <v>#DIV/0!</v>
      </c>
      <c r="E40" s="279" t="e">
        <f>ROUND($E$39*C40/100,2)</f>
        <v>#DIV/0!</v>
      </c>
      <c r="F40" s="280" t="e">
        <f t="shared" si="4"/>
        <v>#DIV/0!</v>
      </c>
      <c r="G40" s="218"/>
      <c r="H40" s="281">
        <f>$H$36</f>
        <v>0</v>
      </c>
      <c r="I40" s="107" t="e">
        <f>ROUND(J40*100/$J$20,2)</f>
        <v>#DIV/0!</v>
      </c>
      <c r="J40" s="279" t="e">
        <f>ROUND($J$39*H40/100,2)</f>
        <v>#DIV/0!</v>
      </c>
      <c r="K40" s="280" t="e">
        <f t="shared" si="5"/>
        <v>#DIV/0!</v>
      </c>
      <c r="M40" s="281">
        <f>M38</f>
        <v>0</v>
      </c>
      <c r="N40" s="107" t="e">
        <f>ROUND(O40*100/$O$20,2)</f>
        <v>#DIV/0!</v>
      </c>
      <c r="O40" s="279" t="e">
        <f>ROUND($O$39*M40/100,2)</f>
        <v>#DIV/0!</v>
      </c>
      <c r="P40" s="280" t="e">
        <f t="shared" si="6"/>
        <v>#DIV/0!</v>
      </c>
    </row>
    <row r="41" spans="1:18" ht="16.899999999999999" customHeight="1" thickBot="1" x14ac:dyDescent="0.3">
      <c r="A41" s="268" t="s">
        <v>79</v>
      </c>
      <c r="B41" s="269" t="s">
        <v>80</v>
      </c>
      <c r="C41" s="282"/>
      <c r="D41" s="283" t="e">
        <f>ROUND(((1.85*E20)/E16/E20)*D35,2)</f>
        <v>#DIV/0!</v>
      </c>
      <c r="E41" s="279" t="e">
        <f>ROUND($E$20*D41/100,2)</f>
        <v>#DIV/0!</v>
      </c>
      <c r="F41" s="280" t="e">
        <f t="shared" si="4"/>
        <v>#DIV/0!</v>
      </c>
      <c r="G41" s="218"/>
      <c r="H41" s="282"/>
      <c r="I41" s="284" t="e">
        <f>ROUND(((1.85*J20)/J16/J20)*I35,2)</f>
        <v>#DIV/0!</v>
      </c>
      <c r="J41" s="279" t="e">
        <f>ROUND($J$20*I41/100,2)</f>
        <v>#DIV/0!</v>
      </c>
      <c r="K41" s="280" t="e">
        <f t="shared" si="5"/>
        <v>#DIV/0!</v>
      </c>
      <c r="M41" s="282"/>
      <c r="N41" s="285" t="e">
        <f>ROUND(((1.85*O20)/O16/O20)*N35,2)</f>
        <v>#DIV/0!</v>
      </c>
      <c r="O41" s="279" t="e">
        <f>ROUND($O$20*N41/100,2)</f>
        <v>#DIV/0!</v>
      </c>
      <c r="P41" s="280" t="e">
        <f t="shared" si="6"/>
        <v>#DIV/0!</v>
      </c>
    </row>
    <row r="42" spans="1:18" ht="16.899999999999999" customHeight="1" thickBot="1" x14ac:dyDescent="0.3">
      <c r="A42" s="276"/>
      <c r="B42" s="277" t="s">
        <v>81</v>
      </c>
      <c r="C42" s="278">
        <f>$D$23+$D$24+$D$25+$D$26+$D$27+$D$28+$D$29+$D$30</f>
        <v>0</v>
      </c>
      <c r="D42" s="114" t="e">
        <f>ROUND(E42*100/$E$20,2)</f>
        <v>#DIV/0!</v>
      </c>
      <c r="E42" s="287" t="e">
        <f>ROUND($E$41*C42/100,2)</f>
        <v>#DIV/0!</v>
      </c>
      <c r="F42" s="288" t="e">
        <f t="shared" si="4"/>
        <v>#DIV/0!</v>
      </c>
      <c r="G42" s="218"/>
      <c r="H42" s="281">
        <f>$H$36</f>
        <v>0</v>
      </c>
      <c r="I42" s="114" t="e">
        <f>ROUND(J42*100/$J$20,2)</f>
        <v>#DIV/0!</v>
      </c>
      <c r="J42" s="287" t="e">
        <f>ROUND($J$41*H42/100,2)</f>
        <v>#DIV/0!</v>
      </c>
      <c r="K42" s="288" t="e">
        <f t="shared" si="5"/>
        <v>#DIV/0!</v>
      </c>
      <c r="M42" s="281">
        <f>M40</f>
        <v>0</v>
      </c>
      <c r="N42" s="114" t="e">
        <f>ROUND(O42*100/$O$20,2)</f>
        <v>#DIV/0!</v>
      </c>
      <c r="O42" s="287" t="e">
        <f>ROUND($O$41*M42/100,2)</f>
        <v>#DIV/0!</v>
      </c>
      <c r="P42" s="288" t="e">
        <f t="shared" si="6"/>
        <v>#DIV/0!</v>
      </c>
    </row>
    <row r="43" spans="1:18" ht="25.9" customHeight="1" thickBot="1" x14ac:dyDescent="0.3">
      <c r="A43" s="289" t="s">
        <v>82</v>
      </c>
      <c r="B43" s="290"/>
      <c r="C43" s="291"/>
      <c r="D43" s="260" t="e">
        <f>SUM(D33:D42)</f>
        <v>#DIV/0!</v>
      </c>
      <c r="E43" s="261" t="e">
        <f>SUM(E33:E42)</f>
        <v>#DIV/0!</v>
      </c>
      <c r="F43" s="262" t="e">
        <f>SUM(F33:F42)</f>
        <v>#DIV/0!</v>
      </c>
      <c r="G43" s="218"/>
      <c r="I43" s="260" t="e">
        <f>SUM(I33:I42)</f>
        <v>#DIV/0!</v>
      </c>
      <c r="J43" s="292" t="e">
        <f>SUM(J33:J42)</f>
        <v>#DIV/0!</v>
      </c>
      <c r="K43" s="262" t="e">
        <f>SUM(K33:K42)</f>
        <v>#DIV/0!</v>
      </c>
      <c r="N43" s="260" t="e">
        <f>SUM(N33:N42)</f>
        <v>#DIV/0!</v>
      </c>
      <c r="O43" s="292" t="e">
        <f>SUM(O33:O42)</f>
        <v>#DIV/0!</v>
      </c>
      <c r="P43" s="262" t="e">
        <f>SUM(P33:P42)</f>
        <v>#DIV/0!</v>
      </c>
    </row>
    <row r="44" spans="1:18" ht="25.9" customHeight="1" thickBot="1" x14ac:dyDescent="0.3">
      <c r="A44" s="504" t="s">
        <v>83</v>
      </c>
      <c r="B44" s="505"/>
      <c r="C44" s="506"/>
      <c r="D44" s="293" t="e">
        <f>D31+D43</f>
        <v>#DIV/0!</v>
      </c>
      <c r="E44" s="294" t="e">
        <f>E43+E31</f>
        <v>#DIV/0!</v>
      </c>
      <c r="F44" s="294" t="e">
        <f>F43+F31</f>
        <v>#DIV/0!</v>
      </c>
      <c r="G44" s="218"/>
      <c r="H44" s="218"/>
      <c r="I44" s="293" t="e">
        <f>I31+I43</f>
        <v>#DIV/0!</v>
      </c>
      <c r="J44" s="295" t="e">
        <f>J43+J31</f>
        <v>#DIV/0!</v>
      </c>
      <c r="K44" s="294" t="e">
        <f>K43+K31</f>
        <v>#DIV/0!</v>
      </c>
      <c r="M44" s="218"/>
      <c r="N44" s="293" t="e">
        <f>N31+N43</f>
        <v>#DIV/0!</v>
      </c>
      <c r="O44" s="295" t="e">
        <f>O43+O31</f>
        <v>#DIV/0!</v>
      </c>
      <c r="P44" s="294" t="e">
        <f>P43+P31</f>
        <v>#DIV/0!</v>
      </c>
    </row>
    <row r="45" spans="1:18" ht="18" customHeight="1" thickBot="1" x14ac:dyDescent="0.3">
      <c r="A45" s="244" t="s">
        <v>84</v>
      </c>
      <c r="B45" s="236" t="s">
        <v>85</v>
      </c>
      <c r="C45" s="296"/>
      <c r="D45" s="297"/>
      <c r="E45" s="246"/>
      <c r="F45" s="298"/>
      <c r="G45" s="218"/>
      <c r="H45" s="218"/>
      <c r="I45" s="299"/>
      <c r="J45" s="246"/>
      <c r="K45" s="298"/>
      <c r="M45" s="218"/>
      <c r="N45" s="299"/>
      <c r="O45" s="246"/>
      <c r="P45" s="298"/>
    </row>
    <row r="46" spans="1:18" ht="16.899999999999999" customHeight="1" thickBot="1" x14ac:dyDescent="0.3">
      <c r="A46" s="300" t="s">
        <v>86</v>
      </c>
      <c r="B46" s="301" t="s">
        <v>87</v>
      </c>
      <c r="C46" s="301"/>
      <c r="D46" s="211"/>
      <c r="E46" s="251">
        <f>ROUND($E$20*D46/100,2)</f>
        <v>0</v>
      </c>
      <c r="F46" s="252">
        <f>ROUND(E46*$E$14,2)</f>
        <v>0</v>
      </c>
      <c r="G46" s="218"/>
      <c r="H46" s="218"/>
      <c r="I46" s="211"/>
      <c r="J46" s="251">
        <f>ROUND($J$20*I46/100,2)</f>
        <v>0</v>
      </c>
      <c r="K46" s="252">
        <f>ROUND(J46*$E$14,2)</f>
        <v>0</v>
      </c>
      <c r="M46" s="218"/>
      <c r="N46" s="211"/>
      <c r="O46" s="251">
        <f>ROUND($O$20*N46/100,2)</f>
        <v>0</v>
      </c>
      <c r="P46" s="252">
        <f>ROUND(O46*$E$14,2)</f>
        <v>0</v>
      </c>
    </row>
    <row r="47" spans="1:18" ht="16.899999999999999" customHeight="1" thickBot="1" x14ac:dyDescent="0.3">
      <c r="A47" s="300" t="s">
        <v>88</v>
      </c>
      <c r="B47" s="301" t="s">
        <v>89</v>
      </c>
      <c r="C47" s="301"/>
      <c r="D47" s="213"/>
      <c r="E47" s="258">
        <f>ROUND($E$20*D47/100,2)</f>
        <v>0</v>
      </c>
      <c r="F47" s="259">
        <f>ROUND(E47*$E$14,2)</f>
        <v>0</v>
      </c>
      <c r="G47" s="218"/>
      <c r="H47" s="218"/>
      <c r="I47" s="213"/>
      <c r="J47" s="258">
        <f>ROUND($J$20*I47/100,2)</f>
        <v>0</v>
      </c>
      <c r="K47" s="259">
        <f>ROUND(J47*$E$14,2)</f>
        <v>0</v>
      </c>
      <c r="M47" s="218"/>
      <c r="N47" s="213"/>
      <c r="O47" s="258">
        <f>ROUND($O$20*N47/100,2)</f>
        <v>0</v>
      </c>
      <c r="P47" s="259">
        <f>ROUND(O47*$E$14,2)</f>
        <v>0</v>
      </c>
    </row>
    <row r="48" spans="1:18" ht="20.45" customHeight="1" thickBot="1" x14ac:dyDescent="0.3">
      <c r="A48" s="302" t="s">
        <v>90</v>
      </c>
      <c r="B48" s="303"/>
      <c r="C48" s="304"/>
      <c r="D48" s="134" t="e">
        <f>D44+D46+D47</f>
        <v>#DIV/0!</v>
      </c>
      <c r="E48" s="305" t="e">
        <f>E47+E46+E44</f>
        <v>#DIV/0!</v>
      </c>
      <c r="F48" s="306" t="e">
        <f>F47+F46+F44</f>
        <v>#DIV/0!</v>
      </c>
      <c r="G48" s="218"/>
      <c r="H48" s="218"/>
      <c r="I48" s="137" t="e">
        <f>I44+I46+I47</f>
        <v>#DIV/0!</v>
      </c>
      <c r="J48" s="305" t="e">
        <f>J47+J46+J44</f>
        <v>#DIV/0!</v>
      </c>
      <c r="K48" s="306" t="e">
        <f>K47+K46+K44</f>
        <v>#DIV/0!</v>
      </c>
      <c r="M48" s="218"/>
      <c r="N48" s="137" t="e">
        <f>N44+N46+N47</f>
        <v>#DIV/0!</v>
      </c>
      <c r="O48" s="305" t="e">
        <f>O47+O46+O44</f>
        <v>#DIV/0!</v>
      </c>
      <c r="P48" s="306" t="e">
        <f>P47+P46+P44</f>
        <v>#DIV/0!</v>
      </c>
    </row>
    <row r="49" spans="1:16" ht="18" customHeight="1" thickBot="1" x14ac:dyDescent="0.3">
      <c r="A49" s="307" t="s">
        <v>91</v>
      </c>
      <c r="B49" s="507" t="s">
        <v>92</v>
      </c>
      <c r="C49" s="507"/>
      <c r="D49" s="507"/>
      <c r="E49" s="241"/>
      <c r="F49" s="242"/>
      <c r="G49" s="218"/>
      <c r="H49" s="218"/>
      <c r="I49" s="308"/>
      <c r="J49" s="309"/>
      <c r="K49" s="310"/>
      <c r="M49" s="218"/>
      <c r="N49" s="308"/>
      <c r="O49" s="309"/>
      <c r="P49" s="310"/>
    </row>
    <row r="50" spans="1:16" ht="15.75" thickBot="1" x14ac:dyDescent="0.3">
      <c r="A50" s="311" t="s">
        <v>93</v>
      </c>
      <c r="B50" s="499" t="s">
        <v>94</v>
      </c>
      <c r="C50" s="499"/>
      <c r="D50" s="312"/>
      <c r="E50" s="313"/>
      <c r="F50" s="247"/>
      <c r="G50" s="218"/>
      <c r="H50" s="314"/>
      <c r="I50" s="299"/>
      <c r="J50" s="246"/>
      <c r="K50" s="298"/>
      <c r="M50" s="314"/>
      <c r="N50" s="299"/>
      <c r="O50" s="246"/>
      <c r="P50" s="298"/>
    </row>
    <row r="51" spans="1:16" ht="15.75" thickBot="1" x14ac:dyDescent="0.3">
      <c r="A51" s="300" t="s">
        <v>95</v>
      </c>
      <c r="B51" s="508" t="s">
        <v>96</v>
      </c>
      <c r="C51" s="508"/>
      <c r="D51" s="211"/>
      <c r="E51" s="251">
        <f>ROUND($E$20*D51/100,2)</f>
        <v>0</v>
      </c>
      <c r="F51" s="252">
        <f>ROUND(E51*$E$14,2)</f>
        <v>0</v>
      </c>
      <c r="G51" s="218"/>
      <c r="H51" s="314"/>
      <c r="I51" s="211"/>
      <c r="J51" s="251">
        <f>ROUND($J$20*I51/100,2)</f>
        <v>0</v>
      </c>
      <c r="K51" s="252">
        <f>ROUND(J51*$E$14,2)</f>
        <v>0</v>
      </c>
      <c r="M51" s="314"/>
      <c r="N51" s="211"/>
      <c r="O51" s="251">
        <f>ROUND($O$20*N51/100,2)</f>
        <v>0</v>
      </c>
      <c r="P51" s="252">
        <f>ROUND(O51*$E$14,2)</f>
        <v>0</v>
      </c>
    </row>
    <row r="52" spans="1:16" ht="15.75" thickBot="1" x14ac:dyDescent="0.3">
      <c r="A52" s="300" t="s">
        <v>97</v>
      </c>
      <c r="B52" s="509" t="s">
        <v>152</v>
      </c>
      <c r="C52" s="509"/>
      <c r="D52" s="212"/>
      <c r="E52" s="254">
        <f>ROUND($E$20*D52/100,2)</f>
        <v>0</v>
      </c>
      <c r="F52" s="255">
        <f>ROUND(E52*$E$14,2)</f>
        <v>0</v>
      </c>
      <c r="G52" s="218"/>
      <c r="H52" s="314"/>
      <c r="I52" s="212"/>
      <c r="J52" s="254">
        <f>ROUND($J$20*I52/100,2)</f>
        <v>0</v>
      </c>
      <c r="K52" s="255">
        <f>ROUND(J52*$E$14,2)</f>
        <v>0</v>
      </c>
      <c r="M52" s="314"/>
      <c r="N52" s="212"/>
      <c r="O52" s="254">
        <f>ROUND($O$20*N52/100,2)</f>
        <v>0</v>
      </c>
      <c r="P52" s="255">
        <f>ROUND(O52*$E$14,2)</f>
        <v>0</v>
      </c>
    </row>
    <row r="53" spans="1:16" ht="16.899999999999999" customHeight="1" thickBot="1" x14ac:dyDescent="0.3">
      <c r="A53" s="311" t="s">
        <v>98</v>
      </c>
      <c r="B53" s="499" t="s">
        <v>99</v>
      </c>
      <c r="C53" s="499"/>
      <c r="D53" s="212"/>
      <c r="E53" s="254">
        <f>ROUND($E$20*D53/100,2)</f>
        <v>0</v>
      </c>
      <c r="F53" s="255">
        <f>ROUND(E53*$E$14,2)</f>
        <v>0</v>
      </c>
      <c r="G53" s="218"/>
      <c r="H53" s="218"/>
      <c r="I53" s="212"/>
      <c r="J53" s="254">
        <f>ROUND($J$20*I53/100,2)</f>
        <v>0</v>
      </c>
      <c r="K53" s="255">
        <f>ROUND(J53*$E$14,2)</f>
        <v>0</v>
      </c>
      <c r="M53" s="218"/>
      <c r="N53" s="212"/>
      <c r="O53" s="254">
        <f>ROUND($O$20*N53/100,2)</f>
        <v>0</v>
      </c>
      <c r="P53" s="255">
        <f>ROUND(O53*$E$14,2)</f>
        <v>0</v>
      </c>
    </row>
    <row r="54" spans="1:16" ht="18.600000000000001" customHeight="1" thickBot="1" x14ac:dyDescent="0.3">
      <c r="A54" s="311" t="s">
        <v>100</v>
      </c>
      <c r="B54" s="499" t="s">
        <v>101</v>
      </c>
      <c r="C54" s="499"/>
      <c r="D54" s="143"/>
      <c r="E54" s="254"/>
      <c r="F54" s="255"/>
      <c r="G54" s="218"/>
      <c r="H54" s="218"/>
      <c r="I54" s="143"/>
      <c r="J54" s="254"/>
      <c r="K54" s="255"/>
      <c r="M54" s="218"/>
      <c r="N54" s="143"/>
      <c r="O54" s="254"/>
      <c r="P54" s="255"/>
    </row>
    <row r="55" spans="1:16" ht="18.600000000000001" customHeight="1" thickBot="1" x14ac:dyDescent="0.3">
      <c r="A55" s="300" t="s">
        <v>102</v>
      </c>
      <c r="B55" s="315" t="s">
        <v>103</v>
      </c>
      <c r="C55" s="316"/>
      <c r="D55" s="212"/>
      <c r="E55" s="254">
        <f>ROUND($E$20*D55/100,2)</f>
        <v>0</v>
      </c>
      <c r="F55" s="255">
        <f>ROUND(E55*$E$14,2)</f>
        <v>0</v>
      </c>
      <c r="G55" s="218"/>
      <c r="H55" s="218"/>
      <c r="I55" s="212"/>
      <c r="J55" s="254">
        <f>ROUND($J$20*I55/100,2)</f>
        <v>0</v>
      </c>
      <c r="K55" s="255">
        <f>ROUND(J55*$E$14,2)</f>
        <v>0</v>
      </c>
      <c r="M55" s="218"/>
      <c r="N55" s="212"/>
      <c r="O55" s="254">
        <f>ROUND($O$20*N55/100,2)</f>
        <v>0</v>
      </c>
      <c r="P55" s="255">
        <f>ROUND(O55*$E$14,2)</f>
        <v>0</v>
      </c>
    </row>
    <row r="56" spans="1:16" ht="18.600000000000001" customHeight="1" thickBot="1" x14ac:dyDescent="0.3">
      <c r="A56" s="300" t="s">
        <v>104</v>
      </c>
      <c r="B56" s="315" t="s">
        <v>105</v>
      </c>
      <c r="C56" s="316"/>
      <c r="D56" s="212"/>
      <c r="E56" s="254">
        <f>ROUND($E$20*D56/100,2)</f>
        <v>0</v>
      </c>
      <c r="F56" s="255">
        <f>ROUND(E56*$E$14,2)</f>
        <v>0</v>
      </c>
      <c r="G56" s="218"/>
      <c r="H56" s="218"/>
      <c r="I56" s="212"/>
      <c r="J56" s="254">
        <f>ROUND($J$20*I56/100,2)</f>
        <v>0</v>
      </c>
      <c r="K56" s="255">
        <f>ROUND(J56*$E$14,2)</f>
        <v>0</v>
      </c>
      <c r="M56" s="218"/>
      <c r="N56" s="212"/>
      <c r="O56" s="254">
        <f>ROUND($O$20*N56/100,2)</f>
        <v>0</v>
      </c>
      <c r="P56" s="255">
        <f>ROUND(O56*$E$14,2)</f>
        <v>0</v>
      </c>
    </row>
    <row r="57" spans="1:16" ht="18.600000000000001" customHeight="1" thickBot="1" x14ac:dyDescent="0.3">
      <c r="A57" s="311" t="s">
        <v>106</v>
      </c>
      <c r="B57" s="499" t="s">
        <v>107</v>
      </c>
      <c r="C57" s="499"/>
      <c r="D57" s="213"/>
      <c r="E57" s="258">
        <f>ROUND($E$20*D57/100,2)</f>
        <v>0</v>
      </c>
      <c r="F57" s="259">
        <f>ROUND(E57*$E$14,2)</f>
        <v>0</v>
      </c>
      <c r="G57" s="218"/>
      <c r="H57" s="218"/>
      <c r="I57" s="213"/>
      <c r="J57" s="258">
        <f>ROUND($J$20*I57/100,2)</f>
        <v>0</v>
      </c>
      <c r="K57" s="259">
        <f>ROUND(J57*$E$14,2)</f>
        <v>0</v>
      </c>
      <c r="M57" s="218"/>
      <c r="N57" s="213"/>
      <c r="O57" s="258">
        <f>ROUND($O$20*N57/100,2)</f>
        <v>0</v>
      </c>
      <c r="P57" s="259">
        <f>ROUND(O57*$E$14,2)</f>
        <v>0</v>
      </c>
    </row>
    <row r="58" spans="1:16" ht="25.9" customHeight="1" thickBot="1" x14ac:dyDescent="0.3">
      <c r="A58" s="317" t="s">
        <v>108</v>
      </c>
      <c r="B58" s="318"/>
      <c r="C58" s="318"/>
      <c r="D58" s="149">
        <f>SUM(D51:D57)</f>
        <v>0</v>
      </c>
      <c r="E58" s="319">
        <f>SUM(E51:E57)</f>
        <v>0</v>
      </c>
      <c r="F58" s="320">
        <f>SUM(F51:F57)</f>
        <v>0</v>
      </c>
      <c r="G58" s="218"/>
      <c r="H58" s="218"/>
      <c r="I58" s="149">
        <f>SUM(I51:I57)</f>
        <v>0</v>
      </c>
      <c r="J58" s="319">
        <f>SUM(J50:J57)</f>
        <v>0</v>
      </c>
      <c r="K58" s="320">
        <f>SUM(K51:K57)</f>
        <v>0</v>
      </c>
      <c r="M58" s="218"/>
      <c r="N58" s="154">
        <f>SUM(N51:N57)</f>
        <v>0</v>
      </c>
      <c r="O58" s="319">
        <f>SUM(O50:O57)</f>
        <v>0</v>
      </c>
      <c r="P58" s="320">
        <f>SUM(P51:P57)</f>
        <v>0</v>
      </c>
    </row>
    <row r="59" spans="1:16" ht="18" customHeight="1" thickBot="1" x14ac:dyDescent="0.3">
      <c r="A59" s="235" t="s">
        <v>109</v>
      </c>
      <c r="B59" s="321" t="s">
        <v>110</v>
      </c>
      <c r="C59" s="322"/>
      <c r="D59" s="323"/>
      <c r="E59" s="241"/>
      <c r="F59" s="242"/>
      <c r="G59" s="218"/>
      <c r="H59" s="218"/>
      <c r="I59" s="324"/>
      <c r="J59" s="241"/>
      <c r="K59" s="242"/>
      <c r="M59" s="218"/>
      <c r="N59" s="324"/>
      <c r="O59" s="241"/>
      <c r="P59" s="242"/>
    </row>
    <row r="60" spans="1:16" ht="18" customHeight="1" thickBot="1" x14ac:dyDescent="0.3">
      <c r="A60" s="311" t="s">
        <v>111</v>
      </c>
      <c r="B60" s="321" t="s">
        <v>112</v>
      </c>
      <c r="C60" s="322"/>
      <c r="D60" s="325"/>
      <c r="E60" s="313"/>
      <c r="F60" s="247"/>
      <c r="G60" s="218"/>
      <c r="H60" s="218"/>
      <c r="I60" s="326"/>
      <c r="J60" s="313"/>
      <c r="K60" s="247"/>
      <c r="M60" s="218"/>
      <c r="N60" s="326"/>
      <c r="O60" s="313"/>
      <c r="P60" s="247"/>
    </row>
    <row r="61" spans="1:16" ht="16.899999999999999" customHeight="1" thickBot="1" x14ac:dyDescent="0.3">
      <c r="A61" s="300" t="s">
        <v>113</v>
      </c>
      <c r="B61" s="508" t="s">
        <v>114</v>
      </c>
      <c r="C61" s="508"/>
      <c r="D61" s="211"/>
      <c r="E61" s="251">
        <f>ROUND($E$20*D61/100,2)</f>
        <v>0</v>
      </c>
      <c r="F61" s="252">
        <f>ROUND(E61*$E$14,2)</f>
        <v>0</v>
      </c>
      <c r="G61" s="218"/>
      <c r="H61" s="218"/>
      <c r="I61" s="211"/>
      <c r="J61" s="251">
        <f>ROUND($J$20*I61/100,2)</f>
        <v>0</v>
      </c>
      <c r="K61" s="252">
        <f>ROUND(J61*$E$14,2)</f>
        <v>0</v>
      </c>
      <c r="M61" s="218"/>
      <c r="N61" s="211"/>
      <c r="O61" s="251">
        <f>ROUND($O$20*N61/100,2)</f>
        <v>0</v>
      </c>
      <c r="P61" s="252">
        <f>ROUND(O61*$E$14,2)</f>
        <v>0</v>
      </c>
    </row>
    <row r="62" spans="1:16" ht="16.899999999999999" customHeight="1" thickBot="1" x14ac:dyDescent="0.3">
      <c r="A62" s="300" t="s">
        <v>115</v>
      </c>
      <c r="B62" s="508" t="s">
        <v>116</v>
      </c>
      <c r="C62" s="508"/>
      <c r="D62" s="212"/>
      <c r="E62" s="254">
        <f>ROUND($E$20*D62/100,2)</f>
        <v>0</v>
      </c>
      <c r="F62" s="255">
        <f>ROUND(E62*$E$14,2)</f>
        <v>0</v>
      </c>
      <c r="G62" s="218"/>
      <c r="H62" s="218"/>
      <c r="I62" s="212"/>
      <c r="J62" s="254">
        <f>ROUND($J$20*I62/100,2)</f>
        <v>0</v>
      </c>
      <c r="K62" s="255">
        <f>ROUND(J62*$E$14,2)</f>
        <v>0</v>
      </c>
      <c r="M62" s="218"/>
      <c r="N62" s="212"/>
      <c r="O62" s="254">
        <f>ROUND($O$20*N62/100,2)</f>
        <v>0</v>
      </c>
      <c r="P62" s="255">
        <f>ROUND(O62*$E$14,2)</f>
        <v>0</v>
      </c>
    </row>
    <row r="63" spans="1:16" ht="18" customHeight="1" thickBot="1" x14ac:dyDescent="0.3">
      <c r="A63" s="311" t="s">
        <v>117</v>
      </c>
      <c r="B63" s="321" t="s">
        <v>118</v>
      </c>
      <c r="C63" s="322"/>
      <c r="D63" s="213"/>
      <c r="E63" s="258">
        <f>ROUND($E$20*D63/100,2)</f>
        <v>0</v>
      </c>
      <c r="F63" s="259">
        <f>ROUND(E63*$E$14,2)</f>
        <v>0</v>
      </c>
      <c r="G63" s="218"/>
      <c r="H63" s="218"/>
      <c r="I63" s="213"/>
      <c r="J63" s="258">
        <f>ROUND($J$20*I63/100,2)</f>
        <v>0</v>
      </c>
      <c r="K63" s="259">
        <f>ROUND(J63*$E$14,2)</f>
        <v>0</v>
      </c>
      <c r="M63" s="218"/>
      <c r="N63" s="213"/>
      <c r="O63" s="258">
        <f>ROUND($O$20*N63/100,2)</f>
        <v>0</v>
      </c>
      <c r="P63" s="259">
        <f>ROUND(O63*$E$14,2)</f>
        <v>0</v>
      </c>
    </row>
    <row r="64" spans="1:16" ht="18" customHeight="1" thickBot="1" x14ac:dyDescent="0.3">
      <c r="A64" s="244" t="s">
        <v>119</v>
      </c>
      <c r="B64" s="321" t="s">
        <v>120</v>
      </c>
      <c r="C64" s="322"/>
      <c r="D64" s="327"/>
      <c r="E64" s="328"/>
      <c r="F64" s="329"/>
      <c r="G64" s="218"/>
      <c r="H64" s="218"/>
      <c r="I64" s="327"/>
      <c r="J64" s="328"/>
      <c r="K64" s="329"/>
      <c r="M64" s="218"/>
      <c r="N64" s="327"/>
      <c r="O64" s="328"/>
      <c r="P64" s="329"/>
    </row>
    <row r="65" spans="1:16" ht="16.899999999999999" customHeight="1" thickBot="1" x14ac:dyDescent="0.3">
      <c r="A65" s="300" t="s">
        <v>121</v>
      </c>
      <c r="B65" s="315" t="s">
        <v>122</v>
      </c>
      <c r="C65" s="316"/>
      <c r="D65" s="214"/>
      <c r="E65" s="330">
        <f>ROUND($E$20*D65/100,2)</f>
        <v>0</v>
      </c>
      <c r="F65" s="252">
        <f>ROUND(E65*$E$14,2)</f>
        <v>0</v>
      </c>
      <c r="G65" s="218"/>
      <c r="H65" s="218"/>
      <c r="I65" s="211"/>
      <c r="J65" s="330">
        <f>ROUND($J$20*I65/100,2)</f>
        <v>0</v>
      </c>
      <c r="K65" s="252">
        <f>ROUND(J65*$E$14,2)</f>
        <v>0</v>
      </c>
      <c r="M65" s="218"/>
      <c r="N65" s="211"/>
      <c r="O65" s="330">
        <f>ROUND($O$20*N65/100,2)</f>
        <v>0</v>
      </c>
      <c r="P65" s="252">
        <f>ROUND(O65*$E$14,2)</f>
        <v>0</v>
      </c>
    </row>
    <row r="66" spans="1:16" ht="16.899999999999999" customHeight="1" thickBot="1" x14ac:dyDescent="0.3">
      <c r="A66" s="300" t="s">
        <v>123</v>
      </c>
      <c r="B66" s="315" t="s">
        <v>124</v>
      </c>
      <c r="C66" s="316"/>
      <c r="D66" s="215"/>
      <c r="E66" s="331">
        <f>ROUND($E$20*D66/100,2)</f>
        <v>0</v>
      </c>
      <c r="F66" s="255">
        <f>ROUND(E66*$E$14,2)</f>
        <v>0</v>
      </c>
      <c r="G66" s="218"/>
      <c r="H66" s="218"/>
      <c r="I66" s="212"/>
      <c r="J66" s="331">
        <f>ROUND($J$20*I66/100,2)</f>
        <v>0</v>
      </c>
      <c r="K66" s="255">
        <f>ROUND(J66*$E$14,2)</f>
        <v>0</v>
      </c>
      <c r="M66" s="218"/>
      <c r="N66" s="212"/>
      <c r="O66" s="331">
        <f>ROUND($O$20*N66/100,2)</f>
        <v>0</v>
      </c>
      <c r="P66" s="255">
        <f>ROUND(O66*$E$14,2)</f>
        <v>0</v>
      </c>
    </row>
    <row r="67" spans="1:16" ht="18" customHeight="1" thickBot="1" x14ac:dyDescent="0.3">
      <c r="A67" s="311" t="s">
        <v>125</v>
      </c>
      <c r="B67" s="321" t="s">
        <v>126</v>
      </c>
      <c r="C67" s="332"/>
      <c r="D67" s="216"/>
      <c r="E67" s="333">
        <f>ROUND($E$20*D67/100,2)</f>
        <v>0</v>
      </c>
      <c r="F67" s="259">
        <f>ROUND(E67*$E$14,2)</f>
        <v>0</v>
      </c>
      <c r="G67" s="218"/>
      <c r="H67" s="218"/>
      <c r="I67" s="213"/>
      <c r="J67" s="333">
        <f>ROUND($J$20*I67/100,2)</f>
        <v>0</v>
      </c>
      <c r="K67" s="259">
        <f>ROUND(J67*$E$14,2)</f>
        <v>0</v>
      </c>
      <c r="M67" s="218"/>
      <c r="N67" s="213"/>
      <c r="O67" s="333">
        <f>ROUND($O$20*N67/100,2)</f>
        <v>0</v>
      </c>
      <c r="P67" s="259">
        <f>ROUND(O67*$E$14,2)</f>
        <v>0</v>
      </c>
    </row>
    <row r="68" spans="1:16" ht="18" customHeight="1" thickBot="1" x14ac:dyDescent="0.3">
      <c r="A68" s="311" t="s">
        <v>127</v>
      </c>
      <c r="B68" s="321" t="s">
        <v>128</v>
      </c>
      <c r="C68" s="322"/>
      <c r="D68" s="334"/>
      <c r="E68" s="328"/>
      <c r="F68" s="329"/>
      <c r="G68" s="218"/>
      <c r="H68" s="218"/>
      <c r="I68" s="334"/>
      <c r="J68" s="328"/>
      <c r="K68" s="329"/>
      <c r="M68" s="218"/>
      <c r="N68" s="334"/>
      <c r="O68" s="328"/>
      <c r="P68" s="329"/>
    </row>
    <row r="69" spans="1:16" ht="16.899999999999999" customHeight="1" thickBot="1" x14ac:dyDescent="0.3">
      <c r="A69" s="300" t="s">
        <v>129</v>
      </c>
      <c r="B69" s="315" t="s">
        <v>130</v>
      </c>
      <c r="C69" s="316"/>
      <c r="D69" s="214"/>
      <c r="E69" s="330">
        <f>ROUND($E$20*D69/100,2)</f>
        <v>0</v>
      </c>
      <c r="F69" s="252">
        <f>ROUND(E69*$E$14,2)</f>
        <v>0</v>
      </c>
      <c r="G69" s="218"/>
      <c r="H69" s="218"/>
      <c r="I69" s="211"/>
      <c r="J69" s="330">
        <f>ROUND($J$20*I69/100,2)</f>
        <v>0</v>
      </c>
      <c r="K69" s="252">
        <f>ROUND(J69*$E$14,2)</f>
        <v>0</v>
      </c>
      <c r="M69" s="218"/>
      <c r="N69" s="211"/>
      <c r="O69" s="330">
        <f>ROUND($O$20*N69/100,2)</f>
        <v>0</v>
      </c>
      <c r="P69" s="252">
        <f>ROUND(O69*$E$14,2)</f>
        <v>0</v>
      </c>
    </row>
    <row r="70" spans="1:16" ht="18" customHeight="1" thickBot="1" x14ac:dyDescent="0.3">
      <c r="A70" s="311" t="s">
        <v>131</v>
      </c>
      <c r="B70" s="321" t="s">
        <v>132</v>
      </c>
      <c r="C70" s="322"/>
      <c r="D70" s="215"/>
      <c r="E70" s="331">
        <f>ROUND($E$20*D70/100,2)</f>
        <v>0</v>
      </c>
      <c r="F70" s="255">
        <f>ROUND(E70*$E$14,2)</f>
        <v>0</v>
      </c>
      <c r="G70" s="218"/>
      <c r="H70" s="218"/>
      <c r="I70" s="212"/>
      <c r="J70" s="331">
        <f>ROUND($J$20*I70/100,2)</f>
        <v>0</v>
      </c>
      <c r="K70" s="255">
        <f>ROUND(J70*$E$14,2)</f>
        <v>0</v>
      </c>
      <c r="M70" s="218"/>
      <c r="N70" s="212"/>
      <c r="O70" s="331">
        <f>ROUND($O$20*N70/100,2)</f>
        <v>0</v>
      </c>
      <c r="P70" s="255">
        <f>ROUND(O70*$E$14,2)</f>
        <v>0</v>
      </c>
    </row>
    <row r="71" spans="1:16" ht="36" customHeight="1" thickBot="1" x14ac:dyDescent="0.3">
      <c r="A71" s="311" t="s">
        <v>133</v>
      </c>
      <c r="B71" s="499" t="s">
        <v>134</v>
      </c>
      <c r="C71" s="500"/>
      <c r="D71" s="215"/>
      <c r="E71" s="331">
        <f>ROUND($E$20*D71/100,2)</f>
        <v>0</v>
      </c>
      <c r="F71" s="255">
        <f>ROUND(E71*$E$14,2)</f>
        <v>0</v>
      </c>
      <c r="G71" s="218"/>
      <c r="H71" s="218"/>
      <c r="I71" s="212"/>
      <c r="J71" s="331">
        <f>ROUND($J$20*I71/100,2)</f>
        <v>0</v>
      </c>
      <c r="K71" s="255">
        <f>ROUND(J71*$E$14,2)</f>
        <v>0</v>
      </c>
      <c r="M71" s="218"/>
      <c r="N71" s="212"/>
      <c r="O71" s="331">
        <f>ROUND($O$20*N71/100,2)</f>
        <v>0</v>
      </c>
      <c r="P71" s="255">
        <f>ROUND(O71*$E$14,2)</f>
        <v>0</v>
      </c>
    </row>
    <row r="72" spans="1:16" ht="31.5" customHeight="1" thickBot="1" x14ac:dyDescent="0.3">
      <c r="A72" s="311" t="s">
        <v>135</v>
      </c>
      <c r="B72" s="321" t="s">
        <v>136</v>
      </c>
      <c r="C72" s="335"/>
      <c r="D72" s="216"/>
      <c r="E72" s="333">
        <f>ROUND($E$20*D72/100,2)</f>
        <v>0</v>
      </c>
      <c r="F72" s="259">
        <f>ROUND(E72*$E$14,2)</f>
        <v>0</v>
      </c>
      <c r="G72" s="218"/>
      <c r="H72" s="218"/>
      <c r="I72" s="213"/>
      <c r="J72" s="333">
        <f>ROUND($J$20*I72/100,2)</f>
        <v>0</v>
      </c>
      <c r="K72" s="259">
        <f>ROUND(J72*$E$14,2)</f>
        <v>0</v>
      </c>
      <c r="M72" s="218"/>
      <c r="N72" s="213"/>
      <c r="O72" s="333">
        <f>ROUND($O$20*N72/100,2)</f>
        <v>0</v>
      </c>
      <c r="P72" s="259">
        <f>ROUND(O72*$E$14,2)</f>
        <v>0</v>
      </c>
    </row>
    <row r="73" spans="1:16" ht="25.9" customHeight="1" thickBot="1" x14ac:dyDescent="0.3">
      <c r="A73" s="336" t="s">
        <v>137</v>
      </c>
      <c r="B73" s="337"/>
      <c r="C73" s="338"/>
      <c r="D73" s="260">
        <f>(SUM(D61:D63)+SUM(D65:D67)+SUM(D69:D72))</f>
        <v>0</v>
      </c>
      <c r="E73" s="320">
        <f>(SUM(E61:E63)+SUM(E65:E67)+SUM(E69:E72))</f>
        <v>0</v>
      </c>
      <c r="F73" s="320">
        <f>SUM(F61:F72)</f>
        <v>0</v>
      </c>
      <c r="G73" s="218"/>
      <c r="H73" s="218"/>
      <c r="I73" s="260">
        <f>(SUM(I61:I63)+SUM(I65:I67)+SUM(I69:I72))</f>
        <v>0</v>
      </c>
      <c r="J73" s="320">
        <f>(SUM(J61:J63)+SUM(J65:J67)+SUM(J69:J72))</f>
        <v>0</v>
      </c>
      <c r="K73" s="320">
        <f>SUM(K61:K72)</f>
        <v>0</v>
      </c>
      <c r="M73" s="218"/>
      <c r="N73" s="260">
        <f>(SUM(N61:N63)+SUM(N65:N67)+SUM(N69:N72))</f>
        <v>0</v>
      </c>
      <c r="O73" s="320">
        <f>(SUM(O61:O63)+SUM(O65:O67)+SUM(O69:O72))</f>
        <v>0</v>
      </c>
      <c r="P73" s="320">
        <f>SUM(P61:P72)</f>
        <v>0</v>
      </c>
    </row>
    <row r="74" spans="1:16" ht="18" customHeight="1" thickBot="1" x14ac:dyDescent="0.3">
      <c r="A74" s="339" t="s">
        <v>138</v>
      </c>
      <c r="B74" s="321" t="s">
        <v>139</v>
      </c>
      <c r="C74" s="322"/>
      <c r="D74" s="340" t="e">
        <f>ROUND(D73+D58+D48+D20+#REF!,2)</f>
        <v>#DIV/0!</v>
      </c>
      <c r="E74" s="341" t="e">
        <f>E73+E58+E48+E20+#REF!</f>
        <v>#DIV/0!</v>
      </c>
      <c r="F74" s="342" t="e">
        <f>$F$73+$F$58+$F$48+$F$20+#REF!</f>
        <v>#DIV/0!</v>
      </c>
      <c r="G74" s="218"/>
      <c r="H74" s="218"/>
      <c r="I74" s="340" t="e">
        <f>ROUND(I73+I58+I48+I20+#REF!,2)</f>
        <v>#DIV/0!</v>
      </c>
      <c r="J74" s="341" t="e">
        <f>J73+J58+J48+J20+#REF!</f>
        <v>#DIV/0!</v>
      </c>
      <c r="K74" s="342" t="e">
        <f>$K$73+$K$58+$K$48+$K$20+#REF!</f>
        <v>#DIV/0!</v>
      </c>
      <c r="M74" s="218"/>
      <c r="N74" s="340" t="e">
        <f>ROUND(N73+N58+N48+N20+#REF!,2)</f>
        <v>#DIV/0!</v>
      </c>
      <c r="O74" s="341" t="e">
        <f>O73+O58+O48+O20+#REF!</f>
        <v>#DIV/0!</v>
      </c>
      <c r="P74" s="342" t="e">
        <f>$P$73+$P$58+$P$48+$P$20+#REF!</f>
        <v>#DIV/0!</v>
      </c>
    </row>
    <row r="75" spans="1:16" ht="18" customHeight="1" thickBot="1" x14ac:dyDescent="0.3">
      <c r="A75" s="343" t="s">
        <v>140</v>
      </c>
      <c r="B75" s="321" t="s">
        <v>141</v>
      </c>
      <c r="C75" s="322"/>
      <c r="D75" s="211"/>
      <c r="E75" s="344">
        <f>ROUND($E$20*D75/100,2)</f>
        <v>0</v>
      </c>
      <c r="F75" s="345">
        <f>ROUND(E75*$E$14,2)</f>
        <v>0</v>
      </c>
      <c r="G75" s="218"/>
      <c r="H75" s="218"/>
      <c r="I75" s="211"/>
      <c r="J75" s="344">
        <f>ROUND($J$20*I75/100,2)</f>
        <v>0</v>
      </c>
      <c r="K75" s="345">
        <f>ROUND(J75*$E$14,2)</f>
        <v>0</v>
      </c>
      <c r="M75" s="218"/>
      <c r="N75" s="211"/>
      <c r="O75" s="344">
        <f>ROUND($O$20*N75/100,2)</f>
        <v>0</v>
      </c>
      <c r="P75" s="345">
        <f>ROUND(O75*$E$14,2)</f>
        <v>0</v>
      </c>
    </row>
    <row r="76" spans="1:16" ht="18" customHeight="1" thickBot="1" x14ac:dyDescent="0.3">
      <c r="A76" s="235" t="s">
        <v>142</v>
      </c>
      <c r="B76" s="321" t="s">
        <v>143</v>
      </c>
      <c r="C76" s="322"/>
      <c r="D76" s="213"/>
      <c r="E76" s="346">
        <f>ROUND($E$20*D76/100,2)</f>
        <v>0</v>
      </c>
      <c r="F76" s="347">
        <f>ROUND(E76*$E$14,2)</f>
        <v>0</v>
      </c>
      <c r="G76" s="218"/>
      <c r="H76" s="218"/>
      <c r="I76" s="213"/>
      <c r="J76" s="346">
        <f>ROUND($J$20*I76/100,2)</f>
        <v>0</v>
      </c>
      <c r="K76" s="347">
        <f>ROUND(J76*$E$14,2)</f>
        <v>0</v>
      </c>
      <c r="M76" s="218"/>
      <c r="N76" s="213"/>
      <c r="O76" s="346">
        <f>ROUND($O$20*N76/100,2)</f>
        <v>0</v>
      </c>
      <c r="P76" s="347">
        <f>ROUND(O76*$E$14,2)</f>
        <v>0</v>
      </c>
    </row>
    <row r="77" spans="1:16" ht="25.9" customHeight="1" thickBot="1" x14ac:dyDescent="0.3">
      <c r="A77" s="348" t="s">
        <v>144</v>
      </c>
      <c r="B77" s="349"/>
      <c r="C77" s="349"/>
      <c r="D77" s="350" t="e">
        <f>SUM(D74:D76)</f>
        <v>#DIV/0!</v>
      </c>
      <c r="E77" s="351" t="e">
        <f>ROUND(SUM(E74:E76),2)</f>
        <v>#DIV/0!</v>
      </c>
      <c r="F77" s="352" t="e">
        <f>SUM(F74:F76)</f>
        <v>#DIV/0!</v>
      </c>
      <c r="G77" s="218"/>
      <c r="H77" s="218"/>
      <c r="I77" s="350" t="e">
        <f>SUM(I74:I76)</f>
        <v>#DIV/0!</v>
      </c>
      <c r="J77" s="351" t="e">
        <f>ROUND(SUM(J74:J76),2)</f>
        <v>#DIV/0!</v>
      </c>
      <c r="K77" s="352" t="e">
        <f>SUM(K74:K76)</f>
        <v>#DIV/0!</v>
      </c>
      <c r="M77" s="218"/>
      <c r="N77" s="350" t="e">
        <f>SUM(N74:N76)</f>
        <v>#DIV/0!</v>
      </c>
      <c r="O77" s="351" t="e">
        <f>ROUND(SUM(O74:O76),2)</f>
        <v>#DIV/0!</v>
      </c>
      <c r="P77" s="352" t="e">
        <f>SUM(P74:P76)</f>
        <v>#DIV/0!</v>
      </c>
    </row>
    <row r="78" spans="1:16" ht="25.9" customHeight="1" thickBot="1" x14ac:dyDescent="0.3">
      <c r="A78" s="353" t="s">
        <v>145</v>
      </c>
      <c r="B78" s="354"/>
      <c r="C78" s="355"/>
      <c r="D78" s="356" t="e">
        <f>ROUND(E78*100/E77,2)</f>
        <v>#DIV/0!</v>
      </c>
      <c r="E78" s="357" t="e">
        <f>$E$20+$E$48+$E$51+$E$52+$E$61+$E$62+$E$65+#REF!</f>
        <v>#DIV/0!</v>
      </c>
      <c r="F78" s="358" t="e">
        <f>E78*$E$14</f>
        <v>#DIV/0!</v>
      </c>
      <c r="G78" s="314"/>
      <c r="H78" s="314"/>
      <c r="I78" s="356" t="e">
        <f>ROUND(J78*100/J77,2)</f>
        <v>#DIV/0!</v>
      </c>
      <c r="J78" s="357" t="e">
        <f>$E$20+$E$48+$E$51+$E$52+$E$61+$E$62+$E$65+#REF!</f>
        <v>#DIV/0!</v>
      </c>
      <c r="K78" s="358" t="e">
        <f>J78*$E$14</f>
        <v>#DIV/0!</v>
      </c>
      <c r="L78" s="359"/>
      <c r="M78" s="314"/>
      <c r="N78" s="356" t="e">
        <f>ROUND(O78*100/O77,2)</f>
        <v>#DIV/0!</v>
      </c>
      <c r="O78" s="357" t="e">
        <f>$O$20+$O$48+$O$51+$O$52+$O$61+$O$62+$O$65+#REF!</f>
        <v>#DIV/0!</v>
      </c>
      <c r="P78" s="358" t="e">
        <f>O78*$O$14</f>
        <v>#DIV/0!</v>
      </c>
    </row>
    <row r="79" spans="1:16" x14ac:dyDescent="0.25">
      <c r="F79" s="220"/>
    </row>
    <row r="80" spans="1:16" x14ac:dyDescent="0.25">
      <c r="A80" s="361" t="s">
        <v>146</v>
      </c>
      <c r="F80" s="220"/>
    </row>
    <row r="81" spans="6:6" x14ac:dyDescent="0.25">
      <c r="F81" s="220"/>
    </row>
    <row r="82" spans="6:6" hidden="1" x14ac:dyDescent="0.25">
      <c r="F82" s="220"/>
    </row>
    <row r="83" spans="6:6" hidden="1" x14ac:dyDescent="0.25">
      <c r="F83" s="220"/>
    </row>
    <row r="84" spans="6:6" hidden="1" x14ac:dyDescent="0.25">
      <c r="F84" s="220"/>
    </row>
    <row r="85" spans="6:6" hidden="1" x14ac:dyDescent="0.25">
      <c r="F85" s="220"/>
    </row>
    <row r="86" spans="6:6" hidden="1" x14ac:dyDescent="0.25">
      <c r="F86" s="220"/>
    </row>
    <row r="87" spans="6:6" hidden="1" x14ac:dyDescent="0.25">
      <c r="F87" s="220"/>
    </row>
    <row r="88" spans="6:6" hidden="1" x14ac:dyDescent="0.25">
      <c r="F88" s="220"/>
    </row>
    <row r="89" spans="6:6" hidden="1" x14ac:dyDescent="0.25">
      <c r="F89" s="220"/>
    </row>
    <row r="90" spans="6:6" hidden="1" x14ac:dyDescent="0.25">
      <c r="F90" s="220"/>
    </row>
    <row r="91" spans="6:6" hidden="1" x14ac:dyDescent="0.25">
      <c r="F91" s="220"/>
    </row>
    <row r="92" spans="6:6" hidden="1" x14ac:dyDescent="0.25">
      <c r="F92" s="220"/>
    </row>
    <row r="93" spans="6:6" hidden="1" x14ac:dyDescent="0.25">
      <c r="F93" s="220"/>
    </row>
    <row r="94" spans="6:6" hidden="1" x14ac:dyDescent="0.25">
      <c r="F94" s="220"/>
    </row>
    <row r="95" spans="6:6" hidden="1" x14ac:dyDescent="0.25">
      <c r="F95" s="220"/>
    </row>
    <row r="96" spans="6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sheetProtection algorithmName="SHA-512" hashValue="iMJoc49DUK2sD7RSwnuTjKbUyJ11TM3N6pK6QhpirjjZMPi9ghY+6aRKCadUh7BPSLgn3/v7KDW2EZgj/MvyQw==" saltValue="Lo4i0T6U5xpyRNe78FbY/w==" spinCount="100000" sheet="1" objects="1" scenarios="1"/>
  <mergeCells count="36">
    <mergeCell ref="B71:C71"/>
    <mergeCell ref="A31:C31"/>
    <mergeCell ref="A44:C44"/>
    <mergeCell ref="B49:D49"/>
    <mergeCell ref="B50:C50"/>
    <mergeCell ref="B51:C51"/>
    <mergeCell ref="B52:C52"/>
    <mergeCell ref="B53:C53"/>
    <mergeCell ref="B54:C54"/>
    <mergeCell ref="B57:C57"/>
    <mergeCell ref="B61:C61"/>
    <mergeCell ref="B62:C62"/>
    <mergeCell ref="B30:C30"/>
    <mergeCell ref="D18:E18"/>
    <mergeCell ref="I18:K18"/>
    <mergeCell ref="N18:P18"/>
    <mergeCell ref="B19:C19"/>
    <mergeCell ref="B23:C23"/>
    <mergeCell ref="B24:C24"/>
    <mergeCell ref="B25:C25"/>
    <mergeCell ref="B26:C26"/>
    <mergeCell ref="B27:C27"/>
    <mergeCell ref="B28:C28"/>
    <mergeCell ref="B29:C29"/>
    <mergeCell ref="A16:D16"/>
    <mergeCell ref="G2:J2"/>
    <mergeCell ref="N3:P5"/>
    <mergeCell ref="G7:J8"/>
    <mergeCell ref="K7:K8"/>
    <mergeCell ref="L7:L8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/>
  <headerFooter>
    <oddFooter>&amp;L&amp;F -- &amp;A&amp;R&amp;P von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Preisblatt Los 3 </vt:lpstr>
      <vt:lpstr>SVS Glasreinigung StO WSF</vt:lpstr>
      <vt:lpstr>SVS Glasreinigung StO NMB</vt:lpstr>
      <vt:lpstr>SVS Sonderreinigung Glas</vt:lpstr>
      <vt:lpstr>'Preisblatt Los 3 '!Druckbereich</vt:lpstr>
      <vt:lpstr>'SVS Glasreinigung StO NMB'!Drucktitel</vt:lpstr>
      <vt:lpstr>'SVS Glasreinigung StO WSF'!Drucktitel</vt:lpstr>
      <vt:lpstr>'SVS Sonderreinigung Glas'!Drucktitel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BwDLZ Weißenfels FM 9.007</dc:creator>
  <cp:lastModifiedBy>BwDLZ Weißenfels FM 9.007</cp:lastModifiedBy>
  <cp:lastPrinted>2026-03-16T09:26:10Z</cp:lastPrinted>
  <dcterms:created xsi:type="dcterms:W3CDTF">2026-02-27T08:39:53Z</dcterms:created>
  <dcterms:modified xsi:type="dcterms:W3CDTF">2026-03-17T15:55:38Z</dcterms:modified>
</cp:coreProperties>
</file>