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autoCompressPictures="0" defaultThemeVersion="124226"/>
  <mc:AlternateContent xmlns:mc="http://schemas.openxmlformats.org/markup-compatibility/2006">
    <mc:Choice Requires="x15">
      <x15ac:absPath xmlns:x15ac="http://schemas.microsoft.com/office/spreadsheetml/2010/11/ac" url="F:\Facility\2 BImA\0009265 - 279-24\04_Vergabeunterlagen\Vergabeunterlagen\05_an_Verdingung\Los 3\"/>
    </mc:Choice>
  </mc:AlternateContent>
  <xr:revisionPtr revIDLastSave="0" documentId="13_ncr:1_{28AE4EAC-356B-4FEB-853D-402003630128}" xr6:coauthVersionLast="47" xr6:coauthVersionMax="47" xr10:uidLastSave="{00000000-0000-0000-0000-000000000000}"/>
  <bookViews>
    <workbookView xWindow="-120" yWindow="-120" windowWidth="29040" windowHeight="15720" tabRatio="927" activeTab="3" xr2:uid="{00000000-000D-0000-FFFF-FFFF00000000}"/>
  </bookViews>
  <sheets>
    <sheet name="Anl B-02 Zusfg Los 3 " sheetId="20" r:id="rId1"/>
    <sheet name="Anl B-02 WE 140477 Los 3" sheetId="52" r:id="rId2"/>
    <sheet name="Anl B-02 WE 140586 Los 3" sheetId="55" r:id="rId3"/>
    <sheet name="Anl B-02 WE 147974 Los 3" sheetId="53" r:id="rId4"/>
  </sheets>
  <externalReferences>
    <externalReference r:id="rId5"/>
  </externalReferences>
  <definedNames>
    <definedName name="_xlnm._FilterDatabase" localSheetId="1" hidden="1">'Anl B-02 WE 140477 Los 3'!$A$24:$K$39</definedName>
    <definedName name="_xlnm._FilterDatabase" localSheetId="2" hidden="1">'Anl B-02 WE 140586 Los 3'!$A$29:$K$47</definedName>
    <definedName name="_xlnm._FilterDatabase" localSheetId="3" hidden="1">'Anl B-02 WE 147974 Los 3'!$A$30:$K$56</definedName>
    <definedName name="Bela">[1]Muster!$I$10:$I$127</definedName>
    <definedName name="Belag">[1]Muster!$E$10:$E$127</definedName>
    <definedName name="Beton" localSheetId="1">#REF!</definedName>
    <definedName name="Beton" localSheetId="2">#REF!</definedName>
    <definedName name="Beton" localSheetId="3">#REF!</definedName>
    <definedName name="Beton">#REF!</definedName>
    <definedName name="Bodenbelag" localSheetId="1">#REF!</definedName>
    <definedName name="Bodenbelag" localSheetId="2">#REF!</definedName>
    <definedName name="Bodenbelag" localSheetId="3">#REF!</definedName>
    <definedName name="Bodenbelag">#REF!</definedName>
    <definedName name="_xlnm.Print_Area" localSheetId="1">'Anl B-02 WE 140477 Los 3'!$A:$K</definedName>
    <definedName name="_xlnm.Print_Area" localSheetId="2">'Anl B-02 WE 140586 Los 3'!$A:$K</definedName>
    <definedName name="_xlnm.Print_Area" localSheetId="3">'Anl B-02 WE 147974 Los 3'!$A:$K</definedName>
    <definedName name="_xlnm.Print_Area" localSheetId="0">'Anl B-02 Zusfg Los 3 '!$A:$H</definedName>
    <definedName name="_xlnm.Print_Titles" localSheetId="1">'Anl B-02 WE 140477 Los 3'!$1:$7</definedName>
    <definedName name="_xlnm.Print_Titles" localSheetId="2">'Anl B-02 WE 140586 Los 3'!$1:$7</definedName>
    <definedName name="_xlnm.Print_Titles" localSheetId="3">'Anl B-02 WE 147974 Los 3'!$1:$7</definedName>
    <definedName name="Gesamtfläche" localSheetId="1">#REF!</definedName>
    <definedName name="Gesamtfläche" localSheetId="2">#REF!</definedName>
    <definedName name="Gesamtfläche" localSheetId="3">#REF!</definedName>
    <definedName name="Gesamtfläche">#REF!</definedName>
    <definedName name="Glascode" localSheetId="1">#REF!</definedName>
    <definedName name="Glascode" localSheetId="2">#REF!</definedName>
    <definedName name="Glascode" localSheetId="3">#REF!</definedName>
    <definedName name="Glascode">#REF!</definedName>
    <definedName name="Intervall" localSheetId="1">#REF!</definedName>
    <definedName name="Intervall" localSheetId="2">#REF!</definedName>
    <definedName name="Intervall" localSheetId="3">#REF!</definedName>
    <definedName name="Intervall">#REF!</definedName>
    <definedName name="Raumgruppe" localSheetId="1">#REF!</definedName>
    <definedName name="Raumgruppe" localSheetId="2">#REF!</definedName>
    <definedName name="Raumgruppe" localSheetId="3">#REF!</definedName>
    <definedName name="Raumgruppe">#REF!</definedName>
    <definedName name="Raumgruppen" localSheetId="1">#REF!</definedName>
    <definedName name="Raumgruppen" localSheetId="2">#REF!</definedName>
    <definedName name="Raumgruppen" localSheetId="3">#REF!</definedName>
    <definedName name="Raumgruppen">#REF!</definedName>
    <definedName name="Reinigungsfläche" localSheetId="1">#REF!</definedName>
    <definedName name="Reinigungsfläche" localSheetId="2">#REF!</definedName>
    <definedName name="Reinigungsfläche" localSheetId="3">#REF!</definedName>
    <definedName name="Reinigungsfläche">#REF!</definedName>
    <definedName name="Reinigungsintervalle" localSheetId="1">#REF!</definedName>
    <definedName name="Reinigungsintervalle" localSheetId="2">#REF!</definedName>
    <definedName name="Reinigungsintervalle" localSheetId="3">#REF!</definedName>
    <definedName name="Reinigungsintervalle">#REF!</definedName>
    <definedName name="Turnus" localSheetId="1">#REF!</definedName>
    <definedName name="Turnus" localSheetId="2">#REF!</definedName>
    <definedName name="Turnus" localSheetId="3">#REF!</definedName>
    <definedName name="Turnus">#REF!</definedName>
    <definedName name="Zusammenfassung" localSheetId="1">#REF!</definedName>
    <definedName name="Zusammenfassung" localSheetId="2">#REF!</definedName>
    <definedName name="Zusammenfassung" localSheetId="3">#REF!</definedName>
    <definedName name="Zusammenfassung">#REF!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43" i="20" l="1"/>
  <c r="G30" i="20"/>
  <c r="F30" i="20"/>
  <c r="E30" i="20"/>
  <c r="G43" i="53"/>
  <c r="H43" i="53"/>
  <c r="I43" i="53" s="1"/>
  <c r="J43" i="53"/>
  <c r="G44" i="53"/>
  <c r="H44" i="53"/>
  <c r="I44" i="53" s="1"/>
  <c r="J44" i="53"/>
  <c r="G45" i="53"/>
  <c r="H45" i="53"/>
  <c r="I45" i="53" s="1"/>
  <c r="J45" i="53"/>
  <c r="G46" i="53"/>
  <c r="H46" i="53"/>
  <c r="I46" i="53" s="1"/>
  <c r="J46" i="53"/>
  <c r="G47" i="53"/>
  <c r="H47" i="53"/>
  <c r="I47" i="53" s="1"/>
  <c r="J47" i="53"/>
  <c r="G48" i="53"/>
  <c r="H48" i="53"/>
  <c r="I48" i="53" s="1"/>
  <c r="J48" i="53"/>
  <c r="G71" i="53"/>
  <c r="I71" i="53"/>
  <c r="K71" i="53" s="1"/>
  <c r="G72" i="53"/>
  <c r="I72" i="53" s="1"/>
  <c r="K72" i="53" s="1"/>
  <c r="G73" i="53"/>
  <c r="I73" i="53"/>
  <c r="K73" i="53" s="1"/>
  <c r="G74" i="53"/>
  <c r="I74" i="53"/>
  <c r="K74" i="53" s="1"/>
  <c r="G75" i="53"/>
  <c r="I75" i="53" s="1"/>
  <c r="K75" i="53" s="1"/>
  <c r="G76" i="53"/>
  <c r="I76" i="53" s="1"/>
  <c r="K76" i="53" s="1"/>
  <c r="G77" i="53"/>
  <c r="I77" i="53"/>
  <c r="K77" i="53" s="1"/>
  <c r="D9" i="20"/>
  <c r="K48" i="53" l="1"/>
  <c r="K44" i="53"/>
  <c r="K43" i="53"/>
  <c r="K45" i="53"/>
  <c r="K47" i="53"/>
  <c r="K46" i="53"/>
  <c r="G30" i="55"/>
  <c r="H30" i="55"/>
  <c r="I30" i="55" s="1"/>
  <c r="J30" i="55"/>
  <c r="G31" i="55"/>
  <c r="H31" i="55"/>
  <c r="I31" i="55" s="1"/>
  <c r="J31" i="55"/>
  <c r="G32" i="55"/>
  <c r="H32" i="55"/>
  <c r="I32" i="55" s="1"/>
  <c r="J32" i="55"/>
  <c r="G33" i="55"/>
  <c r="H33" i="55"/>
  <c r="I33" i="55" s="1"/>
  <c r="J33" i="55"/>
  <c r="G34" i="55"/>
  <c r="H34" i="55"/>
  <c r="I34" i="55" s="1"/>
  <c r="J34" i="55"/>
  <c r="G35" i="55"/>
  <c r="H35" i="55"/>
  <c r="I35" i="55" s="1"/>
  <c r="J35" i="55"/>
  <c r="G36" i="55"/>
  <c r="H36" i="55"/>
  <c r="I36" i="55" s="1"/>
  <c r="J36" i="55"/>
  <c r="G37" i="55"/>
  <c r="H37" i="55"/>
  <c r="I37" i="55" s="1"/>
  <c r="J37" i="55"/>
  <c r="G38" i="55"/>
  <c r="H38" i="55"/>
  <c r="I38" i="55" s="1"/>
  <c r="J38" i="55"/>
  <c r="G39" i="55"/>
  <c r="H39" i="55"/>
  <c r="I39" i="55" s="1"/>
  <c r="J39" i="55"/>
  <c r="G40" i="55"/>
  <c r="H40" i="55"/>
  <c r="I40" i="55" s="1"/>
  <c r="J40" i="55"/>
  <c r="G41" i="55"/>
  <c r="H41" i="55"/>
  <c r="I41" i="55" s="1"/>
  <c r="J41" i="55"/>
  <c r="G42" i="55"/>
  <c r="H42" i="55"/>
  <c r="I42" i="55" s="1"/>
  <c r="J42" i="55"/>
  <c r="G43" i="55"/>
  <c r="H43" i="55"/>
  <c r="I43" i="55" s="1"/>
  <c r="J43" i="55"/>
  <c r="G44" i="55"/>
  <c r="H44" i="55"/>
  <c r="I44" i="55" s="1"/>
  <c r="J44" i="55"/>
  <c r="G45" i="55"/>
  <c r="H45" i="55"/>
  <c r="I45" i="55" s="1"/>
  <c r="J45" i="55"/>
  <c r="G46" i="55"/>
  <c r="H46" i="55"/>
  <c r="I46" i="55" s="1"/>
  <c r="J46" i="55"/>
  <c r="C47" i="55"/>
  <c r="E21" i="20" s="1"/>
  <c r="G52" i="55"/>
  <c r="I52" i="55"/>
  <c r="K52" i="55" s="1"/>
  <c r="G53" i="55"/>
  <c r="I53" i="55" s="1"/>
  <c r="G54" i="55"/>
  <c r="I54" i="55"/>
  <c r="K54" i="55" s="1"/>
  <c r="G55" i="55"/>
  <c r="I55" i="55"/>
  <c r="K55" i="55" s="1"/>
  <c r="G56" i="55"/>
  <c r="I56" i="55" s="1"/>
  <c r="K56" i="55" s="1"/>
  <c r="G57" i="55"/>
  <c r="I57" i="55" s="1"/>
  <c r="K57" i="55" s="1"/>
  <c r="G58" i="55"/>
  <c r="I58" i="55" s="1"/>
  <c r="K58" i="55" s="1"/>
  <c r="G59" i="55"/>
  <c r="I59" i="55" s="1"/>
  <c r="K59" i="55" s="1"/>
  <c r="G60" i="55"/>
  <c r="I60" i="55" s="1"/>
  <c r="K60" i="55" s="1"/>
  <c r="G61" i="55"/>
  <c r="I61" i="55" s="1"/>
  <c r="K61" i="55" s="1"/>
  <c r="G62" i="55"/>
  <c r="I62" i="55" s="1"/>
  <c r="K62" i="55" s="1"/>
  <c r="G63" i="55"/>
  <c r="I63" i="55" s="1"/>
  <c r="K63" i="55" s="1"/>
  <c r="G64" i="55"/>
  <c r="I64" i="55"/>
  <c r="K64" i="55" s="1"/>
  <c r="G65" i="55"/>
  <c r="I65" i="55" s="1"/>
  <c r="K65" i="55" s="1"/>
  <c r="G66" i="55"/>
  <c r="I66" i="55" s="1"/>
  <c r="K66" i="55" s="1"/>
  <c r="G67" i="55"/>
  <c r="I67" i="55"/>
  <c r="K67" i="55" s="1"/>
  <c r="G68" i="55"/>
  <c r="I68" i="55" s="1"/>
  <c r="K68" i="55" s="1"/>
  <c r="C69" i="55"/>
  <c r="E24" i="20" s="1"/>
  <c r="J74" i="55"/>
  <c r="K74" i="55" s="1"/>
  <c r="K75" i="55"/>
  <c r="K76" i="55"/>
  <c r="K77" i="55"/>
  <c r="G83" i="55"/>
  <c r="K83" i="55" s="1"/>
  <c r="G84" i="55"/>
  <c r="K84" i="55" s="1"/>
  <c r="G85" i="55"/>
  <c r="K85" i="55" s="1"/>
  <c r="I91" i="55"/>
  <c r="I97" i="55"/>
  <c r="K91" i="55" l="1"/>
  <c r="K92" i="55" s="1"/>
  <c r="K105" i="55" s="1"/>
  <c r="E15" i="20" s="1"/>
  <c r="I92" i="55"/>
  <c r="K97" i="55"/>
  <c r="K98" i="55" s="1"/>
  <c r="K106" i="55" s="1"/>
  <c r="E16" i="20" s="1"/>
  <c r="G47" i="55"/>
  <c r="E22" i="20" s="1"/>
  <c r="K78" i="55"/>
  <c r="K103" i="55" s="1"/>
  <c r="E13" i="20" s="1"/>
  <c r="G69" i="55"/>
  <c r="E25" i="20" s="1"/>
  <c r="K46" i="55"/>
  <c r="K43" i="55"/>
  <c r="K38" i="55"/>
  <c r="K31" i="55"/>
  <c r="K30" i="55"/>
  <c r="K42" i="55"/>
  <c r="K35" i="55"/>
  <c r="K34" i="55"/>
  <c r="K39" i="55"/>
  <c r="K41" i="55"/>
  <c r="K44" i="55"/>
  <c r="K37" i="55"/>
  <c r="K36" i="55"/>
  <c r="K40" i="55"/>
  <c r="K33" i="55"/>
  <c r="K32" i="55"/>
  <c r="K45" i="55"/>
  <c r="K53" i="55"/>
  <c r="I69" i="55"/>
  <c r="E26" i="20" s="1"/>
  <c r="K69" i="55"/>
  <c r="K102" i="55" s="1"/>
  <c r="E12" i="20" s="1"/>
  <c r="I47" i="55"/>
  <c r="E23" i="20" s="1"/>
  <c r="K86" i="55"/>
  <c r="K104" i="55" s="1"/>
  <c r="E14" i="20" s="1"/>
  <c r="G85" i="53"/>
  <c r="I85" i="53" s="1"/>
  <c r="K85" i="53" s="1"/>
  <c r="K47" i="55" l="1"/>
  <c r="K101" i="55" s="1"/>
  <c r="E27" i="20"/>
  <c r="E28" i="20"/>
  <c r="E29" i="20"/>
  <c r="E9" i="20"/>
  <c r="K107" i="55" l="1"/>
  <c r="K108" i="55" s="1"/>
  <c r="K109" i="55" s="1"/>
  <c r="E11" i="20"/>
  <c r="E17" i="20" s="1"/>
  <c r="E18" i="20" s="1"/>
  <c r="E19" i="20" s="1"/>
  <c r="J55" i="53"/>
  <c r="G55" i="53"/>
  <c r="H55" i="53"/>
  <c r="I55" i="53" s="1"/>
  <c r="I112" i="53"/>
  <c r="I106" i="53"/>
  <c r="G100" i="53"/>
  <c r="K100" i="53" s="1"/>
  <c r="K94" i="53"/>
  <c r="K93" i="53"/>
  <c r="K92" i="53"/>
  <c r="J91" i="53"/>
  <c r="K91" i="53" s="1"/>
  <c r="C86" i="53"/>
  <c r="G84" i="53"/>
  <c r="I84" i="53" s="1"/>
  <c r="K84" i="53" s="1"/>
  <c r="G83" i="53"/>
  <c r="I83" i="53" s="1"/>
  <c r="K83" i="53" s="1"/>
  <c r="G82" i="53"/>
  <c r="I82" i="53" s="1"/>
  <c r="K82" i="53" s="1"/>
  <c r="G81" i="53"/>
  <c r="I81" i="53" s="1"/>
  <c r="K81" i="53" s="1"/>
  <c r="G80" i="53"/>
  <c r="I80" i="53" s="1"/>
  <c r="K80" i="53" s="1"/>
  <c r="G79" i="53"/>
  <c r="I79" i="53" s="1"/>
  <c r="K79" i="53" s="1"/>
  <c r="G78" i="53"/>
  <c r="I78" i="53" s="1"/>
  <c r="K78" i="53" s="1"/>
  <c r="G70" i="53"/>
  <c r="I70" i="53" s="1"/>
  <c r="K70" i="53" s="1"/>
  <c r="G69" i="53"/>
  <c r="I69" i="53" s="1"/>
  <c r="K69" i="53" s="1"/>
  <c r="G68" i="53"/>
  <c r="I68" i="53" s="1"/>
  <c r="K68" i="53" s="1"/>
  <c r="G67" i="53"/>
  <c r="I67" i="53" s="1"/>
  <c r="K67" i="53" s="1"/>
  <c r="G66" i="53"/>
  <c r="I66" i="53" s="1"/>
  <c r="K66" i="53" s="1"/>
  <c r="G65" i="53"/>
  <c r="I65" i="53" s="1"/>
  <c r="K65" i="53" s="1"/>
  <c r="G64" i="53"/>
  <c r="I64" i="53" s="1"/>
  <c r="K64" i="53" s="1"/>
  <c r="G63" i="53"/>
  <c r="I63" i="53" s="1"/>
  <c r="K63" i="53" s="1"/>
  <c r="G62" i="53"/>
  <c r="I62" i="53" s="1"/>
  <c r="K62" i="53" s="1"/>
  <c r="G61" i="53"/>
  <c r="I61" i="53" s="1"/>
  <c r="C56" i="53"/>
  <c r="J54" i="53"/>
  <c r="H54" i="53"/>
  <c r="G54" i="53"/>
  <c r="J53" i="53"/>
  <c r="H53" i="53"/>
  <c r="G53" i="53"/>
  <c r="J52" i="53"/>
  <c r="H52" i="53"/>
  <c r="G52" i="53"/>
  <c r="J51" i="53"/>
  <c r="H51" i="53"/>
  <c r="G51" i="53"/>
  <c r="J50" i="53"/>
  <c r="H50" i="53"/>
  <c r="G50" i="53"/>
  <c r="J49" i="53"/>
  <c r="H49" i="53"/>
  <c r="G49" i="53"/>
  <c r="J42" i="53"/>
  <c r="H42" i="53"/>
  <c r="G42" i="53"/>
  <c r="J41" i="53"/>
  <c r="H41" i="53"/>
  <c r="G41" i="53"/>
  <c r="J40" i="53"/>
  <c r="H40" i="53"/>
  <c r="G40" i="53"/>
  <c r="J39" i="53"/>
  <c r="H39" i="53"/>
  <c r="G39" i="53"/>
  <c r="J38" i="53"/>
  <c r="H38" i="53"/>
  <c r="G38" i="53"/>
  <c r="J37" i="53"/>
  <c r="H37" i="53"/>
  <c r="G37" i="53"/>
  <c r="J36" i="53"/>
  <c r="H36" i="53"/>
  <c r="G36" i="53"/>
  <c r="J35" i="53"/>
  <c r="H35" i="53"/>
  <c r="G35" i="53"/>
  <c r="J34" i="53"/>
  <c r="H34" i="53"/>
  <c r="G34" i="53"/>
  <c r="J33" i="53"/>
  <c r="H33" i="53"/>
  <c r="G33" i="53"/>
  <c r="J32" i="53"/>
  <c r="H32" i="53"/>
  <c r="G32" i="53"/>
  <c r="J31" i="53"/>
  <c r="H31" i="53"/>
  <c r="G31" i="53"/>
  <c r="K106" i="53" l="1"/>
  <c r="K107" i="53" s="1"/>
  <c r="K120" i="53" s="1"/>
  <c r="F15" i="20" s="1"/>
  <c r="I107" i="53"/>
  <c r="F24" i="20"/>
  <c r="F21" i="20"/>
  <c r="K55" i="53"/>
  <c r="K101" i="53"/>
  <c r="K119" i="53" s="1"/>
  <c r="F14" i="20" s="1"/>
  <c r="K95" i="53"/>
  <c r="K118" i="53" s="1"/>
  <c r="F13" i="20" s="1"/>
  <c r="K112" i="53"/>
  <c r="K113" i="53" s="1"/>
  <c r="K121" i="53" s="1"/>
  <c r="F16" i="20" s="1"/>
  <c r="I35" i="53"/>
  <c r="K35" i="53" s="1"/>
  <c r="I49" i="53"/>
  <c r="K49" i="53" s="1"/>
  <c r="I39" i="53"/>
  <c r="K39" i="53" s="1"/>
  <c r="I31" i="53"/>
  <c r="K31" i="53" s="1"/>
  <c r="I53" i="53"/>
  <c r="K53" i="53" s="1"/>
  <c r="I37" i="53"/>
  <c r="K37" i="53" s="1"/>
  <c r="I41" i="53"/>
  <c r="K41" i="53" s="1"/>
  <c r="I51" i="53"/>
  <c r="K51" i="53" s="1"/>
  <c r="I42" i="53"/>
  <c r="K42" i="53" s="1"/>
  <c r="I38" i="53"/>
  <c r="K38" i="53" s="1"/>
  <c r="I33" i="53"/>
  <c r="K33" i="53" s="1"/>
  <c r="I34" i="53"/>
  <c r="K34" i="53" s="1"/>
  <c r="I52" i="53"/>
  <c r="K52" i="53" s="1"/>
  <c r="I32" i="53"/>
  <c r="K32" i="53" s="1"/>
  <c r="I36" i="53"/>
  <c r="K36" i="53" s="1"/>
  <c r="I50" i="53"/>
  <c r="K50" i="53" s="1"/>
  <c r="I54" i="53"/>
  <c r="K54" i="53" s="1"/>
  <c r="G86" i="53"/>
  <c r="G56" i="53"/>
  <c r="F22" i="20" s="1"/>
  <c r="I40" i="53"/>
  <c r="K40" i="53" s="1"/>
  <c r="K61" i="53"/>
  <c r="K86" i="53" s="1"/>
  <c r="K117" i="53" s="1"/>
  <c r="F12" i="20" s="1"/>
  <c r="I86" i="53"/>
  <c r="F26" i="20" s="1"/>
  <c r="F25" i="20" l="1"/>
  <c r="I56" i="53"/>
  <c r="F23" i="20" s="1"/>
  <c r="K56" i="53"/>
  <c r="K116" i="53" s="1"/>
  <c r="F11" i="20" s="1"/>
  <c r="F9" i="20"/>
  <c r="K122" i="53" l="1"/>
  <c r="K123" i="53" s="1"/>
  <c r="K124" i="53" s="1"/>
  <c r="I80" i="52" l="1"/>
  <c r="K80" i="52" s="1"/>
  <c r="K81" i="52" s="1"/>
  <c r="K88" i="52" s="1"/>
  <c r="D16" i="20" s="1"/>
  <c r="G16" i="20" s="1"/>
  <c r="G74" i="52"/>
  <c r="K74" i="52" s="1"/>
  <c r="G73" i="52"/>
  <c r="K73" i="52" s="1"/>
  <c r="G72" i="52"/>
  <c r="K72" i="52" s="1"/>
  <c r="K66" i="52"/>
  <c r="K65" i="52"/>
  <c r="K64" i="52"/>
  <c r="J63" i="52"/>
  <c r="K63" i="52" s="1"/>
  <c r="C58" i="52"/>
  <c r="D24" i="20" s="1"/>
  <c r="G24" i="20" s="1"/>
  <c r="G57" i="52"/>
  <c r="I57" i="52" s="1"/>
  <c r="K57" i="52" s="1"/>
  <c r="G56" i="52"/>
  <c r="I56" i="52" s="1"/>
  <c r="K56" i="52" s="1"/>
  <c r="G55" i="52"/>
  <c r="I55" i="52" s="1"/>
  <c r="K55" i="52" s="1"/>
  <c r="G54" i="52"/>
  <c r="I54" i="52" s="1"/>
  <c r="K54" i="52" s="1"/>
  <c r="G53" i="52"/>
  <c r="I53" i="52" s="1"/>
  <c r="K53" i="52" s="1"/>
  <c r="G52" i="52"/>
  <c r="I52" i="52" s="1"/>
  <c r="K52" i="52" s="1"/>
  <c r="G51" i="52"/>
  <c r="I51" i="52" s="1"/>
  <c r="K51" i="52" s="1"/>
  <c r="G50" i="52"/>
  <c r="I50" i="52" s="1"/>
  <c r="K50" i="52" s="1"/>
  <c r="G49" i="52"/>
  <c r="I49" i="52" s="1"/>
  <c r="K49" i="52" s="1"/>
  <c r="G48" i="52"/>
  <c r="I48" i="52" s="1"/>
  <c r="K48" i="52" s="1"/>
  <c r="G47" i="52"/>
  <c r="I47" i="52" s="1"/>
  <c r="K47" i="52" s="1"/>
  <c r="G46" i="52"/>
  <c r="I46" i="52" s="1"/>
  <c r="K46" i="52" s="1"/>
  <c r="G45" i="52"/>
  <c r="I45" i="52" s="1"/>
  <c r="K45" i="52" s="1"/>
  <c r="G44" i="52"/>
  <c r="I44" i="52" s="1"/>
  <c r="C39" i="52"/>
  <c r="D21" i="20" s="1"/>
  <c r="G21" i="20" s="1"/>
  <c r="J38" i="52"/>
  <c r="H38" i="52"/>
  <c r="G38" i="52"/>
  <c r="J37" i="52"/>
  <c r="H37" i="52"/>
  <c r="I37" i="52" s="1"/>
  <c r="G37" i="52"/>
  <c r="J36" i="52"/>
  <c r="H36" i="52"/>
  <c r="G36" i="52"/>
  <c r="J35" i="52"/>
  <c r="H35" i="52"/>
  <c r="G35" i="52"/>
  <c r="J34" i="52"/>
  <c r="H34" i="52"/>
  <c r="G34" i="52"/>
  <c r="J33" i="52"/>
  <c r="H33" i="52"/>
  <c r="G33" i="52"/>
  <c r="J32" i="52"/>
  <c r="H32" i="52"/>
  <c r="G32" i="52"/>
  <c r="J31" i="52"/>
  <c r="H31" i="52"/>
  <c r="G31" i="52"/>
  <c r="J30" i="52"/>
  <c r="H30" i="52"/>
  <c r="G30" i="52"/>
  <c r="J29" i="52"/>
  <c r="H29" i="52"/>
  <c r="G29" i="52"/>
  <c r="J28" i="52"/>
  <c r="H28" i="52"/>
  <c r="G28" i="52"/>
  <c r="J27" i="52"/>
  <c r="H27" i="52"/>
  <c r="G27" i="52"/>
  <c r="J26" i="52"/>
  <c r="H26" i="52"/>
  <c r="G26" i="52"/>
  <c r="J25" i="52"/>
  <c r="H25" i="52"/>
  <c r="G25" i="52"/>
  <c r="K75" i="52" l="1"/>
  <c r="K87" i="52" s="1"/>
  <c r="D14" i="20" s="1"/>
  <c r="G14" i="20" s="1"/>
  <c r="I25" i="52"/>
  <c r="K25" i="52" s="1"/>
  <c r="K37" i="52"/>
  <c r="I26" i="52"/>
  <c r="K26" i="52" s="1"/>
  <c r="I34" i="52"/>
  <c r="K34" i="52" s="1"/>
  <c r="I31" i="52"/>
  <c r="K31" i="52" s="1"/>
  <c r="I27" i="52"/>
  <c r="K27" i="52" s="1"/>
  <c r="I35" i="52"/>
  <c r="K35" i="52" s="1"/>
  <c r="I29" i="52"/>
  <c r="K29" i="52" s="1"/>
  <c r="I33" i="52"/>
  <c r="K33" i="52" s="1"/>
  <c r="I30" i="52"/>
  <c r="K30" i="52" s="1"/>
  <c r="I38" i="52"/>
  <c r="K38" i="52" s="1"/>
  <c r="I28" i="52"/>
  <c r="K28" i="52" s="1"/>
  <c r="I32" i="52"/>
  <c r="K32" i="52" s="1"/>
  <c r="I36" i="52"/>
  <c r="K36" i="52" s="1"/>
  <c r="G39" i="52"/>
  <c r="D22" i="20" s="1"/>
  <c r="G22" i="20" s="1"/>
  <c r="K67" i="52"/>
  <c r="K44" i="52"/>
  <c r="K58" i="52" s="1"/>
  <c r="K85" i="52" s="1"/>
  <c r="D12" i="20" s="1"/>
  <c r="I58" i="52"/>
  <c r="D26" i="20" s="1"/>
  <c r="G26" i="20" s="1"/>
  <c r="G58" i="52"/>
  <c r="D25" i="20" s="1"/>
  <c r="G25" i="20" s="1"/>
  <c r="K86" i="52" l="1"/>
  <c r="D13" i="20"/>
  <c r="D28" i="20"/>
  <c r="D29" i="20"/>
  <c r="I39" i="52"/>
  <c r="K39" i="52"/>
  <c r="K84" i="52" s="1"/>
  <c r="D11" i="20" s="1"/>
  <c r="D38" i="20"/>
  <c r="H16" i="20" s="1"/>
  <c r="D23" i="20" l="1"/>
  <c r="G23" i="20" s="1"/>
  <c r="K89" i="52"/>
  <c r="K90" i="52" s="1"/>
  <c r="K91" i="52" s="1"/>
  <c r="I16" i="20"/>
  <c r="D27" i="20" l="1"/>
  <c r="D17" i="20"/>
  <c r="D18" i="20" l="1"/>
  <c r="D19" i="20" s="1"/>
  <c r="F28" i="20" l="1"/>
  <c r="G12" i="20" l="1"/>
  <c r="G13" i="20" l="1"/>
  <c r="G15" i="20"/>
  <c r="G29" i="20"/>
  <c r="F17" i="20" l="1"/>
  <c r="F27" i="20"/>
  <c r="G17" i="20" l="1"/>
  <c r="G18" i="20" s="1"/>
  <c r="G19" i="20" s="1"/>
  <c r="G11" i="20"/>
  <c r="D33" i="20" s="1"/>
  <c r="G27" i="20"/>
  <c r="G28" i="20"/>
  <c r="D37" i="20" l="1"/>
  <c r="H15" i="20" l="1"/>
  <c r="I15" i="20"/>
  <c r="D36" i="20" l="1"/>
  <c r="F29" i="20" l="1"/>
  <c r="D35" i="20"/>
  <c r="H14" i="20"/>
  <c r="I14" i="20"/>
  <c r="H13" i="20" l="1"/>
  <c r="I13" i="20"/>
  <c r="D34" i="20"/>
  <c r="I12" i="20" l="1"/>
  <c r="H12" i="20"/>
  <c r="D39" i="20"/>
  <c r="F18" i="20"/>
  <c r="F19" i="20" s="1"/>
  <c r="D40" i="20" l="1"/>
  <c r="D41" i="20" s="1"/>
  <c r="I11" i="20"/>
  <c r="I17" i="20" s="1"/>
  <c r="H11" i="20"/>
  <c r="H17" i="20" s="1"/>
  <c r="H18" i="20" l="1"/>
  <c r="H19" i="20" s="1"/>
  <c r="I18" i="20"/>
  <c r="I19" i="20" s="1"/>
</calcChain>
</file>

<file path=xl/sharedStrings.xml><?xml version="1.0" encoding="utf-8"?>
<sst xmlns="http://schemas.openxmlformats.org/spreadsheetml/2006/main" count="1128" uniqueCount="198">
  <si>
    <t>D</t>
  </si>
  <si>
    <t>k = i * j</t>
  </si>
  <si>
    <t>j</t>
  </si>
  <si>
    <t>i = g / h</t>
  </si>
  <si>
    <t>h</t>
  </si>
  <si>
    <t>g = c * f</t>
  </si>
  <si>
    <t>f</t>
  </si>
  <si>
    <t>e</t>
  </si>
  <si>
    <t>d</t>
  </si>
  <si>
    <t>c</t>
  </si>
  <si>
    <t>b</t>
  </si>
  <si>
    <t>a</t>
  </si>
  <si>
    <t>netto in Euro</t>
  </si>
  <si>
    <t>(jährl. 
Reinigungsfläche
 ./. Richtleistung)</t>
  </si>
  <si>
    <t>(qm / Std. / Reinigungskraft)</t>
  </si>
  <si>
    <t>in m²</t>
  </si>
  <si>
    <t>(Tage/Jahr)</t>
  </si>
  <si>
    <t>jährliche 
Reinigungs-
stunden</t>
  </si>
  <si>
    <t>Richt-
leistung</t>
  </si>
  <si>
    <t>jährliche 
Reinigungs-
fläche</t>
  </si>
  <si>
    <t>jährlicher 
Abrechnungs-
faktor</t>
  </si>
  <si>
    <t>Turnus</t>
  </si>
  <si>
    <t>Bodenbelag</t>
  </si>
  <si>
    <t>Grundfläche</t>
  </si>
  <si>
    <t>Raum-
gruppe</t>
  </si>
  <si>
    <t xml:space="preserve">Hinweis: Der Bieter hat lediglich alle Felder dieser Farbe auszufüllen. </t>
  </si>
  <si>
    <t>zzgl. MwSt.</t>
  </si>
  <si>
    <t>netto in Euro / Stunde</t>
  </si>
  <si>
    <r>
      <t xml:space="preserve">jährlicher Gesamtpreis,
</t>
    </r>
    <r>
      <rPr>
        <u/>
        <sz val="8"/>
        <color theme="0"/>
        <rFont val="Arial"/>
        <family val="2"/>
      </rPr>
      <t xml:space="preserve">max. 2 Dezimalstellen
</t>
    </r>
    <r>
      <rPr>
        <sz val="8"/>
        <color theme="0"/>
        <rFont val="Arial"/>
        <family val="2"/>
      </rPr>
      <t>(jährl. Reinigungsstunden x Stundenverrech-nungssatz)</t>
    </r>
  </si>
  <si>
    <t>Bezeichnung</t>
  </si>
  <si>
    <t>Raumart (ggf. Zeitraum)</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</si>
  <si>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</si>
  <si>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</si>
  <si>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r>
      <t>Stundenverrechnungssatz UHR</t>
    </r>
    <r>
      <rPr>
        <sz val="8"/>
        <rFont val="Arial"/>
        <family val="2"/>
      </rPr>
      <t xml:space="preserve"> * 3)</t>
    </r>
    <r>
      <rPr>
        <b/>
        <sz val="9"/>
        <rFont val="Arial"/>
        <family val="2"/>
      </rPr>
      <t xml:space="preserve">
</t>
    </r>
    <r>
      <rPr>
        <sz val="8"/>
        <rFont val="Arial"/>
        <family val="2"/>
      </rPr>
      <t xml:space="preserve">
netto in Euro / Stunde</t>
    </r>
  </si>
  <si>
    <r>
      <t>max. Richtleistung</t>
    </r>
    <r>
      <rPr>
        <sz val="9"/>
        <color rgb="FF82002A"/>
        <rFont val="Arial"/>
        <family val="2"/>
      </rPr>
      <t xml:space="preserve"> 
</t>
    </r>
    <r>
      <rPr>
        <sz val="8"/>
        <color rgb="FF82002A"/>
        <rFont val="Arial"/>
        <family val="2"/>
      </rPr>
      <t>* 1) + * 2)
(qm / Stunde / Reinigungskraft)</t>
    </r>
  </si>
  <si>
    <t>angebotene Richt-
leistung *</t>
  </si>
  <si>
    <t>J1</t>
  </si>
  <si>
    <t>Stunden-
verrechnungs-
satz</t>
  </si>
  <si>
    <t>g</t>
  </si>
  <si>
    <t>i</t>
  </si>
  <si>
    <t>k = f * j</t>
  </si>
  <si>
    <t>Zusammenfassung</t>
  </si>
  <si>
    <t>Anlage 3</t>
  </si>
  <si>
    <t>Zwischensumme Unterhaltsreinigung</t>
  </si>
  <si>
    <t>Unterhaltsreinigung (UHR)</t>
  </si>
  <si>
    <t>F1</t>
  </si>
  <si>
    <t>F2</t>
  </si>
  <si>
    <r>
      <t xml:space="preserve">Stunden-
verrechnungs-
satz
</t>
    </r>
    <r>
      <rPr>
        <sz val="8"/>
        <color theme="0"/>
        <rFont val="Arial"/>
        <family val="2"/>
      </rPr>
      <t>(für alle Reinigungs-
bereiche identisch)</t>
    </r>
  </si>
  <si>
    <t>Unterhaltsreinigung</t>
  </si>
  <si>
    <t>Grundfläche Unterhaltsreinigung</t>
  </si>
  <si>
    <t>jährliche Reinigungsfläche Unterhaltsreinigung</t>
  </si>
  <si>
    <t>(Std./Jahr) *</t>
  </si>
  <si>
    <t>W5</t>
  </si>
  <si>
    <t>jährliche Reinigungsstunden Unterhaltsreinigung</t>
  </si>
  <si>
    <t>Durchschnittliche Leistung Unterhaltsreinigung</t>
  </si>
  <si>
    <t>Anzahl</t>
  </si>
  <si>
    <t xml:space="preserve">(Std./Jahr) </t>
  </si>
  <si>
    <t>Zwischensumme
Grundreinigung/Intensivreinigung</t>
  </si>
  <si>
    <t>Zwischensumme Grundreinigung/Intensivreinigung</t>
  </si>
  <si>
    <t>Grundfläche Grundreinigung/Intensivreinigung</t>
  </si>
  <si>
    <t>jährliche Reinigungsfläche Grundreinigung/Intensivreinigung</t>
  </si>
  <si>
    <t>jährliche Reinigungsstunden Grundreinigung/Intensivreinigung</t>
  </si>
  <si>
    <t>Durchschnittliche Leistung Grundreinigung/Intensivreinigung</t>
  </si>
  <si>
    <t>Stck.</t>
  </si>
  <si>
    <t>Intensivreinigung der Mikrowellen von innen</t>
  </si>
  <si>
    <t>Intensivreinigung der Kühlschränke von innen tlw. mit Eisfach</t>
  </si>
  <si>
    <t>Anzahl der Reinigungen im Monat</t>
  </si>
  <si>
    <t>Verkehrswege - Flure</t>
  </si>
  <si>
    <t xml:space="preserve">Anlage B-02 </t>
  </si>
  <si>
    <t>netto in Euro / 
Stück.</t>
  </si>
  <si>
    <t>Einzelpreis</t>
  </si>
  <si>
    <t>jährliche 
Anzahl</t>
  </si>
  <si>
    <t xml:space="preserve"> (Tage/Jahr)</t>
  </si>
  <si>
    <t>B</t>
  </si>
  <si>
    <t>G</t>
  </si>
  <si>
    <t>Zwischensumme Reinigungen/Innenbereich
-Intensivreinigung Küchen….</t>
  </si>
  <si>
    <t>Zwischensumme
Reinigungen Innenreinigung</t>
  </si>
  <si>
    <t>k = g * j</t>
  </si>
  <si>
    <t>Gebäude / Nutzer</t>
  </si>
  <si>
    <t>Wertungssumme jährlich netto</t>
  </si>
  <si>
    <t>Wertungssumme jährlich brutto</t>
  </si>
  <si>
    <t>Zwischensumme Bedarfsleistungen</t>
  </si>
  <si>
    <t>Zwischensumme Reinigungen Innenbereich</t>
  </si>
  <si>
    <t>Gesammtsumme brutto</t>
  </si>
  <si>
    <t>Gesamtsumme jährlich brutto</t>
  </si>
  <si>
    <t>W1</t>
  </si>
  <si>
    <t>Verkehrswege - Treppenhäuser</t>
  </si>
  <si>
    <t>J2</t>
  </si>
  <si>
    <t>Sanitärräume - WCs</t>
  </si>
  <si>
    <t>Zwischensumme Reinigung Außenbereich</t>
  </si>
  <si>
    <t>Zeitaufwand
/Stck.</t>
  </si>
  <si>
    <t>(Min./Ausführung)</t>
  </si>
  <si>
    <t>i = b * c * f / 60</t>
  </si>
  <si>
    <t>Zwischensumme Reinigungen Außenbereich</t>
  </si>
  <si>
    <t>W2</t>
  </si>
  <si>
    <t>C1</t>
  </si>
  <si>
    <t>C2</t>
  </si>
  <si>
    <t>C3</t>
  </si>
  <si>
    <t>H1</t>
  </si>
  <si>
    <t>H2</t>
  </si>
  <si>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</si>
  <si>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r>
      <t xml:space="preserve">4. Reinigungen Innenbereich
</t>
    </r>
    <r>
      <rPr>
        <sz val="9"/>
        <color theme="0"/>
        <rFont val="Arial"/>
        <family val="2"/>
      </rPr>
      <t>Weitere Informationen erhalten Sie in der Leistungsbeschreibung (Anlage C-02, Pkt. 5.0 und 5.01) sowie dem Leistungverzeichnis (Anlage C-02.1).</t>
    </r>
    <r>
      <rPr>
        <b/>
        <sz val="12"/>
        <color theme="0"/>
        <rFont val="Arial"/>
        <family val="2"/>
      </rPr>
      <t xml:space="preserve">     </t>
    </r>
    <r>
      <rPr>
        <sz val="8"/>
        <color theme="0"/>
        <rFont val="Arial"/>
        <family val="2"/>
      </rPr>
      <t xml:space="preserve">   </t>
    </r>
    <r>
      <rPr>
        <b/>
        <sz val="12"/>
        <color theme="0"/>
        <rFont val="Arial"/>
        <family val="2"/>
      </rPr>
      <t xml:space="preserve">                                                                               </t>
    </r>
  </si>
  <si>
    <r>
      <t xml:space="preserve">5. Reinigungen im Außenbereich
</t>
    </r>
    <r>
      <rPr>
        <sz val="9"/>
        <color theme="0"/>
        <rFont val="Arial"/>
        <family val="2"/>
      </rPr>
      <t>Weitere Informatienen erhalten Sie in der Leistungsbeschreibung (Anlage C-02, Pkt. 6.0 und 6.01) sowie dem Leistungsverzeichnis (Anlage C-02.1).</t>
    </r>
  </si>
  <si>
    <t>Standaschenbecher mit integriertem Abfallbehälter entleeren und reinigen</t>
  </si>
  <si>
    <t>Zeitaufwand</t>
  </si>
  <si>
    <t>(Std./Tag)</t>
  </si>
  <si>
    <t>(Tage/Jahr) **</t>
  </si>
  <si>
    <t>i = c * f</t>
  </si>
  <si>
    <t>Zwischensumme Vorarbeiter/in</t>
  </si>
  <si>
    <r>
      <t xml:space="preserve">6. Vorarbeiter/in                                                       </t>
    </r>
    <r>
      <rPr>
        <b/>
        <sz val="8"/>
        <color theme="0"/>
        <rFont val="Arial"/>
        <family val="2"/>
      </rPr>
      <t xml:space="preserve">
</t>
    </r>
    <r>
      <rPr>
        <sz val="8"/>
        <color theme="0"/>
        <rFont val="Arial"/>
        <family val="2"/>
      </rPr>
      <t xml:space="preserve">Weitere Informationen erhalten Sie in der Leitungsbeschreibung (Anlage C-02, Pkt. 2.02 und 7.0) </t>
    </r>
  </si>
  <si>
    <t>GESAMT 1 JAHR</t>
  </si>
  <si>
    <t>GESAMT 4 JAHRE</t>
  </si>
  <si>
    <t>GESAMT 6 JAHRE</t>
  </si>
  <si>
    <t>Grund-/Intensivreinigungsarbeiten</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</si>
  <si>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 Pos 4.08).</t>
    </r>
  </si>
  <si>
    <t>A1</t>
  </si>
  <si>
    <t>A2</t>
  </si>
  <si>
    <t>D1</t>
  </si>
  <si>
    <t>D2</t>
  </si>
  <si>
    <t>E</t>
  </si>
  <si>
    <t>Büro- und Verwaltungsräume; Kopierräume - Büros</t>
  </si>
  <si>
    <t>Büroneben-, Abstell- und Serverräume - Serverraum</t>
  </si>
  <si>
    <t>Fliesen</t>
  </si>
  <si>
    <t>Zwischensumme
Außenbereich</t>
  </si>
  <si>
    <t>N</t>
  </si>
  <si>
    <t>Beton</t>
  </si>
  <si>
    <t>Sozialräume, Teeküchen - Teeküchen</t>
  </si>
  <si>
    <t>Archive, Keller- und Bodenräume - Lager</t>
  </si>
  <si>
    <t>Intensivreinigung der Backofen von innen inkl. Kochfeld</t>
  </si>
  <si>
    <t>Teppich</t>
  </si>
  <si>
    <t>Sitzungs- und Schulungsräume - Besprechungs-, Schulungsräume</t>
  </si>
  <si>
    <t>I</t>
  </si>
  <si>
    <t>C</t>
  </si>
  <si>
    <t>Linoleum</t>
  </si>
  <si>
    <t>sonstige Räume und Flächen - WK</t>
  </si>
  <si>
    <t>I2</t>
  </si>
  <si>
    <t>I1</t>
  </si>
  <si>
    <t>Sitzungs- und Schulungsräume - Besprechungsräume</t>
  </si>
  <si>
    <t xml:space="preserve">W3 </t>
  </si>
  <si>
    <t>Zusammenfassung Wertungsumme</t>
  </si>
  <si>
    <t>GESAMT
1 Jahr</t>
  </si>
  <si>
    <t>Archive, Keller- und Bodenräume - Archiv</t>
  </si>
  <si>
    <t>M1</t>
  </si>
  <si>
    <t xml:space="preserve">Unterhaltsreinigung -Sonn- und Feiertag- </t>
  </si>
  <si>
    <t xml:space="preserve">Grund-/Intensivreinigungsarbeiten -Sonn- und Feiertag- </t>
  </si>
  <si>
    <r>
      <t xml:space="preserve">1. Unterhaltsreinigung
</t>
    </r>
    <r>
      <rPr>
        <sz val="8"/>
        <color theme="0"/>
        <rFont val="Arial"/>
        <family val="2"/>
      </rPr>
      <t>Es können weitere Leistungen zu erbringen sein, die von dem hier angegebenen Turnus abweichen. Diese Leistungen sind bei der Kalkulation mit zu berücksichtigen. Der Turnus der weiteren Leistungen ist aus dem Leistungsverzeichnis (Anlage C-02.1) zu entnehmen.</t>
    </r>
  </si>
  <si>
    <t>VOEK 279-24 Los 3</t>
  </si>
  <si>
    <t xml:space="preserve">WE 140477 </t>
  </si>
  <si>
    <t xml:space="preserve">WE 140586 </t>
  </si>
  <si>
    <t xml:space="preserve">WE 147974 </t>
  </si>
  <si>
    <t>- Bundesamt für Migration und Flüchtlinge (BAMF), 40231 Düsseldorf, Erkrather Straße 343-349</t>
  </si>
  <si>
    <t>- Bundesamt für Migration und Flüchtlinge (BAMF), 40231 Düsseldorf, Erkrather Straße 377-389</t>
  </si>
  <si>
    <t>BAMF</t>
  </si>
  <si>
    <t>BPOL</t>
  </si>
  <si>
    <t>WE 140477 - Bundesamt für Migration und Flüchtlinge (BAMF), 40231 Düsseldorf, Erkrather Straße 343-349</t>
  </si>
  <si>
    <t>Büro- und Verwaltungsräume; Kopierräume - Pförtner</t>
  </si>
  <si>
    <t>Büro- und Verwaltungsräume; Kopierräume - Kopierräume</t>
  </si>
  <si>
    <t>Büroneben-, Abstell- und Serverräume - Lager, Serverräume</t>
  </si>
  <si>
    <t>Archive, Keller- und Bodenräume - Archive</t>
  </si>
  <si>
    <t>A3</t>
  </si>
  <si>
    <t>Büro- und Verwaltungsräume; Kopierräume - Leitstelle</t>
  </si>
  <si>
    <t>Büro- und Verwaltungsräume; Kopierräume - Büros , Kopierraum</t>
  </si>
  <si>
    <t>Sitzungs- und Schulungsräume - Konferenzräume</t>
  </si>
  <si>
    <t>Sozialräume, Teeküchen - Personalraum</t>
  </si>
  <si>
    <t>Sozialräume, Teeküchen - Umkleiden</t>
  </si>
  <si>
    <t>Sanitärräume - Dusche, WCs</t>
  </si>
  <si>
    <t>Büroneben-, Abstell- und Serverräume - EDV-Raum</t>
  </si>
  <si>
    <t>Büroneben-, Abstell- und Serverräume - EDV-Räume</t>
  </si>
  <si>
    <t>Archive, Keller- und Bodenräume - Lager/Technik</t>
  </si>
  <si>
    <t>sonstige Räume und Flächen - Balkon</t>
  </si>
  <si>
    <t>I3</t>
  </si>
  <si>
    <t>I4</t>
  </si>
  <si>
    <t>WE 147974 - Bundesamt für Migration und Flüchtlinge (BAMF), 40231 Düsseldorf, Erkrather Straße 377-389</t>
  </si>
  <si>
    <t>Büro- und Verwaltungsräume; Kopierräume - Post-, Erste-Hilfe-Raum</t>
  </si>
  <si>
    <t>Sozialräume, Teeküchen - Warteräume</t>
  </si>
  <si>
    <t>Sanitärräume - Wickelraum</t>
  </si>
  <si>
    <t>Eingangszonen und -hallen - Windfang</t>
  </si>
  <si>
    <t>Büroneben-, Abstell- und Serverräume - Lager-, Server-, Abstellräume</t>
  </si>
  <si>
    <t>Büroneben-, Abstell- und Serverräume - Lager</t>
  </si>
  <si>
    <t>Aufzüge</t>
  </si>
  <si>
    <t>A4</t>
  </si>
  <si>
    <t>G1</t>
  </si>
  <si>
    <t>G2</t>
  </si>
  <si>
    <t>W0,5</t>
  </si>
  <si>
    <t>Vinylbelag</t>
  </si>
  <si>
    <t>Estrich</t>
  </si>
  <si>
    <t>- Bundespolizei (BPOL) Düsseldorf - 40210 Düsseldorf, Bismarckstraße 108</t>
  </si>
  <si>
    <t>WE 140586 - Bundespolizei (BPOL) Düsseldorf - 40210 Düsseldorf, Bismarckstraße 108</t>
  </si>
  <si>
    <t>Gesamt Wertungsstunden jährl.</t>
  </si>
  <si>
    <r>
      <t xml:space="preserve">5. Vorarbeiter/in                                                       </t>
    </r>
    <r>
      <rPr>
        <b/>
        <sz val="8"/>
        <color theme="0"/>
        <rFont val="Arial"/>
        <family val="2"/>
      </rPr>
      <t xml:space="preserve">
</t>
    </r>
    <r>
      <rPr>
        <sz val="8"/>
        <color theme="0"/>
        <rFont val="Arial"/>
        <family val="2"/>
      </rPr>
      <t xml:space="preserve">Weitere Informationen erhalten Sie in der Leitungsbeschreibung (Anlage C-02, Pkt. 2.02 und 7.0) </t>
    </r>
  </si>
  <si>
    <t>Vorarbeiter/in (LG 4) - Einsatz an einem Tag pro Woche</t>
  </si>
  <si>
    <t xml:space="preserve">Intensivreinigung des Backofens von innen inkl. Kochfeld </t>
  </si>
  <si>
    <t>W3</t>
  </si>
  <si>
    <t>Wertungssumme netto jährl.</t>
  </si>
  <si>
    <t>Preisblatt Unterhalts- und Grundreinigung/Intensivreinigung</t>
  </si>
  <si>
    <r>
      <t xml:space="preserve">Preisblatt </t>
    </r>
    <r>
      <rPr>
        <sz val="12"/>
        <color theme="1"/>
        <rFont val="Arial"/>
        <family val="2"/>
      </rPr>
      <t>Unterhalts- und Grundreinigung</t>
    </r>
  </si>
  <si>
    <r>
      <t xml:space="preserve">jährlicher Gesamtpreis,
</t>
    </r>
    <r>
      <rPr>
        <u/>
        <sz val="8"/>
        <color theme="0"/>
        <rFont val="Arial"/>
        <family val="2"/>
      </rPr>
      <t xml:space="preserve">max. 2 Dezimalstellen
</t>
    </r>
  </si>
  <si>
    <t>jährliche Reinigungsstunden Reinigung Außenbereich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</si>
</sst>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m²&quot;"/>
    <numFmt numFmtId="170" formatCode="#,##0.00\ &quot;Std/Jh&quot;"/>
    <numFmt numFmtId="171" formatCode="0\ &quot;m²/Std&quot;"/>
    <numFmt numFmtId="172" formatCode="#,##0.00\ &quot;m²/Jh&quot;"/>
    <numFmt numFmtId="173" formatCode="0.00\ &quot;Rg./Mo.&quot;"/>
  </numFmts>
  <fonts count="60" x14ac:knownFonts="1">
    <font>
      <sz val="11"/>
      <color theme="1"/>
      <name val="Calibri"/>
      <family val="2"/>
      <scheme val="minor"/>
    </font>
    <font>
      <sz val="11"/>
      <color theme="1"/>
      <name val="Arial"/>
      <family val="2"/>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10"/>
      <color rgb="FFFF0000"/>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1"/>
      <name val="Calibri"/>
      <family val="2"/>
      <scheme val="minor"/>
    </font>
    <font>
      <sz val="12"/>
      <name val="Arial"/>
      <family val="2"/>
    </font>
    <font>
      <u/>
      <sz val="11"/>
      <color theme="10"/>
      <name val="Calibri"/>
      <family val="2"/>
      <scheme val="minor"/>
    </font>
    <font>
      <u/>
      <sz val="11"/>
      <color theme="11"/>
      <name val="Calibri"/>
      <family val="2"/>
      <scheme val="minor"/>
    </font>
    <font>
      <sz val="8"/>
      <name val="Calibri"/>
      <family val="2"/>
      <scheme val="minor"/>
    </font>
    <font>
      <sz val="11"/>
      <color theme="1"/>
      <name val="Calibri"/>
      <family val="2"/>
    </font>
    <font>
      <sz val="11"/>
      <color theme="1"/>
      <name val="Calibri"/>
      <family val="2"/>
    </font>
    <font>
      <sz val="8"/>
      <color rgb="FFFF0000"/>
      <name val="Arial"/>
      <family val="2"/>
    </font>
    <font>
      <b/>
      <sz val="16"/>
      <name val="Arial"/>
      <family val="2"/>
    </font>
    <font>
      <b/>
      <sz val="12"/>
      <color theme="5" tint="-0.249977111117893"/>
      <name val="Arial"/>
      <family val="2"/>
    </font>
    <font>
      <sz val="9"/>
      <color theme="0"/>
      <name val="Arial"/>
      <family val="2"/>
    </font>
    <font>
      <b/>
      <sz val="8"/>
      <color theme="0"/>
      <name val="Arial"/>
      <family val="2"/>
    </font>
    <font>
      <sz val="10"/>
      <color rgb="FFFF0000"/>
      <name val="Arial"/>
      <family val="2"/>
    </font>
    <font>
      <b/>
      <sz val="12"/>
      <color rgb="FFFF0000"/>
      <name val="Arial"/>
      <family val="2"/>
    </font>
  </fonts>
  <fills count="31">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tint="-0.14999847407452621"/>
        <bgColor indexed="64"/>
      </patternFill>
    </fill>
    <fill>
      <patternFill patternType="solid">
        <fgColor rgb="FFE4E9E6"/>
        <bgColor rgb="FF000000"/>
      </patternFill>
    </fill>
    <fill>
      <patternFill patternType="solid">
        <fgColor theme="0"/>
        <bgColor indexed="64"/>
      </patternFill>
    </fill>
    <fill>
      <patternFill patternType="solid">
        <fgColor theme="6" tint="0.79998168889431442"/>
        <bgColor indexed="64"/>
      </patternFill>
    </fill>
  </fills>
  <borders count="106">
    <border>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right/>
      <top style="thin">
        <color auto="1"/>
      </top>
      <bottom style="medium">
        <color auto="1"/>
      </bottom>
      <diagonal/>
    </border>
    <border>
      <left/>
      <right/>
      <top/>
      <bottom style="medium">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auto="1"/>
      </left>
      <right style="medium">
        <color auto="1"/>
      </right>
      <top/>
      <bottom style="medium">
        <color indexed="64"/>
      </bottom>
      <diagonal/>
    </border>
    <border>
      <left style="thin">
        <color auto="1"/>
      </left>
      <right style="thin">
        <color auto="1"/>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thin">
        <color indexed="64"/>
      </top>
      <bottom style="medium">
        <color auto="1"/>
      </bottom>
      <diagonal/>
    </border>
    <border>
      <left/>
      <right style="thin">
        <color indexed="64"/>
      </right>
      <top style="thin">
        <color indexed="64"/>
      </top>
      <bottom style="medium">
        <color indexed="64"/>
      </bottom>
      <diagonal/>
    </border>
  </borders>
  <cellStyleXfs count="35654">
    <xf numFmtId="0" fontId="0" fillId="0" borderId="0"/>
    <xf numFmtId="0" fontId="3" fillId="0" borderId="0"/>
    <xf numFmtId="0" fontId="3" fillId="0" borderId="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8" applyNumberFormat="0" applyAlignment="0" applyProtection="0"/>
    <xf numFmtId="0" fontId="12" fillId="23" borderId="9" applyNumberFormat="0" applyAlignment="0" applyProtection="0"/>
    <xf numFmtId="0" fontId="13" fillId="10" borderId="9" applyNumberFormat="0" applyAlignment="0" applyProtection="0"/>
    <xf numFmtId="0" fontId="14" fillId="0" borderId="10"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164" fontId="3" fillId="0" borderId="0" applyFont="0" applyFill="0" applyBorder="0" applyAlignment="0" applyProtection="0"/>
    <xf numFmtId="0" fontId="17" fillId="24" borderId="0" applyNumberFormat="0" applyBorder="0" applyAlignment="0" applyProtection="0"/>
    <xf numFmtId="0" fontId="3" fillId="25" borderId="11" applyNumberFormat="0" applyFont="0" applyAlignment="0" applyProtection="0"/>
    <xf numFmtId="0" fontId="18" fillId="6" borderId="0" applyNumberFormat="0" applyBorder="0" applyAlignment="0" applyProtection="0"/>
    <xf numFmtId="0" fontId="7" fillId="0" borderId="0"/>
    <xf numFmtId="0" fontId="3" fillId="0" borderId="0"/>
    <xf numFmtId="0" fontId="3" fillId="0" borderId="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15" applyNumberFormat="0" applyFill="0" applyAlignment="0" applyProtection="0"/>
    <xf numFmtId="0" fontId="24" fillId="0" borderId="0" applyNumberFormat="0" applyFill="0" applyBorder="0" applyAlignment="0" applyProtection="0"/>
    <xf numFmtId="0" fontId="25" fillId="26" borderId="16" applyNumberFormat="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8" applyNumberFormat="0" applyAlignment="0" applyProtection="0"/>
    <xf numFmtId="0" fontId="12" fillId="23" borderId="9" applyNumberFormat="0" applyAlignment="0" applyProtection="0"/>
    <xf numFmtId="0" fontId="13" fillId="10" borderId="9" applyNumberFormat="0" applyAlignment="0" applyProtection="0"/>
    <xf numFmtId="0" fontId="14" fillId="0" borderId="10"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7" fillId="24" borderId="0" applyNumberFormat="0" applyBorder="0" applyAlignment="0" applyProtection="0"/>
    <xf numFmtId="0" fontId="3" fillId="25" borderId="11" applyNumberFormat="0" applyFont="0" applyAlignment="0" applyProtection="0"/>
    <xf numFmtId="0" fontId="3" fillId="25" borderId="11" applyNumberFormat="0" applyFont="0" applyAlignment="0" applyProtection="0"/>
    <xf numFmtId="0" fontId="18" fillId="6" borderId="0" applyNumberFormat="0" applyBorder="0" applyAlignment="0" applyProtection="0"/>
    <xf numFmtId="0" fontId="3" fillId="0" borderId="0"/>
    <xf numFmtId="0" fontId="7" fillId="0" borderId="0"/>
    <xf numFmtId="0" fontId="7" fillId="0" borderId="0"/>
    <xf numFmtId="0" fontId="3" fillId="0" borderId="0"/>
    <xf numFmtId="0" fontId="3" fillId="0" borderId="0"/>
    <xf numFmtId="0" fontId="3" fillId="0" borderId="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15" applyNumberFormat="0" applyFill="0" applyAlignment="0" applyProtection="0"/>
    <xf numFmtId="44" fontId="3"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25" fillId="26" borderId="16" applyNumberFormat="0" applyAlignment="0" applyProtection="0"/>
    <xf numFmtId="0" fontId="43" fillId="0" borderId="0"/>
    <xf numFmtId="0" fontId="7" fillId="0" borderId="0"/>
    <xf numFmtId="0" fontId="3" fillId="0" borderId="0"/>
    <xf numFmtId="0" fontId="3" fillId="0" borderId="0"/>
    <xf numFmtId="0" fontId="3"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 fillId="25" borderId="36" applyNumberFormat="0" applyFont="0" applyAlignment="0" applyProtection="0"/>
    <xf numFmtId="0" fontId="14" fillId="0" borderId="35" applyNumberFormat="0" applyFill="0" applyAlignment="0" applyProtection="0"/>
    <xf numFmtId="0" fontId="12" fillId="23" borderId="34" applyNumberFormat="0" applyAlignment="0" applyProtection="0"/>
    <xf numFmtId="0" fontId="14" fillId="0" borderId="35" applyNumberFormat="0" applyFill="0" applyAlignment="0" applyProtection="0"/>
    <xf numFmtId="0" fontId="11" fillId="23" borderId="33" applyNumberFormat="0" applyAlignment="0" applyProtection="0"/>
    <xf numFmtId="0" fontId="3" fillId="25" borderId="36" applyNumberFormat="0" applyFont="0" applyAlignment="0" applyProtection="0"/>
    <xf numFmtId="0" fontId="13" fillId="10" borderId="34" applyNumberFormat="0" applyAlignment="0" applyProtection="0"/>
    <xf numFmtId="0" fontId="11" fillId="23" borderId="33" applyNumberFormat="0" applyAlignment="0" applyProtection="0"/>
    <xf numFmtId="0" fontId="13" fillId="10" borderId="34" applyNumberFormat="0" applyAlignment="0" applyProtection="0"/>
    <xf numFmtId="0" fontId="12" fillId="23" borderId="34" applyNumberFormat="0" applyAlignment="0" applyProtection="0"/>
    <xf numFmtId="0" fontId="3" fillId="25" borderId="36" applyNumberFormat="0" applyFont="0" applyAlignment="0" applyProtection="0"/>
    <xf numFmtId="0" fontId="11" fillId="23" borderId="38" applyNumberFormat="0" applyAlignment="0" applyProtection="0"/>
    <xf numFmtId="0" fontId="12" fillId="23" borderId="39" applyNumberFormat="0" applyAlignment="0" applyProtection="0"/>
    <xf numFmtId="0" fontId="13" fillId="10" borderId="39" applyNumberFormat="0" applyAlignment="0" applyProtection="0"/>
    <xf numFmtId="0" fontId="14" fillId="0" borderId="40" applyNumberFormat="0" applyFill="0" applyAlignment="0" applyProtection="0"/>
    <xf numFmtId="0" fontId="3" fillId="25" borderId="41" applyNumberFormat="0" applyFont="0" applyAlignment="0" applyProtection="0"/>
    <xf numFmtId="0" fontId="11" fillId="23" borderId="38" applyNumberFormat="0" applyAlignment="0" applyProtection="0"/>
    <xf numFmtId="0" fontId="12" fillId="23" borderId="39" applyNumberFormat="0" applyAlignment="0" applyProtection="0"/>
    <xf numFmtId="0" fontId="13" fillId="10" borderId="39" applyNumberFormat="0" applyAlignment="0" applyProtection="0"/>
    <xf numFmtId="0" fontId="14" fillId="0" borderId="40" applyNumberFormat="0" applyFill="0" applyAlignment="0" applyProtection="0"/>
    <xf numFmtId="0" fontId="3" fillId="25" borderId="41" applyNumberFormat="0" applyFont="0" applyAlignment="0" applyProtection="0"/>
    <xf numFmtId="0" fontId="3" fillId="25" borderId="41"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12" fillId="23" borderId="43" applyNumberForma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2" fillId="23"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4" fillId="0" borderId="44" applyNumberFormat="0" applyFill="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1" fillId="23" borderId="42" applyNumberFormat="0" applyAlignment="0" applyProtection="0"/>
    <xf numFmtId="0" fontId="11" fillId="23" borderId="42" applyNumberFormat="0" applyAlignment="0" applyProtection="0"/>
    <xf numFmtId="0" fontId="3" fillId="25" borderId="45" applyNumberFormat="0" applyFont="0" applyAlignment="0" applyProtection="0"/>
    <xf numFmtId="0" fontId="12" fillId="23"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2" fillId="23" borderId="43" applyNumberForma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14" fillId="0" borderId="44" applyNumberFormat="0" applyFill="0" applyAlignment="0" applyProtection="0"/>
    <xf numFmtId="0" fontId="11" fillId="23" borderId="42" applyNumberFormat="0" applyAlignment="0" applyProtection="0"/>
    <xf numFmtId="0" fontId="13" fillId="10" borderId="43" applyNumberFormat="0" applyAlignment="0" applyProtection="0"/>
    <xf numFmtId="0" fontId="11" fillId="23" borderId="42" applyNumberFormat="0" applyAlignment="0" applyProtection="0"/>
    <xf numFmtId="0" fontId="11" fillId="23" borderId="42" applyNumberFormat="0" applyAlignment="0" applyProtection="0"/>
    <xf numFmtId="0" fontId="12" fillId="23" borderId="43" applyNumberFormat="0" applyAlignment="0" applyProtection="0"/>
    <xf numFmtId="0" fontId="13" fillId="10" borderId="43" applyNumberFormat="0" applyAlignment="0" applyProtection="0"/>
    <xf numFmtId="0" fontId="14" fillId="0" borderId="44" applyNumberFormat="0" applyFill="0" applyAlignment="0" applyProtection="0"/>
    <xf numFmtId="0" fontId="3" fillId="25" borderId="45" applyNumberFormat="0" applyFont="0" applyAlignment="0" applyProtection="0"/>
    <xf numFmtId="0" fontId="3" fillId="25" borderId="45" applyNumberFormat="0" applyFon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2" fillId="23" borderId="43" applyNumberFormat="0" applyAlignment="0" applyProtection="0"/>
    <xf numFmtId="0" fontId="3" fillId="25" borderId="45" applyNumberFormat="0" applyFont="0" applyAlignment="0" applyProtection="0"/>
    <xf numFmtId="0" fontId="13" fillId="10" borderId="43" applyNumberForma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3" fillId="25" borderId="45" applyNumberFormat="0" applyFont="0" applyAlignment="0" applyProtection="0"/>
    <xf numFmtId="0" fontId="14" fillId="0" borderId="44" applyNumberFormat="0" applyFill="0" applyAlignment="0" applyProtection="0"/>
    <xf numFmtId="0" fontId="12" fillId="23" borderId="43" applyNumberFormat="0" applyAlignment="0" applyProtection="0"/>
    <xf numFmtId="0" fontId="14" fillId="0" borderId="44" applyNumberFormat="0" applyFill="0" applyAlignment="0" applyProtection="0"/>
    <xf numFmtId="0" fontId="11" fillId="23" borderId="42" applyNumberFormat="0" applyAlignment="0" applyProtection="0"/>
    <xf numFmtId="0" fontId="3" fillId="25" borderId="45" applyNumberFormat="0" applyFont="0" applyAlignment="0" applyProtection="0"/>
    <xf numFmtId="0" fontId="13" fillId="10" borderId="43" applyNumberFormat="0" applyAlignment="0" applyProtection="0"/>
    <xf numFmtId="0" fontId="11" fillId="23" borderId="42" applyNumberFormat="0" applyAlignment="0" applyProtection="0"/>
    <xf numFmtId="0" fontId="13" fillId="10" borderId="43" applyNumberFormat="0" applyAlignment="0" applyProtection="0"/>
    <xf numFmtId="0" fontId="12" fillId="23" borderId="43" applyNumberFormat="0" applyAlignment="0" applyProtection="0"/>
    <xf numFmtId="0" fontId="3" fillId="25" borderId="45" applyNumberFormat="0" applyFont="0" applyAlignment="0" applyProtection="0"/>
    <xf numFmtId="0" fontId="11" fillId="23" borderId="46" applyNumberFormat="0" applyAlignment="0" applyProtection="0"/>
    <xf numFmtId="0" fontId="12" fillId="23" borderId="47" applyNumberFormat="0" applyAlignment="0" applyProtection="0"/>
    <xf numFmtId="0" fontId="13" fillId="10" borderId="47" applyNumberFormat="0" applyAlignment="0" applyProtection="0"/>
    <xf numFmtId="0" fontId="14" fillId="0" borderId="48" applyNumberFormat="0" applyFill="0" applyAlignment="0" applyProtection="0"/>
    <xf numFmtId="0" fontId="3" fillId="25" borderId="49" applyNumberFormat="0" applyFont="0" applyAlignment="0" applyProtection="0"/>
    <xf numFmtId="0" fontId="11" fillId="23" borderId="46" applyNumberFormat="0" applyAlignment="0" applyProtection="0"/>
    <xf numFmtId="0" fontId="12" fillId="23" borderId="47" applyNumberFormat="0" applyAlignment="0" applyProtection="0"/>
    <xf numFmtId="0" fontId="13" fillId="10" borderId="47" applyNumberFormat="0" applyAlignment="0" applyProtection="0"/>
    <xf numFmtId="0" fontId="14" fillId="0" borderId="48" applyNumberFormat="0" applyFill="0" applyAlignment="0" applyProtection="0"/>
    <xf numFmtId="0" fontId="3" fillId="25" borderId="49" applyNumberFormat="0" applyFont="0" applyAlignment="0" applyProtection="0"/>
    <xf numFmtId="0" fontId="3" fillId="25" borderId="49" applyNumberFormat="0" applyFont="0" applyAlignment="0" applyProtection="0"/>
    <xf numFmtId="0" fontId="3" fillId="0" borderId="0"/>
    <xf numFmtId="0" fontId="3" fillId="0" borderId="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1" fillId="0" borderId="0"/>
    <xf numFmtId="0" fontId="11" fillId="23" borderId="73" applyNumberFormat="0" applyAlignment="0" applyProtection="0"/>
    <xf numFmtId="0" fontId="11" fillId="23" borderId="73" applyNumberFormat="0" applyAlignment="0" applyProtection="0"/>
    <xf numFmtId="0" fontId="12" fillId="23" borderId="74" applyNumberFormat="0" applyAlignment="0" applyProtection="0"/>
    <xf numFmtId="0" fontId="12" fillId="23" borderId="74" applyNumberFormat="0" applyAlignment="0" applyProtection="0"/>
    <xf numFmtId="0" fontId="13" fillId="10" borderId="74" applyNumberFormat="0" applyAlignment="0" applyProtection="0"/>
    <xf numFmtId="0" fontId="13" fillId="10" borderId="74" applyNumberFormat="0" applyAlignment="0" applyProtection="0"/>
    <xf numFmtId="0" fontId="14" fillId="0" borderId="75" applyNumberFormat="0" applyFill="0" applyAlignment="0" applyProtection="0"/>
    <xf numFmtId="0" fontId="14" fillId="0" borderId="75" applyNumberFormat="0" applyFill="0" applyAlignment="0" applyProtection="0"/>
    <xf numFmtId="0" fontId="3" fillId="25" borderId="76" applyNumberFormat="0" applyFont="0" applyAlignment="0" applyProtection="0"/>
    <xf numFmtId="0" fontId="3" fillId="25" borderId="76" applyNumberFormat="0" applyFont="0" applyAlignment="0" applyProtection="0"/>
    <xf numFmtId="0" fontId="3" fillId="25" borderId="76" applyNumberFormat="0" applyFon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2" fillId="0" borderId="0"/>
    <xf numFmtId="0" fontId="51" fillId="0" borderId="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cellStyleXfs>
  <cellXfs count="413">
    <xf numFmtId="0" fontId="0" fillId="0" borderId="0" xfId="0"/>
    <xf numFmtId="0" fontId="28" fillId="2" borderId="20" xfId="2" applyFont="1" applyFill="1" applyBorder="1" applyAlignment="1">
      <alignment horizontal="center" wrapText="1"/>
    </xf>
    <xf numFmtId="0" fontId="3" fillId="0" borderId="24" xfId="0" applyFont="1" applyBorder="1" applyAlignment="1">
      <alignment vertical="center" wrapText="1"/>
    </xf>
    <xf numFmtId="0" fontId="3" fillId="0" borderId="25" xfId="0" applyFont="1" applyBorder="1" applyAlignment="1">
      <alignment vertical="center" wrapText="1"/>
    </xf>
    <xf numFmtId="4" fontId="33" fillId="2" borderId="22" xfId="2" applyNumberFormat="1" applyFont="1" applyFill="1" applyBorder="1" applyAlignment="1">
      <alignment horizontal="center" wrapText="1"/>
    </xf>
    <xf numFmtId="0" fontId="33" fillId="2" borderId="22" xfId="39" applyFont="1" applyFill="1" applyBorder="1" applyAlignment="1">
      <alignment horizontal="center" wrapText="1"/>
    </xf>
    <xf numFmtId="0" fontId="33" fillId="2" borderId="21" xfId="39" applyFont="1" applyFill="1" applyBorder="1" applyAlignment="1">
      <alignment horizontal="center" wrapText="1"/>
    </xf>
    <xf numFmtId="0" fontId="28" fillId="2" borderId="5" xfId="2" applyFont="1" applyFill="1" applyBorder="1" applyAlignment="1">
      <alignment horizontal="center" vertical="center" wrapText="1"/>
    </xf>
    <xf numFmtId="4" fontId="28" fillId="2" borderId="6" xfId="2" applyNumberFormat="1" applyFont="1" applyFill="1" applyBorder="1" applyAlignment="1">
      <alignment horizontal="center" vertical="center" wrapText="1"/>
    </xf>
    <xf numFmtId="0" fontId="28" fillId="2" borderId="17" xfId="39" applyFont="1" applyFill="1" applyBorder="1" applyAlignment="1">
      <alignment horizontal="center" vertical="center" wrapText="1"/>
    </xf>
    <xf numFmtId="0" fontId="34" fillId="0" borderId="0" xfId="0" applyFont="1"/>
    <xf numFmtId="0" fontId="27" fillId="0" borderId="0" xfId="0" applyFont="1" applyAlignment="1">
      <alignment horizontal="center"/>
    </xf>
    <xf numFmtId="0" fontId="27" fillId="0" borderId="0" xfId="0" applyFont="1" applyAlignment="1">
      <alignment vertical="center"/>
    </xf>
    <xf numFmtId="0" fontId="3" fillId="0" borderId="25" xfId="0" applyFont="1" applyBorder="1" applyAlignment="1">
      <alignment horizontal="center" vertical="center" wrapText="1"/>
    </xf>
    <xf numFmtId="0" fontId="36" fillId="3" borderId="0" xfId="0" applyFont="1" applyFill="1" applyAlignment="1">
      <alignment vertical="top" wrapText="1"/>
    </xf>
    <xf numFmtId="0" fontId="36" fillId="3" borderId="29" xfId="0" applyFont="1" applyFill="1" applyBorder="1" applyAlignment="1">
      <alignment vertical="top" wrapText="1"/>
    </xf>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2" fillId="3" borderId="26" xfId="0" applyFont="1" applyFill="1" applyBorder="1" applyAlignment="1">
      <alignment vertical="center"/>
    </xf>
    <xf numFmtId="0" fontId="2" fillId="3" borderId="0" xfId="0" applyFont="1" applyFill="1" applyAlignment="1">
      <alignment vertical="center"/>
    </xf>
    <xf numFmtId="0" fontId="33" fillId="2" borderId="32" xfId="2" applyFont="1" applyFill="1" applyBorder="1" applyAlignment="1">
      <alignment horizontal="center" wrapText="1"/>
    </xf>
    <xf numFmtId="0" fontId="2" fillId="0" borderId="0" xfId="0" applyFont="1" applyAlignment="1">
      <alignment horizontal="right"/>
    </xf>
    <xf numFmtId="0" fontId="34" fillId="0" borderId="0" xfId="0" applyFont="1" applyAlignment="1">
      <alignment vertical="center"/>
    </xf>
    <xf numFmtId="0" fontId="28" fillId="2" borderId="6" xfId="2" applyFont="1" applyFill="1" applyBorder="1" applyAlignment="1">
      <alignment horizontal="center" vertical="center" wrapText="1"/>
    </xf>
    <xf numFmtId="0" fontId="28" fillId="2" borderId="6" xfId="39" applyFont="1" applyFill="1" applyBorder="1" applyAlignment="1">
      <alignment horizontal="center" vertical="center" wrapText="1"/>
    </xf>
    <xf numFmtId="0" fontId="8" fillId="3" borderId="18" xfId="0" applyFont="1" applyFill="1" applyBorder="1" applyAlignment="1">
      <alignment horizontal="left" vertical="center"/>
    </xf>
    <xf numFmtId="4" fontId="26" fillId="3" borderId="17" xfId="0" applyNumberFormat="1" applyFont="1" applyFill="1" applyBorder="1" applyAlignment="1">
      <alignment horizontal="right" vertical="center"/>
    </xf>
    <xf numFmtId="4" fontId="8" fillId="3" borderId="6" xfId="0" applyNumberFormat="1" applyFont="1" applyFill="1" applyBorder="1" applyAlignment="1">
      <alignment vertical="center"/>
    </xf>
    <xf numFmtId="0" fontId="45" fillId="0" borderId="0" xfId="0" applyFont="1" applyAlignment="1">
      <alignment vertical="center"/>
    </xf>
    <xf numFmtId="0" fontId="46" fillId="0" borderId="0" xfId="0" applyFont="1"/>
    <xf numFmtId="0" fontId="3" fillId="0" borderId="0" xfId="0" applyFont="1"/>
    <xf numFmtId="0" fontId="36" fillId="0" borderId="0" xfId="0" applyFont="1"/>
    <xf numFmtId="0" fontId="36" fillId="0" borderId="0" xfId="0" applyFont="1" applyAlignment="1">
      <alignment vertical="center"/>
    </xf>
    <xf numFmtId="0" fontId="29" fillId="0" borderId="0" xfId="0" applyFont="1" applyAlignment="1">
      <alignment vertical="center"/>
    </xf>
    <xf numFmtId="0" fontId="29" fillId="0" borderId="0" xfId="0" applyFont="1"/>
    <xf numFmtId="0" fontId="44" fillId="0" borderId="0" xfId="0" applyFont="1"/>
    <xf numFmtId="0" fontId="4" fillId="0" borderId="0" xfId="0" applyFont="1"/>
    <xf numFmtId="0" fontId="30" fillId="2" borderId="23" xfId="2" applyFont="1" applyFill="1" applyBorder="1" applyAlignment="1">
      <alignment vertical="top" wrapText="1"/>
    </xf>
    <xf numFmtId="4" fontId="3" fillId="4" borderId="50" xfId="2" applyNumberFormat="1" applyFill="1" applyBorder="1" applyAlignment="1" applyProtection="1">
      <alignment vertical="center"/>
      <protection locked="0"/>
    </xf>
    <xf numFmtId="0" fontId="31" fillId="3" borderId="53" xfId="0" applyFont="1" applyFill="1" applyBorder="1"/>
    <xf numFmtId="0" fontId="4" fillId="3" borderId="51" xfId="0" applyFont="1" applyFill="1" applyBorder="1" applyAlignment="1">
      <alignment horizontal="right" vertical="center"/>
    </xf>
    <xf numFmtId="10" fontId="4" fillId="3" borderId="51" xfId="2" applyNumberFormat="1" applyFont="1" applyFill="1" applyBorder="1" applyAlignment="1">
      <alignment horizontal="center" vertical="center" wrapText="1"/>
    </xf>
    <xf numFmtId="165" fontId="4" fillId="3" borderId="50" xfId="80" applyNumberFormat="1" applyFont="1" applyFill="1" applyBorder="1" applyAlignment="1" applyProtection="1">
      <alignment horizontal="right" vertical="center"/>
    </xf>
    <xf numFmtId="169" fontId="2" fillId="0" borderId="0" xfId="0" applyNumberFormat="1" applyFont="1"/>
    <xf numFmtId="4" fontId="2" fillId="3" borderId="56" xfId="0" applyNumberFormat="1" applyFont="1" applyFill="1" applyBorder="1" applyAlignment="1">
      <alignment horizontal="right" vertical="center"/>
    </xf>
    <xf numFmtId="4" fontId="41" fillId="3" borderId="50" xfId="2" applyNumberFormat="1" applyFont="1" applyFill="1" applyBorder="1" applyAlignment="1">
      <alignment horizontal="center" textRotation="90" wrapText="1"/>
    </xf>
    <xf numFmtId="0" fontId="6" fillId="3" borderId="50" xfId="39" applyFont="1" applyFill="1" applyBorder="1" applyAlignment="1">
      <alignment textRotation="90" wrapText="1"/>
    </xf>
    <xf numFmtId="4" fontId="28" fillId="2" borderId="65" xfId="2" applyNumberFormat="1" applyFont="1" applyFill="1" applyBorder="1" applyAlignment="1">
      <alignment horizontal="center" wrapText="1"/>
    </xf>
    <xf numFmtId="0" fontId="28" fillId="2" borderId="65" xfId="39" applyFont="1" applyFill="1" applyBorder="1" applyAlignment="1">
      <alignment horizontal="center" wrapText="1"/>
    </xf>
    <xf numFmtId="0" fontId="28" fillId="2" borderId="64" xfId="39" applyFont="1" applyFill="1" applyBorder="1" applyAlignment="1">
      <alignment horizontal="center" wrapText="1"/>
    </xf>
    <xf numFmtId="4" fontId="2" fillId="3" borderId="50" xfId="0" applyNumberFormat="1" applyFont="1" applyFill="1" applyBorder="1" applyAlignment="1">
      <alignment vertical="center"/>
    </xf>
    <xf numFmtId="0" fontId="5" fillId="0" borderId="0" xfId="0" applyFont="1" applyAlignment="1">
      <alignment horizontal="left"/>
    </xf>
    <xf numFmtId="0" fontId="29" fillId="0" borderId="0" xfId="0" applyFont="1" applyAlignment="1">
      <alignment horizontal="center"/>
    </xf>
    <xf numFmtId="4" fontId="33" fillId="2" borderId="58" xfId="2" applyNumberFormat="1" applyFont="1" applyFill="1" applyBorder="1" applyAlignment="1">
      <alignment horizontal="center" wrapText="1"/>
    </xf>
    <xf numFmtId="4" fontId="33" fillId="2" borderId="58" xfId="2" applyNumberFormat="1" applyFont="1" applyFill="1" applyBorder="1" applyAlignment="1">
      <alignment wrapText="1"/>
    </xf>
    <xf numFmtId="4" fontId="33" fillId="2" borderId="54" xfId="2" applyNumberFormat="1" applyFont="1" applyFill="1" applyBorder="1" applyAlignment="1">
      <alignment horizontal="center" wrapText="1"/>
    </xf>
    <xf numFmtId="3" fontId="33" fillId="2" borderId="28" xfId="2" applyNumberFormat="1" applyFont="1" applyFill="1" applyBorder="1" applyAlignment="1">
      <alignment horizontal="center" wrapText="1"/>
    </xf>
    <xf numFmtId="0" fontId="33" fillId="2" borderId="58" xfId="39" applyFont="1" applyFill="1" applyBorder="1" applyAlignment="1">
      <alignment horizontal="center" wrapText="1"/>
    </xf>
    <xf numFmtId="0" fontId="33" fillId="2" borderId="54" xfId="39" applyFont="1" applyFill="1" applyBorder="1" applyAlignment="1">
      <alignment horizontal="center" wrapText="1"/>
    </xf>
    <xf numFmtId="0" fontId="28" fillId="2" borderId="62" xfId="2" applyFont="1" applyFill="1" applyBorder="1" applyAlignment="1">
      <alignment horizontal="center" wrapText="1"/>
    </xf>
    <xf numFmtId="0" fontId="28" fillId="2" borderId="66" xfId="2" applyFont="1" applyFill="1" applyBorder="1" applyAlignment="1">
      <alignment horizontal="center" wrapText="1"/>
    </xf>
    <xf numFmtId="0" fontId="27" fillId="0" borderId="0" xfId="0" applyFont="1"/>
    <xf numFmtId="0" fontId="3" fillId="0" borderId="3" xfId="0" applyFont="1" applyBorder="1" applyAlignment="1">
      <alignment vertical="center" wrapText="1"/>
    </xf>
    <xf numFmtId="165" fontId="3" fillId="3" borderId="50" xfId="80" applyNumberFormat="1" applyFont="1" applyFill="1" applyBorder="1" applyAlignment="1" applyProtection="1">
      <alignment horizontal="right" vertical="center"/>
    </xf>
    <xf numFmtId="165" fontId="4" fillId="3" borderId="61" xfId="80" applyNumberFormat="1" applyFont="1" applyFill="1" applyBorder="1" applyAlignment="1" applyProtection="1">
      <alignment horizontal="right" vertical="center"/>
    </xf>
    <xf numFmtId="0" fontId="28" fillId="2" borderId="22" xfId="39" applyFont="1" applyFill="1" applyBorder="1" applyAlignment="1">
      <alignment horizontal="center" vertical="center" wrapText="1"/>
    </xf>
    <xf numFmtId="0" fontId="31" fillId="0" borderId="0" xfId="0" applyFont="1" applyAlignment="1">
      <alignment horizontal="right" vertical="center"/>
    </xf>
    <xf numFmtId="0" fontId="31" fillId="0" borderId="0" xfId="0" applyFont="1" applyAlignment="1">
      <alignment vertical="center"/>
    </xf>
    <xf numFmtId="0" fontId="31" fillId="0" borderId="0" xfId="0" applyFont="1" applyAlignment="1">
      <alignment horizontal="center" vertical="center"/>
    </xf>
    <xf numFmtId="0" fontId="31" fillId="0" borderId="0" xfId="0" applyFont="1"/>
    <xf numFmtId="0" fontId="47" fillId="0" borderId="0" xfId="0" applyFont="1"/>
    <xf numFmtId="165" fontId="36" fillId="0" borderId="0" xfId="0" applyNumberFormat="1" applyFont="1"/>
    <xf numFmtId="0" fontId="26" fillId="0" borderId="0" xfId="0" applyFont="1" applyAlignment="1">
      <alignment horizontal="center"/>
    </xf>
    <xf numFmtId="0" fontId="28" fillId="2" borderId="26" xfId="2" applyFont="1" applyFill="1" applyBorder="1" applyAlignment="1">
      <alignment horizontal="center" wrapText="1"/>
    </xf>
    <xf numFmtId="4" fontId="28" fillId="2" borderId="0" xfId="2" applyNumberFormat="1" applyFont="1" applyFill="1" applyAlignment="1">
      <alignment horizontal="center" wrapText="1"/>
    </xf>
    <xf numFmtId="4" fontId="28" fillId="2" borderId="57" xfId="2" applyNumberFormat="1" applyFont="1" applyFill="1" applyBorder="1" applyAlignment="1">
      <alignment horizontal="center" wrapText="1"/>
    </xf>
    <xf numFmtId="3" fontId="28" fillId="2" borderId="26" xfId="2" applyNumberFormat="1" applyFont="1" applyFill="1" applyBorder="1" applyAlignment="1">
      <alignment horizontal="center" wrapText="1"/>
    </xf>
    <xf numFmtId="0" fontId="28" fillId="2" borderId="0" xfId="39" applyFont="1" applyFill="1" applyAlignment="1">
      <alignment horizontal="center" wrapText="1"/>
    </xf>
    <xf numFmtId="0" fontId="28" fillId="2" borderId="57" xfId="39" applyFont="1" applyFill="1" applyBorder="1" applyAlignment="1">
      <alignment horizontal="center" wrapText="1"/>
    </xf>
    <xf numFmtId="0" fontId="28" fillId="2" borderId="71" xfId="39" applyFont="1" applyFill="1" applyBorder="1" applyAlignment="1">
      <alignment horizontal="center" wrapText="1"/>
    </xf>
    <xf numFmtId="0" fontId="28" fillId="2" borderId="70" xfId="39" applyFont="1" applyFill="1" applyBorder="1" applyAlignment="1">
      <alignment horizontal="center" wrapText="1"/>
    </xf>
    <xf numFmtId="4" fontId="26" fillId="3" borderId="6" xfId="0" applyNumberFormat="1" applyFont="1" applyFill="1" applyBorder="1" applyAlignment="1">
      <alignment horizontal="right" vertical="center"/>
    </xf>
    <xf numFmtId="4" fontId="26" fillId="3" borderId="5" xfId="0" applyNumberFormat="1" applyFont="1" applyFill="1" applyBorder="1" applyAlignment="1">
      <alignment horizontal="right" vertical="center"/>
    </xf>
    <xf numFmtId="0" fontId="28" fillId="2" borderId="71" xfId="2" applyFont="1" applyFill="1" applyBorder="1" applyAlignment="1">
      <alignment horizontal="center" wrapText="1"/>
    </xf>
    <xf numFmtId="0" fontId="3" fillId="0" borderId="60" xfId="0" applyFont="1" applyBorder="1" applyAlignment="1">
      <alignment vertical="center" wrapText="1"/>
    </xf>
    <xf numFmtId="3" fontId="33" fillId="2" borderId="23" xfId="2" applyNumberFormat="1" applyFont="1" applyFill="1" applyBorder="1" applyAlignment="1">
      <alignment horizontal="center" wrapText="1"/>
    </xf>
    <xf numFmtId="3" fontId="28" fillId="2" borderId="20" xfId="2" applyNumberFormat="1" applyFont="1" applyFill="1" applyBorder="1" applyAlignment="1">
      <alignment horizontal="center" wrapText="1"/>
    </xf>
    <xf numFmtId="0" fontId="28" fillId="2" borderId="72" xfId="2" applyFont="1" applyFill="1" applyBorder="1" applyAlignment="1">
      <alignment horizontal="center" vertical="center" wrapText="1"/>
    </xf>
    <xf numFmtId="3" fontId="28" fillId="2" borderId="5" xfId="2" applyNumberFormat="1" applyFont="1" applyFill="1" applyBorder="1" applyAlignment="1">
      <alignment horizontal="center" vertical="center" wrapText="1"/>
    </xf>
    <xf numFmtId="4" fontId="28" fillId="2" borderId="72" xfId="2" applyNumberFormat="1" applyFont="1" applyFill="1" applyBorder="1" applyAlignment="1">
      <alignment horizontal="center" vertical="center" wrapText="1"/>
    </xf>
    <xf numFmtId="0" fontId="28" fillId="2" borderId="21" xfId="39" applyFont="1" applyFill="1" applyBorder="1" applyAlignment="1">
      <alignment horizontal="center" vertical="center" wrapText="1"/>
    </xf>
    <xf numFmtId="165" fontId="2" fillId="0" borderId="4" xfId="0" applyNumberFormat="1" applyFont="1" applyBorder="1"/>
    <xf numFmtId="3" fontId="28" fillId="2" borderId="23" xfId="2" applyNumberFormat="1" applyFont="1" applyFill="1" applyBorder="1" applyAlignment="1">
      <alignment horizontal="center" vertical="center" wrapText="1"/>
    </xf>
    <xf numFmtId="0" fontId="28" fillId="2" borderId="18" xfId="2" applyFont="1" applyFill="1" applyBorder="1" applyAlignment="1">
      <alignment horizontal="center" vertical="center" wrapText="1"/>
    </xf>
    <xf numFmtId="1" fontId="2" fillId="0" borderId="0" xfId="0" applyNumberFormat="1" applyFont="1" applyAlignment="1">
      <alignment vertical="center"/>
    </xf>
    <xf numFmtId="1" fontId="3" fillId="0" borderId="0" xfId="0" applyNumberFormat="1" applyFont="1" applyAlignment="1">
      <alignment horizontal="right"/>
    </xf>
    <xf numFmtId="4" fontId="3" fillId="4" borderId="77" xfId="2" applyNumberFormat="1" applyFill="1" applyBorder="1" applyAlignment="1" applyProtection="1">
      <alignment vertical="center"/>
      <protection locked="0"/>
    </xf>
    <xf numFmtId="171" fontId="36" fillId="0" borderId="77" xfId="0" applyNumberFormat="1" applyFont="1" applyBorder="1"/>
    <xf numFmtId="0" fontId="3" fillId="27" borderId="79" xfId="0" applyFont="1" applyFill="1" applyBorder="1" applyAlignment="1">
      <alignment vertical="center"/>
    </xf>
    <xf numFmtId="0" fontId="3" fillId="27" borderId="80" xfId="0" applyFont="1" applyFill="1" applyBorder="1" applyAlignment="1">
      <alignment vertical="center"/>
    </xf>
    <xf numFmtId="169" fontId="36" fillId="0" borderId="4" xfId="0" applyNumberFormat="1" applyFont="1" applyBorder="1"/>
    <xf numFmtId="0" fontId="3" fillId="27" borderId="81" xfId="0" applyFont="1" applyFill="1" applyBorder="1" applyAlignment="1">
      <alignment vertical="center"/>
    </xf>
    <xf numFmtId="4" fontId="28" fillId="2" borderId="83" xfId="2" applyNumberFormat="1" applyFont="1" applyFill="1" applyBorder="1" applyAlignment="1">
      <alignment horizontal="center" wrapText="1"/>
    </xf>
    <xf numFmtId="4" fontId="3" fillId="3" borderId="77" xfId="0" applyNumberFormat="1" applyFont="1" applyFill="1" applyBorder="1" applyAlignment="1">
      <alignment vertical="center"/>
    </xf>
    <xf numFmtId="169" fontId="3" fillId="0" borderId="0" xfId="0" applyNumberFormat="1" applyFont="1"/>
    <xf numFmtId="169" fontId="29" fillId="0" borderId="77" xfId="0" applyNumberFormat="1" applyFont="1" applyBorder="1"/>
    <xf numFmtId="0" fontId="8" fillId="3" borderId="19" xfId="0" applyFont="1" applyFill="1" applyBorder="1" applyAlignment="1">
      <alignment vertical="center" wrapText="1"/>
    </xf>
    <xf numFmtId="0" fontId="28" fillId="2" borderId="30" xfId="2" applyFont="1" applyFill="1" applyBorder="1" applyAlignment="1">
      <alignment horizontal="center" wrapText="1"/>
    </xf>
    <xf numFmtId="4" fontId="28" fillId="2" borderId="71" xfId="2" applyNumberFormat="1" applyFont="1" applyFill="1" applyBorder="1" applyAlignment="1">
      <alignment horizontal="center" wrapText="1"/>
    </xf>
    <xf numFmtId="0" fontId="28" fillId="2" borderId="83" xfId="39" applyFont="1" applyFill="1" applyBorder="1" applyAlignment="1">
      <alignment horizontal="center" wrapText="1"/>
    </xf>
    <xf numFmtId="165" fontId="3" fillId="3" borderId="77" xfId="80" applyNumberFormat="1" applyFont="1" applyFill="1" applyBorder="1" applyAlignment="1" applyProtection="1">
      <alignment horizontal="right" vertical="center"/>
    </xf>
    <xf numFmtId="172" fontId="36" fillId="0" borderId="31" xfId="0" applyNumberFormat="1" applyFont="1" applyBorder="1"/>
    <xf numFmtId="172" fontId="29" fillId="0" borderId="77" xfId="0" applyNumberFormat="1" applyFont="1" applyBorder="1"/>
    <xf numFmtId="0" fontId="36" fillId="0" borderId="0" xfId="0" applyFont="1" applyAlignment="1">
      <alignment horizontal="center" vertical="center"/>
    </xf>
    <xf numFmtId="165" fontId="36" fillId="0" borderId="77" xfId="0" applyNumberFormat="1" applyFont="1" applyBorder="1"/>
    <xf numFmtId="165" fontId="2" fillId="0" borderId="0" xfId="0" applyNumberFormat="1" applyFont="1"/>
    <xf numFmtId="165" fontId="2" fillId="0" borderId="77" xfId="0" applyNumberFormat="1" applyFont="1" applyBorder="1"/>
    <xf numFmtId="0" fontId="36" fillId="0" borderId="77" xfId="0" applyFont="1" applyBorder="1"/>
    <xf numFmtId="0" fontId="29" fillId="0" borderId="77" xfId="0" applyFont="1" applyBorder="1" applyAlignment="1">
      <alignment horizontal="right" vertical="center"/>
    </xf>
    <xf numFmtId="10" fontId="29" fillId="0" borderId="77" xfId="2" applyNumberFormat="1" applyFont="1" applyBorder="1" applyAlignment="1">
      <alignment horizontal="center" vertical="center" wrapText="1"/>
    </xf>
    <xf numFmtId="4" fontId="28" fillId="2" borderId="17" xfId="2" applyNumberFormat="1" applyFont="1" applyFill="1" applyBorder="1" applyAlignment="1">
      <alignment horizontal="center" vertical="center" wrapText="1"/>
    </xf>
    <xf numFmtId="0" fontId="8" fillId="3" borderId="7" xfId="0" applyFont="1" applyFill="1" applyBorder="1" applyAlignment="1">
      <alignment vertical="center" wrapText="1"/>
    </xf>
    <xf numFmtId="0" fontId="8" fillId="3" borderId="18" xfId="0" applyFont="1" applyFill="1" applyBorder="1" applyAlignment="1">
      <alignment vertical="center" wrapText="1"/>
    </xf>
    <xf numFmtId="0" fontId="28" fillId="2" borderId="23" xfId="2" applyFont="1" applyFill="1" applyBorder="1" applyAlignment="1">
      <alignment horizontal="center" vertical="center" wrapText="1"/>
    </xf>
    <xf numFmtId="4" fontId="28" fillId="2" borderId="22" xfId="2" applyNumberFormat="1" applyFont="1" applyFill="1" applyBorder="1" applyAlignment="1">
      <alignment horizontal="center" vertical="center" wrapText="1"/>
    </xf>
    <xf numFmtId="0" fontId="28" fillId="2" borderId="32" xfId="2" applyFont="1" applyFill="1" applyBorder="1" applyAlignment="1">
      <alignment horizontal="center" vertical="center" wrapText="1"/>
    </xf>
    <xf numFmtId="4" fontId="3" fillId="3" borderId="81" xfId="0" applyNumberFormat="1" applyFont="1" applyFill="1" applyBorder="1" applyAlignment="1">
      <alignment vertical="center"/>
    </xf>
    <xf numFmtId="4" fontId="3" fillId="3" borderId="82" xfId="0" applyNumberFormat="1" applyFont="1" applyFill="1" applyBorder="1" applyAlignment="1">
      <alignment vertical="center"/>
    </xf>
    <xf numFmtId="0" fontId="28" fillId="2" borderId="88" xfId="39" applyFont="1" applyFill="1" applyBorder="1" applyAlignment="1">
      <alignment horizontal="center" wrapText="1"/>
    </xf>
    <xf numFmtId="165" fontId="2" fillId="0" borderId="77" xfId="0" applyNumberFormat="1" applyFont="1" applyBorder="1" applyAlignment="1">
      <alignment vertical="center"/>
    </xf>
    <xf numFmtId="2" fontId="2" fillId="0" borderId="0" xfId="0" applyNumberFormat="1" applyFont="1"/>
    <xf numFmtId="2" fontId="3" fillId="0" borderId="0" xfId="0" applyNumberFormat="1" applyFont="1"/>
    <xf numFmtId="173" fontId="36" fillId="0" borderId="77" xfId="0" applyNumberFormat="1" applyFont="1" applyBorder="1"/>
    <xf numFmtId="169" fontId="2" fillId="0" borderId="4" xfId="0" applyNumberFormat="1" applyFont="1" applyBorder="1"/>
    <xf numFmtId="172" fontId="2" fillId="0" borderId="31" xfId="0" applyNumberFormat="1" applyFont="1" applyBorder="1"/>
    <xf numFmtId="172" fontId="3" fillId="0" borderId="77" xfId="0" applyNumberFormat="1" applyFont="1" applyBorder="1"/>
    <xf numFmtId="171" fontId="2" fillId="0" borderId="77" xfId="0" applyNumberFormat="1" applyFont="1" applyBorder="1"/>
    <xf numFmtId="173" fontId="2" fillId="0" borderId="77" xfId="0" applyNumberFormat="1" applyFont="1" applyBorder="1"/>
    <xf numFmtId="4" fontId="28" fillId="2" borderId="63" xfId="2" applyNumberFormat="1" applyFont="1" applyFill="1" applyBorder="1" applyAlignment="1">
      <alignment wrapText="1"/>
    </xf>
    <xf numFmtId="4" fontId="28" fillId="2" borderId="83" xfId="2" applyNumberFormat="1" applyFont="1" applyFill="1" applyBorder="1" applyAlignment="1">
      <alignment wrapText="1"/>
    </xf>
    <xf numFmtId="0" fontId="3" fillId="0" borderId="77" xfId="87" applyBorder="1" applyAlignment="1">
      <alignment horizontal="center" vertical="center"/>
    </xf>
    <xf numFmtId="3" fontId="28" fillId="2" borderId="85" xfId="2" applyNumberFormat="1" applyFont="1" applyFill="1" applyBorder="1" applyAlignment="1">
      <alignment wrapText="1"/>
    </xf>
    <xf numFmtId="3" fontId="28" fillId="2" borderId="63" xfId="2" applyNumberFormat="1" applyFont="1" applyFill="1" applyBorder="1" applyAlignment="1">
      <alignment wrapText="1"/>
    </xf>
    <xf numFmtId="0" fontId="33" fillId="2" borderId="21" xfId="2" applyFont="1" applyFill="1" applyBorder="1" applyAlignment="1">
      <alignment horizontal="center" wrapText="1"/>
    </xf>
    <xf numFmtId="4" fontId="28" fillId="2" borderId="89" xfId="2" applyNumberFormat="1" applyFont="1" applyFill="1" applyBorder="1" applyAlignment="1">
      <alignment horizontal="center" wrapText="1"/>
    </xf>
    <xf numFmtId="165" fontId="2" fillId="0" borderId="4" xfId="0" applyNumberFormat="1" applyFont="1" applyBorder="1" applyAlignment="1">
      <alignment horizontal="right" vertical="center"/>
    </xf>
    <xf numFmtId="0" fontId="54" fillId="29" borderId="0" xfId="87" applyFont="1" applyFill="1"/>
    <xf numFmtId="4" fontId="28" fillId="2" borderId="90" xfId="2" applyNumberFormat="1" applyFont="1" applyFill="1" applyBorder="1" applyAlignment="1">
      <alignment horizontal="center" wrapText="1"/>
    </xf>
    <xf numFmtId="10" fontId="2" fillId="0" borderId="0" xfId="0" applyNumberFormat="1" applyFont="1"/>
    <xf numFmtId="165" fontId="0" fillId="0" borderId="0" xfId="0" applyNumberFormat="1"/>
    <xf numFmtId="4" fontId="3" fillId="4" borderId="4" xfId="2" applyNumberFormat="1" applyFill="1" applyBorder="1" applyAlignment="1" applyProtection="1">
      <alignment vertical="center"/>
      <protection locked="0"/>
    </xf>
    <xf numFmtId="0" fontId="29" fillId="3" borderId="37" xfId="39" applyFont="1" applyFill="1" applyBorder="1" applyAlignment="1">
      <alignment vertical="center" wrapText="1"/>
    </xf>
    <xf numFmtId="0" fontId="29" fillId="3" borderId="55" xfId="39" applyFont="1" applyFill="1" applyBorder="1" applyAlignment="1">
      <alignment vertical="center" wrapText="1"/>
    </xf>
    <xf numFmtId="0" fontId="30" fillId="2" borderId="28" xfId="2" applyFont="1" applyFill="1" applyBorder="1" applyAlignment="1">
      <alignment vertical="top" wrapText="1"/>
    </xf>
    <xf numFmtId="2" fontId="3" fillId="0" borderId="82" xfId="87" applyNumberFormat="1" applyBorder="1" applyAlignment="1">
      <alignment horizontal="center" vertical="center"/>
    </xf>
    <xf numFmtId="165" fontId="3" fillId="3" borderId="92" xfId="80" applyNumberFormat="1" applyFont="1" applyFill="1" applyBorder="1" applyAlignment="1" applyProtection="1">
      <alignment horizontal="right" vertical="center"/>
    </xf>
    <xf numFmtId="4" fontId="28" fillId="2" borderId="63" xfId="2" applyNumberFormat="1" applyFont="1" applyFill="1" applyBorder="1" applyAlignment="1">
      <alignment horizontal="center" wrapText="1"/>
    </xf>
    <xf numFmtId="0" fontId="28" fillId="2" borderId="93" xfId="39" applyFont="1" applyFill="1" applyBorder="1" applyAlignment="1">
      <alignment horizontal="center" wrapText="1"/>
    </xf>
    <xf numFmtId="0" fontId="28" fillId="2" borderId="90" xfId="39" applyFont="1" applyFill="1" applyBorder="1" applyAlignment="1">
      <alignment horizontal="center" wrapText="1"/>
    </xf>
    <xf numFmtId="0" fontId="28" fillId="2" borderId="89" xfId="39" applyFont="1" applyFill="1" applyBorder="1" applyAlignment="1">
      <alignment horizontal="center" wrapText="1"/>
    </xf>
    <xf numFmtId="4" fontId="26" fillId="3" borderId="87" xfId="0" applyNumberFormat="1" applyFont="1" applyFill="1" applyBorder="1" applyAlignment="1">
      <alignment horizontal="right" vertical="center"/>
    </xf>
    <xf numFmtId="4" fontId="3" fillId="4" borderId="71" xfId="2" applyNumberFormat="1" applyFill="1" applyBorder="1" applyAlignment="1" applyProtection="1">
      <alignment vertical="center"/>
      <protection locked="0"/>
    </xf>
    <xf numFmtId="0" fontId="28" fillId="2" borderId="54" xfId="2" applyFont="1" applyFill="1" applyBorder="1" applyAlignment="1">
      <alignment horizontal="center" vertical="center" wrapText="1"/>
    </xf>
    <xf numFmtId="4" fontId="28" fillId="2" borderId="21" xfId="2" applyNumberFormat="1" applyFont="1" applyFill="1" applyBorder="1" applyAlignment="1">
      <alignment horizontal="center" vertical="center" wrapText="1"/>
    </xf>
    <xf numFmtId="4" fontId="2" fillId="3" borderId="95" xfId="0" applyNumberFormat="1" applyFont="1" applyFill="1" applyBorder="1" applyAlignment="1">
      <alignment horizontal="right" vertical="center"/>
    </xf>
    <xf numFmtId="4" fontId="3" fillId="4" borderId="57" xfId="2" applyNumberFormat="1" applyFill="1" applyBorder="1" applyAlignment="1" applyProtection="1">
      <alignment vertical="center"/>
      <protection locked="0"/>
    </xf>
    <xf numFmtId="2" fontId="3" fillId="0" borderId="56" xfId="87" applyNumberFormat="1" applyBorder="1" applyAlignment="1">
      <alignment horizontal="center" vertical="center"/>
    </xf>
    <xf numFmtId="0" fontId="3" fillId="0" borderId="99" xfId="87" applyBorder="1" applyAlignment="1">
      <alignment vertical="center"/>
    </xf>
    <xf numFmtId="0" fontId="3" fillId="0" borderId="100" xfId="86" applyFont="1" applyBorder="1" applyAlignment="1">
      <alignment horizontal="center"/>
    </xf>
    <xf numFmtId="0" fontId="3" fillId="0" borderId="100" xfId="87" applyBorder="1" applyAlignment="1">
      <alignment horizontal="center" vertical="center"/>
    </xf>
    <xf numFmtId="4" fontId="3" fillId="0" borderId="100" xfId="86" applyNumberFormat="1" applyFont="1" applyBorder="1" applyAlignment="1">
      <alignment horizontal="right"/>
    </xf>
    <xf numFmtId="0" fontId="2" fillId="0" borderId="100" xfId="86" applyFont="1" applyBorder="1" applyAlignment="1">
      <alignment horizontal="center"/>
    </xf>
    <xf numFmtId="0" fontId="2" fillId="0" borderId="100" xfId="86" applyFont="1" applyBorder="1" applyAlignment="1">
      <alignment horizontal="right"/>
    </xf>
    <xf numFmtId="0" fontId="2" fillId="0" borderId="100" xfId="87" applyFont="1" applyBorder="1" applyAlignment="1">
      <alignment horizontal="center" vertical="center"/>
    </xf>
    <xf numFmtId="2" fontId="2" fillId="0" borderId="100" xfId="86" applyNumberFormat="1" applyFont="1" applyBorder="1" applyAlignment="1">
      <alignment horizontal="right"/>
    </xf>
    <xf numFmtId="168" fontId="47" fillId="4" borderId="50" xfId="0" applyNumberFormat="1" applyFont="1" applyFill="1" applyBorder="1" applyAlignment="1" applyProtection="1">
      <alignment horizontal="center" vertical="center" wrapText="1"/>
      <protection locked="0"/>
    </xf>
    <xf numFmtId="0" fontId="3" fillId="0" borderId="103" xfId="86" applyFont="1" applyBorder="1" applyAlignment="1">
      <alignment horizontal="center"/>
    </xf>
    <xf numFmtId="4" fontId="3" fillId="0" borderId="103" xfId="86" applyNumberFormat="1" applyFont="1" applyBorder="1" applyAlignment="1">
      <alignment horizontal="right"/>
    </xf>
    <xf numFmtId="0" fontId="3" fillId="0" borderId="103" xfId="87" applyBorder="1" applyAlignment="1">
      <alignment horizontal="center" vertical="center"/>
    </xf>
    <xf numFmtId="0" fontId="3" fillId="0" borderId="102" xfId="87" applyBorder="1" applyAlignment="1">
      <alignment vertical="center"/>
    </xf>
    <xf numFmtId="0" fontId="3" fillId="0" borderId="30" xfId="0" applyFont="1" applyBorder="1" applyAlignment="1">
      <alignment vertical="center" wrapText="1"/>
    </xf>
    <xf numFmtId="0" fontId="3" fillId="0" borderId="27" xfId="0" applyFont="1" applyBorder="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57" xfId="0" applyFont="1" applyBorder="1" applyAlignment="1">
      <alignment vertical="center" wrapText="1"/>
    </xf>
    <xf numFmtId="0" fontId="29" fillId="3" borderId="0" xfId="39" applyFont="1" applyFill="1" applyAlignment="1">
      <alignment vertical="center" wrapText="1"/>
    </xf>
    <xf numFmtId="0" fontId="29" fillId="3" borderId="57" xfId="39" applyFont="1" applyFill="1" applyBorder="1" applyAlignment="1">
      <alignment vertical="center" wrapText="1"/>
    </xf>
    <xf numFmtId="0" fontId="3" fillId="0" borderId="93" xfId="0" applyFont="1" applyBorder="1" applyAlignment="1">
      <alignment vertical="center" wrapText="1"/>
    </xf>
    <xf numFmtId="0" fontId="3" fillId="0" borderId="93" xfId="0" applyFont="1" applyBorder="1" applyAlignment="1">
      <alignment horizontal="center" vertical="center" wrapText="1"/>
    </xf>
    <xf numFmtId="0" fontId="3" fillId="0" borderId="102" xfId="0" applyFont="1" applyBorder="1" applyAlignment="1">
      <alignment vertical="center" wrapText="1"/>
    </xf>
    <xf numFmtId="0" fontId="3" fillId="0" borderId="104" xfId="0" applyFont="1" applyBorder="1" applyAlignment="1">
      <alignment vertical="center" wrapText="1"/>
    </xf>
    <xf numFmtId="0" fontId="3" fillId="0" borderId="91" xfId="0" applyFont="1" applyBorder="1" applyAlignment="1">
      <alignment vertical="center" wrapText="1"/>
    </xf>
    <xf numFmtId="0" fontId="3" fillId="0" borderId="80" xfId="0" applyFont="1" applyBorder="1" applyAlignment="1">
      <alignment vertical="center" wrapText="1"/>
    </xf>
    <xf numFmtId="0" fontId="3" fillId="0" borderId="80" xfId="0" applyFont="1" applyBorder="1" applyAlignment="1">
      <alignment horizontal="center" vertical="center" wrapText="1"/>
    </xf>
    <xf numFmtId="0" fontId="3" fillId="0" borderId="96" xfId="0" applyFont="1" applyBorder="1" applyAlignment="1">
      <alignment vertical="center" wrapText="1"/>
    </xf>
    <xf numFmtId="0" fontId="3" fillId="0" borderId="105" xfId="0" applyFont="1" applyBorder="1" applyAlignment="1">
      <alignment vertical="center" wrapText="1"/>
    </xf>
    <xf numFmtId="0" fontId="29" fillId="3" borderId="97" xfId="39" applyFont="1" applyFill="1" applyBorder="1" applyAlignment="1">
      <alignment vertical="center" wrapText="1"/>
    </xf>
    <xf numFmtId="0" fontId="29" fillId="3" borderId="80" xfId="39" applyFont="1" applyFill="1" applyBorder="1" applyAlignment="1">
      <alignment vertical="center" wrapText="1"/>
    </xf>
    <xf numFmtId="0" fontId="29" fillId="3" borderId="96" xfId="39" applyFont="1" applyFill="1" applyBorder="1" applyAlignment="1">
      <alignment vertical="center" wrapText="1"/>
    </xf>
    <xf numFmtId="4" fontId="3" fillId="4" borderId="103" xfId="2" applyNumberFormat="1" applyFill="1" applyBorder="1" applyAlignment="1" applyProtection="1">
      <alignment vertical="center"/>
      <protection locked="0"/>
    </xf>
    <xf numFmtId="4" fontId="2" fillId="3" borderId="101" xfId="0" applyNumberFormat="1" applyFont="1" applyFill="1" applyBorder="1" applyAlignment="1">
      <alignment horizontal="right" vertical="center"/>
    </xf>
    <xf numFmtId="0" fontId="29" fillId="3" borderId="105" xfId="39" applyFont="1" applyFill="1" applyBorder="1" applyAlignment="1">
      <alignment vertical="center" wrapText="1"/>
    </xf>
    <xf numFmtId="0" fontId="33" fillId="2" borderId="28" xfId="2" applyFont="1" applyFill="1" applyBorder="1" applyAlignment="1">
      <alignment horizontal="center" wrapText="1"/>
    </xf>
    <xf numFmtId="0" fontId="28" fillId="2" borderId="27" xfId="2" applyFont="1" applyFill="1" applyBorder="1" applyAlignment="1">
      <alignment horizontal="center" wrapText="1"/>
    </xf>
    <xf numFmtId="0" fontId="28" fillId="2" borderId="62" xfId="2" applyFont="1" applyFill="1" applyBorder="1" applyAlignment="1">
      <alignment horizontal="center" vertical="top" wrapText="1"/>
    </xf>
    <xf numFmtId="4" fontId="2" fillId="3" borderId="22" xfId="0" applyNumberFormat="1" applyFont="1" applyFill="1" applyBorder="1" applyAlignment="1">
      <alignment vertical="center"/>
    </xf>
    <xf numFmtId="4" fontId="3" fillId="4" borderId="22" xfId="2" applyNumberFormat="1" applyFill="1" applyBorder="1" applyAlignment="1" applyProtection="1">
      <alignment vertical="center"/>
      <protection locked="0"/>
    </xf>
    <xf numFmtId="4" fontId="3" fillId="3" borderId="21" xfId="0" applyNumberFormat="1" applyFont="1" applyFill="1" applyBorder="1" applyAlignment="1">
      <alignment horizontal="right" vertical="center"/>
    </xf>
    <xf numFmtId="4" fontId="8" fillId="3" borderId="6" xfId="0" applyNumberFormat="1" applyFont="1" applyFill="1" applyBorder="1" applyAlignment="1">
      <alignment vertical="center" wrapText="1"/>
    </xf>
    <xf numFmtId="165" fontId="3" fillId="3" borderId="103" xfId="80" applyNumberFormat="1" applyFont="1" applyFill="1" applyBorder="1" applyAlignment="1" applyProtection="1">
      <alignment horizontal="right" vertical="center"/>
    </xf>
    <xf numFmtId="0" fontId="44" fillId="0" borderId="103" xfId="0" applyFont="1" applyBorder="1" applyAlignment="1">
      <alignment horizontal="center"/>
    </xf>
    <xf numFmtId="0" fontId="3" fillId="27" borderId="0" xfId="0" applyFont="1" applyFill="1" applyAlignment="1">
      <alignment vertical="center"/>
    </xf>
    <xf numFmtId="169" fontId="2" fillId="27" borderId="0" xfId="0" applyNumberFormat="1" applyFont="1" applyFill="1"/>
    <xf numFmtId="165" fontId="44" fillId="0" borderId="77" xfId="0" applyNumberFormat="1" applyFont="1" applyBorder="1"/>
    <xf numFmtId="4" fontId="26" fillId="3" borderId="18" xfId="0" applyNumberFormat="1" applyFont="1" applyFill="1" applyBorder="1" applyAlignment="1">
      <alignment horizontal="right" vertical="center"/>
    </xf>
    <xf numFmtId="4" fontId="6" fillId="3" borderId="50" xfId="2" applyNumberFormat="1" applyFont="1" applyFill="1" applyBorder="1" applyAlignment="1">
      <alignment horizontal="center" wrapText="1"/>
    </xf>
    <xf numFmtId="0" fontId="2" fillId="0" borderId="0" xfId="0" quotePrefix="1" applyFont="1"/>
    <xf numFmtId="0" fontId="3" fillId="3" borderId="50" xfId="0" applyFont="1" applyFill="1" applyBorder="1" applyAlignment="1">
      <alignment horizontal="center" vertical="center"/>
    </xf>
    <xf numFmtId="0" fontId="3" fillId="28" borderId="53" xfId="0" applyFont="1" applyFill="1" applyBorder="1" applyAlignment="1">
      <alignment vertical="center"/>
    </xf>
    <xf numFmtId="0" fontId="3" fillId="28" borderId="51" xfId="0" applyFont="1" applyFill="1" applyBorder="1" applyAlignment="1">
      <alignment vertical="center"/>
    </xf>
    <xf numFmtId="0" fontId="3" fillId="28" borderId="52" xfId="0" applyFont="1" applyFill="1" applyBorder="1" applyAlignment="1">
      <alignment vertical="center"/>
    </xf>
    <xf numFmtId="0" fontId="3" fillId="28" borderId="4" xfId="0" applyFont="1" applyFill="1" applyBorder="1" applyAlignment="1">
      <alignment horizontal="center" vertical="center"/>
    </xf>
    <xf numFmtId="0" fontId="3" fillId="28" borderId="79" xfId="0" applyFont="1" applyFill="1" applyBorder="1" applyAlignment="1">
      <alignment vertical="center"/>
    </xf>
    <xf numFmtId="0" fontId="3" fillId="28" borderId="80" xfId="0" applyFont="1" applyFill="1" applyBorder="1" applyAlignment="1">
      <alignment vertical="center"/>
    </xf>
    <xf numFmtId="0" fontId="3" fillId="28" borderId="81" xfId="0" applyFont="1" applyFill="1" applyBorder="1" applyAlignment="1">
      <alignment vertical="center"/>
    </xf>
    <xf numFmtId="0" fontId="3" fillId="28" borderId="91" xfId="0" applyFont="1" applyFill="1" applyBorder="1" applyAlignment="1">
      <alignment vertical="center"/>
    </xf>
    <xf numFmtId="0" fontId="3" fillId="28" borderId="96" xfId="0" applyFont="1" applyFill="1" applyBorder="1" applyAlignment="1">
      <alignment vertical="center"/>
    </xf>
    <xf numFmtId="4" fontId="3" fillId="0" borderId="4" xfId="0" applyNumberFormat="1" applyFont="1" applyBorder="1" applyAlignment="1">
      <alignment vertical="center"/>
    </xf>
    <xf numFmtId="0" fontId="3" fillId="28" borderId="80" xfId="0" applyFont="1" applyFill="1" applyBorder="1" applyAlignment="1">
      <alignment vertical="center" wrapText="1"/>
    </xf>
    <xf numFmtId="0" fontId="3" fillId="28" borderId="96" xfId="0" applyFont="1" applyFill="1" applyBorder="1" applyAlignment="1">
      <alignment vertical="center" wrapText="1"/>
    </xf>
    <xf numFmtId="0" fontId="3" fillId="28" borderId="91" xfId="0" applyFont="1" applyFill="1" applyBorder="1" applyAlignment="1">
      <alignment horizontal="left" vertical="center"/>
    </xf>
    <xf numFmtId="0" fontId="3" fillId="28" borderId="51" xfId="0" applyFont="1" applyFill="1" applyBorder="1" applyAlignment="1">
      <alignment vertical="center" wrapText="1"/>
    </xf>
    <xf numFmtId="0" fontId="3" fillId="28" borderId="52" xfId="0" applyFont="1" applyFill="1" applyBorder="1" applyAlignment="1">
      <alignment vertical="center" wrapText="1"/>
    </xf>
    <xf numFmtId="0" fontId="3" fillId="28" borderId="81" xfId="0" applyFont="1" applyFill="1" applyBorder="1" applyAlignment="1">
      <alignment vertical="center" wrapText="1"/>
    </xf>
    <xf numFmtId="167" fontId="3" fillId="0" borderId="2" xfId="0" applyNumberFormat="1" applyFont="1" applyBorder="1" applyAlignment="1">
      <alignment horizontal="right" vertical="center"/>
    </xf>
    <xf numFmtId="167" fontId="3" fillId="0" borderId="70" xfId="0" applyNumberFormat="1" applyFont="1" applyBorder="1" applyAlignment="1">
      <alignment horizontal="right" vertical="center"/>
    </xf>
    <xf numFmtId="167" fontId="3" fillId="0" borderId="101" xfId="0" applyNumberFormat="1" applyFont="1" applyBorder="1" applyAlignment="1">
      <alignment horizontal="right" vertical="center"/>
    </xf>
    <xf numFmtId="167" fontId="3" fillId="0" borderId="94" xfId="0" applyNumberFormat="1" applyFont="1" applyBorder="1" applyAlignment="1">
      <alignment horizontal="right" vertical="center"/>
    </xf>
    <xf numFmtId="165" fontId="2" fillId="0" borderId="4" xfId="0" applyNumberFormat="1" applyFont="1" applyBorder="1" applyAlignment="1">
      <alignment vertical="center"/>
    </xf>
    <xf numFmtId="4" fontId="28" fillId="2" borderId="32" xfId="2" applyNumberFormat="1" applyFont="1" applyFill="1" applyBorder="1" applyAlignment="1">
      <alignment horizontal="center" vertical="center" wrapText="1"/>
    </xf>
    <xf numFmtId="172" fontId="2" fillId="0" borderId="103" xfId="0" applyNumberFormat="1" applyFont="1" applyBorder="1"/>
    <xf numFmtId="172" fontId="3" fillId="0" borderId="103" xfId="0" applyNumberFormat="1" applyFont="1" applyBorder="1"/>
    <xf numFmtId="0" fontId="2" fillId="0" borderId="103" xfId="86" applyFont="1" applyBorder="1" applyAlignment="1">
      <alignment horizontal="center"/>
    </xf>
    <xf numFmtId="4" fontId="2" fillId="0" borderId="103" xfId="86" applyNumberFormat="1" applyFont="1" applyBorder="1" applyAlignment="1">
      <alignment horizontal="right"/>
    </xf>
    <xf numFmtId="0" fontId="2" fillId="0" borderId="103" xfId="86" applyFont="1" applyBorder="1" applyAlignment="1">
      <alignment horizontal="right"/>
    </xf>
    <xf numFmtId="2" fontId="2" fillId="0" borderId="103" xfId="86" applyNumberFormat="1" applyFont="1" applyBorder="1" applyAlignment="1">
      <alignment horizontal="right"/>
    </xf>
    <xf numFmtId="4" fontId="3" fillId="3" borderId="96" xfId="0" applyNumberFormat="1" applyFont="1" applyFill="1" applyBorder="1" applyAlignment="1">
      <alignment vertical="center"/>
    </xf>
    <xf numFmtId="4" fontId="3" fillId="3" borderId="103" xfId="0" applyNumberFormat="1" applyFont="1" applyFill="1" applyBorder="1" applyAlignment="1">
      <alignment vertical="center"/>
    </xf>
    <xf numFmtId="4" fontId="47" fillId="4" borderId="50" xfId="2" applyNumberFormat="1" applyFont="1" applyFill="1" applyBorder="1" applyAlignment="1" applyProtection="1">
      <alignment vertical="center"/>
      <protection locked="0"/>
    </xf>
    <xf numFmtId="4" fontId="47" fillId="4" borderId="77" xfId="2" applyNumberFormat="1" applyFont="1" applyFill="1" applyBorder="1" applyAlignment="1" applyProtection="1">
      <alignment vertical="center"/>
      <protection locked="0"/>
    </xf>
    <xf numFmtId="4" fontId="47" fillId="4" borderId="100" xfId="2" applyNumberFormat="1" applyFont="1" applyFill="1" applyBorder="1" applyAlignment="1" applyProtection="1">
      <alignment vertical="center"/>
      <protection locked="0"/>
    </xf>
    <xf numFmtId="4" fontId="47" fillId="4" borderId="103" xfId="2" applyNumberFormat="1" applyFont="1" applyFill="1" applyBorder="1" applyAlignment="1" applyProtection="1">
      <alignment vertical="center"/>
      <protection locked="0"/>
    </xf>
    <xf numFmtId="165" fontId="4" fillId="3" borderId="86" xfId="80" applyNumberFormat="1" applyFont="1" applyFill="1" applyBorder="1" applyAlignment="1" applyProtection="1">
      <alignment horizontal="right" vertical="center"/>
    </xf>
    <xf numFmtId="165" fontId="4" fillId="3" borderId="103" xfId="80" applyNumberFormat="1" applyFont="1" applyFill="1" applyBorder="1" applyAlignment="1" applyProtection="1">
      <alignment horizontal="right" vertical="center"/>
    </xf>
    <xf numFmtId="10" fontId="4" fillId="3" borderId="80" xfId="2" applyNumberFormat="1" applyFont="1" applyFill="1" applyBorder="1" applyAlignment="1">
      <alignment horizontal="center" vertical="center" wrapText="1"/>
    </xf>
    <xf numFmtId="0" fontId="4" fillId="3" borderId="80" xfId="0" applyFont="1" applyFill="1" applyBorder="1" applyAlignment="1">
      <alignment horizontal="right" vertical="center"/>
    </xf>
    <xf numFmtId="0" fontId="31" fillId="3" borderId="91" xfId="0" applyFont="1" applyFill="1" applyBorder="1"/>
    <xf numFmtId="4" fontId="2" fillId="3" borderId="103" xfId="0" applyNumberFormat="1" applyFont="1" applyFill="1" applyBorder="1" applyAlignment="1">
      <alignment horizontal="right" vertical="center"/>
    </xf>
    <xf numFmtId="3" fontId="28" fillId="2" borderId="93" xfId="2" applyNumberFormat="1" applyFont="1" applyFill="1" applyBorder="1" applyAlignment="1">
      <alignment wrapText="1"/>
    </xf>
    <xf numFmtId="4" fontId="28" fillId="2" borderId="90" xfId="2" applyNumberFormat="1" applyFont="1" applyFill="1" applyBorder="1" applyAlignment="1">
      <alignment wrapText="1"/>
    </xf>
    <xf numFmtId="0" fontId="1" fillId="0" borderId="0" xfId="0" applyFont="1" applyAlignment="1">
      <alignment vertical="center"/>
    </xf>
    <xf numFmtId="4" fontId="2" fillId="3" borderId="103" xfId="0" applyNumberFormat="1" applyFont="1" applyFill="1" applyBorder="1" applyAlignment="1">
      <alignment vertical="center"/>
    </xf>
    <xf numFmtId="2" fontId="3" fillId="0" borderId="101" xfId="87" applyNumberFormat="1" applyBorder="1" applyAlignment="1">
      <alignment horizontal="center" vertical="center"/>
    </xf>
    <xf numFmtId="4" fontId="3" fillId="3" borderId="101" xfId="0" applyNumberFormat="1" applyFont="1" applyFill="1" applyBorder="1" applyAlignment="1">
      <alignment vertical="center"/>
    </xf>
    <xf numFmtId="0" fontId="3" fillId="3" borderId="103" xfId="0" applyFont="1" applyFill="1" applyBorder="1" applyAlignment="1">
      <alignment horizontal="center" vertical="center"/>
    </xf>
    <xf numFmtId="168" fontId="47" fillId="4" borderId="103" xfId="0" applyNumberFormat="1" applyFont="1" applyFill="1" applyBorder="1" applyAlignment="1" applyProtection="1">
      <alignment horizontal="center" vertical="center" wrapText="1"/>
      <protection locked="0"/>
    </xf>
    <xf numFmtId="0" fontId="6" fillId="3" borderId="103" xfId="39" applyFont="1" applyFill="1" applyBorder="1" applyAlignment="1">
      <alignment textRotation="90" wrapText="1"/>
    </xf>
    <xf numFmtId="4" fontId="41" fillId="3" borderId="103" xfId="2" applyNumberFormat="1" applyFont="1" applyFill="1" applyBorder="1" applyAlignment="1">
      <alignment horizontal="center" textRotation="90" wrapText="1"/>
    </xf>
    <xf numFmtId="4" fontId="6" fillId="3" borderId="103" xfId="2" applyNumberFormat="1" applyFont="1" applyFill="1" applyBorder="1" applyAlignment="1">
      <alignment horizontal="center" wrapText="1"/>
    </xf>
    <xf numFmtId="0" fontId="44" fillId="0" borderId="103" xfId="0" applyFont="1" applyBorder="1" applyAlignment="1">
      <alignment horizontal="center" vertical="center"/>
    </xf>
    <xf numFmtId="0" fontId="4" fillId="0" borderId="103" xfId="0" applyFont="1" applyBorder="1" applyAlignment="1">
      <alignment horizontal="center"/>
    </xf>
    <xf numFmtId="0" fontId="26" fillId="0" borderId="103" xfId="0" quotePrefix="1" applyFont="1" applyBorder="1" applyAlignment="1">
      <alignment horizontal="center" vertical="center"/>
    </xf>
    <xf numFmtId="0" fontId="26" fillId="0" borderId="103" xfId="0" applyFont="1" applyBorder="1" applyAlignment="1">
      <alignment horizontal="center" vertical="center"/>
    </xf>
    <xf numFmtId="0" fontId="8" fillId="0" borderId="103" xfId="0" applyFont="1" applyBorder="1" applyAlignment="1">
      <alignment horizontal="center"/>
    </xf>
    <xf numFmtId="165" fontId="2" fillId="0" borderId="103" xfId="0" applyNumberFormat="1" applyFont="1" applyBorder="1" applyAlignment="1">
      <alignment vertical="center"/>
    </xf>
    <xf numFmtId="0" fontId="30" fillId="0" borderId="0" xfId="2" applyFont="1" applyAlignment="1">
      <alignment vertical="center" wrapText="1"/>
    </xf>
    <xf numFmtId="170" fontId="59" fillId="30" borderId="103" xfId="0" applyNumberFormat="1" applyFont="1" applyFill="1" applyBorder="1"/>
    <xf numFmtId="170" fontId="2" fillId="30" borderId="77" xfId="0" applyNumberFormat="1" applyFont="1" applyFill="1" applyBorder="1"/>
    <xf numFmtId="170" fontId="2" fillId="30" borderId="103" xfId="0" applyNumberFormat="1" applyFont="1" applyFill="1" applyBorder="1"/>
    <xf numFmtId="170" fontId="36" fillId="30" borderId="77" xfId="0" applyNumberFormat="1" applyFont="1" applyFill="1" applyBorder="1"/>
    <xf numFmtId="0" fontId="3" fillId="0" borderId="103" xfId="0" applyFont="1" applyBorder="1" applyAlignment="1">
      <alignment vertical="center" wrapText="1"/>
    </xf>
    <xf numFmtId="0" fontId="3" fillId="0" borderId="98" xfId="0" applyFont="1" applyBorder="1" applyAlignment="1">
      <alignment vertical="center" wrapText="1"/>
    </xf>
    <xf numFmtId="0" fontId="3" fillId="0" borderId="23" xfId="0" applyFont="1" applyBorder="1" applyAlignment="1">
      <alignment vertical="center" wrapText="1"/>
    </xf>
    <xf numFmtId="0" fontId="3" fillId="0" borderId="97" xfId="0" applyFont="1" applyBorder="1" applyAlignment="1">
      <alignment vertical="center" wrapText="1"/>
    </xf>
    <xf numFmtId="0" fontId="3" fillId="0" borderId="71" xfId="0" applyFont="1" applyBorder="1" applyAlignment="1">
      <alignment vertical="center" wrapText="1"/>
    </xf>
    <xf numFmtId="4" fontId="3" fillId="4" borderId="95" xfId="2" applyNumberFormat="1" applyFill="1" applyBorder="1" applyAlignment="1" applyProtection="1">
      <alignment vertical="center"/>
      <protection locked="0"/>
    </xf>
    <xf numFmtId="4" fontId="3" fillId="27" borderId="4" xfId="0" applyNumberFormat="1" applyFont="1" applyFill="1" applyBorder="1" applyAlignment="1">
      <alignment vertical="center"/>
    </xf>
    <xf numFmtId="0" fontId="3" fillId="30" borderId="77" xfId="0" applyFont="1" applyFill="1" applyBorder="1" applyAlignment="1">
      <alignment vertical="center"/>
    </xf>
    <xf numFmtId="0" fontId="44" fillId="0" borderId="103" xfId="0" applyFont="1" applyBorder="1" applyAlignment="1">
      <alignment horizontal="center" wrapText="1"/>
    </xf>
    <xf numFmtId="0" fontId="2" fillId="0" borderId="77" xfId="0" applyFont="1" applyBorder="1" applyAlignment="1">
      <alignment horizontal="left" vertical="center"/>
    </xf>
    <xf numFmtId="0" fontId="3" fillId="0" borderId="77" xfId="0" applyFont="1" applyBorder="1" applyAlignment="1">
      <alignment vertical="center" wrapText="1"/>
    </xf>
    <xf numFmtId="0" fontId="3" fillId="0" borderId="77" xfId="0" applyFont="1" applyBorder="1" applyAlignment="1">
      <alignment vertical="center"/>
    </xf>
    <xf numFmtId="0" fontId="3" fillId="0" borderId="4" xfId="0" applyFont="1" applyBorder="1" applyAlignment="1">
      <alignment vertical="center"/>
    </xf>
    <xf numFmtId="0" fontId="3" fillId="0" borderId="31" xfId="0" applyFont="1" applyBorder="1" applyAlignment="1">
      <alignment vertical="center"/>
    </xf>
    <xf numFmtId="0" fontId="3" fillId="0" borderId="103" xfId="0" applyFont="1" applyBorder="1" applyAlignment="1">
      <alignment horizontal="left" vertical="center" wrapText="1"/>
    </xf>
    <xf numFmtId="0" fontId="44" fillId="0" borderId="103" xfId="0" applyFont="1" applyBorder="1" applyAlignment="1">
      <alignment horizontal="center"/>
    </xf>
    <xf numFmtId="0" fontId="44" fillId="0" borderId="103" xfId="0" applyFont="1" applyBorder="1" applyAlignment="1">
      <alignment horizontal="center" vertical="center"/>
    </xf>
    <xf numFmtId="0" fontId="26" fillId="0" borderId="103" xfId="0" applyFont="1" applyBorder="1" applyAlignment="1">
      <alignment horizontal="center" vertical="center"/>
    </xf>
    <xf numFmtId="0" fontId="29" fillId="0" borderId="77" xfId="0" applyFont="1" applyBorder="1" applyAlignment="1">
      <alignment horizontal="center" vertical="center"/>
    </xf>
    <xf numFmtId="0" fontId="59" fillId="0" borderId="91" xfId="0" applyFont="1" applyBorder="1" applyAlignment="1">
      <alignment horizontal="left"/>
    </xf>
    <xf numFmtId="0" fontId="59" fillId="0" borderId="80" xfId="0" applyFont="1" applyBorder="1" applyAlignment="1">
      <alignment horizontal="left"/>
    </xf>
    <xf numFmtId="0" fontId="59" fillId="0" borderId="96" xfId="0" applyFont="1" applyBorder="1" applyAlignment="1">
      <alignment horizontal="left"/>
    </xf>
    <xf numFmtId="0" fontId="4" fillId="0" borderId="103" xfId="0" applyFont="1" applyBorder="1" applyAlignment="1">
      <alignment horizontal="left" vertical="center"/>
    </xf>
    <xf numFmtId="0" fontId="44" fillId="0" borderId="103" xfId="0" applyFont="1" applyBorder="1" applyAlignment="1">
      <alignment horizontal="left"/>
    </xf>
    <xf numFmtId="0" fontId="55" fillId="4" borderId="19" xfId="2" applyFont="1" applyFill="1" applyBorder="1" applyAlignment="1">
      <alignment horizontal="center" vertical="center"/>
    </xf>
    <xf numFmtId="0" fontId="55" fillId="4" borderId="7" xfId="2" applyFont="1" applyFill="1" applyBorder="1" applyAlignment="1">
      <alignment horizontal="center" vertical="center"/>
    </xf>
    <xf numFmtId="0" fontId="55" fillId="4" borderId="87" xfId="2" applyFont="1" applyFill="1" applyBorder="1" applyAlignment="1">
      <alignment horizontal="center" vertical="center"/>
    </xf>
    <xf numFmtId="0" fontId="37" fillId="2" borderId="28" xfId="0" applyFont="1" applyFill="1" applyBorder="1" applyAlignment="1">
      <alignment vertical="center"/>
    </xf>
    <xf numFmtId="0" fontId="37" fillId="2" borderId="58" xfId="0" applyFont="1" applyFill="1" applyBorder="1" applyAlignment="1">
      <alignment vertical="center"/>
    </xf>
    <xf numFmtId="0" fontId="37" fillId="2" borderId="59" xfId="0" applyFont="1" applyFill="1" applyBorder="1" applyAlignment="1">
      <alignment vertical="center"/>
    </xf>
    <xf numFmtId="4" fontId="6" fillId="3" borderId="50" xfId="2" applyNumberFormat="1" applyFont="1" applyFill="1" applyBorder="1" applyAlignment="1">
      <alignment horizontal="center" wrapText="1"/>
    </xf>
    <xf numFmtId="0" fontId="38" fillId="3" borderId="30" xfId="0" applyFont="1" applyFill="1" applyBorder="1" applyAlignment="1">
      <alignment horizontal="center" vertical="top" wrapText="1"/>
    </xf>
    <xf numFmtId="0" fontId="34" fillId="3" borderId="27" xfId="0" applyFont="1" applyFill="1" applyBorder="1" applyAlignment="1">
      <alignment horizontal="center" vertical="top" wrapText="1"/>
    </xf>
    <xf numFmtId="0" fontId="34" fillId="3" borderId="0" xfId="0" applyFont="1" applyFill="1" applyAlignment="1">
      <alignment horizontal="center" vertical="top" wrapText="1"/>
    </xf>
    <xf numFmtId="0" fontId="34" fillId="3" borderId="29" xfId="0" applyFont="1" applyFill="1" applyBorder="1" applyAlignment="1">
      <alignment horizontal="center" vertical="top" wrapText="1"/>
    </xf>
    <xf numFmtId="166" fontId="53" fillId="3" borderId="72" xfId="0" applyNumberFormat="1" applyFont="1" applyFill="1" applyBorder="1" applyAlignment="1">
      <alignment horizontal="left" vertical="center" wrapText="1"/>
    </xf>
    <xf numFmtId="166" fontId="53" fillId="3" borderId="7" xfId="0" applyNumberFormat="1" applyFont="1" applyFill="1" applyBorder="1" applyAlignment="1">
      <alignment horizontal="left" vertical="center"/>
    </xf>
    <xf numFmtId="166" fontId="53" fillId="3" borderId="87" xfId="0" applyNumberFormat="1" applyFont="1" applyFill="1" applyBorder="1" applyAlignment="1">
      <alignment horizontal="left" vertical="center"/>
    </xf>
    <xf numFmtId="0" fontId="8" fillId="3" borderId="19" xfId="0" applyFont="1" applyFill="1" applyBorder="1" applyAlignment="1">
      <alignment horizontal="left" vertical="center" wrapText="1"/>
    </xf>
    <xf numFmtId="0" fontId="8" fillId="3" borderId="7" xfId="0" applyFont="1" applyFill="1" applyBorder="1" applyAlignment="1">
      <alignment horizontal="left" vertical="center" wrapText="1"/>
    </xf>
    <xf numFmtId="0" fontId="8" fillId="3" borderId="87" xfId="0" applyFont="1" applyFill="1" applyBorder="1" applyAlignment="1">
      <alignment horizontal="left" vertical="center" wrapText="1"/>
    </xf>
    <xf numFmtId="0" fontId="8" fillId="3" borderId="1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3" fillId="3" borderId="91" xfId="0" applyFont="1" applyFill="1" applyBorder="1" applyAlignment="1">
      <alignment horizontal="left" vertical="center" wrapText="1"/>
    </xf>
    <xf numFmtId="0" fontId="3" fillId="3" borderId="80" xfId="0" applyFont="1" applyFill="1" applyBorder="1" applyAlignment="1">
      <alignment horizontal="left" vertical="center" wrapText="1"/>
    </xf>
    <xf numFmtId="0" fontId="3" fillId="3" borderId="96" xfId="0" applyFont="1" applyFill="1" applyBorder="1" applyAlignment="1">
      <alignment horizontal="left" vertical="center" wrapText="1"/>
    </xf>
    <xf numFmtId="0" fontId="4" fillId="3" borderId="53"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4" fillId="3" borderId="69" xfId="0" applyFont="1" applyFill="1" applyBorder="1" applyAlignment="1">
      <alignment horizontal="center" vertical="center"/>
    </xf>
    <xf numFmtId="0" fontId="4" fillId="3" borderId="67" xfId="0" applyFont="1" applyFill="1" applyBorder="1" applyAlignment="1">
      <alignment horizontal="center" vertical="center"/>
    </xf>
    <xf numFmtId="0" fontId="4" fillId="3" borderId="68" xfId="0" applyFont="1" applyFill="1" applyBorder="1" applyAlignment="1">
      <alignment horizontal="center"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3" borderId="81" xfId="0" applyFont="1" applyFill="1" applyBorder="1" applyAlignment="1">
      <alignment vertical="center"/>
    </xf>
    <xf numFmtId="0" fontId="3" fillId="3" borderId="79" xfId="0" applyFont="1" applyFill="1" applyBorder="1" applyAlignment="1">
      <alignment vertical="center" wrapText="1"/>
    </xf>
    <xf numFmtId="0" fontId="3" fillId="3" borderId="80" xfId="0" applyFont="1" applyFill="1" applyBorder="1" applyAlignment="1">
      <alignment vertical="center" wrapText="1"/>
    </xf>
    <xf numFmtId="0" fontId="3" fillId="3" borderId="81" xfId="0" applyFont="1" applyFill="1" applyBorder="1" applyAlignment="1">
      <alignment vertical="center" wrapText="1"/>
    </xf>
    <xf numFmtId="0" fontId="3" fillId="3" borderId="91" xfId="0" applyFont="1" applyFill="1" applyBorder="1" applyAlignment="1">
      <alignment vertical="center"/>
    </xf>
    <xf numFmtId="0" fontId="3" fillId="3" borderId="53" xfId="0" applyFont="1" applyFill="1" applyBorder="1" applyAlignment="1">
      <alignment vertical="center" wrapText="1"/>
    </xf>
    <xf numFmtId="0" fontId="3" fillId="3" borderId="51" xfId="0" applyFont="1" applyFill="1" applyBorder="1" applyAlignment="1">
      <alignment vertical="center"/>
    </xf>
    <xf numFmtId="0" fontId="3" fillId="3" borderId="52" xfId="0" applyFont="1" applyFill="1" applyBorder="1" applyAlignment="1">
      <alignment vertical="center"/>
    </xf>
    <xf numFmtId="0" fontId="4" fillId="3" borderId="84" xfId="0" applyFont="1" applyFill="1" applyBorder="1" applyAlignment="1">
      <alignment horizontal="center" vertical="center"/>
    </xf>
    <xf numFmtId="0" fontId="4" fillId="3" borderId="105" xfId="0" applyFont="1" applyFill="1" applyBorder="1" applyAlignment="1">
      <alignment horizontal="center" vertical="center"/>
    </xf>
    <xf numFmtId="0" fontId="3" fillId="3" borderId="96" xfId="0" applyFont="1" applyFill="1" applyBorder="1" applyAlignment="1">
      <alignment vertical="center"/>
    </xf>
    <xf numFmtId="0" fontId="3" fillId="3" borderId="91" xfId="0" applyFont="1" applyFill="1" applyBorder="1" applyAlignment="1">
      <alignment vertical="center" wrapText="1"/>
    </xf>
    <xf numFmtId="0" fontId="4" fillId="3" borderId="91" xfId="0" applyFont="1" applyFill="1" applyBorder="1" applyAlignment="1">
      <alignment horizontal="center" vertical="center"/>
    </xf>
    <xf numFmtId="0" fontId="4" fillId="3" borderId="80" xfId="0" applyFont="1" applyFill="1" applyBorder="1" applyAlignment="1">
      <alignment horizontal="center" vertical="center"/>
    </xf>
    <xf numFmtId="0" fontId="4" fillId="3" borderId="96" xfId="0" applyFont="1" applyFill="1" applyBorder="1" applyAlignment="1">
      <alignment horizontal="center" vertical="center"/>
    </xf>
    <xf numFmtId="0" fontId="3" fillId="3" borderId="96" xfId="0" applyFont="1" applyFill="1" applyBorder="1" applyAlignment="1">
      <alignment vertical="center" wrapText="1"/>
    </xf>
    <xf numFmtId="4" fontId="6" fillId="3" borderId="103" xfId="2" applyNumberFormat="1" applyFont="1" applyFill="1" applyBorder="1" applyAlignment="1">
      <alignment horizontal="center" wrapText="1"/>
    </xf>
    <xf numFmtId="0" fontId="3" fillId="0" borderId="3" xfId="0" applyFont="1" applyBorder="1" applyAlignment="1" applyProtection="1">
      <alignment vertical="center" wrapText="1"/>
    </xf>
    <xf numFmtId="0" fontId="3" fillId="0" borderId="25" xfId="0" applyFont="1" applyBorder="1" applyAlignment="1" applyProtection="1">
      <alignment vertical="center" wrapText="1"/>
    </xf>
    <xf numFmtId="0" fontId="3" fillId="0" borderId="25" xfId="0" applyFont="1" applyBorder="1" applyAlignment="1" applyProtection="1">
      <alignment horizontal="center" vertical="center" wrapText="1"/>
    </xf>
    <xf numFmtId="0" fontId="3" fillId="0" borderId="24" xfId="0" applyFont="1" applyBorder="1" applyAlignment="1" applyProtection="1">
      <alignment vertical="center" wrapText="1"/>
    </xf>
    <xf numFmtId="167" fontId="3" fillId="0" borderId="2" xfId="0" applyNumberFormat="1" applyFont="1" applyBorder="1" applyAlignment="1" applyProtection="1">
      <alignment horizontal="right" vertical="center"/>
    </xf>
    <xf numFmtId="0" fontId="29" fillId="3" borderId="37" xfId="39" applyFont="1" applyFill="1" applyBorder="1" applyAlignment="1" applyProtection="1">
      <alignment vertical="center" wrapText="1"/>
    </xf>
    <xf numFmtId="0" fontId="29" fillId="3" borderId="55" xfId="39" applyFont="1" applyFill="1" applyBorder="1" applyAlignment="1" applyProtection="1">
      <alignment vertical="center" wrapText="1"/>
    </xf>
    <xf numFmtId="0" fontId="3" fillId="0" borderId="27" xfId="0" applyFont="1" applyBorder="1" applyAlignment="1" applyProtection="1">
      <alignment vertical="center" wrapText="1"/>
    </xf>
    <xf numFmtId="0" fontId="3" fillId="0" borderId="0" xfId="0" applyFont="1" applyAlignment="1" applyProtection="1">
      <alignment vertical="center" wrapText="1"/>
    </xf>
    <xf numFmtId="0" fontId="3" fillId="0" borderId="0" xfId="0" applyFont="1" applyAlignment="1" applyProtection="1">
      <alignment horizontal="center" vertical="center" wrapText="1"/>
    </xf>
    <xf numFmtId="0" fontId="3" fillId="0" borderId="57" xfId="0" applyFont="1" applyBorder="1" applyAlignment="1" applyProtection="1">
      <alignment vertical="center" wrapText="1"/>
    </xf>
    <xf numFmtId="167" fontId="3" fillId="0" borderId="70" xfId="0" applyNumberFormat="1" applyFont="1" applyBorder="1" applyAlignment="1" applyProtection="1">
      <alignment horizontal="right" vertical="center"/>
    </xf>
    <xf numFmtId="0" fontId="29" fillId="3" borderId="0" xfId="39" applyFont="1" applyFill="1" applyAlignment="1" applyProtection="1">
      <alignment vertical="center" wrapText="1"/>
    </xf>
    <xf numFmtId="0" fontId="29" fillId="3" borderId="57" xfId="39" applyFont="1" applyFill="1" applyBorder="1" applyAlignment="1" applyProtection="1">
      <alignment vertical="center" wrapText="1"/>
    </xf>
    <xf numFmtId="0" fontId="3" fillId="0" borderId="91" xfId="0" applyFont="1" applyBorder="1" applyAlignment="1" applyProtection="1">
      <alignment vertical="center" wrapText="1"/>
    </xf>
    <xf numFmtId="0" fontId="3" fillId="0" borderId="80" xfId="0" applyFont="1" applyBorder="1" applyAlignment="1" applyProtection="1">
      <alignment vertical="center" wrapText="1"/>
    </xf>
    <xf numFmtId="0" fontId="3" fillId="0" borderId="80" xfId="0" applyFont="1" applyBorder="1" applyAlignment="1" applyProtection="1">
      <alignment horizontal="center" vertical="center" wrapText="1"/>
    </xf>
    <xf numFmtId="0" fontId="3" fillId="0" borderId="96" xfId="0" applyFont="1" applyBorder="1" applyAlignment="1" applyProtection="1">
      <alignment vertical="center" wrapText="1"/>
    </xf>
    <xf numFmtId="167" fontId="3" fillId="0" borderId="101" xfId="0" applyNumberFormat="1" applyFont="1" applyBorder="1" applyAlignment="1" applyProtection="1">
      <alignment horizontal="right" vertical="center"/>
    </xf>
    <xf numFmtId="0" fontId="29" fillId="3" borderId="97" xfId="39" applyFont="1" applyFill="1" applyBorder="1" applyAlignment="1" applyProtection="1">
      <alignment vertical="center" wrapText="1"/>
    </xf>
    <xf numFmtId="0" fontId="29" fillId="3" borderId="80" xfId="39" applyFont="1" applyFill="1" applyBorder="1" applyAlignment="1" applyProtection="1">
      <alignment vertical="center" wrapText="1"/>
    </xf>
    <xf numFmtId="0" fontId="29" fillId="3" borderId="96" xfId="39" applyFont="1" applyFill="1" applyBorder="1" applyAlignment="1" applyProtection="1">
      <alignment vertical="center" wrapText="1"/>
    </xf>
    <xf numFmtId="0" fontId="3" fillId="0" borderId="93" xfId="0" applyFont="1" applyBorder="1" applyAlignment="1" applyProtection="1">
      <alignment vertical="center" wrapText="1"/>
    </xf>
    <xf numFmtId="0" fontId="3" fillId="0" borderId="93" xfId="0" applyFont="1" applyBorder="1" applyAlignment="1" applyProtection="1">
      <alignment horizontal="center" vertical="center" wrapText="1"/>
    </xf>
    <xf numFmtId="0" fontId="3" fillId="0" borderId="105" xfId="0" applyFont="1" applyBorder="1" applyAlignment="1" applyProtection="1">
      <alignment vertical="center" wrapText="1"/>
    </xf>
    <xf numFmtId="167" fontId="3" fillId="0" borderId="94" xfId="0" applyNumberFormat="1" applyFont="1" applyBorder="1" applyAlignment="1" applyProtection="1">
      <alignment horizontal="right" vertical="center"/>
    </xf>
    <xf numFmtId="0" fontId="29" fillId="3" borderId="105" xfId="39" applyFont="1" applyFill="1" applyBorder="1" applyAlignment="1" applyProtection="1">
      <alignment vertical="center" wrapText="1"/>
    </xf>
    <xf numFmtId="0" fontId="3" fillId="0" borderId="103" xfId="0" applyFont="1" applyBorder="1" applyAlignment="1" applyProtection="1">
      <alignment horizontal="center" vertical="center" wrapText="1"/>
    </xf>
    <xf numFmtId="4" fontId="3" fillId="0" borderId="103" xfId="2" applyNumberFormat="1" applyBorder="1" applyAlignment="1" applyProtection="1">
      <alignment vertical="center"/>
    </xf>
    <xf numFmtId="2" fontId="3" fillId="0" borderId="91" xfId="0" applyNumberFormat="1" applyFont="1" applyBorder="1" applyAlignment="1" applyProtection="1">
      <alignment horizontal="center" vertical="center" wrapText="1"/>
    </xf>
    <xf numFmtId="2" fontId="3" fillId="3" borderId="102" xfId="39" applyNumberFormat="1" applyFill="1" applyBorder="1" applyAlignment="1" applyProtection="1">
      <alignment vertical="center" wrapText="1"/>
    </xf>
    <xf numFmtId="0" fontId="29" fillId="3" borderId="103" xfId="39" applyFont="1" applyFill="1" applyBorder="1" applyAlignment="1" applyProtection="1">
      <alignment vertical="center" wrapText="1"/>
    </xf>
    <xf numFmtId="0" fontId="3" fillId="0" borderId="98" xfId="0" applyFont="1" applyBorder="1" applyAlignment="1" applyProtection="1">
      <alignment horizontal="center" vertical="center" wrapText="1"/>
    </xf>
    <xf numFmtId="4" fontId="3" fillId="0" borderId="98" xfId="2" applyNumberFormat="1" applyBorder="1" applyAlignment="1" applyProtection="1">
      <alignment vertical="center"/>
    </xf>
    <xf numFmtId="2" fontId="3" fillId="0" borderId="78" xfId="0" applyNumberFormat="1" applyFont="1" applyBorder="1" applyAlignment="1" applyProtection="1">
      <alignment horizontal="center" vertical="center" wrapText="1"/>
    </xf>
    <xf numFmtId="4" fontId="3" fillId="0" borderId="4" xfId="2" applyNumberFormat="1" applyBorder="1" applyAlignment="1" applyProtection="1">
      <alignment vertical="center"/>
    </xf>
    <xf numFmtId="0" fontId="3" fillId="0" borderId="22" xfId="87" applyBorder="1" applyAlignment="1" applyProtection="1">
      <alignment horizontal="center" vertical="center"/>
    </xf>
    <xf numFmtId="2" fontId="3" fillId="0" borderId="56" xfId="87" applyNumberFormat="1" applyBorder="1" applyAlignment="1" applyProtection="1">
      <alignment horizontal="center" vertical="center"/>
    </xf>
    <xf numFmtId="0" fontId="29" fillId="0" borderId="28" xfId="39" applyFont="1" applyBorder="1" applyAlignment="1" applyProtection="1">
      <alignment vertical="center" wrapText="1"/>
    </xf>
    <xf numFmtId="0" fontId="29" fillId="0" borderId="58" xfId="39" applyFont="1" applyBorder="1" applyAlignment="1" applyProtection="1">
      <alignment vertical="center" wrapText="1"/>
    </xf>
    <xf numFmtId="0" fontId="30" fillId="0" borderId="0" xfId="2" applyFont="1" applyAlignment="1" applyProtection="1">
      <alignment vertical="center" wrapText="1"/>
    </xf>
    <xf numFmtId="0" fontId="30" fillId="0" borderId="0" xfId="2" applyFont="1" applyAlignment="1" applyProtection="1">
      <alignment horizontal="center" vertical="center" wrapText="1"/>
    </xf>
    <xf numFmtId="0" fontId="2" fillId="0" borderId="0" xfId="0" applyFont="1" applyProtection="1"/>
    <xf numFmtId="0" fontId="2" fillId="0" borderId="0" xfId="0" applyFont="1" applyAlignment="1" applyProtection="1">
      <alignment horizontal="center"/>
    </xf>
    <xf numFmtId="0" fontId="2" fillId="0" borderId="0" xfId="0" applyFont="1" applyAlignment="1" applyProtection="1">
      <alignment vertical="center"/>
    </xf>
    <xf numFmtId="9" fontId="3" fillId="0" borderId="0" xfId="2" applyNumberFormat="1" applyAlignment="1" applyProtection="1">
      <alignment horizontal="center" vertical="center"/>
    </xf>
    <xf numFmtId="0" fontId="2" fillId="0" borderId="0" xfId="0" applyFont="1" applyAlignment="1" applyProtection="1">
      <alignment horizontal="center" vertical="center"/>
    </xf>
    <xf numFmtId="0" fontId="3" fillId="0" borderId="1" xfId="0" applyFont="1" applyBorder="1" applyAlignment="1" applyProtection="1">
      <alignment horizontal="center" vertical="center" wrapText="1"/>
    </xf>
    <xf numFmtId="4" fontId="3" fillId="0" borderId="1" xfId="2" applyNumberFormat="1" applyBorder="1" applyAlignment="1" applyProtection="1">
      <alignment vertical="center"/>
    </xf>
    <xf numFmtId="2" fontId="3" fillId="0" borderId="2" xfId="0" applyNumberFormat="1" applyFont="1" applyBorder="1" applyAlignment="1" applyProtection="1">
      <alignment horizontal="center" vertical="center" wrapText="1"/>
    </xf>
    <xf numFmtId="2" fontId="3" fillId="3" borderId="96" xfId="39" applyNumberFormat="1" applyFill="1" applyBorder="1" applyAlignment="1" applyProtection="1">
      <alignment vertical="center" wrapText="1"/>
    </xf>
    <xf numFmtId="2" fontId="3" fillId="0" borderId="101" xfId="0" applyNumberFormat="1" applyFont="1" applyBorder="1" applyAlignment="1" applyProtection="1">
      <alignment horizontal="center" vertical="center" wrapText="1"/>
    </xf>
    <xf numFmtId="0" fontId="3" fillId="0" borderId="27" xfId="0" applyFont="1" applyBorder="1" applyAlignment="1" applyProtection="1">
      <alignment horizontal="center" vertical="center"/>
    </xf>
    <xf numFmtId="4" fontId="3" fillId="0" borderId="71" xfId="2" applyNumberFormat="1" applyBorder="1" applyAlignment="1" applyProtection="1">
      <alignment vertical="center"/>
    </xf>
    <xf numFmtId="0" fontId="3" fillId="0" borderId="71" xfId="87" applyBorder="1" applyAlignment="1" applyProtection="1">
      <alignment horizontal="center" vertical="center"/>
    </xf>
    <xf numFmtId="2" fontId="3" fillId="0" borderId="70" xfId="87" applyNumberFormat="1" applyBorder="1" applyAlignment="1" applyProtection="1">
      <alignment horizontal="center" vertical="center"/>
    </xf>
    <xf numFmtId="0" fontId="32" fillId="3" borderId="57" xfId="39" applyFont="1" applyFill="1" applyBorder="1" applyAlignment="1" applyProtection="1">
      <alignment vertical="center" wrapText="1"/>
    </xf>
    <xf numFmtId="4" fontId="3" fillId="3" borderId="98" xfId="0" applyNumberFormat="1" applyFont="1" applyFill="1" applyBorder="1" applyAlignment="1" applyProtection="1">
      <alignment vertical="center"/>
    </xf>
    <xf numFmtId="0" fontId="58" fillId="0" borderId="103" xfId="0" applyFont="1" applyBorder="1" applyAlignment="1" applyProtection="1">
      <alignment horizontal="center" vertical="center" wrapText="1"/>
    </xf>
    <xf numFmtId="4" fontId="2" fillId="3" borderId="22" xfId="0" applyNumberFormat="1" applyFont="1" applyFill="1" applyBorder="1" applyAlignment="1" applyProtection="1">
      <alignment vertical="center"/>
    </xf>
    <xf numFmtId="0" fontId="29" fillId="3" borderId="95" xfId="39" applyFont="1" applyFill="1" applyBorder="1" applyAlignment="1" applyProtection="1">
      <alignment vertical="center" wrapText="1"/>
    </xf>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381" builtinId="9" hidden="1"/>
    <cellStyle name="Besuchter Hyperlink" xfId="35383" builtinId="9" hidden="1"/>
    <cellStyle name="Besuchter Hyperlink" xfId="35385" builtinId="9" hidden="1"/>
    <cellStyle name="Besuchter Hyperlink" xfId="35387" builtinId="9" hidden="1"/>
    <cellStyle name="Besuchter Hyperlink" xfId="35389" builtinId="9" hidden="1"/>
    <cellStyle name="Besuchter Hyperlink" xfId="35391"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380" builtinId="8" hidden="1"/>
    <cellStyle name="Link" xfId="35382" builtinId="8" hidden="1"/>
    <cellStyle name="Link" xfId="35384" builtinId="8" hidden="1"/>
    <cellStyle name="Link" xfId="35386" builtinId="8" hidden="1"/>
    <cellStyle name="Link" xfId="35388" builtinId="8" hidden="1"/>
    <cellStyle name="Link" xfId="35390"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2">
    <dxf>
      <font>
        <color rgb="FFFF0000"/>
      </font>
    </dxf>
    <dxf>
      <font>
        <color rgb="FFFF0000"/>
      </font>
    </dxf>
  </dxfs>
  <tableStyles count="0" defaultTableStyle="TableStyleMedium2" defaultPivotStyle="PivotStyleLight16"/>
  <colors>
    <mruColors>
      <color rgb="FFE4E9E6"/>
      <color rgb="FFAFBEB5"/>
      <color rgb="FF0000FF"/>
      <color rgb="FF7A9283"/>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row r="10">
          <cell r="E10" t="str">
            <v>Estrich</v>
          </cell>
          <cell r="I10">
            <v>0</v>
          </cell>
        </row>
        <row r="11">
          <cell r="E11" t="str">
            <v>Estrich</v>
          </cell>
          <cell r="I11">
            <v>0</v>
          </cell>
        </row>
        <row r="12">
          <cell r="E12" t="str">
            <v>Estrich</v>
          </cell>
          <cell r="I12">
            <v>0</v>
          </cell>
        </row>
        <row r="13">
          <cell r="E13" t="str">
            <v>Fliesen</v>
          </cell>
          <cell r="I13">
            <v>9.17</v>
          </cell>
        </row>
        <row r="14">
          <cell r="E14" t="str">
            <v>Estrich</v>
          </cell>
          <cell r="I14">
            <v>0</v>
          </cell>
        </row>
        <row r="15">
          <cell r="E15" t="str">
            <v>Estrich</v>
          </cell>
          <cell r="I15">
            <v>14.21</v>
          </cell>
        </row>
        <row r="16">
          <cell r="E16" t="str">
            <v>Estrich</v>
          </cell>
          <cell r="I16">
            <v>0</v>
          </cell>
        </row>
        <row r="17">
          <cell r="E17" t="str">
            <v>Estrich</v>
          </cell>
          <cell r="I17">
            <v>0</v>
          </cell>
        </row>
        <row r="18">
          <cell r="E18" t="str">
            <v>Estrich</v>
          </cell>
          <cell r="I18">
            <v>0</v>
          </cell>
        </row>
        <row r="19">
          <cell r="E19" t="str">
            <v>Estrich</v>
          </cell>
          <cell r="I19">
            <v>0</v>
          </cell>
        </row>
        <row r="20">
          <cell r="E20" t="str">
            <v>Estrich</v>
          </cell>
          <cell r="I20">
            <v>0</v>
          </cell>
        </row>
        <row r="21">
          <cell r="E21" t="str">
            <v>Estrich</v>
          </cell>
          <cell r="I21">
            <v>0</v>
          </cell>
        </row>
        <row r="22">
          <cell r="E22" t="str">
            <v>Estrich</v>
          </cell>
          <cell r="I22">
            <v>0</v>
          </cell>
        </row>
        <row r="23">
          <cell r="E23" t="str">
            <v>Estrich</v>
          </cell>
          <cell r="I23">
            <v>0</v>
          </cell>
        </row>
        <row r="24">
          <cell r="E24" t="str">
            <v>Fliesen</v>
          </cell>
          <cell r="I24">
            <v>11.88</v>
          </cell>
        </row>
        <row r="25">
          <cell r="E25" t="str">
            <v>Estrich</v>
          </cell>
          <cell r="I25">
            <v>0</v>
          </cell>
        </row>
        <row r="26">
          <cell r="E26" t="str">
            <v>Estrich</v>
          </cell>
          <cell r="I26">
            <v>0</v>
          </cell>
        </row>
        <row r="27">
          <cell r="E27" t="str">
            <v>Estrich</v>
          </cell>
          <cell r="I27">
            <v>0</v>
          </cell>
        </row>
        <row r="28">
          <cell r="E28" t="str">
            <v>Estrich</v>
          </cell>
          <cell r="I28">
            <v>0</v>
          </cell>
        </row>
        <row r="29">
          <cell r="E29" t="str">
            <v>Estrich</v>
          </cell>
          <cell r="I29">
            <v>0</v>
          </cell>
        </row>
        <row r="30">
          <cell r="E30" t="str">
            <v>Estrich</v>
          </cell>
          <cell r="I30">
            <v>0</v>
          </cell>
        </row>
        <row r="31">
          <cell r="E31" t="str">
            <v>Estrich</v>
          </cell>
          <cell r="I31">
            <v>0</v>
          </cell>
        </row>
        <row r="32">
          <cell r="E32" t="str">
            <v>Estrich</v>
          </cell>
          <cell r="I32">
            <v>0</v>
          </cell>
        </row>
        <row r="33">
          <cell r="E33" t="str">
            <v>Estrich</v>
          </cell>
          <cell r="I33">
            <v>0</v>
          </cell>
        </row>
        <row r="34">
          <cell r="E34" t="str">
            <v>Estrich</v>
          </cell>
          <cell r="I34">
            <v>0</v>
          </cell>
        </row>
        <row r="35">
          <cell r="E35" t="str">
            <v>Estrich</v>
          </cell>
          <cell r="I35">
            <v>0</v>
          </cell>
        </row>
        <row r="36">
          <cell r="E36" t="str">
            <v>Estrich</v>
          </cell>
          <cell r="I36">
            <v>0</v>
          </cell>
        </row>
        <row r="37">
          <cell r="E37" t="str">
            <v>Estrich</v>
          </cell>
          <cell r="I37">
            <v>0</v>
          </cell>
        </row>
        <row r="38">
          <cell r="E38" t="str">
            <v>Estrich</v>
          </cell>
          <cell r="I38">
            <v>0</v>
          </cell>
        </row>
        <row r="39">
          <cell r="E39" t="str">
            <v>Estrich</v>
          </cell>
          <cell r="I39">
            <v>0</v>
          </cell>
        </row>
        <row r="40">
          <cell r="E40" t="str">
            <v>Estrich</v>
          </cell>
          <cell r="I40">
            <v>0</v>
          </cell>
        </row>
        <row r="41">
          <cell r="E41" t="str">
            <v>Estrich</v>
          </cell>
          <cell r="I41">
            <v>0</v>
          </cell>
        </row>
        <row r="42">
          <cell r="E42" t="str">
            <v>Estrich</v>
          </cell>
          <cell r="I42">
            <v>0</v>
          </cell>
        </row>
        <row r="43">
          <cell r="E43" t="str">
            <v>Estrich</v>
          </cell>
          <cell r="I43">
            <v>0</v>
          </cell>
        </row>
        <row r="44">
          <cell r="E44" t="str">
            <v>Estrich</v>
          </cell>
          <cell r="I44">
            <v>0</v>
          </cell>
        </row>
        <row r="45">
          <cell r="E45" t="str">
            <v>Fliesen</v>
          </cell>
          <cell r="I45">
            <v>23.26</v>
          </cell>
        </row>
        <row r="46">
          <cell r="E46" t="str">
            <v>Estrich</v>
          </cell>
          <cell r="I46">
            <v>0</v>
          </cell>
        </row>
        <row r="47">
          <cell r="I47">
            <v>0</v>
          </cell>
        </row>
        <row r="48">
          <cell r="E48" t="str">
            <v>Estrich</v>
          </cell>
          <cell r="I48">
            <v>0</v>
          </cell>
        </row>
        <row r="49">
          <cell r="E49" t="str">
            <v>Fliesen</v>
          </cell>
          <cell r="I49">
            <v>1.69</v>
          </cell>
        </row>
        <row r="50">
          <cell r="E50" t="str">
            <v>Estrich</v>
          </cell>
          <cell r="I50">
            <v>0</v>
          </cell>
        </row>
        <row r="51">
          <cell r="E51" t="str">
            <v>Estrich</v>
          </cell>
          <cell r="I51">
            <v>0</v>
          </cell>
        </row>
        <row r="52">
          <cell r="E52" t="str">
            <v>Estrich</v>
          </cell>
          <cell r="I52">
            <v>0</v>
          </cell>
        </row>
        <row r="53">
          <cell r="E53" t="str">
            <v>Estrich</v>
          </cell>
          <cell r="I53">
            <v>0</v>
          </cell>
        </row>
        <row r="54">
          <cell r="E54" t="str">
            <v>Estrich</v>
          </cell>
          <cell r="I54">
            <v>0</v>
          </cell>
        </row>
        <row r="55">
          <cell r="E55" t="str">
            <v>Estrich</v>
          </cell>
          <cell r="I55">
            <v>0</v>
          </cell>
        </row>
        <row r="56">
          <cell r="E56" t="str">
            <v>Teppich</v>
          </cell>
          <cell r="I56">
            <v>27.42</v>
          </cell>
        </row>
        <row r="57">
          <cell r="E57" t="str">
            <v>PVC</v>
          </cell>
          <cell r="I57">
            <v>3.54</v>
          </cell>
        </row>
        <row r="58">
          <cell r="E58" t="str">
            <v>PVC</v>
          </cell>
          <cell r="I58">
            <v>3.54</v>
          </cell>
        </row>
        <row r="59">
          <cell r="E59" t="str">
            <v>Teppich</v>
          </cell>
          <cell r="I59">
            <v>42.13</v>
          </cell>
        </row>
        <row r="60">
          <cell r="E60" t="str">
            <v>PVC</v>
          </cell>
          <cell r="I60">
            <v>6.33</v>
          </cell>
        </row>
        <row r="61">
          <cell r="E61" t="str">
            <v>Fliesen</v>
          </cell>
          <cell r="I61">
            <v>25.91</v>
          </cell>
        </row>
        <row r="62">
          <cell r="E62" t="str">
            <v>PVC</v>
          </cell>
          <cell r="I62">
            <v>15.11</v>
          </cell>
        </row>
        <row r="63">
          <cell r="E63" t="str">
            <v>PVC</v>
          </cell>
          <cell r="I63">
            <v>23.22</v>
          </cell>
        </row>
        <row r="64">
          <cell r="E64" t="str">
            <v>PVC</v>
          </cell>
          <cell r="I64">
            <v>21.48</v>
          </cell>
        </row>
        <row r="65">
          <cell r="E65" t="str">
            <v>Teppich</v>
          </cell>
          <cell r="I65">
            <v>24.96</v>
          </cell>
        </row>
        <row r="66">
          <cell r="E66" t="str">
            <v>PVC</v>
          </cell>
          <cell r="I66">
            <v>12.73</v>
          </cell>
        </row>
        <row r="67">
          <cell r="E67" t="str">
            <v>PVC</v>
          </cell>
          <cell r="I67">
            <v>12.14</v>
          </cell>
        </row>
        <row r="68">
          <cell r="E68" t="str">
            <v>PVC</v>
          </cell>
          <cell r="I68">
            <v>23.35</v>
          </cell>
        </row>
        <row r="69">
          <cell r="E69" t="str">
            <v>Beton</v>
          </cell>
          <cell r="I69">
            <v>7.02</v>
          </cell>
        </row>
        <row r="70">
          <cell r="E70" t="str">
            <v>Fliesen</v>
          </cell>
          <cell r="I70">
            <v>18.95</v>
          </cell>
        </row>
        <row r="71">
          <cell r="E71" t="str">
            <v>PVC</v>
          </cell>
          <cell r="I71">
            <v>13.08</v>
          </cell>
        </row>
        <row r="72">
          <cell r="E72" t="str">
            <v>PVC</v>
          </cell>
          <cell r="I72">
            <v>3.33</v>
          </cell>
        </row>
        <row r="73">
          <cell r="E73" t="str">
            <v>Fliesen</v>
          </cell>
          <cell r="I73">
            <v>6.32</v>
          </cell>
        </row>
        <row r="74">
          <cell r="E74" t="str">
            <v>PVC</v>
          </cell>
          <cell r="I74">
            <v>15.02</v>
          </cell>
        </row>
        <row r="75">
          <cell r="E75" t="str">
            <v>PVC</v>
          </cell>
          <cell r="I75">
            <v>18.010000000000002</v>
          </cell>
        </row>
        <row r="76">
          <cell r="E76" t="str">
            <v>PVC</v>
          </cell>
          <cell r="I76">
            <v>15.69</v>
          </cell>
        </row>
        <row r="77">
          <cell r="E77" t="str">
            <v>PVC</v>
          </cell>
          <cell r="I77">
            <v>15.11</v>
          </cell>
        </row>
        <row r="78">
          <cell r="E78" t="str">
            <v>PVC</v>
          </cell>
          <cell r="I78">
            <v>22.06</v>
          </cell>
        </row>
        <row r="79">
          <cell r="E79" t="str">
            <v>PVC</v>
          </cell>
          <cell r="I79">
            <v>4.21</v>
          </cell>
        </row>
        <row r="80">
          <cell r="E80" t="str">
            <v>Fliesen</v>
          </cell>
          <cell r="I80">
            <v>8.3800000000000008</v>
          </cell>
        </row>
        <row r="81">
          <cell r="E81" t="str">
            <v>PVC</v>
          </cell>
          <cell r="I81">
            <v>53.83</v>
          </cell>
        </row>
        <row r="82">
          <cell r="E82" t="str">
            <v>Fliesen/PVC</v>
          </cell>
          <cell r="I82">
            <v>45.8</v>
          </cell>
        </row>
        <row r="83">
          <cell r="E83" t="str">
            <v>Fliesen</v>
          </cell>
          <cell r="I83">
            <v>4.28</v>
          </cell>
        </row>
        <row r="84">
          <cell r="E84" t="str">
            <v>PVC</v>
          </cell>
          <cell r="I84">
            <v>9.14</v>
          </cell>
        </row>
        <row r="85">
          <cell r="E85" t="str">
            <v>PVC</v>
          </cell>
          <cell r="I85">
            <v>14.53</v>
          </cell>
        </row>
        <row r="86">
          <cell r="E86" t="str">
            <v>PVC</v>
          </cell>
          <cell r="I86">
            <v>26.7</v>
          </cell>
        </row>
        <row r="87">
          <cell r="E87" t="str">
            <v>PVC</v>
          </cell>
          <cell r="I87">
            <v>158.04</v>
          </cell>
        </row>
        <row r="88">
          <cell r="E88" t="str">
            <v>PVC</v>
          </cell>
          <cell r="I88">
            <v>16.329999999999998</v>
          </cell>
        </row>
        <row r="89">
          <cell r="E89" t="str">
            <v>PVC</v>
          </cell>
          <cell r="I89">
            <v>21.34</v>
          </cell>
        </row>
        <row r="90">
          <cell r="E90" t="str">
            <v>Fliesen</v>
          </cell>
          <cell r="I90">
            <v>19.63</v>
          </cell>
        </row>
        <row r="91">
          <cell r="I91">
            <v>0</v>
          </cell>
        </row>
        <row r="92">
          <cell r="E92" t="str">
            <v>PVC</v>
          </cell>
          <cell r="I92">
            <v>55.58</v>
          </cell>
        </row>
        <row r="93">
          <cell r="E93" t="str">
            <v>PVC</v>
          </cell>
          <cell r="I93">
            <v>16.850000000000001</v>
          </cell>
        </row>
        <row r="94">
          <cell r="E94" t="str">
            <v>PVC</v>
          </cell>
          <cell r="I94">
            <v>26.49</v>
          </cell>
        </row>
        <row r="95">
          <cell r="E95" t="str">
            <v>Fliesen</v>
          </cell>
          <cell r="I95">
            <v>3.51</v>
          </cell>
        </row>
        <row r="96">
          <cell r="E96" t="str">
            <v>Fliesen</v>
          </cell>
          <cell r="I96">
            <v>6.88</v>
          </cell>
        </row>
        <row r="97">
          <cell r="E97" t="str">
            <v>PVC</v>
          </cell>
          <cell r="I97">
            <v>20.399999999999999</v>
          </cell>
        </row>
        <row r="98">
          <cell r="E98" t="str">
            <v>PVC</v>
          </cell>
          <cell r="I98">
            <v>31.33</v>
          </cell>
        </row>
        <row r="99">
          <cell r="E99" t="str">
            <v>PVC</v>
          </cell>
          <cell r="I99">
            <v>24.62</v>
          </cell>
        </row>
        <row r="100">
          <cell r="E100" t="str">
            <v>PVC</v>
          </cell>
          <cell r="I100">
            <v>14.48</v>
          </cell>
        </row>
        <row r="101">
          <cell r="E101" t="str">
            <v>PVC</v>
          </cell>
          <cell r="I101">
            <v>4.22</v>
          </cell>
        </row>
        <row r="102">
          <cell r="E102" t="str">
            <v>Fliesen</v>
          </cell>
          <cell r="I102">
            <v>18.260000000000002</v>
          </cell>
        </row>
        <row r="103">
          <cell r="E103" t="str">
            <v>Fliesen</v>
          </cell>
          <cell r="I103">
            <v>18.14</v>
          </cell>
        </row>
        <row r="104">
          <cell r="E104" t="str">
            <v>PVC</v>
          </cell>
          <cell r="I104">
            <v>57.42</v>
          </cell>
        </row>
        <row r="105">
          <cell r="E105" t="str">
            <v>PVC</v>
          </cell>
          <cell r="I105">
            <v>15.11</v>
          </cell>
        </row>
        <row r="106">
          <cell r="E106" t="str">
            <v>PVC</v>
          </cell>
          <cell r="I106">
            <v>15.11</v>
          </cell>
        </row>
        <row r="107">
          <cell r="E107" t="str">
            <v>PVC</v>
          </cell>
          <cell r="I107">
            <v>24.38</v>
          </cell>
        </row>
        <row r="108">
          <cell r="E108" t="str">
            <v>PVC</v>
          </cell>
          <cell r="I108">
            <v>15.11</v>
          </cell>
        </row>
        <row r="109">
          <cell r="E109" t="str">
            <v>PVC</v>
          </cell>
          <cell r="I109">
            <v>15.11</v>
          </cell>
        </row>
        <row r="110">
          <cell r="E110" t="str">
            <v>PVC</v>
          </cell>
          <cell r="I110">
            <v>15.11</v>
          </cell>
        </row>
        <row r="111">
          <cell r="E111" t="str">
            <v>PVC</v>
          </cell>
          <cell r="I111">
            <v>22.06</v>
          </cell>
        </row>
        <row r="112">
          <cell r="E112" t="str">
            <v>PVC</v>
          </cell>
          <cell r="I112">
            <v>19.170000000000002</v>
          </cell>
        </row>
        <row r="113">
          <cell r="E113" t="str">
            <v>Fliesen</v>
          </cell>
          <cell r="I113">
            <v>25.23</v>
          </cell>
        </row>
        <row r="114">
          <cell r="E114" t="str">
            <v>PVC</v>
          </cell>
          <cell r="I114">
            <v>19.75</v>
          </cell>
        </row>
        <row r="115">
          <cell r="E115" t="str">
            <v>PVC</v>
          </cell>
          <cell r="I115">
            <v>15.11</v>
          </cell>
        </row>
        <row r="116">
          <cell r="E116" t="str">
            <v>PVC</v>
          </cell>
          <cell r="I116">
            <v>19.05</v>
          </cell>
        </row>
        <row r="117">
          <cell r="E117" t="str">
            <v>PVC</v>
          </cell>
          <cell r="I117">
            <v>25.82</v>
          </cell>
        </row>
        <row r="118">
          <cell r="E118" t="str">
            <v>PVC</v>
          </cell>
          <cell r="I118">
            <v>15.11</v>
          </cell>
        </row>
        <row r="119">
          <cell r="E119" t="str">
            <v>PVC</v>
          </cell>
          <cell r="I119">
            <v>22.64</v>
          </cell>
        </row>
        <row r="120">
          <cell r="E120" t="str">
            <v>PVC</v>
          </cell>
          <cell r="I120">
            <v>24.38</v>
          </cell>
        </row>
        <row r="121">
          <cell r="E121" t="str">
            <v>Fliesen</v>
          </cell>
          <cell r="I121">
            <v>3.41</v>
          </cell>
        </row>
        <row r="122">
          <cell r="E122" t="str">
            <v>Fliesen</v>
          </cell>
          <cell r="I122">
            <v>7.03</v>
          </cell>
        </row>
        <row r="123">
          <cell r="E123" t="str">
            <v>PVC</v>
          </cell>
          <cell r="I123">
            <v>3.12</v>
          </cell>
        </row>
        <row r="124">
          <cell r="E124" t="str">
            <v>Fliesen</v>
          </cell>
          <cell r="I124">
            <v>17.72</v>
          </cell>
        </row>
        <row r="125">
          <cell r="E125" t="str">
            <v>Fliesen</v>
          </cell>
          <cell r="I125">
            <v>18.14</v>
          </cell>
        </row>
        <row r="126">
          <cell r="E126" t="str">
            <v>Fliesen</v>
          </cell>
          <cell r="I126">
            <v>27.74</v>
          </cell>
        </row>
      </sheetData>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45"/>
  <sheetViews>
    <sheetView showRuler="0" topLeftCell="A6" zoomScale="90" zoomScaleNormal="90" zoomScalePageLayoutView="125" workbookViewId="0">
      <selection activeCell="F15" sqref="F15"/>
    </sheetView>
  </sheetViews>
  <sheetFormatPr baseColWidth="10" defaultRowHeight="15" x14ac:dyDescent="0.25"/>
  <cols>
    <col min="3" max="3" width="33.140625" customWidth="1"/>
    <col min="4" max="4" width="19.85546875" bestFit="1" customWidth="1"/>
    <col min="5" max="6" width="21.5703125" bestFit="1" customWidth="1"/>
    <col min="7" max="7" width="18.85546875" customWidth="1"/>
    <col min="8" max="8" width="17.140625" customWidth="1"/>
    <col min="9" max="9" width="16.85546875" customWidth="1"/>
    <col min="10" max="11" width="13.28515625" bestFit="1" customWidth="1"/>
    <col min="12" max="13" width="12" customWidth="1"/>
    <col min="14" max="14" width="12" bestFit="1" customWidth="1"/>
    <col min="15" max="15" width="13.28515625" bestFit="1" customWidth="1"/>
    <col min="16" max="16" width="14.85546875" bestFit="1" customWidth="1"/>
    <col min="17" max="17" width="14" bestFit="1" customWidth="1"/>
    <col min="18" max="18" width="12" style="30" bestFit="1" customWidth="1"/>
    <col min="19" max="19" width="14.42578125" bestFit="1" customWidth="1"/>
  </cols>
  <sheetData>
    <row r="1" spans="1:21" s="16" customFormat="1" ht="25.5" customHeight="1" x14ac:dyDescent="0.3">
      <c r="A1" s="147" t="s">
        <v>146</v>
      </c>
      <c r="I1" s="22" t="s">
        <v>68</v>
      </c>
      <c r="R1" s="31"/>
      <c r="U1" s="22" t="s">
        <v>42</v>
      </c>
    </row>
    <row r="2" spans="1:21" s="70" customFormat="1" ht="15" customHeight="1" x14ac:dyDescent="0.2">
      <c r="R2" s="71"/>
    </row>
    <row r="3" spans="1:21" s="36" customFormat="1" ht="18" customHeight="1" x14ac:dyDescent="0.25">
      <c r="A3" s="36" t="s">
        <v>194</v>
      </c>
      <c r="R3" s="37"/>
    </row>
    <row r="4" spans="1:21" s="70" customFormat="1" ht="15" customHeight="1" x14ac:dyDescent="0.2">
      <c r="R4" s="71"/>
    </row>
    <row r="5" spans="1:21" s="70" customFormat="1" ht="15" customHeight="1" x14ac:dyDescent="0.2">
      <c r="A5" s="31" t="s">
        <v>147</v>
      </c>
      <c r="B5" s="217" t="s">
        <v>150</v>
      </c>
      <c r="R5" s="71"/>
    </row>
    <row r="6" spans="1:21" s="70" customFormat="1" ht="15" customHeight="1" x14ac:dyDescent="0.2">
      <c r="A6" s="31" t="s">
        <v>148</v>
      </c>
      <c r="B6" s="217" t="s">
        <v>186</v>
      </c>
      <c r="R6" s="71"/>
    </row>
    <row r="7" spans="1:21" s="16" customFormat="1" ht="15" customHeight="1" x14ac:dyDescent="0.2">
      <c r="A7" s="31" t="s">
        <v>149</v>
      </c>
      <c r="B7" s="217" t="s">
        <v>151</v>
      </c>
      <c r="R7" s="31"/>
    </row>
    <row r="8" spans="1:21" s="16" customFormat="1" ht="15" customHeight="1" x14ac:dyDescent="0.2">
      <c r="A8" s="31"/>
      <c r="R8" s="31"/>
    </row>
    <row r="9" spans="1:21" s="73" customFormat="1" ht="15.75" x14ac:dyDescent="0.25">
      <c r="A9" s="297" t="s">
        <v>41</v>
      </c>
      <c r="B9" s="297"/>
      <c r="C9" s="297"/>
      <c r="D9" s="270" t="str">
        <f>A5</f>
        <v xml:space="preserve">WE 140477 </v>
      </c>
      <c r="E9" s="270" t="str">
        <f>A6</f>
        <v xml:space="preserve">WE 140586 </v>
      </c>
      <c r="F9" s="271" t="str">
        <f>A7</f>
        <v xml:space="preserve">WE 147974 </v>
      </c>
      <c r="G9" s="289" t="s">
        <v>140</v>
      </c>
      <c r="H9" s="289" t="s">
        <v>111</v>
      </c>
      <c r="I9" s="289" t="s">
        <v>112</v>
      </c>
    </row>
    <row r="10" spans="1:21" s="114" customFormat="1" ht="15.75" customHeight="1" x14ac:dyDescent="0.25">
      <c r="A10" s="298" t="s">
        <v>78</v>
      </c>
      <c r="B10" s="298"/>
      <c r="C10" s="298"/>
      <c r="D10" s="272" t="s">
        <v>152</v>
      </c>
      <c r="E10" s="273" t="s">
        <v>153</v>
      </c>
      <c r="F10" s="274" t="s">
        <v>152</v>
      </c>
      <c r="G10" s="296"/>
      <c r="H10" s="289"/>
      <c r="I10" s="289"/>
    </row>
    <row r="11" spans="1:21" s="16" customFormat="1" ht="12.75" x14ac:dyDescent="0.2">
      <c r="A11" s="293" t="s">
        <v>43</v>
      </c>
      <c r="B11" s="293"/>
      <c r="C11" s="293"/>
      <c r="D11" s="228">
        <f>'Anl B-02 WE 140477 Los 3'!K84</f>
        <v>0</v>
      </c>
      <c r="E11" s="228">
        <f>'Anl B-02 WE 140586 Los 3'!K101</f>
        <v>0</v>
      </c>
      <c r="F11" s="92">
        <f>'Anl B-02 WE 147974 Los 3'!K116</f>
        <v>0</v>
      </c>
      <c r="G11" s="92">
        <f t="shared" ref="G11:G17" si="0">SUM(D11:F11)</f>
        <v>0</v>
      </c>
      <c r="H11" s="92">
        <f t="shared" ref="H11:H16" si="1">D33*4</f>
        <v>0</v>
      </c>
      <c r="I11" s="92">
        <f t="shared" ref="I11:I16" si="2">D33*6</f>
        <v>0</v>
      </c>
      <c r="K11" s="31"/>
    </row>
    <row r="12" spans="1:21" s="16" customFormat="1" ht="12.75" x14ac:dyDescent="0.2">
      <c r="A12" s="292" t="s">
        <v>58</v>
      </c>
      <c r="B12" s="292"/>
      <c r="C12" s="292"/>
      <c r="D12" s="228">
        <f>'Anl B-02 WE 140477 Los 3'!K85</f>
        <v>0</v>
      </c>
      <c r="E12" s="228">
        <f>'Anl B-02 WE 140586 Los 3'!K102</f>
        <v>0</v>
      </c>
      <c r="F12" s="117">
        <f>'Anl B-02 WE 147974 Los 3'!K117</f>
        <v>0</v>
      </c>
      <c r="G12" s="92">
        <f t="shared" si="0"/>
        <v>0</v>
      </c>
      <c r="H12" s="92">
        <f t="shared" si="1"/>
        <v>0</v>
      </c>
      <c r="I12" s="92">
        <f t="shared" si="2"/>
        <v>0</v>
      </c>
      <c r="K12" s="31"/>
    </row>
    <row r="13" spans="1:21" s="16" customFormat="1" ht="12.75" x14ac:dyDescent="0.2">
      <c r="A13" s="292" t="s">
        <v>81</v>
      </c>
      <c r="B13" s="292"/>
      <c r="C13" s="292"/>
      <c r="D13" s="228">
        <f>'Anl B-02 WE 140477 Los 3'!K67</f>
        <v>0</v>
      </c>
      <c r="E13" s="228">
        <f>'Anl B-02 WE 140586 Los 3'!K103</f>
        <v>0</v>
      </c>
      <c r="F13" s="117">
        <f>'Anl B-02 WE 147974 Los 3'!K118</f>
        <v>0</v>
      </c>
      <c r="G13" s="92">
        <f t="shared" si="0"/>
        <v>0</v>
      </c>
      <c r="H13" s="92">
        <f t="shared" si="1"/>
        <v>0</v>
      </c>
      <c r="I13" s="92">
        <f t="shared" si="2"/>
        <v>0</v>
      </c>
      <c r="J13" s="149"/>
      <c r="K13" s="149"/>
      <c r="L13" s="149"/>
    </row>
    <row r="14" spans="1:21" s="16" customFormat="1" ht="25.5" customHeight="1" x14ac:dyDescent="0.2">
      <c r="A14" s="291" t="s">
        <v>75</v>
      </c>
      <c r="B14" s="292"/>
      <c r="C14" s="292"/>
      <c r="D14" s="228">
        <f>'Anl B-02 WE 140477 Los 3'!K87</f>
        <v>0</v>
      </c>
      <c r="E14" s="228">
        <f>'Anl B-02 WE 140586 Los 3'!K104</f>
        <v>0</v>
      </c>
      <c r="F14" s="130">
        <f>'Anl B-02 WE 147974 Los 3'!K119</f>
        <v>0</v>
      </c>
      <c r="G14" s="239">
        <f t="shared" si="0"/>
        <v>0</v>
      </c>
      <c r="H14" s="239">
        <f t="shared" si="1"/>
        <v>0</v>
      </c>
      <c r="I14" s="239">
        <f t="shared" si="2"/>
        <v>0</v>
      </c>
      <c r="K14" s="31"/>
    </row>
    <row r="15" spans="1:21" s="16" customFormat="1" ht="12.75" x14ac:dyDescent="0.2">
      <c r="A15" s="291" t="s">
        <v>89</v>
      </c>
      <c r="B15" s="292"/>
      <c r="C15" s="292"/>
      <c r="D15" s="287"/>
      <c r="E15" s="228">
        <f>'Anl B-02 WE 140586 Los 3'!K105</f>
        <v>0</v>
      </c>
      <c r="F15" s="130">
        <f>'Anl B-02 WE 147974 Los 3'!K120</f>
        <v>0</v>
      </c>
      <c r="G15" s="92">
        <f t="shared" si="0"/>
        <v>0</v>
      </c>
      <c r="H15" s="146">
        <f t="shared" si="1"/>
        <v>0</v>
      </c>
      <c r="I15" s="146">
        <f t="shared" si="2"/>
        <v>0</v>
      </c>
      <c r="K15" s="31"/>
    </row>
    <row r="16" spans="1:21" s="16" customFormat="1" ht="12.75" x14ac:dyDescent="0.2">
      <c r="A16" s="295" t="s">
        <v>108</v>
      </c>
      <c r="B16" s="295"/>
      <c r="C16" s="295"/>
      <c r="D16" s="228">
        <f>'Anl B-02 WE 140477 Los 3'!K88</f>
        <v>0</v>
      </c>
      <c r="E16" s="228">
        <f>'Anl B-02 WE 140586 Los 3'!K106</f>
        <v>0</v>
      </c>
      <c r="F16" s="275">
        <f>'Anl B-02 WE 147974 Los 3'!K121</f>
        <v>0</v>
      </c>
      <c r="G16" s="92">
        <f t="shared" si="0"/>
        <v>0</v>
      </c>
      <c r="H16" s="146">
        <f t="shared" si="1"/>
        <v>0</v>
      </c>
      <c r="I16" s="146">
        <f t="shared" si="2"/>
        <v>0</v>
      </c>
      <c r="K16" s="31"/>
    </row>
    <row r="17" spans="1:16" s="32" customFormat="1" ht="15.75" x14ac:dyDescent="0.25">
      <c r="A17" s="299" t="s">
        <v>79</v>
      </c>
      <c r="B17" s="299"/>
      <c r="C17" s="299"/>
      <c r="D17" s="115">
        <f t="shared" ref="D17:F17" si="3">SUM(D11:D16)</f>
        <v>0</v>
      </c>
      <c r="E17" s="115">
        <f t="shared" si="3"/>
        <v>0</v>
      </c>
      <c r="F17" s="115">
        <f t="shared" si="3"/>
        <v>0</v>
      </c>
      <c r="G17" s="214">
        <f t="shared" si="0"/>
        <v>0</v>
      </c>
      <c r="H17" s="214">
        <f t="shared" ref="H17:I17" si="4">SUM(H11:H16)</f>
        <v>0</v>
      </c>
      <c r="I17" s="214">
        <f t="shared" si="4"/>
        <v>0</v>
      </c>
      <c r="J17" s="72"/>
    </row>
    <row r="18" spans="1:16" s="32" customFormat="1" ht="12.75" x14ac:dyDescent="0.2">
      <c r="A18" s="118"/>
      <c r="B18" s="119" t="s">
        <v>26</v>
      </c>
      <c r="C18" s="120">
        <v>0.19</v>
      </c>
      <c r="D18" s="117">
        <f t="shared" ref="D18:G18" si="5">ROUND(D17*19%,2)</f>
        <v>0</v>
      </c>
      <c r="E18" s="117">
        <f t="shared" si="5"/>
        <v>0</v>
      </c>
      <c r="F18" s="117">
        <f t="shared" si="5"/>
        <v>0</v>
      </c>
      <c r="G18" s="117">
        <f t="shared" si="5"/>
        <v>0</v>
      </c>
      <c r="H18" s="117">
        <f t="shared" ref="H18:I18" si="6">ROUND(H17*19%,2)</f>
        <v>0</v>
      </c>
      <c r="I18" s="117">
        <f t="shared" si="6"/>
        <v>0</v>
      </c>
    </row>
    <row r="19" spans="1:16" s="32" customFormat="1" ht="12.75" x14ac:dyDescent="0.2">
      <c r="A19" s="299" t="s">
        <v>80</v>
      </c>
      <c r="B19" s="299"/>
      <c r="C19" s="299"/>
      <c r="D19" s="117">
        <f t="shared" ref="D19:G19" si="7">SUM(D17:D18)</f>
        <v>0</v>
      </c>
      <c r="E19" s="117">
        <f t="shared" si="7"/>
        <v>0</v>
      </c>
      <c r="F19" s="117">
        <f t="shared" si="7"/>
        <v>0</v>
      </c>
      <c r="G19" s="117">
        <f t="shared" si="7"/>
        <v>0</v>
      </c>
      <c r="H19" s="117">
        <f t="shared" ref="H19:I19" si="8">SUM(H17:H18)</f>
        <v>0</v>
      </c>
      <c r="I19" s="117">
        <f t="shared" si="8"/>
        <v>0</v>
      </c>
    </row>
    <row r="20" spans="1:16" s="16" customFormat="1" ht="9" customHeight="1" x14ac:dyDescent="0.2">
      <c r="A20" s="99"/>
      <c r="B20" s="100"/>
      <c r="C20" s="100"/>
      <c r="D20" s="100"/>
      <c r="E20" s="100"/>
      <c r="F20" s="100"/>
      <c r="G20" s="102"/>
      <c r="H20" s="100"/>
      <c r="I20" s="100"/>
      <c r="K20" s="31"/>
    </row>
    <row r="21" spans="1:16" s="16" customFormat="1" ht="12.75" x14ac:dyDescent="0.2">
      <c r="A21" s="293" t="s">
        <v>49</v>
      </c>
      <c r="B21" s="293"/>
      <c r="C21" s="293"/>
      <c r="D21" s="134">
        <f>'Anl B-02 WE 140477 Los 3'!C39</f>
        <v>2200.4699999999998</v>
      </c>
      <c r="E21" s="134">
        <f>'Anl B-02 WE 140586 Los 3'!C47</f>
        <v>2443.5100000000002</v>
      </c>
      <c r="F21" s="134">
        <f>'Anl B-02 WE 147974 Los 3'!C56</f>
        <v>6158.45</v>
      </c>
      <c r="G21" s="101">
        <f t="shared" ref="G21:G26" si="9">SUM(D21:F21)</f>
        <v>10802.43</v>
      </c>
      <c r="H21" s="44"/>
    </row>
    <row r="22" spans="1:16" s="16" customFormat="1" ht="12.75" x14ac:dyDescent="0.2">
      <c r="A22" s="294" t="s">
        <v>50</v>
      </c>
      <c r="B22" s="294"/>
      <c r="C22" s="294"/>
      <c r="D22" s="135">
        <f>'Anl B-02 WE 140477 Los 3'!G39</f>
        <v>219854.5</v>
      </c>
      <c r="E22" s="241">
        <f>'Anl B-02 WE 140586 Los 3'!G47</f>
        <v>377606.31</v>
      </c>
      <c r="F22" s="135">
        <f>'Anl B-02 WE 147974 Los 3'!G56</f>
        <v>655767.64</v>
      </c>
      <c r="G22" s="112">
        <f t="shared" si="9"/>
        <v>1253228.45</v>
      </c>
      <c r="H22" s="131"/>
    </row>
    <row r="23" spans="1:16" s="16" customFormat="1" ht="12.75" x14ac:dyDescent="0.2">
      <c r="A23" s="288" t="s">
        <v>53</v>
      </c>
      <c r="B23" s="288"/>
      <c r="C23" s="288"/>
      <c r="D23" s="278">
        <f>'Anl B-02 WE 140477 Los 3'!I39</f>
        <v>0</v>
      </c>
      <c r="E23" s="279">
        <f>'Anl B-02 WE 140586 Los 3'!I47</f>
        <v>0</v>
      </c>
      <c r="F23" s="278">
        <f>'Anl B-02 WE 147974 Los 3'!I56</f>
        <v>0</v>
      </c>
      <c r="G23" s="280">
        <f t="shared" si="9"/>
        <v>0</v>
      </c>
      <c r="H23" s="131"/>
    </row>
    <row r="24" spans="1:16" s="31" customFormat="1" ht="12.75" x14ac:dyDescent="0.2">
      <c r="A24" s="293" t="s">
        <v>59</v>
      </c>
      <c r="B24" s="293"/>
      <c r="C24" s="293"/>
      <c r="D24" s="134">
        <f>'Anl B-02 WE 140477 Los 3'!C58</f>
        <v>2200.4699999999998</v>
      </c>
      <c r="E24" s="134">
        <f>'Anl B-02 WE 140586 Los 3'!C69</f>
        <v>2443.5100000000002</v>
      </c>
      <c r="F24" s="134">
        <f>'Anl B-02 WE 147974 Los 3'!C86</f>
        <v>6158.45</v>
      </c>
      <c r="G24" s="106">
        <f t="shared" si="9"/>
        <v>10802.43</v>
      </c>
      <c r="H24" s="132"/>
    </row>
    <row r="25" spans="1:16" s="31" customFormat="1" ht="12.75" x14ac:dyDescent="0.2">
      <c r="A25" s="294" t="s">
        <v>60</v>
      </c>
      <c r="B25" s="294"/>
      <c r="C25" s="294"/>
      <c r="D25" s="136">
        <f>'Anl B-02 WE 140477 Los 3'!G58</f>
        <v>2200.4699999999998</v>
      </c>
      <c r="E25" s="242">
        <f>'Anl B-02 WE 140586 Los 3'!G69</f>
        <v>2443.5100000000002</v>
      </c>
      <c r="F25" s="136">
        <f>'Anl B-02 WE 147974 Los 3'!G86</f>
        <v>6158.45</v>
      </c>
      <c r="G25" s="113">
        <f t="shared" si="9"/>
        <v>10802.43</v>
      </c>
      <c r="H25" s="105"/>
    </row>
    <row r="26" spans="1:16" s="16" customFormat="1" ht="12.75" x14ac:dyDescent="0.2">
      <c r="A26" s="288" t="s">
        <v>61</v>
      </c>
      <c r="B26" s="288"/>
      <c r="C26" s="288"/>
      <c r="D26" s="278">
        <f>'Anl B-02 WE 140477 Los 3'!I58</f>
        <v>0</v>
      </c>
      <c r="E26" s="279">
        <f>'Anl B-02 WE 140586 Los 3'!I69</f>
        <v>0</v>
      </c>
      <c r="F26" s="278">
        <f>'Anl B-02 WE 147974 Los 3'!I86</f>
        <v>0</v>
      </c>
      <c r="G26" s="280">
        <f t="shared" si="9"/>
        <v>0</v>
      </c>
      <c r="H26" s="44"/>
    </row>
    <row r="27" spans="1:16" s="16" customFormat="1" ht="12.75" x14ac:dyDescent="0.2">
      <c r="A27" s="290" t="s">
        <v>54</v>
      </c>
      <c r="B27" s="290"/>
      <c r="C27" s="290"/>
      <c r="D27" s="137" t="e">
        <f t="shared" ref="D27:F27" si="10">D22/D23</f>
        <v>#DIV/0!</v>
      </c>
      <c r="E27" s="137" t="e">
        <f t="shared" ref="E27" si="11">E22/E23</f>
        <v>#DIV/0!</v>
      </c>
      <c r="F27" s="137" t="e">
        <f t="shared" si="10"/>
        <v>#DIV/0!</v>
      </c>
      <c r="G27" s="98" t="e">
        <f>G22/G23</f>
        <v>#DIV/0!</v>
      </c>
      <c r="H27" s="44"/>
    </row>
    <row r="28" spans="1:16" s="16" customFormat="1" ht="12.75" x14ac:dyDescent="0.2">
      <c r="A28" s="290" t="s">
        <v>62</v>
      </c>
      <c r="B28" s="290"/>
      <c r="C28" s="290"/>
      <c r="D28" s="137" t="e">
        <f t="shared" ref="D28:G28" si="12">D25/D26</f>
        <v>#DIV/0!</v>
      </c>
      <c r="E28" s="137" t="e">
        <f t="shared" si="12"/>
        <v>#DIV/0!</v>
      </c>
      <c r="F28" s="137" t="e">
        <f t="shared" si="12"/>
        <v>#DIV/0!</v>
      </c>
      <c r="G28" s="98" t="e">
        <f t="shared" si="12"/>
        <v>#DIV/0!</v>
      </c>
      <c r="H28" s="44"/>
    </row>
    <row r="29" spans="1:16" s="16" customFormat="1" ht="12.75" x14ac:dyDescent="0.2">
      <c r="A29" s="290" t="s">
        <v>66</v>
      </c>
      <c r="B29" s="290"/>
      <c r="C29" s="290"/>
      <c r="D29" s="138">
        <f t="shared" ref="D29:F29" si="13">D22/D21/12</f>
        <v>8.33</v>
      </c>
      <c r="E29" s="138">
        <f t="shared" ref="E29" si="14">E22/E21/12</f>
        <v>12.88</v>
      </c>
      <c r="F29" s="138">
        <f t="shared" si="13"/>
        <v>8.8699999999999992</v>
      </c>
      <c r="G29" s="133">
        <f>G22/G21/12</f>
        <v>9.67</v>
      </c>
      <c r="H29" s="44"/>
    </row>
    <row r="30" spans="1:16" s="16" customFormat="1" ht="12.75" x14ac:dyDescent="0.2">
      <c r="A30" s="288" t="s">
        <v>197</v>
      </c>
      <c r="B30" s="288"/>
      <c r="C30" s="288"/>
      <c r="D30" s="287"/>
      <c r="E30" s="279">
        <f>'Anl B-02 WE 140586 Los 3'!I92</f>
        <v>0</v>
      </c>
      <c r="F30" s="278">
        <f>'Anl B-02 WE 147974 Los 3'!I107</f>
        <v>0</v>
      </c>
      <c r="G30" s="280">
        <f>SUM(D30:F30)</f>
        <v>0</v>
      </c>
      <c r="H30" s="131"/>
    </row>
    <row r="31" spans="1:16" s="16" customFormat="1" ht="9" customHeight="1" x14ac:dyDescent="0.2">
      <c r="A31" s="212"/>
      <c r="B31" s="212"/>
      <c r="C31" s="212"/>
      <c r="D31" s="212"/>
      <c r="E31" s="213"/>
      <c r="F31" s="213"/>
      <c r="G31" s="213"/>
      <c r="H31" s="44"/>
      <c r="I31" s="44"/>
      <c r="J31" s="44"/>
      <c r="K31" s="44"/>
    </row>
    <row r="32" spans="1:16" s="33" customFormat="1" ht="21" customHeight="1" x14ac:dyDescent="0.25">
      <c r="A32" s="304" t="s">
        <v>139</v>
      </c>
      <c r="B32" s="304"/>
      <c r="C32" s="304"/>
      <c r="D32" s="211" t="s">
        <v>110</v>
      </c>
      <c r="G32" s="16"/>
      <c r="P32" s="34"/>
    </row>
    <row r="33" spans="1:18" s="16" customFormat="1" ht="12.75" x14ac:dyDescent="0.2">
      <c r="A33" s="293" t="s">
        <v>43</v>
      </c>
      <c r="B33" s="293"/>
      <c r="C33" s="293"/>
      <c r="D33" s="92">
        <f t="shared" ref="D33:D38" si="15">G11</f>
        <v>0</v>
      </c>
      <c r="P33" s="31"/>
    </row>
    <row r="34" spans="1:18" s="16" customFormat="1" ht="12.75" x14ac:dyDescent="0.2">
      <c r="A34" s="292" t="s">
        <v>58</v>
      </c>
      <c r="B34" s="292"/>
      <c r="C34" s="292"/>
      <c r="D34" s="92">
        <f t="shared" si="15"/>
        <v>0</v>
      </c>
      <c r="P34" s="31"/>
    </row>
    <row r="35" spans="1:18" s="16" customFormat="1" ht="12.75" x14ac:dyDescent="0.2">
      <c r="A35" s="292" t="s">
        <v>81</v>
      </c>
      <c r="B35" s="292"/>
      <c r="C35" s="292"/>
      <c r="D35" s="92">
        <f t="shared" si="15"/>
        <v>0</v>
      </c>
      <c r="P35" s="31"/>
    </row>
    <row r="36" spans="1:18" s="16" customFormat="1" ht="24.75" customHeight="1" x14ac:dyDescent="0.2">
      <c r="A36" s="291" t="s">
        <v>75</v>
      </c>
      <c r="B36" s="292"/>
      <c r="C36" s="292"/>
      <c r="D36" s="239">
        <f t="shared" si="15"/>
        <v>0</v>
      </c>
      <c r="P36" s="31"/>
    </row>
    <row r="37" spans="1:18" s="16" customFormat="1" ht="25.5" customHeight="1" x14ac:dyDescent="0.2">
      <c r="A37" s="291" t="s">
        <v>89</v>
      </c>
      <c r="B37" s="292"/>
      <c r="C37" s="292"/>
      <c r="D37" s="146">
        <f t="shared" si="15"/>
        <v>0</v>
      </c>
      <c r="P37" s="31"/>
    </row>
    <row r="38" spans="1:18" s="16" customFormat="1" ht="12.75" x14ac:dyDescent="0.2">
      <c r="A38" s="295" t="s">
        <v>108</v>
      </c>
      <c r="B38" s="295"/>
      <c r="C38" s="295"/>
      <c r="D38" s="146">
        <f t="shared" si="15"/>
        <v>0</v>
      </c>
      <c r="P38" s="31"/>
    </row>
    <row r="39" spans="1:18" s="32" customFormat="1" ht="20.25" customHeight="1" x14ac:dyDescent="0.25">
      <c r="A39" s="303" t="s">
        <v>193</v>
      </c>
      <c r="B39" s="303"/>
      <c r="C39" s="303"/>
      <c r="D39" s="214">
        <f>SUM(D33:D38)</f>
        <v>0</v>
      </c>
      <c r="P39" s="35"/>
    </row>
    <row r="40" spans="1:18" s="32" customFormat="1" ht="12.75" x14ac:dyDescent="0.2">
      <c r="A40" s="118"/>
      <c r="B40" s="119" t="s">
        <v>26</v>
      </c>
      <c r="C40" s="120">
        <v>0.19</v>
      </c>
      <c r="D40" s="117">
        <f>ROUND(D39*19%,2)</f>
        <v>0</v>
      </c>
      <c r="P40" s="35"/>
    </row>
    <row r="41" spans="1:18" s="32" customFormat="1" ht="12.75" x14ac:dyDescent="0.2">
      <c r="A41" s="299" t="s">
        <v>83</v>
      </c>
      <c r="B41" s="299"/>
      <c r="C41" s="299"/>
      <c r="D41" s="117">
        <f>SUM(D39:D40)</f>
        <v>0</v>
      </c>
      <c r="P41" s="35"/>
    </row>
    <row r="42" spans="1:18" s="16" customFormat="1" ht="7.5" customHeight="1" x14ac:dyDescent="0.2">
      <c r="A42" s="99"/>
      <c r="B42" s="100"/>
      <c r="C42" s="100"/>
      <c r="D42" s="100"/>
      <c r="G42" s="116"/>
      <c r="H42" s="32"/>
      <c r="I42" s="72"/>
      <c r="J42" s="72"/>
      <c r="Q42" s="31"/>
    </row>
    <row r="43" spans="1:18" s="16" customFormat="1" ht="15.75" x14ac:dyDescent="0.25">
      <c r="A43" s="300" t="s">
        <v>188</v>
      </c>
      <c r="B43" s="301"/>
      <c r="C43" s="302"/>
      <c r="D43" s="277">
        <f>G23+G26+G30</f>
        <v>0</v>
      </c>
      <c r="R43" s="31"/>
    </row>
    <row r="44" spans="1:18" x14ac:dyDescent="0.25">
      <c r="P44" s="30"/>
      <c r="R44"/>
    </row>
    <row r="45" spans="1:18" x14ac:dyDescent="0.25">
      <c r="D45" s="150"/>
    </row>
  </sheetData>
  <sheetProtection algorithmName="SHA-512" hashValue="V6sWVJpRjK2Upkrxhu+UYkvg2omjfbN1LKx1jgeA421zXtHAEt+i5lZTULpBskynnCBWhzXh8W5YLOpTcRYHXA==" saltValue="7bHigw6wNfSL4H7FZEifsw==" spinCount="100000" sheet="1" objects="1" scenarios="1"/>
  <mergeCells count="33">
    <mergeCell ref="A15:C15"/>
    <mergeCell ref="A22:C22"/>
    <mergeCell ref="A17:C17"/>
    <mergeCell ref="A33:C33"/>
    <mergeCell ref="A34:C34"/>
    <mergeCell ref="A28:C28"/>
    <mergeCell ref="A24:C24"/>
    <mergeCell ref="A29:C29"/>
    <mergeCell ref="A32:C32"/>
    <mergeCell ref="A19:C19"/>
    <mergeCell ref="A43:C43"/>
    <mergeCell ref="A41:C41"/>
    <mergeCell ref="A37:C37"/>
    <mergeCell ref="A39:C39"/>
    <mergeCell ref="A35:C35"/>
    <mergeCell ref="A38:C38"/>
    <mergeCell ref="A36:C36"/>
    <mergeCell ref="A30:C30"/>
    <mergeCell ref="H9:H10"/>
    <mergeCell ref="I9:I10"/>
    <mergeCell ref="A26:C26"/>
    <mergeCell ref="A27:C27"/>
    <mergeCell ref="A14:C14"/>
    <mergeCell ref="A21:C21"/>
    <mergeCell ref="A23:C23"/>
    <mergeCell ref="A25:C25"/>
    <mergeCell ref="A16:C16"/>
    <mergeCell ref="G9:G10"/>
    <mergeCell ref="A9:C9"/>
    <mergeCell ref="A11:C11"/>
    <mergeCell ref="A10:C10"/>
    <mergeCell ref="A12:C12"/>
    <mergeCell ref="A13:C13"/>
  </mergeCells>
  <phoneticPr fontId="50" type="noConversion"/>
  <conditionalFormatting sqref="D30">
    <cfRule type="cellIs" dxfId="1" priority="1" operator="equal">
      <formula>0</formula>
    </cfRule>
  </conditionalFormatting>
  <conditionalFormatting sqref="D11:F16">
    <cfRule type="cellIs" dxfId="0" priority="2" operator="equal">
      <formula>0</formula>
    </cfRule>
  </conditionalFormatting>
  <pageMargins left="0.71" right="0.71" top="0.79000000000000015" bottom="0.79000000000000015" header="0.31" footer="0.31"/>
  <pageSetup paperSize="9" scale="59" orientation="landscape" r:id="rId1"/>
  <headerFooter>
    <oddFooter>&amp;L&amp;"Arial,Standard"&amp;10&amp;A&amp;R&amp;"Arial,Standard"&amp;10Seite &amp;P von &amp;N</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A1:N108"/>
  <sheetViews>
    <sheetView showGridLines="0" showRuler="0" topLeftCell="A10" zoomScale="90" zoomScaleNormal="90" zoomScalePageLayoutView="125" workbookViewId="0">
      <selection activeCell="H10" sqref="H10"/>
    </sheetView>
  </sheetViews>
  <sheetFormatPr baseColWidth="10" defaultColWidth="51.7109375" defaultRowHeight="25.5" customHeight="1" x14ac:dyDescent="0.25"/>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x14ac:dyDescent="0.3">
      <c r="A1" s="147" t="s">
        <v>146</v>
      </c>
      <c r="K1" s="67" t="s">
        <v>68</v>
      </c>
    </row>
    <row r="2" spans="1:11" s="68" customFormat="1" ht="18" customHeight="1" x14ac:dyDescent="0.25">
      <c r="A2" s="36" t="s">
        <v>195</v>
      </c>
      <c r="D2" s="69"/>
    </row>
    <row r="3" spans="1:11" ht="12.75" x14ac:dyDescent="0.2">
      <c r="A3" s="16"/>
    </row>
    <row r="4" spans="1:11" ht="12.75" x14ac:dyDescent="0.2">
      <c r="A4" s="31" t="s">
        <v>154</v>
      </c>
      <c r="B4" s="217"/>
    </row>
    <row r="5" spans="1:11" ht="13.5" thickBot="1" x14ac:dyDescent="0.25">
      <c r="A5" s="31"/>
    </row>
    <row r="6" spans="1:11" s="16" customFormat="1" ht="16.5" thickBot="1" x14ac:dyDescent="0.25">
      <c r="A6" s="305" t="s">
        <v>25</v>
      </c>
      <c r="B6" s="306"/>
      <c r="C6" s="306"/>
      <c r="D6" s="306"/>
      <c r="E6" s="306"/>
      <c r="F6" s="306"/>
      <c r="G6" s="306"/>
      <c r="H6" s="306"/>
      <c r="I6" s="306"/>
      <c r="J6" s="306"/>
      <c r="K6" s="307"/>
    </row>
    <row r="7" spans="1:11" ht="13.5" thickBot="1" x14ac:dyDescent="0.3"/>
    <row r="8" spans="1:11" ht="18" x14ac:dyDescent="0.25">
      <c r="A8" s="308" t="s">
        <v>44</v>
      </c>
      <c r="B8" s="309"/>
      <c r="C8" s="309"/>
      <c r="D8" s="309"/>
      <c r="E8" s="309"/>
      <c r="F8" s="309"/>
      <c r="G8" s="309"/>
      <c r="H8" s="309"/>
      <c r="I8" s="309"/>
      <c r="J8" s="309"/>
      <c r="K8" s="310"/>
    </row>
    <row r="9" spans="1:11" ht="85.5" customHeight="1" x14ac:dyDescent="0.2">
      <c r="A9" s="19"/>
      <c r="B9" s="216" t="s">
        <v>24</v>
      </c>
      <c r="C9" s="311" t="s">
        <v>29</v>
      </c>
      <c r="D9" s="311"/>
      <c r="E9" s="311"/>
      <c r="F9" s="311"/>
      <c r="G9" s="311"/>
      <c r="H9" s="46" t="s">
        <v>34</v>
      </c>
      <c r="I9" s="20"/>
      <c r="J9" s="47" t="s">
        <v>33</v>
      </c>
      <c r="K9" s="15"/>
    </row>
    <row r="10" spans="1:11" ht="18.75" customHeight="1" x14ac:dyDescent="0.25">
      <c r="A10" s="312" t="s">
        <v>32</v>
      </c>
      <c r="B10" s="218" t="s">
        <v>115</v>
      </c>
      <c r="C10" s="219" t="s">
        <v>155</v>
      </c>
      <c r="D10" s="220"/>
      <c r="E10" s="220"/>
      <c r="F10" s="220"/>
      <c r="G10" s="221"/>
      <c r="H10" s="249"/>
      <c r="I10" s="14"/>
      <c r="J10" s="176"/>
      <c r="K10" s="15"/>
    </row>
    <row r="11" spans="1:11" ht="18" customHeight="1" x14ac:dyDescent="0.25">
      <c r="A11" s="312"/>
      <c r="B11" s="218" t="s">
        <v>116</v>
      </c>
      <c r="C11" s="219" t="s">
        <v>120</v>
      </c>
      <c r="D11" s="220"/>
      <c r="E11" s="220"/>
      <c r="F11" s="220"/>
      <c r="G11" s="221"/>
      <c r="H11" s="249"/>
      <c r="I11" s="313" t="s">
        <v>31</v>
      </c>
      <c r="J11" s="314"/>
      <c r="K11" s="315"/>
    </row>
    <row r="12" spans="1:11" ht="18.75" customHeight="1" x14ac:dyDescent="0.25">
      <c r="A12" s="312"/>
      <c r="B12" s="222" t="s">
        <v>159</v>
      </c>
      <c r="C12" s="223" t="s">
        <v>156</v>
      </c>
      <c r="D12" s="224"/>
      <c r="E12" s="224"/>
      <c r="F12" s="224"/>
      <c r="G12" s="225"/>
      <c r="H12" s="250"/>
      <c r="I12" s="313"/>
      <c r="J12" s="314"/>
      <c r="K12" s="315"/>
    </row>
    <row r="13" spans="1:11" ht="18" customHeight="1" x14ac:dyDescent="0.25">
      <c r="A13" s="312"/>
      <c r="B13" s="222" t="s">
        <v>73</v>
      </c>
      <c r="C13" s="223" t="s">
        <v>137</v>
      </c>
      <c r="D13" s="224"/>
      <c r="E13" s="224"/>
      <c r="F13" s="224"/>
      <c r="G13" s="225"/>
      <c r="H13" s="250"/>
      <c r="I13" s="313"/>
      <c r="J13" s="314"/>
      <c r="K13" s="315"/>
    </row>
    <row r="14" spans="1:11" ht="18" customHeight="1" x14ac:dyDescent="0.25">
      <c r="A14" s="312"/>
      <c r="B14" s="222" t="s">
        <v>132</v>
      </c>
      <c r="C14" s="223" t="s">
        <v>126</v>
      </c>
      <c r="D14" s="224"/>
      <c r="E14" s="224"/>
      <c r="F14" s="224"/>
      <c r="G14" s="225"/>
      <c r="H14" s="250"/>
      <c r="I14" s="313"/>
      <c r="J14" s="314"/>
      <c r="K14" s="315"/>
    </row>
    <row r="15" spans="1:11" ht="18" customHeight="1" x14ac:dyDescent="0.25">
      <c r="A15" s="312"/>
      <c r="B15" s="222" t="s">
        <v>0</v>
      </c>
      <c r="C15" s="223" t="s">
        <v>88</v>
      </c>
      <c r="D15" s="224"/>
      <c r="E15" s="224"/>
      <c r="F15" s="224"/>
      <c r="G15" s="225"/>
      <c r="H15" s="250"/>
      <c r="I15" s="313"/>
      <c r="J15" s="314"/>
      <c r="K15" s="315"/>
    </row>
    <row r="16" spans="1:11" ht="18" customHeight="1" x14ac:dyDescent="0.25">
      <c r="A16" s="312"/>
      <c r="B16" s="222" t="s">
        <v>45</v>
      </c>
      <c r="C16" s="226" t="s">
        <v>67</v>
      </c>
      <c r="D16" s="224"/>
      <c r="E16" s="224"/>
      <c r="F16" s="224"/>
      <c r="G16" s="227"/>
      <c r="H16" s="251"/>
      <c r="I16" s="313"/>
      <c r="J16" s="314"/>
      <c r="K16" s="315"/>
    </row>
    <row r="17" spans="1:11" ht="18" customHeight="1" x14ac:dyDescent="0.25">
      <c r="A17" s="312"/>
      <c r="B17" s="222" t="s">
        <v>46</v>
      </c>
      <c r="C17" s="219" t="s">
        <v>67</v>
      </c>
      <c r="D17" s="220"/>
      <c r="E17" s="220"/>
      <c r="F17" s="220"/>
      <c r="G17" s="221"/>
      <c r="H17" s="250"/>
      <c r="I17" s="313"/>
      <c r="J17" s="314"/>
      <c r="K17" s="315"/>
    </row>
    <row r="18" spans="1:11" ht="18" customHeight="1" x14ac:dyDescent="0.25">
      <c r="A18" s="312"/>
      <c r="B18" s="222" t="s">
        <v>74</v>
      </c>
      <c r="C18" s="219" t="s">
        <v>86</v>
      </c>
      <c r="D18" s="220"/>
      <c r="E18" s="220"/>
      <c r="F18" s="220"/>
      <c r="G18" s="221"/>
      <c r="H18" s="250"/>
      <c r="I18" s="313"/>
      <c r="J18" s="314"/>
      <c r="K18" s="315"/>
    </row>
    <row r="19" spans="1:11" ht="18" customHeight="1" x14ac:dyDescent="0.25">
      <c r="A19" s="312"/>
      <c r="B19" s="222" t="s">
        <v>98</v>
      </c>
      <c r="C19" s="219" t="s">
        <v>121</v>
      </c>
      <c r="D19" s="220"/>
      <c r="E19" s="220"/>
      <c r="F19" s="220"/>
      <c r="G19" s="221"/>
      <c r="H19" s="250"/>
      <c r="I19" s="313"/>
      <c r="J19" s="314"/>
      <c r="K19" s="315"/>
    </row>
    <row r="20" spans="1:11" ht="18" customHeight="1" x14ac:dyDescent="0.25">
      <c r="A20" s="312"/>
      <c r="B20" s="222" t="s">
        <v>99</v>
      </c>
      <c r="C20" s="219" t="s">
        <v>157</v>
      </c>
      <c r="D20" s="220"/>
      <c r="E20" s="220"/>
      <c r="F20" s="220"/>
      <c r="G20" s="221"/>
      <c r="H20" s="250"/>
      <c r="I20" s="313"/>
      <c r="J20" s="314"/>
      <c r="K20" s="315"/>
    </row>
    <row r="21" spans="1:11" ht="16.5" customHeight="1" thickBot="1" x14ac:dyDescent="0.3">
      <c r="A21" s="312"/>
      <c r="B21" s="222" t="s">
        <v>131</v>
      </c>
      <c r="C21" s="219" t="s">
        <v>158</v>
      </c>
      <c r="D21" s="220"/>
      <c r="E21" s="220"/>
      <c r="F21" s="220"/>
      <c r="G21" s="221"/>
      <c r="H21" s="250"/>
      <c r="I21" s="313"/>
      <c r="J21" s="314"/>
      <c r="K21" s="315"/>
    </row>
    <row r="22" spans="1:11" s="10" customFormat="1" ht="96" customHeight="1" x14ac:dyDescent="0.2">
      <c r="A22" s="38" t="s">
        <v>145</v>
      </c>
      <c r="B22" s="4" t="s">
        <v>24</v>
      </c>
      <c r="C22" s="4" t="s">
        <v>23</v>
      </c>
      <c r="D22" s="4" t="s">
        <v>22</v>
      </c>
      <c r="E22" s="4" t="s">
        <v>21</v>
      </c>
      <c r="F22" s="21" t="s">
        <v>20</v>
      </c>
      <c r="G22" s="86" t="s">
        <v>19</v>
      </c>
      <c r="H22" s="5" t="s">
        <v>35</v>
      </c>
      <c r="I22" s="5" t="s">
        <v>17</v>
      </c>
      <c r="J22" s="5" t="s">
        <v>47</v>
      </c>
      <c r="K22" s="6" t="s">
        <v>28</v>
      </c>
    </row>
    <row r="23" spans="1:11" s="11" customFormat="1" ht="34.5" thickBot="1" x14ac:dyDescent="0.25">
      <c r="A23" s="1" t="s">
        <v>30</v>
      </c>
      <c r="B23" s="48"/>
      <c r="C23" s="48" t="s">
        <v>15</v>
      </c>
      <c r="D23" s="48"/>
      <c r="E23" s="48"/>
      <c r="F23" s="61" t="s">
        <v>16</v>
      </c>
      <c r="G23" s="87" t="s">
        <v>15</v>
      </c>
      <c r="H23" s="49" t="s">
        <v>14</v>
      </c>
      <c r="I23" s="49" t="s">
        <v>13</v>
      </c>
      <c r="J23" s="49" t="s">
        <v>27</v>
      </c>
      <c r="K23" s="50" t="s">
        <v>12</v>
      </c>
    </row>
    <row r="24" spans="1:11" s="12" customFormat="1" ht="11.25" x14ac:dyDescent="0.25">
      <c r="A24" s="124" t="s">
        <v>11</v>
      </c>
      <c r="B24" s="125" t="s">
        <v>10</v>
      </c>
      <c r="C24" s="125" t="s">
        <v>9</v>
      </c>
      <c r="D24" s="125" t="s">
        <v>8</v>
      </c>
      <c r="E24" s="125" t="s">
        <v>7</v>
      </c>
      <c r="F24" s="126" t="s">
        <v>6</v>
      </c>
      <c r="G24" s="93" t="s">
        <v>5</v>
      </c>
      <c r="H24" s="66" t="s">
        <v>4</v>
      </c>
      <c r="I24" s="66" t="s">
        <v>3</v>
      </c>
      <c r="J24" s="66" t="s">
        <v>2</v>
      </c>
      <c r="K24" s="91" t="s">
        <v>1</v>
      </c>
    </row>
    <row r="25" spans="1:11" s="12" customFormat="1" ht="12.75" x14ac:dyDescent="0.2">
      <c r="A25" s="168" t="s">
        <v>155</v>
      </c>
      <c r="B25" s="169" t="s">
        <v>115</v>
      </c>
      <c r="C25" s="171">
        <v>12.5</v>
      </c>
      <c r="D25" s="170" t="s">
        <v>122</v>
      </c>
      <c r="E25" s="170" t="s">
        <v>94</v>
      </c>
      <c r="F25" s="167">
        <v>104.29</v>
      </c>
      <c r="G25" s="127">
        <f>C25*F25</f>
        <v>1303.6300000000001</v>
      </c>
      <c r="H25" s="97" t="str">
        <f t="shared" ref="H25:H38" si="0">IF(VLOOKUP(B25,$B$10:$H$21,7,TRUE)=0,"",VLOOKUP(B25,$B$10:$H$21,7,TRUE))</f>
        <v/>
      </c>
      <c r="I25" s="104" t="str">
        <f t="shared" ref="I25:I38" si="1">IF(H25="","",ROUND((G25/H25),2))</f>
        <v/>
      </c>
      <c r="J25" s="97" t="str">
        <f t="shared" ref="J25:J38" si="2">IF($J$10="","",$J$10)</f>
        <v/>
      </c>
      <c r="K25" s="128" t="str">
        <f t="shared" ref="K25:K38" si="3">IF(J25="","",ROUND((I25*J25),2))</f>
        <v/>
      </c>
    </row>
    <row r="26" spans="1:11" s="12" customFormat="1" ht="12.75" x14ac:dyDescent="0.2">
      <c r="A26" s="168" t="s">
        <v>120</v>
      </c>
      <c r="B26" s="169" t="s">
        <v>116</v>
      </c>
      <c r="C26" s="171">
        <v>1471.76</v>
      </c>
      <c r="D26" s="170" t="s">
        <v>129</v>
      </c>
      <c r="E26" s="170" t="s">
        <v>94</v>
      </c>
      <c r="F26" s="167">
        <v>104.29</v>
      </c>
      <c r="G26" s="127">
        <f>C26*F26</f>
        <v>153489.85</v>
      </c>
      <c r="H26" s="97" t="str">
        <f t="shared" si="0"/>
        <v/>
      </c>
      <c r="I26" s="104" t="str">
        <f t="shared" si="1"/>
        <v/>
      </c>
      <c r="J26" s="97" t="str">
        <f t="shared" si="2"/>
        <v/>
      </c>
      <c r="K26" s="128" t="str">
        <f t="shared" si="3"/>
        <v/>
      </c>
    </row>
    <row r="27" spans="1:11" s="12" customFormat="1" ht="12.75" x14ac:dyDescent="0.2">
      <c r="A27" s="168" t="s">
        <v>156</v>
      </c>
      <c r="B27" s="169" t="s">
        <v>159</v>
      </c>
      <c r="C27" s="171">
        <v>75.459999999999994</v>
      </c>
      <c r="D27" s="170" t="s">
        <v>129</v>
      </c>
      <c r="E27" s="170" t="s">
        <v>142</v>
      </c>
      <c r="F27" s="167">
        <v>12</v>
      </c>
      <c r="G27" s="127">
        <f>C27*F27</f>
        <v>905.52</v>
      </c>
      <c r="H27" s="97" t="str">
        <f t="shared" si="0"/>
        <v/>
      </c>
      <c r="I27" s="104" t="str">
        <f t="shared" si="1"/>
        <v/>
      </c>
      <c r="J27" s="97" t="str">
        <f t="shared" si="2"/>
        <v/>
      </c>
      <c r="K27" s="128" t="str">
        <f t="shared" si="3"/>
        <v/>
      </c>
    </row>
    <row r="28" spans="1:11" s="12" customFormat="1" ht="12.75" x14ac:dyDescent="0.2">
      <c r="A28" s="168" t="s">
        <v>137</v>
      </c>
      <c r="B28" s="169" t="s">
        <v>73</v>
      </c>
      <c r="C28" s="171">
        <v>92.87</v>
      </c>
      <c r="D28" s="170" t="s">
        <v>129</v>
      </c>
      <c r="E28" s="170" t="s">
        <v>94</v>
      </c>
      <c r="F28" s="167">
        <v>104.29</v>
      </c>
      <c r="G28" s="127">
        <f t="shared" ref="G28:G38" si="4">C28*F28</f>
        <v>9685.41</v>
      </c>
      <c r="H28" s="97" t="str">
        <f t="shared" si="0"/>
        <v/>
      </c>
      <c r="I28" s="104" t="str">
        <f t="shared" si="1"/>
        <v/>
      </c>
      <c r="J28" s="97" t="str">
        <f t="shared" si="2"/>
        <v/>
      </c>
      <c r="K28" s="128" t="str">
        <f t="shared" si="3"/>
        <v/>
      </c>
    </row>
    <row r="29" spans="1:11" s="12" customFormat="1" ht="12.75" x14ac:dyDescent="0.2">
      <c r="A29" s="168" t="s">
        <v>126</v>
      </c>
      <c r="B29" s="169" t="s">
        <v>132</v>
      </c>
      <c r="C29" s="171">
        <v>18.16</v>
      </c>
      <c r="D29" s="170" t="s">
        <v>122</v>
      </c>
      <c r="E29" s="170" t="s">
        <v>94</v>
      </c>
      <c r="F29" s="167">
        <v>104.29</v>
      </c>
      <c r="G29" s="127">
        <f t="shared" si="4"/>
        <v>1893.91</v>
      </c>
      <c r="H29" s="97" t="str">
        <f t="shared" si="0"/>
        <v/>
      </c>
      <c r="I29" s="104" t="str">
        <f t="shared" si="1"/>
        <v/>
      </c>
      <c r="J29" s="97" t="str">
        <f t="shared" si="2"/>
        <v/>
      </c>
      <c r="K29" s="128" t="str">
        <f t="shared" si="3"/>
        <v/>
      </c>
    </row>
    <row r="30" spans="1:11" s="12" customFormat="1" ht="12.75" x14ac:dyDescent="0.2">
      <c r="A30" s="168" t="s">
        <v>126</v>
      </c>
      <c r="B30" s="169" t="s">
        <v>132</v>
      </c>
      <c r="C30" s="171">
        <v>8.31</v>
      </c>
      <c r="D30" s="170" t="s">
        <v>133</v>
      </c>
      <c r="E30" s="170" t="s">
        <v>94</v>
      </c>
      <c r="F30" s="167">
        <v>104.29</v>
      </c>
      <c r="G30" s="127">
        <f t="shared" si="4"/>
        <v>866.65</v>
      </c>
      <c r="H30" s="97" t="str">
        <f t="shared" si="0"/>
        <v/>
      </c>
      <c r="I30" s="104" t="str">
        <f t="shared" si="1"/>
        <v/>
      </c>
      <c r="J30" s="97" t="str">
        <f t="shared" si="2"/>
        <v/>
      </c>
      <c r="K30" s="128" t="str">
        <f t="shared" si="3"/>
        <v/>
      </c>
    </row>
    <row r="31" spans="1:11" s="12" customFormat="1" ht="12.75" x14ac:dyDescent="0.2">
      <c r="A31" s="168" t="s">
        <v>88</v>
      </c>
      <c r="B31" s="169" t="s">
        <v>0</v>
      </c>
      <c r="C31" s="171">
        <v>85.63</v>
      </c>
      <c r="D31" s="170" t="s">
        <v>122</v>
      </c>
      <c r="E31" s="170" t="s">
        <v>52</v>
      </c>
      <c r="F31" s="167">
        <v>251.43</v>
      </c>
      <c r="G31" s="127">
        <f t="shared" si="4"/>
        <v>21529.95</v>
      </c>
      <c r="H31" s="97" t="str">
        <f t="shared" si="0"/>
        <v/>
      </c>
      <c r="I31" s="104" t="str">
        <f t="shared" si="1"/>
        <v/>
      </c>
      <c r="J31" s="97" t="str">
        <f t="shared" si="2"/>
        <v/>
      </c>
      <c r="K31" s="128" t="str">
        <f t="shared" si="3"/>
        <v/>
      </c>
    </row>
    <row r="32" spans="1:11" s="12" customFormat="1" ht="13.5" customHeight="1" x14ac:dyDescent="0.2">
      <c r="A32" s="168" t="s">
        <v>67</v>
      </c>
      <c r="B32" s="169" t="s">
        <v>45</v>
      </c>
      <c r="C32" s="171">
        <v>20.71</v>
      </c>
      <c r="D32" s="170" t="s">
        <v>122</v>
      </c>
      <c r="E32" s="170" t="s">
        <v>94</v>
      </c>
      <c r="F32" s="167">
        <v>104.29</v>
      </c>
      <c r="G32" s="127">
        <f t="shared" si="4"/>
        <v>2159.85</v>
      </c>
      <c r="H32" s="97" t="str">
        <f t="shared" si="0"/>
        <v/>
      </c>
      <c r="I32" s="104" t="str">
        <f t="shared" si="1"/>
        <v/>
      </c>
      <c r="J32" s="97" t="str">
        <f t="shared" si="2"/>
        <v/>
      </c>
      <c r="K32" s="128" t="str">
        <f t="shared" si="3"/>
        <v/>
      </c>
    </row>
    <row r="33" spans="1:11" s="12" customFormat="1" ht="13.5" customHeight="1" x14ac:dyDescent="0.2">
      <c r="A33" s="180" t="s">
        <v>67</v>
      </c>
      <c r="B33" s="177" t="s">
        <v>45</v>
      </c>
      <c r="C33" s="178">
        <v>189.33</v>
      </c>
      <c r="D33" s="179" t="s">
        <v>133</v>
      </c>
      <c r="E33" s="179" t="s">
        <v>94</v>
      </c>
      <c r="F33" s="167">
        <v>104.29</v>
      </c>
      <c r="G33" s="127">
        <f t="shared" si="4"/>
        <v>19745.23</v>
      </c>
      <c r="H33" s="97" t="str">
        <f t="shared" si="0"/>
        <v/>
      </c>
      <c r="I33" s="104" t="str">
        <f t="shared" si="1"/>
        <v/>
      </c>
      <c r="J33" s="97" t="str">
        <f t="shared" si="2"/>
        <v/>
      </c>
      <c r="K33" s="128" t="str">
        <f t="shared" si="3"/>
        <v/>
      </c>
    </row>
    <row r="34" spans="1:11" s="12" customFormat="1" ht="13.5" customHeight="1" x14ac:dyDescent="0.2">
      <c r="A34" s="180" t="s">
        <v>67</v>
      </c>
      <c r="B34" s="177" t="s">
        <v>46</v>
      </c>
      <c r="C34" s="178">
        <v>25.86</v>
      </c>
      <c r="D34" s="179" t="s">
        <v>129</v>
      </c>
      <c r="E34" s="179" t="s">
        <v>94</v>
      </c>
      <c r="F34" s="167">
        <v>104.29</v>
      </c>
      <c r="G34" s="127">
        <f t="shared" si="4"/>
        <v>2696.94</v>
      </c>
      <c r="H34" s="97" t="str">
        <f t="shared" si="0"/>
        <v/>
      </c>
      <c r="I34" s="104" t="str">
        <f t="shared" si="1"/>
        <v/>
      </c>
      <c r="J34" s="97" t="str">
        <f t="shared" si="2"/>
        <v/>
      </c>
      <c r="K34" s="128" t="str">
        <f t="shared" si="3"/>
        <v/>
      </c>
    </row>
    <row r="35" spans="1:11" s="12" customFormat="1" ht="12.75" x14ac:dyDescent="0.2">
      <c r="A35" s="168" t="s">
        <v>86</v>
      </c>
      <c r="B35" s="169" t="s">
        <v>74</v>
      </c>
      <c r="C35" s="171">
        <v>43</v>
      </c>
      <c r="D35" s="170" t="s">
        <v>122</v>
      </c>
      <c r="E35" s="170" t="s">
        <v>94</v>
      </c>
      <c r="F35" s="167">
        <v>104.29</v>
      </c>
      <c r="G35" s="127">
        <f t="shared" si="4"/>
        <v>4484.47</v>
      </c>
      <c r="H35" s="97" t="str">
        <f t="shared" si="0"/>
        <v/>
      </c>
      <c r="I35" s="104" t="str">
        <f t="shared" si="1"/>
        <v/>
      </c>
      <c r="J35" s="97" t="str">
        <f t="shared" si="2"/>
        <v/>
      </c>
      <c r="K35" s="128" t="str">
        <f t="shared" si="3"/>
        <v/>
      </c>
    </row>
    <row r="36" spans="1:11" s="12" customFormat="1" ht="12.75" x14ac:dyDescent="0.2">
      <c r="A36" s="168" t="s">
        <v>121</v>
      </c>
      <c r="B36" s="169" t="s">
        <v>98</v>
      </c>
      <c r="C36" s="171">
        <v>9.25</v>
      </c>
      <c r="D36" s="170" t="s">
        <v>133</v>
      </c>
      <c r="E36" s="170" t="s">
        <v>142</v>
      </c>
      <c r="F36" s="167">
        <v>12</v>
      </c>
      <c r="G36" s="127">
        <f t="shared" si="4"/>
        <v>111</v>
      </c>
      <c r="H36" s="97" t="str">
        <f t="shared" si="0"/>
        <v/>
      </c>
      <c r="I36" s="104" t="str">
        <f t="shared" si="1"/>
        <v/>
      </c>
      <c r="J36" s="97" t="str">
        <f t="shared" si="2"/>
        <v/>
      </c>
      <c r="K36" s="128" t="str">
        <f t="shared" si="3"/>
        <v/>
      </c>
    </row>
    <row r="37" spans="1:11" s="12" customFormat="1" ht="12.75" x14ac:dyDescent="0.2">
      <c r="A37" s="168" t="s">
        <v>157</v>
      </c>
      <c r="B37" s="169" t="s">
        <v>99</v>
      </c>
      <c r="C37" s="171">
        <v>75.86</v>
      </c>
      <c r="D37" s="170" t="s">
        <v>129</v>
      </c>
      <c r="E37" s="170" t="s">
        <v>142</v>
      </c>
      <c r="F37" s="167">
        <v>12</v>
      </c>
      <c r="G37" s="127">
        <f t="shared" si="4"/>
        <v>910.32</v>
      </c>
      <c r="H37" s="97" t="str">
        <f t="shared" si="0"/>
        <v/>
      </c>
      <c r="I37" s="104" t="str">
        <f>IF(H37="","",ROUND((G37/H37),2))</f>
        <v/>
      </c>
      <c r="J37" s="97" t="str">
        <f t="shared" si="2"/>
        <v/>
      </c>
      <c r="K37" s="128" t="str">
        <f t="shared" si="3"/>
        <v/>
      </c>
    </row>
    <row r="38" spans="1:11" s="12" customFormat="1" ht="13.5" thickBot="1" x14ac:dyDescent="0.25">
      <c r="A38" s="168" t="s">
        <v>158</v>
      </c>
      <c r="B38" s="169" t="s">
        <v>131</v>
      </c>
      <c r="C38" s="171">
        <v>71.77</v>
      </c>
      <c r="D38" s="170" t="s">
        <v>129</v>
      </c>
      <c r="E38" s="170" t="s">
        <v>36</v>
      </c>
      <c r="F38" s="167">
        <v>1</v>
      </c>
      <c r="G38" s="127">
        <f t="shared" si="4"/>
        <v>71.77</v>
      </c>
      <c r="H38" s="97" t="str">
        <f t="shared" si="0"/>
        <v/>
      </c>
      <c r="I38" s="104" t="str">
        <f t="shared" si="1"/>
        <v/>
      </c>
      <c r="J38" s="97" t="str">
        <f t="shared" si="2"/>
        <v/>
      </c>
      <c r="K38" s="128" t="str">
        <f t="shared" si="3"/>
        <v/>
      </c>
    </row>
    <row r="39" spans="1:11" s="29" customFormat="1" ht="18.75" customHeight="1" thickBot="1" x14ac:dyDescent="0.3">
      <c r="A39" s="107" t="s">
        <v>43</v>
      </c>
      <c r="B39" s="26"/>
      <c r="C39" s="82">
        <f>SUM(C25:C38)</f>
        <v>2200.4699999999998</v>
      </c>
      <c r="D39" s="316"/>
      <c r="E39" s="317"/>
      <c r="F39" s="318"/>
      <c r="G39" s="83">
        <f>SUM(G25:G38)</f>
        <v>219854.5</v>
      </c>
      <c r="H39" s="28"/>
      <c r="I39" s="82">
        <f>SUM(I25:I38)</f>
        <v>0</v>
      </c>
      <c r="J39" s="28"/>
      <c r="K39" s="27">
        <f>SUM(K25:K38)</f>
        <v>0</v>
      </c>
    </row>
    <row r="40" spans="1:11" ht="13.5" thickBot="1" x14ac:dyDescent="0.3">
      <c r="I40" s="95"/>
    </row>
    <row r="41" spans="1:11" ht="80.25" x14ac:dyDescent="0.2">
      <c r="A41" s="38" t="s">
        <v>100</v>
      </c>
      <c r="B41" s="4" t="s">
        <v>24</v>
      </c>
      <c r="C41" s="4" t="s">
        <v>23</v>
      </c>
      <c r="D41" s="4" t="s">
        <v>22</v>
      </c>
      <c r="E41" s="4" t="s">
        <v>21</v>
      </c>
      <c r="F41" s="21" t="s">
        <v>20</v>
      </c>
      <c r="G41" s="86" t="s">
        <v>19</v>
      </c>
      <c r="H41" s="5" t="s">
        <v>18</v>
      </c>
      <c r="I41" s="5" t="s">
        <v>17</v>
      </c>
      <c r="J41" s="5" t="s">
        <v>47</v>
      </c>
      <c r="K41" s="6" t="s">
        <v>28</v>
      </c>
    </row>
    <row r="42" spans="1:11" ht="34.5" thickBot="1" x14ac:dyDescent="0.25">
      <c r="A42" s="1"/>
      <c r="B42" s="48"/>
      <c r="C42" s="48" t="s">
        <v>15</v>
      </c>
      <c r="D42" s="48"/>
      <c r="E42" s="48"/>
      <c r="F42" s="61" t="s">
        <v>16</v>
      </c>
      <c r="G42" s="87" t="s">
        <v>15</v>
      </c>
      <c r="H42" s="49" t="s">
        <v>14</v>
      </c>
      <c r="I42" s="49" t="s">
        <v>13</v>
      </c>
      <c r="J42" s="49" t="s">
        <v>27</v>
      </c>
      <c r="K42" s="50" t="s">
        <v>12</v>
      </c>
    </row>
    <row r="43" spans="1:11" ht="13.5" thickBot="1" x14ac:dyDescent="0.3">
      <c r="A43" s="7" t="s">
        <v>11</v>
      </c>
      <c r="B43" s="8" t="s">
        <v>10</v>
      </c>
      <c r="C43" s="8" t="s">
        <v>9</v>
      </c>
      <c r="D43" s="8" t="s">
        <v>8</v>
      </c>
      <c r="E43" s="8" t="s">
        <v>7</v>
      </c>
      <c r="F43" s="88" t="s">
        <v>6</v>
      </c>
      <c r="G43" s="89" t="s">
        <v>5</v>
      </c>
      <c r="H43" s="25" t="s">
        <v>4</v>
      </c>
      <c r="I43" s="25" t="s">
        <v>3</v>
      </c>
      <c r="J43" s="25" t="s">
        <v>2</v>
      </c>
      <c r="K43" s="9" t="s">
        <v>1</v>
      </c>
    </row>
    <row r="44" spans="1:11" ht="12.75" x14ac:dyDescent="0.2">
      <c r="A44" s="168" t="s">
        <v>155</v>
      </c>
      <c r="B44" s="172" t="s">
        <v>115</v>
      </c>
      <c r="C44" s="173">
        <v>12.5</v>
      </c>
      <c r="D44" s="174" t="s">
        <v>122</v>
      </c>
      <c r="E44" s="141" t="s">
        <v>36</v>
      </c>
      <c r="F44" s="155">
        <v>1</v>
      </c>
      <c r="G44" s="51">
        <f t="shared" ref="G44:G57" si="5">C44*F44</f>
        <v>12.5</v>
      </c>
      <c r="H44" s="39"/>
      <c r="I44" s="51" t="str">
        <f t="shared" ref="I44:I57" si="6">IF(H44="","",ROUND((G44/H44),2))</f>
        <v/>
      </c>
      <c r="J44" s="39"/>
      <c r="K44" s="51" t="str">
        <f t="shared" ref="K44:K57" si="7">IF(J44="","",ROUND((I44*J44),2))</f>
        <v/>
      </c>
    </row>
    <row r="45" spans="1:11" ht="12.75" x14ac:dyDescent="0.2">
      <c r="A45" s="168" t="s">
        <v>120</v>
      </c>
      <c r="B45" s="172" t="s">
        <v>116</v>
      </c>
      <c r="C45" s="173">
        <v>1471.76</v>
      </c>
      <c r="D45" s="174" t="s">
        <v>129</v>
      </c>
      <c r="E45" s="141" t="s">
        <v>36</v>
      </c>
      <c r="F45" s="155">
        <v>1</v>
      </c>
      <c r="G45" s="51">
        <f t="shared" si="5"/>
        <v>1471.76</v>
      </c>
      <c r="H45" s="39"/>
      <c r="I45" s="51" t="str">
        <f t="shared" si="6"/>
        <v/>
      </c>
      <c r="J45" s="39"/>
      <c r="K45" s="51" t="str">
        <f t="shared" si="7"/>
        <v/>
      </c>
    </row>
    <row r="46" spans="1:11" ht="12.75" x14ac:dyDescent="0.2">
      <c r="A46" s="168" t="s">
        <v>156</v>
      </c>
      <c r="B46" s="172" t="s">
        <v>159</v>
      </c>
      <c r="C46" s="173">
        <v>75.459999999999994</v>
      </c>
      <c r="D46" s="174" t="s">
        <v>129</v>
      </c>
      <c r="E46" s="141" t="s">
        <v>36</v>
      </c>
      <c r="F46" s="155">
        <v>1</v>
      </c>
      <c r="G46" s="51">
        <f t="shared" si="5"/>
        <v>75.459999999999994</v>
      </c>
      <c r="H46" s="39"/>
      <c r="I46" s="51" t="str">
        <f t="shared" si="6"/>
        <v/>
      </c>
      <c r="J46" s="39"/>
      <c r="K46" s="51" t="str">
        <f t="shared" si="7"/>
        <v/>
      </c>
    </row>
    <row r="47" spans="1:11" ht="12.75" x14ac:dyDescent="0.2">
      <c r="A47" s="168" t="s">
        <v>137</v>
      </c>
      <c r="B47" s="172" t="s">
        <v>73</v>
      </c>
      <c r="C47" s="173">
        <v>92.87</v>
      </c>
      <c r="D47" s="174" t="s">
        <v>129</v>
      </c>
      <c r="E47" s="141" t="s">
        <v>36</v>
      </c>
      <c r="F47" s="155">
        <v>1</v>
      </c>
      <c r="G47" s="51">
        <f t="shared" si="5"/>
        <v>92.87</v>
      </c>
      <c r="H47" s="39"/>
      <c r="I47" s="51" t="str">
        <f t="shared" si="6"/>
        <v/>
      </c>
      <c r="J47" s="39"/>
      <c r="K47" s="51" t="str">
        <f t="shared" si="7"/>
        <v/>
      </c>
    </row>
    <row r="48" spans="1:11" ht="12.75" x14ac:dyDescent="0.2">
      <c r="A48" s="168" t="s">
        <v>126</v>
      </c>
      <c r="B48" s="172" t="s">
        <v>132</v>
      </c>
      <c r="C48" s="173">
        <v>18.16</v>
      </c>
      <c r="D48" s="174" t="s">
        <v>122</v>
      </c>
      <c r="E48" s="141" t="s">
        <v>36</v>
      </c>
      <c r="F48" s="155">
        <v>1</v>
      </c>
      <c r="G48" s="51">
        <f t="shared" si="5"/>
        <v>18.16</v>
      </c>
      <c r="H48" s="39"/>
      <c r="I48" s="51" t="str">
        <f t="shared" si="6"/>
        <v/>
      </c>
      <c r="J48" s="39"/>
      <c r="K48" s="51" t="str">
        <f t="shared" si="7"/>
        <v/>
      </c>
    </row>
    <row r="49" spans="1:14" ht="12.75" x14ac:dyDescent="0.2">
      <c r="A49" s="168" t="s">
        <v>126</v>
      </c>
      <c r="B49" s="172" t="s">
        <v>132</v>
      </c>
      <c r="C49" s="173">
        <v>8.31</v>
      </c>
      <c r="D49" s="174" t="s">
        <v>133</v>
      </c>
      <c r="E49" s="141" t="s">
        <v>36</v>
      </c>
      <c r="F49" s="155">
        <v>1</v>
      </c>
      <c r="G49" s="51">
        <f t="shared" si="5"/>
        <v>8.31</v>
      </c>
      <c r="H49" s="39"/>
      <c r="I49" s="51" t="str">
        <f t="shared" si="6"/>
        <v/>
      </c>
      <c r="J49" s="39"/>
      <c r="K49" s="51" t="str">
        <f t="shared" si="7"/>
        <v/>
      </c>
    </row>
    <row r="50" spans="1:14" ht="12.75" x14ac:dyDescent="0.2">
      <c r="A50" s="168" t="s">
        <v>88</v>
      </c>
      <c r="B50" s="172" t="s">
        <v>0</v>
      </c>
      <c r="C50" s="173">
        <v>85.63</v>
      </c>
      <c r="D50" s="174" t="s">
        <v>122</v>
      </c>
      <c r="E50" s="141" t="s">
        <v>36</v>
      </c>
      <c r="F50" s="155">
        <v>1</v>
      </c>
      <c r="G50" s="51">
        <f t="shared" si="5"/>
        <v>85.63</v>
      </c>
      <c r="H50" s="39"/>
      <c r="I50" s="51" t="str">
        <f t="shared" si="6"/>
        <v/>
      </c>
      <c r="J50" s="39"/>
      <c r="K50" s="51" t="str">
        <f t="shared" si="7"/>
        <v/>
      </c>
    </row>
    <row r="51" spans="1:14" ht="12.75" x14ac:dyDescent="0.2">
      <c r="A51" s="168" t="s">
        <v>67</v>
      </c>
      <c r="B51" s="172" t="s">
        <v>45</v>
      </c>
      <c r="C51" s="173">
        <v>20.71</v>
      </c>
      <c r="D51" s="174" t="s">
        <v>122</v>
      </c>
      <c r="E51" s="141" t="s">
        <v>36</v>
      </c>
      <c r="F51" s="155">
        <v>1</v>
      </c>
      <c r="G51" s="51">
        <f t="shared" si="5"/>
        <v>20.71</v>
      </c>
      <c r="H51" s="39"/>
      <c r="I51" s="51" t="str">
        <f t="shared" si="6"/>
        <v/>
      </c>
      <c r="J51" s="39"/>
      <c r="K51" s="51" t="str">
        <f t="shared" si="7"/>
        <v/>
      </c>
    </row>
    <row r="52" spans="1:14" ht="12.75" x14ac:dyDescent="0.2">
      <c r="A52" s="180" t="s">
        <v>67</v>
      </c>
      <c r="B52" s="177" t="s">
        <v>45</v>
      </c>
      <c r="C52" s="178">
        <v>189.33</v>
      </c>
      <c r="D52" s="179" t="s">
        <v>133</v>
      </c>
      <c r="E52" s="141" t="s">
        <v>36</v>
      </c>
      <c r="F52" s="155">
        <v>1</v>
      </c>
      <c r="G52" s="51">
        <f t="shared" si="5"/>
        <v>189.33</v>
      </c>
      <c r="H52" s="39"/>
      <c r="I52" s="51" t="str">
        <f t="shared" si="6"/>
        <v/>
      </c>
      <c r="J52" s="39"/>
      <c r="K52" s="51" t="str">
        <f t="shared" si="7"/>
        <v/>
      </c>
    </row>
    <row r="53" spans="1:14" ht="12.75" x14ac:dyDescent="0.2">
      <c r="A53" s="180" t="s">
        <v>67</v>
      </c>
      <c r="B53" s="177" t="s">
        <v>46</v>
      </c>
      <c r="C53" s="178">
        <v>25.86</v>
      </c>
      <c r="D53" s="179" t="s">
        <v>129</v>
      </c>
      <c r="E53" s="141" t="s">
        <v>36</v>
      </c>
      <c r="F53" s="155">
        <v>1</v>
      </c>
      <c r="G53" s="51">
        <f t="shared" si="5"/>
        <v>25.86</v>
      </c>
      <c r="H53" s="39"/>
      <c r="I53" s="51" t="str">
        <f t="shared" si="6"/>
        <v/>
      </c>
      <c r="J53" s="39"/>
      <c r="K53" s="51" t="str">
        <f t="shared" si="7"/>
        <v/>
      </c>
    </row>
    <row r="54" spans="1:14" ht="12.75" x14ac:dyDescent="0.2">
      <c r="A54" s="168" t="s">
        <v>86</v>
      </c>
      <c r="B54" s="172" t="s">
        <v>74</v>
      </c>
      <c r="C54" s="175">
        <v>43</v>
      </c>
      <c r="D54" s="174" t="s">
        <v>122</v>
      </c>
      <c r="E54" s="141" t="s">
        <v>36</v>
      </c>
      <c r="F54" s="155">
        <v>1</v>
      </c>
      <c r="G54" s="51">
        <f t="shared" si="5"/>
        <v>43</v>
      </c>
      <c r="H54" s="39"/>
      <c r="I54" s="51" t="str">
        <f t="shared" si="6"/>
        <v/>
      </c>
      <c r="J54" s="39"/>
      <c r="K54" s="51" t="str">
        <f t="shared" si="7"/>
        <v/>
      </c>
    </row>
    <row r="55" spans="1:14" ht="12.75" x14ac:dyDescent="0.2">
      <c r="A55" s="168" t="s">
        <v>121</v>
      </c>
      <c r="B55" s="172" t="s">
        <v>98</v>
      </c>
      <c r="C55" s="173">
        <v>9.25</v>
      </c>
      <c r="D55" s="174" t="s">
        <v>133</v>
      </c>
      <c r="E55" s="141" t="s">
        <v>36</v>
      </c>
      <c r="F55" s="155">
        <v>1</v>
      </c>
      <c r="G55" s="51">
        <f t="shared" si="5"/>
        <v>9.25</v>
      </c>
      <c r="H55" s="39"/>
      <c r="I55" s="51" t="str">
        <f t="shared" si="6"/>
        <v/>
      </c>
      <c r="J55" s="39"/>
      <c r="K55" s="51" t="str">
        <f t="shared" si="7"/>
        <v/>
      </c>
    </row>
    <row r="56" spans="1:14" ht="12.75" x14ac:dyDescent="0.2">
      <c r="A56" s="168" t="s">
        <v>157</v>
      </c>
      <c r="B56" s="172" t="s">
        <v>99</v>
      </c>
      <c r="C56" s="173">
        <v>75.86</v>
      </c>
      <c r="D56" s="174" t="s">
        <v>129</v>
      </c>
      <c r="E56" s="141" t="s">
        <v>36</v>
      </c>
      <c r="F56" s="155">
        <v>1</v>
      </c>
      <c r="G56" s="51">
        <f t="shared" si="5"/>
        <v>75.86</v>
      </c>
      <c r="H56" s="39"/>
      <c r="I56" s="51" t="str">
        <f t="shared" si="6"/>
        <v/>
      </c>
      <c r="J56" s="39"/>
      <c r="K56" s="51" t="str">
        <f t="shared" si="7"/>
        <v/>
      </c>
    </row>
    <row r="57" spans="1:14" ht="13.5" thickBot="1" x14ac:dyDescent="0.25">
      <c r="A57" s="168" t="s">
        <v>158</v>
      </c>
      <c r="B57" s="172" t="s">
        <v>131</v>
      </c>
      <c r="C57" s="173">
        <v>71.77</v>
      </c>
      <c r="D57" s="174" t="s">
        <v>129</v>
      </c>
      <c r="E57" s="141" t="s">
        <v>36</v>
      </c>
      <c r="F57" s="155">
        <v>1</v>
      </c>
      <c r="G57" s="51">
        <f t="shared" si="5"/>
        <v>71.77</v>
      </c>
      <c r="H57" s="39"/>
      <c r="I57" s="51" t="str">
        <f t="shared" si="6"/>
        <v/>
      </c>
      <c r="J57" s="39"/>
      <c r="K57" s="51" t="str">
        <f t="shared" si="7"/>
        <v/>
      </c>
    </row>
    <row r="58" spans="1:14" ht="22.5" customHeight="1" thickBot="1" x14ac:dyDescent="0.3">
      <c r="A58" s="107" t="s">
        <v>58</v>
      </c>
      <c r="B58" s="26"/>
      <c r="C58" s="82">
        <f>SUM(C44:C57)</f>
        <v>2200.4699999999998</v>
      </c>
      <c r="D58" s="316"/>
      <c r="E58" s="317"/>
      <c r="F58" s="318"/>
      <c r="G58" s="83">
        <f>SUM(G44:G57)</f>
        <v>2200.4699999999998</v>
      </c>
      <c r="H58" s="28"/>
      <c r="I58" s="82">
        <f>SUM(I44:I57)</f>
        <v>0</v>
      </c>
      <c r="J58" s="28"/>
      <c r="K58" s="27">
        <f>SUM(K44:K57)</f>
        <v>0</v>
      </c>
    </row>
    <row r="59" spans="1:14" ht="13.5" thickBot="1" x14ac:dyDescent="0.25">
      <c r="A59" s="52"/>
      <c r="B59" s="53"/>
      <c r="C59" s="53"/>
      <c r="D59" s="53"/>
      <c r="E59" s="53"/>
      <c r="F59" s="53"/>
      <c r="G59" s="53"/>
      <c r="H59" s="53"/>
      <c r="I59" s="96"/>
      <c r="J59" s="53"/>
      <c r="K59" s="53"/>
      <c r="L59" s="53"/>
      <c r="M59" s="53"/>
      <c r="N59" s="53"/>
    </row>
    <row r="60" spans="1:14" s="23" customFormat="1" ht="102" customHeight="1" x14ac:dyDescent="0.2">
      <c r="A60" s="154" t="s">
        <v>114</v>
      </c>
      <c r="B60" s="54"/>
      <c r="C60" s="55"/>
      <c r="D60" s="54"/>
      <c r="E60" s="56"/>
      <c r="F60" s="21" t="s">
        <v>20</v>
      </c>
      <c r="G60" s="57"/>
      <c r="H60" s="58"/>
      <c r="I60" s="59"/>
      <c r="J60" s="5" t="s">
        <v>37</v>
      </c>
      <c r="K60" s="6" t="s">
        <v>28</v>
      </c>
      <c r="L60" s="10"/>
      <c r="M60" s="10"/>
      <c r="N60" s="10"/>
    </row>
    <row r="61" spans="1:14" s="12" customFormat="1" ht="25.5" customHeight="1" thickBot="1" x14ac:dyDescent="0.25">
      <c r="A61" s="74"/>
      <c r="B61" s="75"/>
      <c r="C61" s="75"/>
      <c r="D61" s="75"/>
      <c r="E61" s="76"/>
      <c r="F61" s="84" t="s">
        <v>51</v>
      </c>
      <c r="G61" s="77"/>
      <c r="H61" s="78"/>
      <c r="I61" s="79"/>
      <c r="J61" s="80" t="s">
        <v>27</v>
      </c>
      <c r="K61" s="81" t="s">
        <v>12</v>
      </c>
      <c r="L61" s="62"/>
      <c r="M61" s="62"/>
      <c r="N61" s="62"/>
    </row>
    <row r="62" spans="1:14" s="12" customFormat="1" ht="12" thickBot="1" x14ac:dyDescent="0.25">
      <c r="A62" s="7" t="s">
        <v>11</v>
      </c>
      <c r="B62" s="8" t="s">
        <v>10</v>
      </c>
      <c r="C62" s="8" t="s">
        <v>9</v>
      </c>
      <c r="D62" s="24" t="s">
        <v>8</v>
      </c>
      <c r="E62" s="8" t="s">
        <v>7</v>
      </c>
      <c r="F62" s="90" t="s">
        <v>6</v>
      </c>
      <c r="G62" s="7" t="s">
        <v>38</v>
      </c>
      <c r="H62" s="8" t="s">
        <v>4</v>
      </c>
      <c r="I62" s="8" t="s">
        <v>39</v>
      </c>
      <c r="J62" s="24" t="s">
        <v>2</v>
      </c>
      <c r="K62" s="9" t="s">
        <v>40</v>
      </c>
      <c r="L62" s="62"/>
      <c r="M62" s="62"/>
      <c r="N62" s="62"/>
    </row>
    <row r="63" spans="1:14" ht="18" customHeight="1" x14ac:dyDescent="0.2">
      <c r="A63" s="85" t="s">
        <v>48</v>
      </c>
      <c r="B63" s="352"/>
      <c r="C63" s="353"/>
      <c r="D63" s="354"/>
      <c r="E63" s="355"/>
      <c r="F63" s="356">
        <v>22</v>
      </c>
      <c r="G63" s="357"/>
      <c r="H63" s="357"/>
      <c r="I63" s="358"/>
      <c r="J63" s="151" t="str">
        <f t="shared" ref="J63" si="8">IF($J$10="","",$J$10)</f>
        <v/>
      </c>
      <c r="K63" s="45" t="str">
        <f>IF(J63="","",ROUND((F63*J63),2))</f>
        <v/>
      </c>
      <c r="L63" s="16"/>
      <c r="M63" s="16"/>
      <c r="N63" s="16"/>
    </row>
    <row r="64" spans="1:14" ht="18" customHeight="1" x14ac:dyDescent="0.2">
      <c r="A64" s="181" t="s">
        <v>143</v>
      </c>
      <c r="B64" s="359"/>
      <c r="C64" s="360"/>
      <c r="D64" s="361"/>
      <c r="E64" s="362"/>
      <c r="F64" s="363">
        <v>4</v>
      </c>
      <c r="G64" s="364"/>
      <c r="H64" s="364"/>
      <c r="I64" s="365"/>
      <c r="J64" s="162"/>
      <c r="K64" s="45" t="str">
        <f>IF(J64="","",ROUND((F64*J64),2))</f>
        <v/>
      </c>
      <c r="L64" s="16"/>
      <c r="M64" s="16"/>
      <c r="N64" s="16"/>
    </row>
    <row r="65" spans="1:14" ht="18" customHeight="1" x14ac:dyDescent="0.2">
      <c r="A65" s="190" t="s">
        <v>113</v>
      </c>
      <c r="B65" s="366"/>
      <c r="C65" s="367"/>
      <c r="D65" s="368"/>
      <c r="E65" s="369"/>
      <c r="F65" s="370">
        <v>10</v>
      </c>
      <c r="G65" s="371"/>
      <c r="H65" s="372"/>
      <c r="I65" s="373"/>
      <c r="J65" s="200"/>
      <c r="K65" s="201" t="str">
        <f>IF(J65="","",ROUND((F65*J65),2))</f>
        <v/>
      </c>
      <c r="L65" s="16"/>
      <c r="M65" s="16"/>
      <c r="N65" s="16"/>
    </row>
    <row r="66" spans="1:14" ht="18" customHeight="1" thickBot="1" x14ac:dyDescent="0.25">
      <c r="A66" s="191" t="s">
        <v>144</v>
      </c>
      <c r="B66" s="374"/>
      <c r="C66" s="374"/>
      <c r="D66" s="375"/>
      <c r="E66" s="376"/>
      <c r="F66" s="377">
        <v>2</v>
      </c>
      <c r="G66" s="364"/>
      <c r="H66" s="364"/>
      <c r="I66" s="378"/>
      <c r="J66" s="166"/>
      <c r="K66" s="201" t="str">
        <f>IF(J66="","",ROUND((F66*J66),2))</f>
        <v/>
      </c>
      <c r="L66" s="16"/>
      <c r="M66" s="16"/>
      <c r="N66" s="16"/>
    </row>
    <row r="67" spans="1:14" s="29" customFormat="1" ht="21.75" customHeight="1" thickBot="1" x14ac:dyDescent="0.3">
      <c r="A67" s="319" t="s">
        <v>81</v>
      </c>
      <c r="B67" s="320"/>
      <c r="C67" s="320"/>
      <c r="D67" s="320"/>
      <c r="E67" s="320"/>
      <c r="F67" s="321"/>
      <c r="G67" s="122"/>
      <c r="H67" s="122"/>
      <c r="I67" s="122"/>
      <c r="J67" s="123"/>
      <c r="K67" s="27">
        <f>SUM(K63:K66)</f>
        <v>0</v>
      </c>
    </row>
    <row r="68" spans="1:14" ht="13.5" thickBot="1" x14ac:dyDescent="0.25">
      <c r="A68" s="52"/>
      <c r="B68" s="53"/>
      <c r="C68" s="53"/>
      <c r="D68" s="53"/>
      <c r="E68" s="53"/>
      <c r="F68" s="53"/>
      <c r="G68" s="53"/>
      <c r="H68" s="53"/>
      <c r="I68" s="96"/>
      <c r="J68" s="53"/>
      <c r="K68" s="53"/>
      <c r="L68" s="53"/>
      <c r="M68" s="53"/>
      <c r="N68" s="53"/>
    </row>
    <row r="69" spans="1:14" ht="88.5" customHeight="1" x14ac:dyDescent="0.2">
      <c r="A69" s="154" t="s">
        <v>101</v>
      </c>
      <c r="B69" s="4" t="s">
        <v>55</v>
      </c>
      <c r="C69" s="4"/>
      <c r="D69" s="56"/>
      <c r="E69" s="4" t="s">
        <v>21</v>
      </c>
      <c r="F69" s="21" t="s">
        <v>20</v>
      </c>
      <c r="G69" s="86" t="s">
        <v>71</v>
      </c>
      <c r="H69" s="58"/>
      <c r="I69" s="59"/>
      <c r="J69" s="5" t="s">
        <v>70</v>
      </c>
      <c r="K69" s="6" t="s">
        <v>196</v>
      </c>
      <c r="L69" s="16"/>
      <c r="M69" s="16"/>
      <c r="N69" s="16"/>
    </row>
    <row r="70" spans="1:14" ht="23.25" thickBot="1" x14ac:dyDescent="0.25">
      <c r="A70" s="60"/>
      <c r="B70" s="103" t="s">
        <v>63</v>
      </c>
      <c r="C70" s="140"/>
      <c r="D70" s="139"/>
      <c r="E70" s="109"/>
      <c r="F70" s="61" t="s">
        <v>16</v>
      </c>
      <c r="G70" s="87" t="s">
        <v>63</v>
      </c>
      <c r="H70" s="142"/>
      <c r="I70" s="143"/>
      <c r="J70" s="110" t="s">
        <v>69</v>
      </c>
      <c r="K70" s="129" t="s">
        <v>12</v>
      </c>
      <c r="L70" s="16"/>
      <c r="M70" s="16"/>
      <c r="N70" s="16"/>
    </row>
    <row r="71" spans="1:14" ht="12.75" x14ac:dyDescent="0.2">
      <c r="A71" s="124" t="s">
        <v>11</v>
      </c>
      <c r="B71" s="125" t="s">
        <v>10</v>
      </c>
      <c r="C71" s="125" t="s">
        <v>9</v>
      </c>
      <c r="D71" s="163" t="s">
        <v>8</v>
      </c>
      <c r="E71" s="125" t="s">
        <v>7</v>
      </c>
      <c r="F71" s="240" t="s">
        <v>6</v>
      </c>
      <c r="G71" s="124" t="s">
        <v>38</v>
      </c>
      <c r="H71" s="125" t="s">
        <v>4</v>
      </c>
      <c r="I71" s="125" t="s">
        <v>39</v>
      </c>
      <c r="J71" s="163" t="s">
        <v>2</v>
      </c>
      <c r="K71" s="91" t="s">
        <v>77</v>
      </c>
      <c r="L71" s="16"/>
      <c r="M71" s="16"/>
      <c r="N71" s="16"/>
    </row>
    <row r="72" spans="1:14" ht="24" customHeight="1" x14ac:dyDescent="0.2">
      <c r="A72" s="281" t="s">
        <v>65</v>
      </c>
      <c r="B72" s="379">
        <v>12</v>
      </c>
      <c r="C72" s="380"/>
      <c r="D72" s="380"/>
      <c r="E72" s="379" t="s">
        <v>142</v>
      </c>
      <c r="F72" s="381">
        <v>12</v>
      </c>
      <c r="G72" s="382">
        <f>B72*F72</f>
        <v>144</v>
      </c>
      <c r="H72" s="383"/>
      <c r="I72" s="383"/>
      <c r="J72" s="200"/>
      <c r="K72" s="201" t="str">
        <f>IF(J72="","",ROUND(G72*J72,2))</f>
        <v/>
      </c>
      <c r="L72" s="16"/>
      <c r="M72" s="16"/>
      <c r="N72" s="16"/>
    </row>
    <row r="73" spans="1:14" ht="24" customHeight="1" x14ac:dyDescent="0.2">
      <c r="A73" s="281" t="s">
        <v>64</v>
      </c>
      <c r="B73" s="379">
        <v>4</v>
      </c>
      <c r="C73" s="380"/>
      <c r="D73" s="380"/>
      <c r="E73" s="379" t="s">
        <v>142</v>
      </c>
      <c r="F73" s="381">
        <v>12</v>
      </c>
      <c r="G73" s="382">
        <f t="shared" ref="G73:G74" si="9">B73*F73</f>
        <v>48</v>
      </c>
      <c r="H73" s="383"/>
      <c r="I73" s="383"/>
      <c r="J73" s="200"/>
      <c r="K73" s="201" t="str">
        <f t="shared" ref="K73:K74" si="10">IF(J73="","",ROUND(G73*J73,2))</f>
        <v/>
      </c>
      <c r="L73" s="16"/>
      <c r="M73" s="16"/>
      <c r="N73" s="16"/>
    </row>
    <row r="74" spans="1:14" ht="24" customHeight="1" thickBot="1" x14ac:dyDescent="0.25">
      <c r="A74" s="282" t="s">
        <v>128</v>
      </c>
      <c r="B74" s="384">
        <v>4</v>
      </c>
      <c r="C74" s="385"/>
      <c r="D74" s="385"/>
      <c r="E74" s="384" t="s">
        <v>142</v>
      </c>
      <c r="F74" s="386">
        <v>12</v>
      </c>
      <c r="G74" s="382">
        <f t="shared" si="9"/>
        <v>48</v>
      </c>
      <c r="H74" s="383"/>
      <c r="I74" s="383"/>
      <c r="J74" s="200"/>
      <c r="K74" s="201" t="str">
        <f t="shared" si="10"/>
        <v/>
      </c>
      <c r="L74" s="16"/>
      <c r="M74" s="16"/>
      <c r="N74" s="16"/>
    </row>
    <row r="75" spans="1:14" ht="27.95" customHeight="1" thickBot="1" x14ac:dyDescent="0.25">
      <c r="A75" s="319" t="s">
        <v>82</v>
      </c>
      <c r="B75" s="320"/>
      <c r="C75" s="320"/>
      <c r="D75" s="320"/>
      <c r="E75" s="320"/>
      <c r="F75" s="321"/>
      <c r="G75" s="322"/>
      <c r="H75" s="323"/>
      <c r="I75" s="323"/>
      <c r="J75" s="215"/>
      <c r="K75" s="161">
        <f>SUM(K72:K74)</f>
        <v>0</v>
      </c>
      <c r="L75" s="16"/>
      <c r="M75" s="16"/>
      <c r="N75" s="16"/>
    </row>
    <row r="76" spans="1:14" ht="13.5" thickBot="1" x14ac:dyDescent="0.25">
      <c r="A76" s="52"/>
      <c r="B76" s="53"/>
      <c r="C76" s="53"/>
      <c r="D76" s="53"/>
      <c r="E76" s="53"/>
      <c r="F76" s="53"/>
      <c r="G76" s="53"/>
      <c r="H76" s="53"/>
      <c r="I76" s="96"/>
      <c r="J76" s="53"/>
      <c r="K76" s="53"/>
      <c r="L76" s="53"/>
      <c r="M76" s="53"/>
      <c r="N76" s="53"/>
    </row>
    <row r="77" spans="1:14" ht="80.25" x14ac:dyDescent="0.2">
      <c r="A77" s="154" t="s">
        <v>189</v>
      </c>
      <c r="B77" s="4"/>
      <c r="C77" s="4" t="s">
        <v>104</v>
      </c>
      <c r="D77" s="4"/>
      <c r="E77" s="4" t="s">
        <v>21</v>
      </c>
      <c r="F77" s="21" t="s">
        <v>20</v>
      </c>
      <c r="G77" s="203"/>
      <c r="H77" s="58"/>
      <c r="I77" s="5" t="s">
        <v>17</v>
      </c>
      <c r="J77" s="5" t="s">
        <v>37</v>
      </c>
      <c r="K77" s="6" t="s">
        <v>28</v>
      </c>
      <c r="L77" s="53"/>
      <c r="M77" s="53"/>
      <c r="N77" s="53"/>
    </row>
    <row r="78" spans="1:14" ht="23.25" thickBot="1" x14ac:dyDescent="0.25">
      <c r="A78" s="108" t="s">
        <v>30</v>
      </c>
      <c r="B78" s="148"/>
      <c r="C78" s="148" t="s">
        <v>105</v>
      </c>
      <c r="D78" s="148"/>
      <c r="E78" s="109"/>
      <c r="F78" s="204" t="s">
        <v>106</v>
      </c>
      <c r="G78" s="205"/>
      <c r="H78" s="158"/>
      <c r="I78" s="159" t="s">
        <v>56</v>
      </c>
      <c r="J78" s="159" t="s">
        <v>27</v>
      </c>
      <c r="K78" s="160" t="s">
        <v>12</v>
      </c>
      <c r="L78" s="53"/>
      <c r="M78" s="53"/>
      <c r="N78" s="53"/>
    </row>
    <row r="79" spans="1:14" ht="13.5" thickBot="1" x14ac:dyDescent="0.25">
      <c r="A79" s="7" t="s">
        <v>11</v>
      </c>
      <c r="B79" s="8" t="s">
        <v>10</v>
      </c>
      <c r="C79" s="8" t="s">
        <v>9</v>
      </c>
      <c r="D79" s="24" t="s">
        <v>8</v>
      </c>
      <c r="E79" s="8" t="s">
        <v>7</v>
      </c>
      <c r="F79" s="90" t="s">
        <v>6</v>
      </c>
      <c r="G79" s="7" t="s">
        <v>38</v>
      </c>
      <c r="H79" s="8" t="s">
        <v>4</v>
      </c>
      <c r="I79" s="8" t="s">
        <v>107</v>
      </c>
      <c r="J79" s="24" t="s">
        <v>2</v>
      </c>
      <c r="K79" s="9" t="s">
        <v>1</v>
      </c>
      <c r="L79" s="53"/>
      <c r="M79" s="53"/>
      <c r="N79" s="53"/>
    </row>
    <row r="80" spans="1:14" ht="18" customHeight="1" thickBot="1" x14ac:dyDescent="0.25">
      <c r="A80" s="283" t="s">
        <v>190</v>
      </c>
      <c r="B80" s="379"/>
      <c r="C80" s="387">
        <v>0.5</v>
      </c>
      <c r="D80" s="387"/>
      <c r="E80" s="388" t="s">
        <v>85</v>
      </c>
      <c r="F80" s="389">
        <v>52.14</v>
      </c>
      <c r="G80" s="390"/>
      <c r="H80" s="391"/>
      <c r="I80" s="206">
        <f>IF(C80="","",ROUND((C80*F80),2))</f>
        <v>26.07</v>
      </c>
      <c r="J80" s="207"/>
      <c r="K80" s="208" t="str">
        <f>IF(J80="","",ROUND((I80*J80),2))</f>
        <v/>
      </c>
      <c r="L80" s="53"/>
      <c r="M80" s="53"/>
      <c r="N80" s="53"/>
    </row>
    <row r="81" spans="1:14" ht="15.75" thickBot="1" x14ac:dyDescent="0.25">
      <c r="A81" s="319" t="s">
        <v>108</v>
      </c>
      <c r="B81" s="320"/>
      <c r="C81" s="320"/>
      <c r="D81" s="320"/>
      <c r="E81" s="320"/>
      <c r="F81" s="321"/>
      <c r="G81" s="122"/>
      <c r="H81" s="122"/>
      <c r="I81" s="209"/>
      <c r="J81" s="209"/>
      <c r="K81" s="27">
        <f>SUM(K80:K80)</f>
        <v>0</v>
      </c>
      <c r="L81" s="53"/>
      <c r="M81" s="53"/>
      <c r="N81" s="53"/>
    </row>
    <row r="82" spans="1:14" ht="12.75" x14ac:dyDescent="0.2">
      <c r="A82" s="52"/>
      <c r="B82" s="53"/>
      <c r="C82" s="53"/>
      <c r="D82" s="53"/>
      <c r="E82" s="53"/>
      <c r="F82" s="53"/>
      <c r="G82" s="53"/>
      <c r="H82" s="53"/>
      <c r="I82" s="96"/>
      <c r="J82" s="53"/>
      <c r="K82" s="53"/>
      <c r="L82" s="53"/>
      <c r="M82" s="53"/>
      <c r="N82" s="53"/>
    </row>
    <row r="83" spans="1:14" ht="12.75" x14ac:dyDescent="0.2">
      <c r="A83" s="52"/>
      <c r="B83" s="53"/>
      <c r="C83" s="53"/>
      <c r="D83" s="53"/>
      <c r="E83" s="53"/>
      <c r="F83" s="53"/>
      <c r="G83" s="53"/>
      <c r="H83" s="53"/>
      <c r="I83" s="96"/>
      <c r="J83" s="53"/>
      <c r="K83" s="53"/>
      <c r="L83" s="53"/>
      <c r="M83" s="53"/>
      <c r="N83" s="53"/>
    </row>
    <row r="84" spans="1:14" ht="25.5" customHeight="1" x14ac:dyDescent="0.2">
      <c r="A84" s="392"/>
      <c r="B84" s="393"/>
      <c r="C84" s="394"/>
      <c r="D84" s="395"/>
      <c r="E84" s="394"/>
      <c r="F84" s="394"/>
      <c r="G84" s="396"/>
      <c r="H84" s="333" t="s">
        <v>43</v>
      </c>
      <c r="I84" s="334"/>
      <c r="J84" s="335"/>
      <c r="K84" s="64">
        <f>K39</f>
        <v>0</v>
      </c>
      <c r="L84" s="16"/>
      <c r="M84" s="16"/>
    </row>
    <row r="85" spans="1:14" ht="25.5" customHeight="1" x14ac:dyDescent="0.2">
      <c r="A85" s="360"/>
      <c r="B85" s="397"/>
      <c r="C85" s="394"/>
      <c r="D85" s="395"/>
      <c r="E85" s="394"/>
      <c r="F85" s="394"/>
      <c r="G85" s="396"/>
      <c r="H85" s="336" t="s">
        <v>57</v>
      </c>
      <c r="I85" s="337"/>
      <c r="J85" s="338"/>
      <c r="K85" s="156">
        <f>K58</f>
        <v>0</v>
      </c>
      <c r="L85" s="16"/>
      <c r="M85" s="16"/>
    </row>
    <row r="86" spans="1:14" ht="25.5" customHeight="1" x14ac:dyDescent="0.2">
      <c r="A86" s="360"/>
      <c r="B86" s="397"/>
      <c r="C86" s="394"/>
      <c r="D86" s="395"/>
      <c r="E86" s="394"/>
      <c r="F86" s="394"/>
      <c r="G86" s="396"/>
      <c r="H86" s="339" t="s">
        <v>81</v>
      </c>
      <c r="I86" s="334"/>
      <c r="J86" s="335"/>
      <c r="K86" s="64">
        <f>K67</f>
        <v>0</v>
      </c>
    </row>
    <row r="87" spans="1:14" ht="25.5" customHeight="1" x14ac:dyDescent="0.2">
      <c r="A87" s="394"/>
      <c r="B87" s="394"/>
      <c r="C87" s="394"/>
      <c r="D87" s="395"/>
      <c r="E87" s="394"/>
      <c r="F87" s="394"/>
      <c r="G87" s="396"/>
      <c r="H87" s="340" t="s">
        <v>76</v>
      </c>
      <c r="I87" s="341"/>
      <c r="J87" s="342"/>
      <c r="K87" s="111">
        <f>K75</f>
        <v>0</v>
      </c>
    </row>
    <row r="88" spans="1:14" ht="25.5" customHeight="1" x14ac:dyDescent="0.2">
      <c r="A88" s="394"/>
      <c r="B88" s="394"/>
      <c r="C88" s="394"/>
      <c r="D88" s="395"/>
      <c r="E88" s="394"/>
      <c r="F88" s="394"/>
      <c r="G88" s="396"/>
      <c r="H88" s="324" t="s">
        <v>108</v>
      </c>
      <c r="I88" s="325"/>
      <c r="J88" s="326"/>
      <c r="K88" s="210">
        <f>K81</f>
        <v>0</v>
      </c>
    </row>
    <row r="89" spans="1:14" ht="25.5" customHeight="1" x14ac:dyDescent="0.2">
      <c r="A89" s="394"/>
      <c r="B89" s="394"/>
      <c r="C89" s="394"/>
      <c r="D89" s="395"/>
      <c r="E89" s="394"/>
      <c r="F89" s="394"/>
      <c r="G89" s="396"/>
      <c r="H89" s="327" t="s">
        <v>79</v>
      </c>
      <c r="I89" s="328"/>
      <c r="J89" s="329"/>
      <c r="K89" s="43">
        <f>SUM(K84:K88)</f>
        <v>0</v>
      </c>
    </row>
    <row r="90" spans="1:14" ht="25.5" customHeight="1" x14ac:dyDescent="0.2">
      <c r="A90" s="394"/>
      <c r="B90" s="394"/>
      <c r="C90" s="394"/>
      <c r="D90" s="395"/>
      <c r="E90" s="394"/>
      <c r="F90" s="394"/>
      <c r="G90" s="396"/>
      <c r="H90" s="40"/>
      <c r="I90" s="41" t="s">
        <v>26</v>
      </c>
      <c r="J90" s="42">
        <v>0.19</v>
      </c>
      <c r="K90" s="43">
        <f>ROUND(K89*19%,2)</f>
        <v>0</v>
      </c>
    </row>
    <row r="91" spans="1:14" ht="25.5" customHeight="1" thickBot="1" x14ac:dyDescent="0.25">
      <c r="A91" s="396"/>
      <c r="B91" s="394"/>
      <c r="C91" s="394"/>
      <c r="D91" s="395"/>
      <c r="E91" s="394"/>
      <c r="F91" s="394"/>
      <c r="G91" s="396"/>
      <c r="H91" s="330" t="s">
        <v>84</v>
      </c>
      <c r="I91" s="331"/>
      <c r="J91" s="332"/>
      <c r="K91" s="65">
        <f>SUM(K89:K90)</f>
        <v>0</v>
      </c>
    </row>
    <row r="92" spans="1:14" ht="25.5" customHeight="1" x14ac:dyDescent="0.2">
      <c r="A92" s="396"/>
      <c r="B92" s="394"/>
      <c r="C92" s="396"/>
      <c r="D92" s="398"/>
      <c r="E92" s="396"/>
      <c r="F92" s="396"/>
      <c r="G92" s="396"/>
    </row>
    <row r="93" spans="1:14" ht="25.5" customHeight="1" x14ac:dyDescent="0.25">
      <c r="A93" s="396"/>
      <c r="B93" s="396"/>
      <c r="C93" s="396"/>
      <c r="D93" s="398"/>
      <c r="E93" s="396"/>
      <c r="F93" s="396"/>
      <c r="G93" s="396"/>
    </row>
    <row r="94" spans="1:14" ht="25.5" customHeight="1" x14ac:dyDescent="0.25">
      <c r="A94" s="396"/>
      <c r="B94" s="396"/>
      <c r="C94" s="396"/>
      <c r="D94" s="396"/>
      <c r="E94" s="396"/>
      <c r="F94" s="396"/>
      <c r="G94" s="396"/>
    </row>
    <row r="95" spans="1:14" ht="25.5" customHeight="1" x14ac:dyDescent="0.25">
      <c r="A95" s="396"/>
      <c r="B95" s="396"/>
      <c r="C95" s="396"/>
      <c r="D95" s="396"/>
      <c r="E95" s="396"/>
      <c r="F95" s="396"/>
      <c r="G95" s="396"/>
    </row>
    <row r="96" spans="1:14" ht="25.5" customHeight="1" x14ac:dyDescent="0.25">
      <c r="A96" s="396"/>
      <c r="B96" s="396"/>
      <c r="C96" s="396"/>
      <c r="D96" s="396"/>
      <c r="E96" s="396"/>
      <c r="F96" s="396"/>
      <c r="G96" s="396"/>
    </row>
    <row r="97" spans="4:4" ht="25.5" customHeight="1" x14ac:dyDescent="0.25">
      <c r="D97" s="17"/>
    </row>
    <row r="98" spans="4:4" ht="25.5" customHeight="1" x14ac:dyDescent="0.25">
      <c r="D98" s="17"/>
    </row>
    <row r="99" spans="4:4" ht="25.5" customHeight="1" x14ac:dyDescent="0.25">
      <c r="D99" s="17"/>
    </row>
    <row r="100" spans="4:4" ht="25.5" customHeight="1" x14ac:dyDescent="0.25">
      <c r="D100" s="17"/>
    </row>
    <row r="101" spans="4:4" ht="25.5" customHeight="1" x14ac:dyDescent="0.25">
      <c r="D101" s="17"/>
    </row>
    <row r="102" spans="4:4" ht="25.5" customHeight="1" x14ac:dyDescent="0.25">
      <c r="D102" s="17"/>
    </row>
    <row r="103" spans="4:4" ht="25.5" customHeight="1" x14ac:dyDescent="0.25">
      <c r="D103" s="17"/>
    </row>
    <row r="104" spans="4:4" ht="25.5" customHeight="1" x14ac:dyDescent="0.25">
      <c r="D104" s="17"/>
    </row>
    <row r="105" spans="4:4" ht="25.5" customHeight="1" x14ac:dyDescent="0.25">
      <c r="D105" s="17"/>
    </row>
    <row r="106" spans="4:4" ht="25.5" customHeight="1" x14ac:dyDescent="0.25">
      <c r="D106" s="17"/>
    </row>
    <row r="107" spans="4:4" ht="25.5" customHeight="1" x14ac:dyDescent="0.25">
      <c r="D107" s="17"/>
    </row>
    <row r="108" spans="4:4" ht="25.5" customHeight="1" x14ac:dyDescent="0.25">
      <c r="D108" s="17"/>
    </row>
  </sheetData>
  <sheetProtection algorithmName="SHA-512" hashValue="7htnWd7/I60/cuQxaRURwfvF/hkkACxWYFrhSKLRN0HTdAQs78DW4rD5OaMRsaH04TwyYPR464MOh09bdA5Vcg==" saltValue="l/Ke3Na1/kCX3LETGmBESg==" spinCount="100000" sheet="1" selectLockedCells="1"/>
  <mergeCells count="18">
    <mergeCell ref="H88:J88"/>
    <mergeCell ref="H89:J89"/>
    <mergeCell ref="H91:J91"/>
    <mergeCell ref="A81:F81"/>
    <mergeCell ref="H84:J84"/>
    <mergeCell ref="H85:J85"/>
    <mergeCell ref="H86:J86"/>
    <mergeCell ref="H87:J87"/>
    <mergeCell ref="D39:F39"/>
    <mergeCell ref="D58:F58"/>
    <mergeCell ref="A67:F67"/>
    <mergeCell ref="A75:F75"/>
    <mergeCell ref="G75:I75"/>
    <mergeCell ref="A6:K6"/>
    <mergeCell ref="A8:K8"/>
    <mergeCell ref="C9:G9"/>
    <mergeCell ref="A10:A21"/>
    <mergeCell ref="I11:K21"/>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N126"/>
  <sheetViews>
    <sheetView showGridLines="0" showRuler="0" topLeftCell="A10" zoomScale="90" zoomScaleNormal="90" zoomScalePageLayoutView="125" workbookViewId="0">
      <selection activeCell="H10" sqref="H10"/>
    </sheetView>
  </sheetViews>
  <sheetFormatPr baseColWidth="10" defaultColWidth="51.7109375" defaultRowHeight="25.5" customHeight="1" x14ac:dyDescent="0.25"/>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x14ac:dyDescent="0.3">
      <c r="A1" s="147" t="s">
        <v>146</v>
      </c>
      <c r="K1" s="67" t="s">
        <v>68</v>
      </c>
    </row>
    <row r="2" spans="1:11" s="68" customFormat="1" ht="18" customHeight="1" x14ac:dyDescent="0.25">
      <c r="A2" s="36" t="s">
        <v>195</v>
      </c>
      <c r="D2" s="69"/>
    </row>
    <row r="3" spans="1:11" ht="12.75" x14ac:dyDescent="0.2">
      <c r="A3" s="16"/>
    </row>
    <row r="4" spans="1:11" ht="12.75" x14ac:dyDescent="0.2">
      <c r="A4" s="31" t="s">
        <v>187</v>
      </c>
    </row>
    <row r="5" spans="1:11" ht="13.5" thickBot="1" x14ac:dyDescent="0.25">
      <c r="A5" s="31"/>
    </row>
    <row r="6" spans="1:11" s="16" customFormat="1" ht="16.5" thickBot="1" x14ac:dyDescent="0.25">
      <c r="A6" s="305" t="s">
        <v>25</v>
      </c>
      <c r="B6" s="306"/>
      <c r="C6" s="306"/>
      <c r="D6" s="306"/>
      <c r="E6" s="306"/>
      <c r="F6" s="306"/>
      <c r="G6" s="306"/>
      <c r="H6" s="306"/>
      <c r="I6" s="306"/>
      <c r="J6" s="306"/>
      <c r="K6" s="307"/>
    </row>
    <row r="7" spans="1:11" ht="13.5" thickBot="1" x14ac:dyDescent="0.3"/>
    <row r="8" spans="1:11" ht="18" x14ac:dyDescent="0.25">
      <c r="A8" s="308" t="s">
        <v>44</v>
      </c>
      <c r="B8" s="309"/>
      <c r="C8" s="309"/>
      <c r="D8" s="309"/>
      <c r="E8" s="309"/>
      <c r="F8" s="309"/>
      <c r="G8" s="309"/>
      <c r="H8" s="309"/>
      <c r="I8" s="309"/>
      <c r="J8" s="309"/>
      <c r="K8" s="310"/>
    </row>
    <row r="9" spans="1:11" ht="85.5" customHeight="1" x14ac:dyDescent="0.2">
      <c r="A9" s="19"/>
      <c r="B9" s="269" t="s">
        <v>24</v>
      </c>
      <c r="C9" s="351" t="s">
        <v>29</v>
      </c>
      <c r="D9" s="351"/>
      <c r="E9" s="351"/>
      <c r="F9" s="351"/>
      <c r="G9" s="351"/>
      <c r="H9" s="268" t="s">
        <v>34</v>
      </c>
      <c r="I9" s="20"/>
      <c r="J9" s="267" t="s">
        <v>33</v>
      </c>
      <c r="K9" s="15"/>
    </row>
    <row r="10" spans="1:11" ht="18.75" customHeight="1" x14ac:dyDescent="0.25">
      <c r="A10" s="312" t="s">
        <v>32</v>
      </c>
      <c r="B10" s="265" t="s">
        <v>115</v>
      </c>
      <c r="C10" s="226" t="s">
        <v>160</v>
      </c>
      <c r="D10" s="229"/>
      <c r="E10" s="229"/>
      <c r="F10" s="229"/>
      <c r="G10" s="230"/>
      <c r="H10" s="252"/>
      <c r="I10" s="14"/>
      <c r="J10" s="266"/>
      <c r="K10" s="15"/>
    </row>
    <row r="11" spans="1:11" ht="18" customHeight="1" x14ac:dyDescent="0.25">
      <c r="A11" s="312"/>
      <c r="B11" s="265" t="s">
        <v>116</v>
      </c>
      <c r="C11" s="226" t="s">
        <v>161</v>
      </c>
      <c r="D11" s="229"/>
      <c r="E11" s="229"/>
      <c r="F11" s="229"/>
      <c r="G11" s="230"/>
      <c r="H11" s="252"/>
      <c r="I11" s="313" t="s">
        <v>31</v>
      </c>
      <c r="J11" s="314"/>
      <c r="K11" s="315"/>
    </row>
    <row r="12" spans="1:11" ht="18.75" customHeight="1" x14ac:dyDescent="0.25">
      <c r="A12" s="312"/>
      <c r="B12" s="222" t="s">
        <v>73</v>
      </c>
      <c r="C12" s="226" t="s">
        <v>162</v>
      </c>
      <c r="D12" s="229"/>
      <c r="E12" s="229"/>
      <c r="F12" s="229"/>
      <c r="G12" s="230"/>
      <c r="H12" s="252"/>
      <c r="I12" s="313"/>
      <c r="J12" s="314"/>
      <c r="K12" s="315"/>
    </row>
    <row r="13" spans="1:11" ht="18" customHeight="1" x14ac:dyDescent="0.25">
      <c r="A13" s="312"/>
      <c r="B13" s="222" t="s">
        <v>95</v>
      </c>
      <c r="C13" s="226" t="s">
        <v>126</v>
      </c>
      <c r="D13" s="229"/>
      <c r="E13" s="229"/>
      <c r="F13" s="229"/>
      <c r="G13" s="230"/>
      <c r="H13" s="252"/>
      <c r="I13" s="313"/>
      <c r="J13" s="314"/>
      <c r="K13" s="315"/>
    </row>
    <row r="14" spans="1:11" ht="18" customHeight="1" x14ac:dyDescent="0.25">
      <c r="A14" s="312"/>
      <c r="B14" s="222" t="s">
        <v>96</v>
      </c>
      <c r="C14" s="226" t="s">
        <v>163</v>
      </c>
      <c r="D14" s="229"/>
      <c r="E14" s="229"/>
      <c r="F14" s="229"/>
      <c r="G14" s="230"/>
      <c r="H14" s="252"/>
      <c r="I14" s="313"/>
      <c r="J14" s="314"/>
      <c r="K14" s="315"/>
    </row>
    <row r="15" spans="1:11" ht="18" customHeight="1" x14ac:dyDescent="0.25">
      <c r="A15" s="312"/>
      <c r="B15" s="222" t="s">
        <v>97</v>
      </c>
      <c r="C15" s="226" t="s">
        <v>164</v>
      </c>
      <c r="D15" s="229"/>
      <c r="E15" s="229"/>
      <c r="F15" s="229"/>
      <c r="G15" s="230"/>
      <c r="H15" s="252"/>
      <c r="I15" s="313"/>
      <c r="J15" s="314"/>
      <c r="K15" s="315"/>
    </row>
    <row r="16" spans="1:11" ht="18" customHeight="1" x14ac:dyDescent="0.25">
      <c r="A16" s="312"/>
      <c r="B16" s="222" t="s">
        <v>0</v>
      </c>
      <c r="C16" s="226" t="s">
        <v>165</v>
      </c>
      <c r="D16" s="229"/>
      <c r="E16" s="229"/>
      <c r="F16" s="229"/>
      <c r="G16" s="230"/>
      <c r="H16" s="252"/>
      <c r="I16" s="313"/>
      <c r="J16" s="314"/>
      <c r="K16" s="315"/>
    </row>
    <row r="17" spans="1:11" ht="18" customHeight="1" x14ac:dyDescent="0.25">
      <c r="A17" s="312"/>
      <c r="B17" s="222" t="s">
        <v>45</v>
      </c>
      <c r="C17" s="226" t="s">
        <v>67</v>
      </c>
      <c r="D17" s="229"/>
      <c r="E17" s="229"/>
      <c r="F17" s="229"/>
      <c r="G17" s="230"/>
      <c r="H17" s="252"/>
      <c r="I17" s="313"/>
      <c r="J17" s="314"/>
      <c r="K17" s="315"/>
    </row>
    <row r="18" spans="1:11" ht="18" customHeight="1" x14ac:dyDescent="0.25">
      <c r="A18" s="312"/>
      <c r="B18" s="222" t="s">
        <v>46</v>
      </c>
      <c r="C18" s="226" t="s">
        <v>67</v>
      </c>
      <c r="D18" s="229"/>
      <c r="E18" s="229"/>
      <c r="F18" s="229"/>
      <c r="G18" s="230"/>
      <c r="H18" s="252"/>
      <c r="I18" s="313"/>
      <c r="J18" s="314"/>
      <c r="K18" s="315"/>
    </row>
    <row r="19" spans="1:11" ht="18" customHeight="1" x14ac:dyDescent="0.25">
      <c r="A19" s="312"/>
      <c r="B19" s="222" t="s">
        <v>98</v>
      </c>
      <c r="C19" s="226" t="s">
        <v>166</v>
      </c>
      <c r="D19" s="229"/>
      <c r="E19" s="229"/>
      <c r="F19" s="229"/>
      <c r="G19" s="230"/>
      <c r="H19" s="252"/>
      <c r="I19" s="313"/>
      <c r="J19" s="314"/>
      <c r="K19" s="315"/>
    </row>
    <row r="20" spans="1:11" ht="18" customHeight="1" x14ac:dyDescent="0.25">
      <c r="A20" s="312"/>
      <c r="B20" s="222" t="s">
        <v>99</v>
      </c>
      <c r="C20" s="231" t="s">
        <v>167</v>
      </c>
      <c r="D20" s="229"/>
      <c r="E20" s="229"/>
      <c r="F20" s="229"/>
      <c r="G20" s="230"/>
      <c r="H20" s="252"/>
      <c r="I20" s="313"/>
      <c r="J20" s="314"/>
      <c r="K20" s="315"/>
    </row>
    <row r="21" spans="1:11" ht="18" customHeight="1" x14ac:dyDescent="0.25">
      <c r="A21" s="312"/>
      <c r="B21" s="222" t="s">
        <v>136</v>
      </c>
      <c r="C21" s="226" t="s">
        <v>127</v>
      </c>
      <c r="D21" s="229"/>
      <c r="E21" s="229"/>
      <c r="F21" s="229"/>
      <c r="G21" s="230"/>
      <c r="H21" s="252"/>
      <c r="I21" s="313"/>
      <c r="J21" s="314"/>
      <c r="K21" s="315"/>
    </row>
    <row r="22" spans="1:11" ht="18" customHeight="1" x14ac:dyDescent="0.25">
      <c r="A22" s="312"/>
      <c r="B22" s="222" t="s">
        <v>135</v>
      </c>
      <c r="C22" s="226" t="s">
        <v>168</v>
      </c>
      <c r="D22" s="229"/>
      <c r="E22" s="229"/>
      <c r="F22" s="229"/>
      <c r="G22" s="230"/>
      <c r="H22" s="252"/>
      <c r="I22" s="313"/>
      <c r="J22" s="314"/>
      <c r="K22" s="315"/>
    </row>
    <row r="23" spans="1:11" ht="18" customHeight="1" x14ac:dyDescent="0.25">
      <c r="A23" s="312"/>
      <c r="B23" s="222" t="s">
        <v>170</v>
      </c>
      <c r="C23" s="226" t="s">
        <v>127</v>
      </c>
      <c r="D23" s="229"/>
      <c r="E23" s="229"/>
      <c r="F23" s="229"/>
      <c r="G23" s="230"/>
      <c r="H23" s="252"/>
      <c r="I23" s="313"/>
      <c r="J23" s="314"/>
      <c r="K23" s="315"/>
    </row>
    <row r="24" spans="1:11" ht="18" customHeight="1" x14ac:dyDescent="0.25">
      <c r="A24" s="312"/>
      <c r="B24" s="222" t="s">
        <v>171</v>
      </c>
      <c r="C24" s="226" t="s">
        <v>127</v>
      </c>
      <c r="D24" s="229"/>
      <c r="E24" s="229"/>
      <c r="F24" s="229"/>
      <c r="G24" s="230"/>
      <c r="H24" s="252"/>
      <c r="I24" s="313"/>
      <c r="J24" s="314"/>
      <c r="K24" s="315"/>
    </row>
    <row r="25" spans="1:11" ht="18" customHeight="1" x14ac:dyDescent="0.25">
      <c r="A25" s="312"/>
      <c r="B25" s="222" t="s">
        <v>36</v>
      </c>
      <c r="C25" s="226" t="s">
        <v>134</v>
      </c>
      <c r="D25" s="229"/>
      <c r="E25" s="229"/>
      <c r="F25" s="229"/>
      <c r="G25" s="230"/>
      <c r="H25" s="252"/>
      <c r="I25" s="313"/>
      <c r="J25" s="314"/>
      <c r="K25" s="315"/>
    </row>
    <row r="26" spans="1:11" ht="18" customHeight="1" thickBot="1" x14ac:dyDescent="0.3">
      <c r="A26" s="312"/>
      <c r="B26" s="222" t="s">
        <v>87</v>
      </c>
      <c r="C26" s="226" t="s">
        <v>169</v>
      </c>
      <c r="D26" s="229"/>
      <c r="E26" s="229"/>
      <c r="F26" s="229"/>
      <c r="G26" s="230"/>
      <c r="H26" s="252"/>
      <c r="I26" s="313"/>
      <c r="J26" s="314"/>
      <c r="K26" s="315"/>
    </row>
    <row r="27" spans="1:11" s="10" customFormat="1" ht="96" customHeight="1" x14ac:dyDescent="0.2">
      <c r="A27" s="38" t="s">
        <v>145</v>
      </c>
      <c r="B27" s="4" t="s">
        <v>24</v>
      </c>
      <c r="C27" s="4" t="s">
        <v>23</v>
      </c>
      <c r="D27" s="4" t="s">
        <v>22</v>
      </c>
      <c r="E27" s="4" t="s">
        <v>21</v>
      </c>
      <c r="F27" s="21" t="s">
        <v>20</v>
      </c>
      <c r="G27" s="86" t="s">
        <v>19</v>
      </c>
      <c r="H27" s="5" t="s">
        <v>35</v>
      </c>
      <c r="I27" s="5" t="s">
        <v>17</v>
      </c>
      <c r="J27" s="5" t="s">
        <v>47</v>
      </c>
      <c r="K27" s="6" t="s">
        <v>28</v>
      </c>
    </row>
    <row r="28" spans="1:11" s="11" customFormat="1" ht="34.5" thickBot="1" x14ac:dyDescent="0.25">
      <c r="A28" s="1" t="s">
        <v>30</v>
      </c>
      <c r="B28" s="148"/>
      <c r="C28" s="148" t="s">
        <v>15</v>
      </c>
      <c r="D28" s="148"/>
      <c r="E28" s="148"/>
      <c r="F28" s="61" t="s">
        <v>16</v>
      </c>
      <c r="G28" s="87" t="s">
        <v>15</v>
      </c>
      <c r="H28" s="159" t="s">
        <v>14</v>
      </c>
      <c r="I28" s="159" t="s">
        <v>13</v>
      </c>
      <c r="J28" s="159" t="s">
        <v>27</v>
      </c>
      <c r="K28" s="160" t="s">
        <v>12</v>
      </c>
    </row>
    <row r="29" spans="1:11" s="12" customFormat="1" ht="11.25" x14ac:dyDescent="0.25">
      <c r="A29" s="124" t="s">
        <v>11</v>
      </c>
      <c r="B29" s="125" t="s">
        <v>10</v>
      </c>
      <c r="C29" s="125" t="s">
        <v>9</v>
      </c>
      <c r="D29" s="125" t="s">
        <v>8</v>
      </c>
      <c r="E29" s="125" t="s">
        <v>7</v>
      </c>
      <c r="F29" s="126" t="s">
        <v>6</v>
      </c>
      <c r="G29" s="93" t="s">
        <v>5</v>
      </c>
      <c r="H29" s="66" t="s">
        <v>4</v>
      </c>
      <c r="I29" s="66" t="s">
        <v>3</v>
      </c>
      <c r="J29" s="66" t="s">
        <v>2</v>
      </c>
      <c r="K29" s="91" t="s">
        <v>1</v>
      </c>
    </row>
    <row r="30" spans="1:11" s="12" customFormat="1" ht="12.75" x14ac:dyDescent="0.2">
      <c r="A30" s="180" t="s">
        <v>160</v>
      </c>
      <c r="B30" s="177" t="s">
        <v>115</v>
      </c>
      <c r="C30" s="178">
        <v>59.85</v>
      </c>
      <c r="D30" s="179" t="s">
        <v>129</v>
      </c>
      <c r="E30" s="179" t="s">
        <v>52</v>
      </c>
      <c r="F30" s="167">
        <v>251.43</v>
      </c>
      <c r="G30" s="247">
        <f t="shared" ref="G30:G46" si="0">C30*F30</f>
        <v>15048.09</v>
      </c>
      <c r="H30" s="200" t="str">
        <f t="shared" ref="H30:H46" si="1">IF(VLOOKUP(B30,$B$10:$H$26,7,TRUE)=0,"",VLOOKUP(B30,$B$10:$H$26,7,TRUE))</f>
        <v/>
      </c>
      <c r="I30" s="248" t="str">
        <f t="shared" ref="I30:I46" si="2">IF(H30="","",ROUND((G30/H30),2))</f>
        <v/>
      </c>
      <c r="J30" s="200" t="str">
        <f t="shared" ref="J30:J46" si="3">IF($J$10="","",$J$10)</f>
        <v/>
      </c>
      <c r="K30" s="264" t="str">
        <f t="shared" ref="K30:K46" si="4">IF(J30="","",ROUND((I30*J30),2))</f>
        <v/>
      </c>
    </row>
    <row r="31" spans="1:11" s="12" customFormat="1" ht="12.75" x14ac:dyDescent="0.2">
      <c r="A31" s="180" t="s">
        <v>161</v>
      </c>
      <c r="B31" s="177" t="s">
        <v>116</v>
      </c>
      <c r="C31" s="178">
        <v>1535.08</v>
      </c>
      <c r="D31" s="179" t="s">
        <v>129</v>
      </c>
      <c r="E31" s="179" t="s">
        <v>138</v>
      </c>
      <c r="F31" s="167">
        <v>150.86000000000001</v>
      </c>
      <c r="G31" s="247">
        <f t="shared" si="0"/>
        <v>231582.17</v>
      </c>
      <c r="H31" s="200" t="str">
        <f t="shared" si="1"/>
        <v/>
      </c>
      <c r="I31" s="248" t="str">
        <f t="shared" si="2"/>
        <v/>
      </c>
      <c r="J31" s="200" t="str">
        <f t="shared" si="3"/>
        <v/>
      </c>
      <c r="K31" s="264" t="str">
        <f t="shared" si="4"/>
        <v/>
      </c>
    </row>
    <row r="32" spans="1:11" s="12" customFormat="1" ht="12.75" x14ac:dyDescent="0.2">
      <c r="A32" s="180" t="s">
        <v>162</v>
      </c>
      <c r="B32" s="177" t="s">
        <v>73</v>
      </c>
      <c r="C32" s="178">
        <v>156.5</v>
      </c>
      <c r="D32" s="179" t="s">
        <v>129</v>
      </c>
      <c r="E32" s="179" t="s">
        <v>138</v>
      </c>
      <c r="F32" s="167">
        <v>150.86000000000001</v>
      </c>
      <c r="G32" s="247">
        <f t="shared" si="0"/>
        <v>23609.59</v>
      </c>
      <c r="H32" s="200" t="str">
        <f t="shared" si="1"/>
        <v/>
      </c>
      <c r="I32" s="248" t="str">
        <f t="shared" si="2"/>
        <v/>
      </c>
      <c r="J32" s="200" t="str">
        <f t="shared" si="3"/>
        <v/>
      </c>
      <c r="K32" s="264" t="str">
        <f t="shared" si="4"/>
        <v/>
      </c>
    </row>
    <row r="33" spans="1:11" s="12" customFormat="1" ht="12.75" x14ac:dyDescent="0.2">
      <c r="A33" s="180" t="s">
        <v>126</v>
      </c>
      <c r="B33" s="177" t="s">
        <v>95</v>
      </c>
      <c r="C33" s="178">
        <v>23.82</v>
      </c>
      <c r="D33" s="179" t="s">
        <v>133</v>
      </c>
      <c r="E33" s="179" t="s">
        <v>52</v>
      </c>
      <c r="F33" s="167">
        <v>251.43</v>
      </c>
      <c r="G33" s="247">
        <f t="shared" si="0"/>
        <v>5989.06</v>
      </c>
      <c r="H33" s="200" t="str">
        <f t="shared" si="1"/>
        <v/>
      </c>
      <c r="I33" s="248" t="str">
        <f t="shared" si="2"/>
        <v/>
      </c>
      <c r="J33" s="200" t="str">
        <f t="shared" si="3"/>
        <v/>
      </c>
      <c r="K33" s="264" t="str">
        <f t="shared" si="4"/>
        <v/>
      </c>
    </row>
    <row r="34" spans="1:11" s="12" customFormat="1" ht="12.75" x14ac:dyDescent="0.2">
      <c r="A34" s="180" t="s">
        <v>163</v>
      </c>
      <c r="B34" s="177" t="s">
        <v>96</v>
      </c>
      <c r="C34" s="178">
        <v>7.5</v>
      </c>
      <c r="D34" s="179" t="s">
        <v>133</v>
      </c>
      <c r="E34" s="179" t="s">
        <v>138</v>
      </c>
      <c r="F34" s="167">
        <v>150.86000000000001</v>
      </c>
      <c r="G34" s="247">
        <f t="shared" si="0"/>
        <v>1131.45</v>
      </c>
      <c r="H34" s="200" t="str">
        <f t="shared" si="1"/>
        <v/>
      </c>
      <c r="I34" s="248" t="str">
        <f t="shared" si="2"/>
        <v/>
      </c>
      <c r="J34" s="200" t="str">
        <f t="shared" si="3"/>
        <v/>
      </c>
      <c r="K34" s="264" t="str">
        <f t="shared" si="4"/>
        <v/>
      </c>
    </row>
    <row r="35" spans="1:11" s="12" customFormat="1" ht="12.75" x14ac:dyDescent="0.2">
      <c r="A35" s="180" t="s">
        <v>164</v>
      </c>
      <c r="B35" s="177" t="s">
        <v>97</v>
      </c>
      <c r="C35" s="178">
        <v>31.61</v>
      </c>
      <c r="D35" s="179" t="s">
        <v>133</v>
      </c>
      <c r="E35" s="179" t="s">
        <v>138</v>
      </c>
      <c r="F35" s="167">
        <v>150.86000000000001</v>
      </c>
      <c r="G35" s="247">
        <f t="shared" si="0"/>
        <v>4768.68</v>
      </c>
      <c r="H35" s="200" t="str">
        <f t="shared" si="1"/>
        <v/>
      </c>
      <c r="I35" s="248" t="str">
        <f t="shared" si="2"/>
        <v/>
      </c>
      <c r="J35" s="200" t="str">
        <f t="shared" si="3"/>
        <v/>
      </c>
      <c r="K35" s="264" t="str">
        <f t="shared" si="4"/>
        <v/>
      </c>
    </row>
    <row r="36" spans="1:11" s="12" customFormat="1" ht="12.75" x14ac:dyDescent="0.2">
      <c r="A36" s="180" t="s">
        <v>165</v>
      </c>
      <c r="B36" s="177" t="s">
        <v>0</v>
      </c>
      <c r="C36" s="178">
        <v>126.81</v>
      </c>
      <c r="D36" s="179" t="s">
        <v>122</v>
      </c>
      <c r="E36" s="179" t="s">
        <v>52</v>
      </c>
      <c r="F36" s="167">
        <v>251.43</v>
      </c>
      <c r="G36" s="247">
        <f t="shared" si="0"/>
        <v>31883.84</v>
      </c>
      <c r="H36" s="200" t="str">
        <f t="shared" si="1"/>
        <v/>
      </c>
      <c r="I36" s="248" t="str">
        <f t="shared" si="2"/>
        <v/>
      </c>
      <c r="J36" s="200" t="str">
        <f t="shared" si="3"/>
        <v/>
      </c>
      <c r="K36" s="264" t="str">
        <f t="shared" si="4"/>
        <v/>
      </c>
    </row>
    <row r="37" spans="1:11" s="12" customFormat="1" ht="13.5" customHeight="1" x14ac:dyDescent="0.2">
      <c r="A37" s="180" t="s">
        <v>67</v>
      </c>
      <c r="B37" s="177" t="s">
        <v>45</v>
      </c>
      <c r="C37" s="178">
        <v>93.75</v>
      </c>
      <c r="D37" s="179" t="s">
        <v>133</v>
      </c>
      <c r="E37" s="179" t="s">
        <v>138</v>
      </c>
      <c r="F37" s="167">
        <v>150.86000000000001</v>
      </c>
      <c r="G37" s="247">
        <f t="shared" si="0"/>
        <v>14143.13</v>
      </c>
      <c r="H37" s="200" t="str">
        <f t="shared" si="1"/>
        <v/>
      </c>
      <c r="I37" s="248" t="str">
        <f t="shared" si="2"/>
        <v/>
      </c>
      <c r="J37" s="200" t="str">
        <f t="shared" si="3"/>
        <v/>
      </c>
      <c r="K37" s="264" t="str">
        <f t="shared" si="4"/>
        <v/>
      </c>
    </row>
    <row r="38" spans="1:11" s="12" customFormat="1" ht="13.5" customHeight="1" x14ac:dyDescent="0.2">
      <c r="A38" s="180" t="s">
        <v>67</v>
      </c>
      <c r="B38" s="177" t="s">
        <v>46</v>
      </c>
      <c r="C38" s="178">
        <v>305.83999999999997</v>
      </c>
      <c r="D38" s="179" t="s">
        <v>129</v>
      </c>
      <c r="E38" s="179" t="s">
        <v>138</v>
      </c>
      <c r="F38" s="167">
        <v>150.86000000000001</v>
      </c>
      <c r="G38" s="247">
        <f t="shared" si="0"/>
        <v>46139.02</v>
      </c>
      <c r="H38" s="200" t="str">
        <f t="shared" si="1"/>
        <v/>
      </c>
      <c r="I38" s="248" t="str">
        <f t="shared" si="2"/>
        <v/>
      </c>
      <c r="J38" s="200" t="str">
        <f t="shared" si="3"/>
        <v/>
      </c>
      <c r="K38" s="264" t="str">
        <f t="shared" si="4"/>
        <v/>
      </c>
    </row>
    <row r="39" spans="1:11" s="12" customFormat="1" ht="13.5" customHeight="1" x14ac:dyDescent="0.2">
      <c r="A39" s="180" t="s">
        <v>166</v>
      </c>
      <c r="B39" s="177" t="s">
        <v>98</v>
      </c>
      <c r="C39" s="178">
        <v>21.52</v>
      </c>
      <c r="D39" s="179" t="s">
        <v>133</v>
      </c>
      <c r="E39" s="179" t="s">
        <v>183</v>
      </c>
      <c r="F39" s="167">
        <v>26.09</v>
      </c>
      <c r="G39" s="247">
        <f t="shared" si="0"/>
        <v>561.46</v>
      </c>
      <c r="H39" s="200" t="str">
        <f t="shared" si="1"/>
        <v/>
      </c>
      <c r="I39" s="248" t="str">
        <f t="shared" si="2"/>
        <v/>
      </c>
      <c r="J39" s="200" t="str">
        <f t="shared" si="3"/>
        <v/>
      </c>
      <c r="K39" s="264" t="str">
        <f t="shared" si="4"/>
        <v/>
      </c>
    </row>
    <row r="40" spans="1:11" s="12" customFormat="1" ht="12.75" x14ac:dyDescent="0.2">
      <c r="A40" s="180" t="s">
        <v>167</v>
      </c>
      <c r="B40" s="177" t="s">
        <v>99</v>
      </c>
      <c r="C40" s="178">
        <v>24.61</v>
      </c>
      <c r="D40" s="179" t="s">
        <v>133</v>
      </c>
      <c r="E40" s="179" t="s">
        <v>36</v>
      </c>
      <c r="F40" s="167">
        <v>1</v>
      </c>
      <c r="G40" s="247">
        <f t="shared" si="0"/>
        <v>24.61</v>
      </c>
      <c r="H40" s="200" t="str">
        <f t="shared" si="1"/>
        <v/>
      </c>
      <c r="I40" s="248" t="str">
        <f t="shared" si="2"/>
        <v/>
      </c>
      <c r="J40" s="200" t="str">
        <f t="shared" si="3"/>
        <v/>
      </c>
      <c r="K40" s="264" t="str">
        <f t="shared" si="4"/>
        <v/>
      </c>
    </row>
    <row r="41" spans="1:11" s="12" customFormat="1" ht="12.75" x14ac:dyDescent="0.2">
      <c r="A41" s="180" t="s">
        <v>127</v>
      </c>
      <c r="B41" s="177" t="s">
        <v>136</v>
      </c>
      <c r="C41" s="178">
        <v>11.8</v>
      </c>
      <c r="D41" s="179" t="s">
        <v>133</v>
      </c>
      <c r="E41" s="179" t="s">
        <v>138</v>
      </c>
      <c r="F41" s="167">
        <v>150.86000000000001</v>
      </c>
      <c r="G41" s="247">
        <f t="shared" si="0"/>
        <v>1780.15</v>
      </c>
      <c r="H41" s="200" t="str">
        <f t="shared" si="1"/>
        <v/>
      </c>
      <c r="I41" s="248" t="str">
        <f t="shared" si="2"/>
        <v/>
      </c>
      <c r="J41" s="200" t="str">
        <f t="shared" si="3"/>
        <v/>
      </c>
      <c r="K41" s="264" t="str">
        <f t="shared" si="4"/>
        <v/>
      </c>
    </row>
    <row r="42" spans="1:11" s="12" customFormat="1" ht="12.75" x14ac:dyDescent="0.2">
      <c r="A42" s="180" t="s">
        <v>168</v>
      </c>
      <c r="B42" s="177" t="s">
        <v>135</v>
      </c>
      <c r="C42" s="178">
        <v>14.39</v>
      </c>
      <c r="D42" s="179" t="s">
        <v>133</v>
      </c>
      <c r="E42" s="179" t="s">
        <v>85</v>
      </c>
      <c r="F42" s="167">
        <v>52.14</v>
      </c>
      <c r="G42" s="247">
        <f t="shared" si="0"/>
        <v>750.29</v>
      </c>
      <c r="H42" s="200" t="str">
        <f t="shared" si="1"/>
        <v/>
      </c>
      <c r="I42" s="248" t="str">
        <f t="shared" si="2"/>
        <v/>
      </c>
      <c r="J42" s="200" t="str">
        <f t="shared" si="3"/>
        <v/>
      </c>
      <c r="K42" s="264" t="str">
        <f t="shared" si="4"/>
        <v/>
      </c>
    </row>
    <row r="43" spans="1:11" s="12" customFormat="1" ht="12.75" x14ac:dyDescent="0.2">
      <c r="A43" s="180" t="s">
        <v>127</v>
      </c>
      <c r="B43" s="177" t="s">
        <v>170</v>
      </c>
      <c r="C43" s="178">
        <v>13.91</v>
      </c>
      <c r="D43" s="179" t="s">
        <v>133</v>
      </c>
      <c r="E43" s="179" t="s">
        <v>36</v>
      </c>
      <c r="F43" s="167">
        <v>1</v>
      </c>
      <c r="G43" s="247">
        <f t="shared" si="0"/>
        <v>13.91</v>
      </c>
      <c r="H43" s="200" t="str">
        <f t="shared" si="1"/>
        <v/>
      </c>
      <c r="I43" s="248" t="str">
        <f t="shared" si="2"/>
        <v/>
      </c>
      <c r="J43" s="200" t="str">
        <f t="shared" si="3"/>
        <v/>
      </c>
      <c r="K43" s="264" t="str">
        <f t="shared" si="4"/>
        <v/>
      </c>
    </row>
    <row r="44" spans="1:11" s="12" customFormat="1" ht="12.75" x14ac:dyDescent="0.2">
      <c r="A44" s="180" t="s">
        <v>127</v>
      </c>
      <c r="B44" s="177" t="s">
        <v>171</v>
      </c>
      <c r="C44" s="178">
        <v>7.23</v>
      </c>
      <c r="D44" s="179" t="s">
        <v>129</v>
      </c>
      <c r="E44" s="179" t="s">
        <v>36</v>
      </c>
      <c r="F44" s="167">
        <v>1</v>
      </c>
      <c r="G44" s="247">
        <f t="shared" si="0"/>
        <v>7.23</v>
      </c>
      <c r="H44" s="200" t="str">
        <f t="shared" si="1"/>
        <v/>
      </c>
      <c r="I44" s="248" t="str">
        <f t="shared" si="2"/>
        <v/>
      </c>
      <c r="J44" s="200" t="str">
        <f t="shared" si="3"/>
        <v/>
      </c>
      <c r="K44" s="264" t="str">
        <f t="shared" si="4"/>
        <v/>
      </c>
    </row>
    <row r="45" spans="1:11" s="12" customFormat="1" ht="12.75" x14ac:dyDescent="0.2">
      <c r="A45" s="180" t="s">
        <v>134</v>
      </c>
      <c r="B45" s="177" t="s">
        <v>36</v>
      </c>
      <c r="C45" s="178">
        <v>6.55</v>
      </c>
      <c r="D45" s="179" t="s">
        <v>129</v>
      </c>
      <c r="E45" s="179" t="s">
        <v>183</v>
      </c>
      <c r="F45" s="167">
        <v>26.09</v>
      </c>
      <c r="G45" s="247">
        <f t="shared" si="0"/>
        <v>170.89</v>
      </c>
      <c r="H45" s="200" t="str">
        <f t="shared" si="1"/>
        <v/>
      </c>
      <c r="I45" s="248" t="str">
        <f t="shared" si="2"/>
        <v/>
      </c>
      <c r="J45" s="200" t="str">
        <f t="shared" si="3"/>
        <v/>
      </c>
      <c r="K45" s="264" t="str">
        <f t="shared" si="4"/>
        <v/>
      </c>
    </row>
    <row r="46" spans="1:11" s="12" customFormat="1" ht="13.5" thickBot="1" x14ac:dyDescent="0.25">
      <c r="A46" s="180" t="s">
        <v>169</v>
      </c>
      <c r="B46" s="177" t="s">
        <v>87</v>
      </c>
      <c r="C46" s="178">
        <v>2.74</v>
      </c>
      <c r="D46" s="179" t="s">
        <v>125</v>
      </c>
      <c r="E46" s="179" t="s">
        <v>36</v>
      </c>
      <c r="F46" s="167">
        <v>1</v>
      </c>
      <c r="G46" s="247">
        <f t="shared" si="0"/>
        <v>2.74</v>
      </c>
      <c r="H46" s="200" t="str">
        <f t="shared" si="1"/>
        <v/>
      </c>
      <c r="I46" s="248" t="str">
        <f t="shared" si="2"/>
        <v/>
      </c>
      <c r="J46" s="200" t="str">
        <f t="shared" si="3"/>
        <v/>
      </c>
      <c r="K46" s="264" t="str">
        <f t="shared" si="4"/>
        <v/>
      </c>
    </row>
    <row r="47" spans="1:11" s="261" customFormat="1" ht="18.75" customHeight="1" thickBot="1" x14ac:dyDescent="0.3">
      <c r="A47" s="107" t="s">
        <v>43</v>
      </c>
      <c r="B47" s="26"/>
      <c r="C47" s="82">
        <f>SUM(C30:C46)</f>
        <v>2443.5100000000002</v>
      </c>
      <c r="D47" s="316"/>
      <c r="E47" s="317"/>
      <c r="F47" s="318"/>
      <c r="G47" s="83">
        <f>SUM(G30:G46)</f>
        <v>377606.31</v>
      </c>
      <c r="H47" s="28"/>
      <c r="I47" s="82">
        <f>SUM(I30:I46)</f>
        <v>0</v>
      </c>
      <c r="J47" s="28"/>
      <c r="K47" s="27">
        <f>SUM(K30:K46)</f>
        <v>0</v>
      </c>
    </row>
    <row r="48" spans="1:11" ht="13.5" thickBot="1" x14ac:dyDescent="0.3">
      <c r="I48" s="95"/>
    </row>
    <row r="49" spans="1:11" ht="80.25" x14ac:dyDescent="0.2">
      <c r="A49" s="38" t="s">
        <v>100</v>
      </c>
      <c r="B49" s="4" t="s">
        <v>24</v>
      </c>
      <c r="C49" s="4" t="s">
        <v>23</v>
      </c>
      <c r="D49" s="4" t="s">
        <v>22</v>
      </c>
      <c r="E49" s="4" t="s">
        <v>21</v>
      </c>
      <c r="F49" s="21" t="s">
        <v>20</v>
      </c>
      <c r="G49" s="86" t="s">
        <v>19</v>
      </c>
      <c r="H49" s="5" t="s">
        <v>18</v>
      </c>
      <c r="I49" s="5" t="s">
        <v>17</v>
      </c>
      <c r="J49" s="5" t="s">
        <v>47</v>
      </c>
      <c r="K49" s="6" t="s">
        <v>28</v>
      </c>
    </row>
    <row r="50" spans="1:11" ht="34.5" thickBot="1" x14ac:dyDescent="0.25">
      <c r="A50" s="1"/>
      <c r="B50" s="148"/>
      <c r="C50" s="148" t="s">
        <v>15</v>
      </c>
      <c r="D50" s="148"/>
      <c r="E50" s="148"/>
      <c r="F50" s="61" t="s">
        <v>16</v>
      </c>
      <c r="G50" s="87" t="s">
        <v>15</v>
      </c>
      <c r="H50" s="159" t="s">
        <v>14</v>
      </c>
      <c r="I50" s="159" t="s">
        <v>13</v>
      </c>
      <c r="J50" s="159" t="s">
        <v>27</v>
      </c>
      <c r="K50" s="160" t="s">
        <v>12</v>
      </c>
    </row>
    <row r="51" spans="1:11" ht="13.5" thickBot="1" x14ac:dyDescent="0.3">
      <c r="A51" s="7" t="s">
        <v>11</v>
      </c>
      <c r="B51" s="8" t="s">
        <v>10</v>
      </c>
      <c r="C51" s="8" t="s">
        <v>9</v>
      </c>
      <c r="D51" s="8" t="s">
        <v>8</v>
      </c>
      <c r="E51" s="8" t="s">
        <v>7</v>
      </c>
      <c r="F51" s="88" t="s">
        <v>6</v>
      </c>
      <c r="G51" s="89" t="s">
        <v>5</v>
      </c>
      <c r="H51" s="25" t="s">
        <v>4</v>
      </c>
      <c r="I51" s="25" t="s">
        <v>3</v>
      </c>
      <c r="J51" s="25" t="s">
        <v>2</v>
      </c>
      <c r="K51" s="9" t="s">
        <v>1</v>
      </c>
    </row>
    <row r="52" spans="1:11" ht="12.75" x14ac:dyDescent="0.2">
      <c r="A52" s="180" t="s">
        <v>160</v>
      </c>
      <c r="B52" s="177" t="s">
        <v>115</v>
      </c>
      <c r="C52" s="178">
        <v>59.85</v>
      </c>
      <c r="D52" s="179" t="s">
        <v>129</v>
      </c>
      <c r="E52" s="179" t="s">
        <v>36</v>
      </c>
      <c r="F52" s="263">
        <v>1</v>
      </c>
      <c r="G52" s="262">
        <f t="shared" ref="G52:G68" si="5">C52*F52</f>
        <v>59.85</v>
      </c>
      <c r="H52" s="200"/>
      <c r="I52" s="262" t="str">
        <f t="shared" ref="I52:I68" si="6">IF(H52="","",ROUND((G52/H52),2))</f>
        <v/>
      </c>
      <c r="J52" s="200"/>
      <c r="K52" s="262" t="str">
        <f t="shared" ref="K52:K68" si="7">IF(J52="","",ROUND((I52*J52),2))</f>
        <v/>
      </c>
    </row>
    <row r="53" spans="1:11" ht="12.75" x14ac:dyDescent="0.2">
      <c r="A53" s="180" t="s">
        <v>161</v>
      </c>
      <c r="B53" s="177" t="s">
        <v>116</v>
      </c>
      <c r="C53" s="178">
        <v>1535.08</v>
      </c>
      <c r="D53" s="179" t="s">
        <v>129</v>
      </c>
      <c r="E53" s="179" t="s">
        <v>36</v>
      </c>
      <c r="F53" s="263">
        <v>1</v>
      </c>
      <c r="G53" s="262">
        <f t="shared" si="5"/>
        <v>1535.08</v>
      </c>
      <c r="H53" s="200"/>
      <c r="I53" s="262" t="str">
        <f t="shared" si="6"/>
        <v/>
      </c>
      <c r="J53" s="200"/>
      <c r="K53" s="262" t="str">
        <f t="shared" si="7"/>
        <v/>
      </c>
    </row>
    <row r="54" spans="1:11" ht="12.75" x14ac:dyDescent="0.2">
      <c r="A54" s="180" t="s">
        <v>162</v>
      </c>
      <c r="B54" s="177" t="s">
        <v>73</v>
      </c>
      <c r="C54" s="178">
        <v>156.5</v>
      </c>
      <c r="D54" s="179" t="s">
        <v>129</v>
      </c>
      <c r="E54" s="179" t="s">
        <v>36</v>
      </c>
      <c r="F54" s="263">
        <v>1</v>
      </c>
      <c r="G54" s="262">
        <f t="shared" si="5"/>
        <v>156.5</v>
      </c>
      <c r="H54" s="200"/>
      <c r="I54" s="262" t="str">
        <f t="shared" si="6"/>
        <v/>
      </c>
      <c r="J54" s="200"/>
      <c r="K54" s="262" t="str">
        <f t="shared" si="7"/>
        <v/>
      </c>
    </row>
    <row r="55" spans="1:11" ht="12.75" x14ac:dyDescent="0.2">
      <c r="A55" s="180" t="s">
        <v>126</v>
      </c>
      <c r="B55" s="177" t="s">
        <v>95</v>
      </c>
      <c r="C55" s="178">
        <v>23.82</v>
      </c>
      <c r="D55" s="179" t="s">
        <v>133</v>
      </c>
      <c r="E55" s="179" t="s">
        <v>36</v>
      </c>
      <c r="F55" s="263">
        <v>1</v>
      </c>
      <c r="G55" s="262">
        <f t="shared" si="5"/>
        <v>23.82</v>
      </c>
      <c r="H55" s="200"/>
      <c r="I55" s="262" t="str">
        <f t="shared" si="6"/>
        <v/>
      </c>
      <c r="J55" s="200"/>
      <c r="K55" s="262" t="str">
        <f t="shared" si="7"/>
        <v/>
      </c>
    </row>
    <row r="56" spans="1:11" ht="12.75" x14ac:dyDescent="0.2">
      <c r="A56" s="180" t="s">
        <v>163</v>
      </c>
      <c r="B56" s="177" t="s">
        <v>96</v>
      </c>
      <c r="C56" s="178">
        <v>7.5</v>
      </c>
      <c r="D56" s="179" t="s">
        <v>133</v>
      </c>
      <c r="E56" s="179" t="s">
        <v>36</v>
      </c>
      <c r="F56" s="263">
        <v>1</v>
      </c>
      <c r="G56" s="262">
        <f t="shared" si="5"/>
        <v>7.5</v>
      </c>
      <c r="H56" s="200"/>
      <c r="I56" s="262" t="str">
        <f t="shared" si="6"/>
        <v/>
      </c>
      <c r="J56" s="200"/>
      <c r="K56" s="262" t="str">
        <f t="shared" si="7"/>
        <v/>
      </c>
    </row>
    <row r="57" spans="1:11" ht="12.75" x14ac:dyDescent="0.2">
      <c r="A57" s="180" t="s">
        <v>164</v>
      </c>
      <c r="B57" s="177" t="s">
        <v>97</v>
      </c>
      <c r="C57" s="178">
        <v>31.61</v>
      </c>
      <c r="D57" s="179" t="s">
        <v>133</v>
      </c>
      <c r="E57" s="179" t="s">
        <v>36</v>
      </c>
      <c r="F57" s="263">
        <v>1</v>
      </c>
      <c r="G57" s="262">
        <f t="shared" si="5"/>
        <v>31.61</v>
      </c>
      <c r="H57" s="200"/>
      <c r="I57" s="262" t="str">
        <f t="shared" si="6"/>
        <v/>
      </c>
      <c r="J57" s="200"/>
      <c r="K57" s="262" t="str">
        <f t="shared" si="7"/>
        <v/>
      </c>
    </row>
    <row r="58" spans="1:11" ht="12.75" x14ac:dyDescent="0.2">
      <c r="A58" s="180" t="s">
        <v>165</v>
      </c>
      <c r="B58" s="177" t="s">
        <v>0</v>
      </c>
      <c r="C58" s="178">
        <v>126.81</v>
      </c>
      <c r="D58" s="179" t="s">
        <v>122</v>
      </c>
      <c r="E58" s="179" t="s">
        <v>36</v>
      </c>
      <c r="F58" s="263">
        <v>1</v>
      </c>
      <c r="G58" s="262">
        <f t="shared" si="5"/>
        <v>126.81</v>
      </c>
      <c r="H58" s="200"/>
      <c r="I58" s="262" t="str">
        <f t="shared" si="6"/>
        <v/>
      </c>
      <c r="J58" s="200"/>
      <c r="K58" s="262" t="str">
        <f t="shared" si="7"/>
        <v/>
      </c>
    </row>
    <row r="59" spans="1:11" ht="12.75" x14ac:dyDescent="0.2">
      <c r="A59" s="180" t="s">
        <v>67</v>
      </c>
      <c r="B59" s="177" t="s">
        <v>45</v>
      </c>
      <c r="C59" s="178">
        <v>93.75</v>
      </c>
      <c r="D59" s="179" t="s">
        <v>133</v>
      </c>
      <c r="E59" s="179" t="s">
        <v>36</v>
      </c>
      <c r="F59" s="263">
        <v>1</v>
      </c>
      <c r="G59" s="262">
        <f t="shared" si="5"/>
        <v>93.75</v>
      </c>
      <c r="H59" s="200"/>
      <c r="I59" s="262" t="str">
        <f t="shared" si="6"/>
        <v/>
      </c>
      <c r="J59" s="200"/>
      <c r="K59" s="262" t="str">
        <f t="shared" si="7"/>
        <v/>
      </c>
    </row>
    <row r="60" spans="1:11" ht="12.75" x14ac:dyDescent="0.2">
      <c r="A60" s="180" t="s">
        <v>67</v>
      </c>
      <c r="B60" s="177" t="s">
        <v>46</v>
      </c>
      <c r="C60" s="178">
        <v>305.83999999999997</v>
      </c>
      <c r="D60" s="179" t="s">
        <v>129</v>
      </c>
      <c r="E60" s="179" t="s">
        <v>36</v>
      </c>
      <c r="F60" s="263">
        <v>1</v>
      </c>
      <c r="G60" s="262">
        <f t="shared" si="5"/>
        <v>305.83999999999997</v>
      </c>
      <c r="H60" s="200"/>
      <c r="I60" s="262" t="str">
        <f t="shared" si="6"/>
        <v/>
      </c>
      <c r="J60" s="200"/>
      <c r="K60" s="262" t="str">
        <f t="shared" si="7"/>
        <v/>
      </c>
    </row>
    <row r="61" spans="1:11" ht="12.75" x14ac:dyDescent="0.2">
      <c r="A61" s="180" t="s">
        <v>166</v>
      </c>
      <c r="B61" s="177" t="s">
        <v>98</v>
      </c>
      <c r="C61" s="178">
        <v>21.52</v>
      </c>
      <c r="D61" s="179" t="s">
        <v>133</v>
      </c>
      <c r="E61" s="179" t="s">
        <v>36</v>
      </c>
      <c r="F61" s="263">
        <v>1</v>
      </c>
      <c r="G61" s="262">
        <f t="shared" si="5"/>
        <v>21.52</v>
      </c>
      <c r="H61" s="200"/>
      <c r="I61" s="262" t="str">
        <f t="shared" si="6"/>
        <v/>
      </c>
      <c r="J61" s="200"/>
      <c r="K61" s="262" t="str">
        <f t="shared" si="7"/>
        <v/>
      </c>
    </row>
    <row r="62" spans="1:11" ht="12.75" x14ac:dyDescent="0.2">
      <c r="A62" s="180" t="s">
        <v>167</v>
      </c>
      <c r="B62" s="177" t="s">
        <v>99</v>
      </c>
      <c r="C62" s="178">
        <v>24.61</v>
      </c>
      <c r="D62" s="179" t="s">
        <v>133</v>
      </c>
      <c r="E62" s="179" t="s">
        <v>36</v>
      </c>
      <c r="F62" s="263">
        <v>1</v>
      </c>
      <c r="G62" s="262">
        <f t="shared" si="5"/>
        <v>24.61</v>
      </c>
      <c r="H62" s="200"/>
      <c r="I62" s="262" t="str">
        <f t="shared" si="6"/>
        <v/>
      </c>
      <c r="J62" s="200"/>
      <c r="K62" s="262" t="str">
        <f t="shared" si="7"/>
        <v/>
      </c>
    </row>
    <row r="63" spans="1:11" ht="12.75" x14ac:dyDescent="0.2">
      <c r="A63" s="180" t="s">
        <v>127</v>
      </c>
      <c r="B63" s="177" t="s">
        <v>136</v>
      </c>
      <c r="C63" s="178">
        <v>11.8</v>
      </c>
      <c r="D63" s="179" t="s">
        <v>133</v>
      </c>
      <c r="E63" s="179" t="s">
        <v>36</v>
      </c>
      <c r="F63" s="263">
        <v>1</v>
      </c>
      <c r="G63" s="262">
        <f t="shared" si="5"/>
        <v>11.8</v>
      </c>
      <c r="H63" s="200"/>
      <c r="I63" s="262" t="str">
        <f t="shared" si="6"/>
        <v/>
      </c>
      <c r="J63" s="200"/>
      <c r="K63" s="262" t="str">
        <f t="shared" si="7"/>
        <v/>
      </c>
    </row>
    <row r="64" spans="1:11" ht="12.75" x14ac:dyDescent="0.2">
      <c r="A64" s="180" t="s">
        <v>168</v>
      </c>
      <c r="B64" s="177" t="s">
        <v>135</v>
      </c>
      <c r="C64" s="178">
        <v>14.39</v>
      </c>
      <c r="D64" s="179" t="s">
        <v>133</v>
      </c>
      <c r="E64" s="179" t="s">
        <v>36</v>
      </c>
      <c r="F64" s="263">
        <v>1</v>
      </c>
      <c r="G64" s="262">
        <f t="shared" si="5"/>
        <v>14.39</v>
      </c>
      <c r="H64" s="200"/>
      <c r="I64" s="262" t="str">
        <f t="shared" si="6"/>
        <v/>
      </c>
      <c r="J64" s="200"/>
      <c r="K64" s="262" t="str">
        <f t="shared" si="7"/>
        <v/>
      </c>
    </row>
    <row r="65" spans="1:14" ht="12.75" x14ac:dyDescent="0.2">
      <c r="A65" s="180" t="s">
        <v>127</v>
      </c>
      <c r="B65" s="177" t="s">
        <v>170</v>
      </c>
      <c r="C65" s="178">
        <v>13.91</v>
      </c>
      <c r="D65" s="179" t="s">
        <v>133</v>
      </c>
      <c r="E65" s="179" t="s">
        <v>36</v>
      </c>
      <c r="F65" s="263">
        <v>1</v>
      </c>
      <c r="G65" s="262">
        <f t="shared" si="5"/>
        <v>13.91</v>
      </c>
      <c r="H65" s="200"/>
      <c r="I65" s="262" t="str">
        <f t="shared" si="6"/>
        <v/>
      </c>
      <c r="J65" s="200"/>
      <c r="K65" s="262" t="str">
        <f t="shared" si="7"/>
        <v/>
      </c>
    </row>
    <row r="66" spans="1:14" ht="12.75" x14ac:dyDescent="0.2">
      <c r="A66" s="180" t="s">
        <v>127</v>
      </c>
      <c r="B66" s="177" t="s">
        <v>171</v>
      </c>
      <c r="C66" s="178">
        <v>7.23</v>
      </c>
      <c r="D66" s="179" t="s">
        <v>129</v>
      </c>
      <c r="E66" s="179" t="s">
        <v>36</v>
      </c>
      <c r="F66" s="263">
        <v>1</v>
      </c>
      <c r="G66" s="262">
        <f t="shared" si="5"/>
        <v>7.23</v>
      </c>
      <c r="H66" s="200"/>
      <c r="I66" s="262" t="str">
        <f t="shared" si="6"/>
        <v/>
      </c>
      <c r="J66" s="200"/>
      <c r="K66" s="262" t="str">
        <f t="shared" si="7"/>
        <v/>
      </c>
    </row>
    <row r="67" spans="1:14" ht="12.75" x14ac:dyDescent="0.2">
      <c r="A67" s="180" t="s">
        <v>134</v>
      </c>
      <c r="B67" s="177" t="s">
        <v>36</v>
      </c>
      <c r="C67" s="178">
        <v>6.55</v>
      </c>
      <c r="D67" s="179" t="s">
        <v>129</v>
      </c>
      <c r="E67" s="179" t="s">
        <v>36</v>
      </c>
      <c r="F67" s="263">
        <v>1</v>
      </c>
      <c r="G67" s="262">
        <f t="shared" si="5"/>
        <v>6.55</v>
      </c>
      <c r="H67" s="200"/>
      <c r="I67" s="262" t="str">
        <f t="shared" si="6"/>
        <v/>
      </c>
      <c r="J67" s="200"/>
      <c r="K67" s="262" t="str">
        <f t="shared" si="7"/>
        <v/>
      </c>
    </row>
    <row r="68" spans="1:14" ht="13.5" thickBot="1" x14ac:dyDescent="0.25">
      <c r="A68" s="180" t="s">
        <v>169</v>
      </c>
      <c r="B68" s="177" t="s">
        <v>87</v>
      </c>
      <c r="C68" s="178">
        <v>2.74</v>
      </c>
      <c r="D68" s="179" t="s">
        <v>125</v>
      </c>
      <c r="E68" s="179" t="s">
        <v>36</v>
      </c>
      <c r="F68" s="263">
        <v>1</v>
      </c>
      <c r="G68" s="262">
        <f t="shared" si="5"/>
        <v>2.74</v>
      </c>
      <c r="H68" s="200"/>
      <c r="I68" s="262" t="str">
        <f t="shared" si="6"/>
        <v/>
      </c>
      <c r="J68" s="200"/>
      <c r="K68" s="262" t="str">
        <f t="shared" si="7"/>
        <v/>
      </c>
    </row>
    <row r="69" spans="1:14" ht="22.5" customHeight="1" thickBot="1" x14ac:dyDescent="0.3">
      <c r="A69" s="107" t="s">
        <v>58</v>
      </c>
      <c r="B69" s="26"/>
      <c r="C69" s="82">
        <f>SUM(C52:C68)</f>
        <v>2443.5100000000002</v>
      </c>
      <c r="D69" s="316"/>
      <c r="E69" s="317"/>
      <c r="F69" s="318"/>
      <c r="G69" s="83">
        <f>SUM(G52:G68)</f>
        <v>2443.5100000000002</v>
      </c>
      <c r="H69" s="28"/>
      <c r="I69" s="82">
        <f>SUM(I52:I68)</f>
        <v>0</v>
      </c>
      <c r="J69" s="28"/>
      <c r="K69" s="27">
        <f>SUM(K52:K68)</f>
        <v>0</v>
      </c>
    </row>
    <row r="70" spans="1:14" ht="13.5" thickBot="1" x14ac:dyDescent="0.25">
      <c r="A70" s="52"/>
      <c r="B70" s="53"/>
      <c r="C70" s="53"/>
      <c r="D70" s="53"/>
      <c r="E70" s="53"/>
      <c r="F70" s="53"/>
      <c r="G70" s="53"/>
      <c r="H70" s="53"/>
      <c r="I70" s="96"/>
      <c r="J70" s="53"/>
      <c r="K70" s="53"/>
      <c r="L70" s="53"/>
      <c r="M70" s="53"/>
      <c r="N70" s="53"/>
    </row>
    <row r="71" spans="1:14" s="23" customFormat="1" ht="102" customHeight="1" x14ac:dyDescent="0.2">
      <c r="A71" s="154" t="s">
        <v>114</v>
      </c>
      <c r="B71" s="54"/>
      <c r="C71" s="55"/>
      <c r="D71" s="54"/>
      <c r="E71" s="56"/>
      <c r="F71" s="21" t="s">
        <v>20</v>
      </c>
      <c r="G71" s="57"/>
      <c r="H71" s="58"/>
      <c r="I71" s="59"/>
      <c r="J71" s="5" t="s">
        <v>37</v>
      </c>
      <c r="K71" s="6" t="s">
        <v>28</v>
      </c>
      <c r="L71" s="10"/>
      <c r="M71" s="10"/>
      <c r="N71" s="10"/>
    </row>
    <row r="72" spans="1:14" s="12" customFormat="1" ht="25.5" customHeight="1" thickBot="1" x14ac:dyDescent="0.25">
      <c r="A72" s="74"/>
      <c r="B72" s="75"/>
      <c r="C72" s="75"/>
      <c r="D72" s="75"/>
      <c r="E72" s="76"/>
      <c r="F72" s="84" t="s">
        <v>51</v>
      </c>
      <c r="G72" s="77"/>
      <c r="H72" s="78"/>
      <c r="I72" s="79"/>
      <c r="J72" s="80" t="s">
        <v>27</v>
      </c>
      <c r="K72" s="81" t="s">
        <v>12</v>
      </c>
      <c r="L72" s="62"/>
      <c r="M72" s="62"/>
      <c r="N72" s="62"/>
    </row>
    <row r="73" spans="1:14" s="12" customFormat="1" ht="12" thickBot="1" x14ac:dyDescent="0.25">
      <c r="A73" s="7" t="s">
        <v>11</v>
      </c>
      <c r="B73" s="8" t="s">
        <v>10</v>
      </c>
      <c r="C73" s="8" t="s">
        <v>9</v>
      </c>
      <c r="D73" s="24" t="s">
        <v>8</v>
      </c>
      <c r="E73" s="8" t="s">
        <v>7</v>
      </c>
      <c r="F73" s="90" t="s">
        <v>6</v>
      </c>
      <c r="G73" s="7" t="s">
        <v>38</v>
      </c>
      <c r="H73" s="8" t="s">
        <v>4</v>
      </c>
      <c r="I73" s="8" t="s">
        <v>39</v>
      </c>
      <c r="J73" s="24" t="s">
        <v>2</v>
      </c>
      <c r="K73" s="9" t="s">
        <v>40</v>
      </c>
      <c r="L73" s="62"/>
      <c r="M73" s="62"/>
      <c r="N73" s="62"/>
    </row>
    <row r="74" spans="1:14" ht="18" customHeight="1" x14ac:dyDescent="0.2">
      <c r="A74" s="85" t="s">
        <v>48</v>
      </c>
      <c r="B74" s="63"/>
      <c r="C74" s="3"/>
      <c r="D74" s="13"/>
      <c r="E74" s="2"/>
      <c r="F74" s="235">
        <v>24</v>
      </c>
      <c r="G74" s="152"/>
      <c r="H74" s="152"/>
      <c r="I74" s="153"/>
      <c r="J74" s="151" t="str">
        <f>IF($J$10="","",$J$10)</f>
        <v/>
      </c>
      <c r="K74" s="45" t="str">
        <f>IF(J74="","",ROUND((F74*J74),2))</f>
        <v/>
      </c>
      <c r="L74" s="16"/>
      <c r="M74" s="16"/>
      <c r="N74" s="16"/>
    </row>
    <row r="75" spans="1:14" ht="18" customHeight="1" x14ac:dyDescent="0.2">
      <c r="A75" s="181" t="s">
        <v>143</v>
      </c>
      <c r="B75" s="182"/>
      <c r="C75" s="183"/>
      <c r="D75" s="184"/>
      <c r="E75" s="185"/>
      <c r="F75" s="236">
        <v>5</v>
      </c>
      <c r="G75" s="186"/>
      <c r="H75" s="186"/>
      <c r="I75" s="187"/>
      <c r="J75" s="162"/>
      <c r="K75" s="45" t="str">
        <f>IF(J75="","",ROUND((F75*J75),2))</f>
        <v/>
      </c>
      <c r="L75" s="16"/>
      <c r="M75" s="16"/>
      <c r="N75" s="16"/>
    </row>
    <row r="76" spans="1:14" ht="18" customHeight="1" x14ac:dyDescent="0.2">
      <c r="A76" s="190" t="s">
        <v>113</v>
      </c>
      <c r="B76" s="192"/>
      <c r="C76" s="193"/>
      <c r="D76" s="194"/>
      <c r="E76" s="195"/>
      <c r="F76" s="237">
        <v>12</v>
      </c>
      <c r="G76" s="197"/>
      <c r="H76" s="198"/>
      <c r="I76" s="199"/>
      <c r="J76" s="200"/>
      <c r="K76" s="201" t="str">
        <f>IF(J76="","",ROUND((F76*J76),2))</f>
        <v/>
      </c>
      <c r="L76" s="16"/>
      <c r="M76" s="16"/>
      <c r="N76" s="16"/>
    </row>
    <row r="77" spans="1:14" ht="18" customHeight="1" thickBot="1" x14ac:dyDescent="0.25">
      <c r="A77" s="191" t="s">
        <v>144</v>
      </c>
      <c r="B77" s="188"/>
      <c r="C77" s="188"/>
      <c r="D77" s="189"/>
      <c r="E77" s="196"/>
      <c r="F77" s="238">
        <v>2</v>
      </c>
      <c r="G77" s="186"/>
      <c r="H77" s="186"/>
      <c r="I77" s="202"/>
      <c r="J77" s="166"/>
      <c r="K77" s="201" t="str">
        <f>IF(J77="","",ROUND((F77*J77),2))</f>
        <v/>
      </c>
      <c r="L77" s="16"/>
      <c r="M77" s="16"/>
      <c r="N77" s="16"/>
    </row>
    <row r="78" spans="1:14" s="261" customFormat="1" ht="21.75" customHeight="1" thickBot="1" x14ac:dyDescent="0.3">
      <c r="A78" s="319" t="s">
        <v>81</v>
      </c>
      <c r="B78" s="320"/>
      <c r="C78" s="320"/>
      <c r="D78" s="320"/>
      <c r="E78" s="320"/>
      <c r="F78" s="321"/>
      <c r="G78" s="122"/>
      <c r="H78" s="122"/>
      <c r="I78" s="122"/>
      <c r="J78" s="123"/>
      <c r="K78" s="27">
        <f>SUM(K74:K77)</f>
        <v>0</v>
      </c>
    </row>
    <row r="79" spans="1:14" ht="13.5" thickBot="1" x14ac:dyDescent="0.25">
      <c r="A79" s="52"/>
      <c r="B79" s="53"/>
      <c r="C79" s="53"/>
      <c r="D79" s="53"/>
      <c r="E79" s="53"/>
      <c r="F79" s="53"/>
      <c r="G79" s="53"/>
      <c r="H79" s="53"/>
      <c r="I79" s="96"/>
      <c r="J79" s="53"/>
      <c r="K79" s="53"/>
      <c r="L79" s="53"/>
      <c r="M79" s="53"/>
      <c r="N79" s="53"/>
    </row>
    <row r="80" spans="1:14" ht="88.5" customHeight="1" x14ac:dyDescent="0.2">
      <c r="A80" s="154" t="s">
        <v>101</v>
      </c>
      <c r="B80" s="4" t="s">
        <v>55</v>
      </c>
      <c r="C80" s="4"/>
      <c r="D80" s="56"/>
      <c r="E80" s="4" t="s">
        <v>21</v>
      </c>
      <c r="F80" s="21" t="s">
        <v>20</v>
      </c>
      <c r="G80" s="86" t="s">
        <v>71</v>
      </c>
      <c r="H80" s="58"/>
      <c r="I80" s="59"/>
      <c r="J80" s="5" t="s">
        <v>70</v>
      </c>
      <c r="K80" s="6" t="s">
        <v>196</v>
      </c>
      <c r="L80" s="16"/>
      <c r="M80" s="16"/>
      <c r="N80" s="16"/>
    </row>
    <row r="81" spans="1:14" ht="23.25" thickBot="1" x14ac:dyDescent="0.25">
      <c r="A81" s="60"/>
      <c r="B81" s="148" t="s">
        <v>63</v>
      </c>
      <c r="C81" s="260"/>
      <c r="D81" s="139"/>
      <c r="E81" s="109"/>
      <c r="F81" s="61" t="s">
        <v>16</v>
      </c>
      <c r="G81" s="87" t="s">
        <v>63</v>
      </c>
      <c r="H81" s="259"/>
      <c r="I81" s="143"/>
      <c r="J81" s="159" t="s">
        <v>69</v>
      </c>
      <c r="K81" s="160" t="s">
        <v>12</v>
      </c>
      <c r="L81" s="16"/>
      <c r="M81" s="16"/>
      <c r="N81" s="16"/>
    </row>
    <row r="82" spans="1:14" ht="13.5" thickBot="1" x14ac:dyDescent="0.25">
      <c r="A82" s="124" t="s">
        <v>11</v>
      </c>
      <c r="B82" s="125" t="s">
        <v>10</v>
      </c>
      <c r="C82" s="125" t="s">
        <v>9</v>
      </c>
      <c r="D82" s="163" t="s">
        <v>8</v>
      </c>
      <c r="E82" s="125" t="s">
        <v>7</v>
      </c>
      <c r="F82" s="164" t="s">
        <v>6</v>
      </c>
      <c r="G82" s="124" t="s">
        <v>38</v>
      </c>
      <c r="H82" s="125" t="s">
        <v>4</v>
      </c>
      <c r="I82" s="125" t="s">
        <v>39</v>
      </c>
      <c r="J82" s="163" t="s">
        <v>2</v>
      </c>
      <c r="K82" s="91" t="s">
        <v>77</v>
      </c>
      <c r="L82" s="16"/>
      <c r="M82" s="16"/>
      <c r="N82" s="16"/>
    </row>
    <row r="83" spans="1:14" ht="24" customHeight="1" x14ac:dyDescent="0.2">
      <c r="A83" s="85" t="s">
        <v>65</v>
      </c>
      <c r="B83" s="399">
        <v>6</v>
      </c>
      <c r="C83" s="400"/>
      <c r="D83" s="400"/>
      <c r="E83" s="399" t="s">
        <v>142</v>
      </c>
      <c r="F83" s="401">
        <v>12</v>
      </c>
      <c r="G83" s="402">
        <f>B83*F83</f>
        <v>72</v>
      </c>
      <c r="H83" s="383"/>
      <c r="I83" s="383"/>
      <c r="J83" s="200"/>
      <c r="K83" s="258" t="str">
        <f>IF(J83="","",ROUND(G83*J83,2))</f>
        <v/>
      </c>
      <c r="L83" s="16"/>
      <c r="M83" s="16"/>
      <c r="N83" s="16"/>
    </row>
    <row r="84" spans="1:14" ht="24" customHeight="1" x14ac:dyDescent="0.2">
      <c r="A84" s="284" t="s">
        <v>64</v>
      </c>
      <c r="B84" s="379">
        <v>5</v>
      </c>
      <c r="C84" s="380"/>
      <c r="D84" s="380"/>
      <c r="E84" s="379" t="s">
        <v>142</v>
      </c>
      <c r="F84" s="403">
        <v>12</v>
      </c>
      <c r="G84" s="402">
        <f>B84*F84</f>
        <v>60</v>
      </c>
      <c r="H84" s="383"/>
      <c r="I84" s="383"/>
      <c r="J84" s="200"/>
      <c r="K84" s="258" t="str">
        <f>IF(J84="","",ROUND(G84*J84,2))</f>
        <v/>
      </c>
      <c r="L84" s="16"/>
      <c r="M84" s="16"/>
      <c r="N84" s="16"/>
    </row>
    <row r="85" spans="1:14" ht="24" customHeight="1" thickBot="1" x14ac:dyDescent="0.25">
      <c r="A85" s="284" t="s">
        <v>191</v>
      </c>
      <c r="B85" s="379">
        <v>1</v>
      </c>
      <c r="C85" s="380"/>
      <c r="D85" s="380"/>
      <c r="E85" s="379" t="s">
        <v>142</v>
      </c>
      <c r="F85" s="403">
        <v>12</v>
      </c>
      <c r="G85" s="402">
        <f>B85*F85</f>
        <v>12</v>
      </c>
      <c r="H85" s="383"/>
      <c r="I85" s="383"/>
      <c r="J85" s="200"/>
      <c r="K85" s="258" t="str">
        <f>IF(J85="","",ROUND(G85*J85,2))</f>
        <v/>
      </c>
      <c r="L85" s="16"/>
      <c r="M85" s="16"/>
      <c r="N85" s="16"/>
    </row>
    <row r="86" spans="1:14" ht="27.95" customHeight="1" thickBot="1" x14ac:dyDescent="0.25">
      <c r="A86" s="319" t="s">
        <v>82</v>
      </c>
      <c r="B86" s="320"/>
      <c r="C86" s="320"/>
      <c r="D86" s="320"/>
      <c r="E86" s="320"/>
      <c r="F86" s="320"/>
      <c r="G86" s="322"/>
      <c r="H86" s="323"/>
      <c r="I86" s="323"/>
      <c r="J86" s="215"/>
      <c r="K86" s="161">
        <f>SUM(K83:K85)</f>
        <v>0</v>
      </c>
      <c r="L86" s="16"/>
      <c r="M86" s="16"/>
      <c r="N86" s="16"/>
    </row>
    <row r="87" spans="1:14" ht="13.5" thickBot="1" x14ac:dyDescent="0.25">
      <c r="A87" s="52"/>
      <c r="B87" s="53"/>
      <c r="C87" s="53"/>
      <c r="D87" s="53"/>
      <c r="E87" s="53"/>
      <c r="F87" s="53"/>
      <c r="G87" s="53"/>
      <c r="H87" s="53"/>
      <c r="I87" s="96"/>
      <c r="J87" s="53"/>
      <c r="K87" s="53"/>
      <c r="L87" s="53"/>
      <c r="M87" s="53"/>
      <c r="N87" s="53"/>
    </row>
    <row r="88" spans="1:14" ht="80.25" x14ac:dyDescent="0.2">
      <c r="A88" s="154" t="s">
        <v>102</v>
      </c>
      <c r="B88" s="4" t="s">
        <v>55</v>
      </c>
      <c r="C88" s="4" t="s">
        <v>90</v>
      </c>
      <c r="D88" s="56"/>
      <c r="E88" s="4" t="s">
        <v>21</v>
      </c>
      <c r="F88" s="144" t="s">
        <v>20</v>
      </c>
      <c r="G88" s="86"/>
      <c r="H88" s="58"/>
      <c r="I88" s="5" t="s">
        <v>17</v>
      </c>
      <c r="J88" s="5" t="s">
        <v>37</v>
      </c>
      <c r="K88" s="6" t="s">
        <v>28</v>
      </c>
      <c r="L88" s="53"/>
      <c r="M88" s="53"/>
      <c r="N88" s="53"/>
    </row>
    <row r="89" spans="1:14" ht="23.25" thickBot="1" x14ac:dyDescent="0.25">
      <c r="A89" s="108"/>
      <c r="B89" s="148" t="s">
        <v>63</v>
      </c>
      <c r="C89" s="148" t="s">
        <v>91</v>
      </c>
      <c r="D89" s="157"/>
      <c r="E89" s="109"/>
      <c r="F89" s="145" t="s">
        <v>72</v>
      </c>
      <c r="G89" s="87"/>
      <c r="H89" s="158"/>
      <c r="I89" s="159" t="s">
        <v>56</v>
      </c>
      <c r="J89" s="159" t="s">
        <v>27</v>
      </c>
      <c r="K89" s="160" t="s">
        <v>12</v>
      </c>
      <c r="L89" s="53"/>
      <c r="M89" s="53"/>
      <c r="N89" s="53"/>
    </row>
    <row r="90" spans="1:14" ht="13.5" thickBot="1" x14ac:dyDescent="0.25">
      <c r="A90" s="7" t="s">
        <v>11</v>
      </c>
      <c r="B90" s="8" t="s">
        <v>10</v>
      </c>
      <c r="C90" s="8" t="s">
        <v>9</v>
      </c>
      <c r="D90" s="94" t="s">
        <v>8</v>
      </c>
      <c r="E90" s="8" t="s">
        <v>7</v>
      </c>
      <c r="F90" s="121" t="s">
        <v>6</v>
      </c>
      <c r="G90" s="7" t="s">
        <v>38</v>
      </c>
      <c r="H90" s="8" t="s">
        <v>4</v>
      </c>
      <c r="I90" s="8" t="s">
        <v>92</v>
      </c>
      <c r="J90" s="94" t="s">
        <v>2</v>
      </c>
      <c r="K90" s="9" t="s">
        <v>1</v>
      </c>
      <c r="L90" s="53"/>
      <c r="M90" s="53"/>
      <c r="N90" s="53"/>
    </row>
    <row r="91" spans="1:14" ht="29.25" customHeight="1" thickBot="1" x14ac:dyDescent="0.25">
      <c r="A91" s="285" t="s">
        <v>103</v>
      </c>
      <c r="B91" s="404">
        <v>2</v>
      </c>
      <c r="C91" s="162"/>
      <c r="D91" s="405"/>
      <c r="E91" s="406" t="s">
        <v>192</v>
      </c>
      <c r="F91" s="407">
        <v>150.86000000000001</v>
      </c>
      <c r="G91" s="408"/>
      <c r="H91" s="408"/>
      <c r="I91" s="409" t="str">
        <f>IF(C91="","",ROUND((B91*C91*F91/60),2))</f>
        <v/>
      </c>
      <c r="J91" s="166"/>
      <c r="K91" s="45" t="str">
        <f>IF(J91="","",ROUND((I91*J91),2))</f>
        <v/>
      </c>
      <c r="L91" s="53"/>
      <c r="M91" s="53"/>
      <c r="N91" s="53"/>
    </row>
    <row r="92" spans="1:14" ht="30" customHeight="1" thickBot="1" x14ac:dyDescent="0.25">
      <c r="A92" s="319" t="s">
        <v>93</v>
      </c>
      <c r="B92" s="320"/>
      <c r="C92" s="320"/>
      <c r="D92" s="320"/>
      <c r="E92" s="320"/>
      <c r="F92" s="320"/>
      <c r="G92" s="122"/>
      <c r="H92" s="122"/>
      <c r="I92" s="28">
        <f>SUM(I91)</f>
        <v>0</v>
      </c>
      <c r="J92" s="215"/>
      <c r="K92" s="161">
        <f>SUM(K91:K91)</f>
        <v>0</v>
      </c>
      <c r="L92" s="53"/>
      <c r="M92" s="53"/>
      <c r="N92" s="53"/>
    </row>
    <row r="93" spans="1:14" ht="13.5" thickBot="1" x14ac:dyDescent="0.25">
      <c r="A93" s="52"/>
      <c r="B93" s="53"/>
      <c r="C93" s="53"/>
      <c r="D93" s="53"/>
      <c r="E93" s="53"/>
      <c r="F93" s="53"/>
      <c r="G93" s="53"/>
      <c r="H93" s="53"/>
      <c r="I93" s="96"/>
      <c r="J93" s="53"/>
      <c r="K93" s="53"/>
      <c r="L93" s="53"/>
      <c r="M93" s="53"/>
      <c r="N93" s="53"/>
    </row>
    <row r="94" spans="1:14" ht="80.25" x14ac:dyDescent="0.2">
      <c r="A94" s="154" t="s">
        <v>109</v>
      </c>
      <c r="B94" s="4"/>
      <c r="C94" s="4" t="s">
        <v>104</v>
      </c>
      <c r="D94" s="4"/>
      <c r="E94" s="4" t="s">
        <v>21</v>
      </c>
      <c r="F94" s="21" t="s">
        <v>20</v>
      </c>
      <c r="G94" s="203"/>
      <c r="H94" s="58"/>
      <c r="I94" s="5" t="s">
        <v>17</v>
      </c>
      <c r="J94" s="5" t="s">
        <v>37</v>
      </c>
      <c r="K94" s="6" t="s">
        <v>28</v>
      </c>
      <c r="L94" s="53"/>
      <c r="M94" s="53"/>
      <c r="N94" s="53"/>
    </row>
    <row r="95" spans="1:14" ht="23.25" thickBot="1" x14ac:dyDescent="0.25">
      <c r="A95" s="108" t="s">
        <v>30</v>
      </c>
      <c r="B95" s="148"/>
      <c r="C95" s="148" t="s">
        <v>105</v>
      </c>
      <c r="D95" s="148"/>
      <c r="E95" s="109"/>
      <c r="F95" s="204" t="s">
        <v>106</v>
      </c>
      <c r="G95" s="205"/>
      <c r="H95" s="158"/>
      <c r="I95" s="159" t="s">
        <v>56</v>
      </c>
      <c r="J95" s="159" t="s">
        <v>27</v>
      </c>
      <c r="K95" s="160" t="s">
        <v>12</v>
      </c>
      <c r="L95" s="53"/>
      <c r="M95" s="53"/>
      <c r="N95" s="53"/>
    </row>
    <row r="96" spans="1:14" ht="13.5" thickBot="1" x14ac:dyDescent="0.25">
      <c r="A96" s="7" t="s">
        <v>11</v>
      </c>
      <c r="B96" s="8" t="s">
        <v>10</v>
      </c>
      <c r="C96" s="8" t="s">
        <v>9</v>
      </c>
      <c r="D96" s="24" t="s">
        <v>8</v>
      </c>
      <c r="E96" s="8" t="s">
        <v>7</v>
      </c>
      <c r="F96" s="90" t="s">
        <v>6</v>
      </c>
      <c r="G96" s="7" t="s">
        <v>38</v>
      </c>
      <c r="H96" s="8" t="s">
        <v>4</v>
      </c>
      <c r="I96" s="8" t="s">
        <v>107</v>
      </c>
      <c r="J96" s="24" t="s">
        <v>2</v>
      </c>
      <c r="K96" s="9" t="s">
        <v>1</v>
      </c>
      <c r="L96" s="53"/>
      <c r="M96" s="53"/>
      <c r="N96" s="53"/>
    </row>
    <row r="97" spans="1:14" ht="18" customHeight="1" thickBot="1" x14ac:dyDescent="0.25">
      <c r="A97" s="283" t="s">
        <v>190</v>
      </c>
      <c r="B97" s="410"/>
      <c r="C97" s="387">
        <v>0.5</v>
      </c>
      <c r="D97" s="387"/>
      <c r="E97" s="388" t="s">
        <v>85</v>
      </c>
      <c r="F97" s="389">
        <v>52.14</v>
      </c>
      <c r="G97" s="390"/>
      <c r="H97" s="391"/>
      <c r="I97" s="411">
        <f>IF(C97="","",ROUND((C97*F97),2))</f>
        <v>26.07</v>
      </c>
      <c r="J97" s="207"/>
      <c r="K97" s="208" t="str">
        <f>IF(J97="","",ROUND((I97*J97),2))</f>
        <v/>
      </c>
      <c r="L97" s="53"/>
      <c r="M97" s="53"/>
      <c r="N97" s="53"/>
    </row>
    <row r="98" spans="1:14" ht="15.75" thickBot="1" x14ac:dyDescent="0.25">
      <c r="A98" s="319" t="s">
        <v>108</v>
      </c>
      <c r="B98" s="320"/>
      <c r="C98" s="320"/>
      <c r="D98" s="320"/>
      <c r="E98" s="320"/>
      <c r="F98" s="321"/>
      <c r="G98" s="122"/>
      <c r="H98" s="122"/>
      <c r="I98" s="209"/>
      <c r="J98" s="209"/>
      <c r="K98" s="27">
        <f>SUM(K97:K97)</f>
        <v>0</v>
      </c>
      <c r="L98" s="53"/>
      <c r="M98" s="53"/>
      <c r="N98" s="53"/>
    </row>
    <row r="99" spans="1:14" ht="12.75" x14ac:dyDescent="0.2">
      <c r="A99" s="52"/>
      <c r="B99" s="53"/>
      <c r="C99" s="53"/>
      <c r="D99" s="53"/>
      <c r="E99" s="53"/>
      <c r="F99" s="53"/>
      <c r="G99" s="53"/>
      <c r="H99" s="53"/>
      <c r="I99" s="96"/>
      <c r="J99" s="53"/>
      <c r="K99" s="53"/>
      <c r="L99" s="53"/>
      <c r="M99" s="53"/>
      <c r="N99" s="53"/>
    </row>
    <row r="100" spans="1:14" ht="12.75" x14ac:dyDescent="0.2">
      <c r="A100" s="52"/>
      <c r="B100" s="53"/>
      <c r="C100" s="53"/>
      <c r="D100" s="53"/>
      <c r="E100" s="53"/>
      <c r="F100" s="53"/>
      <c r="G100" s="53"/>
      <c r="H100" s="53"/>
      <c r="I100" s="96"/>
      <c r="J100" s="53"/>
      <c r="K100" s="53"/>
      <c r="L100" s="53"/>
      <c r="M100" s="53"/>
      <c r="N100" s="53"/>
    </row>
    <row r="101" spans="1:14" ht="25.5" customHeight="1" x14ac:dyDescent="0.2">
      <c r="A101" s="392"/>
      <c r="B101" s="393"/>
      <c r="C101" s="394"/>
      <c r="D101" s="395"/>
      <c r="E101" s="394"/>
      <c r="F101" s="394"/>
      <c r="G101" s="396"/>
      <c r="H101" s="339" t="s">
        <v>43</v>
      </c>
      <c r="I101" s="334"/>
      <c r="J101" s="345"/>
      <c r="K101" s="210">
        <f>K47</f>
        <v>0</v>
      </c>
      <c r="L101" s="16"/>
      <c r="M101" s="16"/>
    </row>
    <row r="102" spans="1:14" ht="25.5" customHeight="1" x14ac:dyDescent="0.2">
      <c r="A102" s="360"/>
      <c r="B102" s="397"/>
      <c r="C102" s="394"/>
      <c r="D102" s="395"/>
      <c r="E102" s="394"/>
      <c r="F102" s="394"/>
      <c r="G102" s="396"/>
      <c r="H102" s="346" t="s">
        <v>57</v>
      </c>
      <c r="I102" s="337"/>
      <c r="J102" s="350"/>
      <c r="K102" s="210">
        <f>K69</f>
        <v>0</v>
      </c>
      <c r="L102" s="16"/>
      <c r="M102" s="16"/>
    </row>
    <row r="103" spans="1:14" ht="25.5" customHeight="1" x14ac:dyDescent="0.2">
      <c r="A103" s="360"/>
      <c r="B103" s="397"/>
      <c r="C103" s="394"/>
      <c r="D103" s="395"/>
      <c r="E103" s="394"/>
      <c r="F103" s="394"/>
      <c r="G103" s="396"/>
      <c r="H103" s="339" t="s">
        <v>81</v>
      </c>
      <c r="I103" s="334"/>
      <c r="J103" s="345"/>
      <c r="K103" s="210">
        <f>K78</f>
        <v>0</v>
      </c>
    </row>
    <row r="104" spans="1:14" ht="25.5" customHeight="1" x14ac:dyDescent="0.2">
      <c r="A104" s="394"/>
      <c r="B104" s="394"/>
      <c r="C104" s="394"/>
      <c r="D104" s="395"/>
      <c r="E104" s="394"/>
      <c r="F104" s="394"/>
      <c r="G104" s="396"/>
      <c r="H104" s="346" t="s">
        <v>76</v>
      </c>
      <c r="I104" s="334"/>
      <c r="J104" s="345"/>
      <c r="K104" s="210">
        <f>K86</f>
        <v>0</v>
      </c>
    </row>
    <row r="105" spans="1:14" ht="25.5" customHeight="1" x14ac:dyDescent="0.2">
      <c r="A105" s="394"/>
      <c r="B105" s="394"/>
      <c r="C105" s="394"/>
      <c r="D105" s="395"/>
      <c r="E105" s="394"/>
      <c r="F105" s="394"/>
      <c r="G105" s="396"/>
      <c r="H105" s="346" t="s">
        <v>123</v>
      </c>
      <c r="I105" s="334"/>
      <c r="J105" s="345"/>
      <c r="K105" s="210">
        <f>K92</f>
        <v>0</v>
      </c>
    </row>
    <row r="106" spans="1:14" ht="25.5" customHeight="1" x14ac:dyDescent="0.2">
      <c r="A106" s="394"/>
      <c r="B106" s="394"/>
      <c r="C106" s="394"/>
      <c r="D106" s="395"/>
      <c r="E106" s="394"/>
      <c r="F106" s="394"/>
      <c r="G106" s="396"/>
      <c r="H106" s="324" t="s">
        <v>108</v>
      </c>
      <c r="I106" s="325"/>
      <c r="J106" s="326"/>
      <c r="K106" s="210">
        <f>K98</f>
        <v>0</v>
      </c>
    </row>
    <row r="107" spans="1:14" ht="25.5" customHeight="1" x14ac:dyDescent="0.2">
      <c r="A107" s="394"/>
      <c r="B107" s="394"/>
      <c r="C107" s="394"/>
      <c r="D107" s="395"/>
      <c r="E107" s="394"/>
      <c r="F107" s="394"/>
      <c r="G107" s="396"/>
      <c r="H107" s="347" t="s">
        <v>79</v>
      </c>
      <c r="I107" s="348"/>
      <c r="J107" s="349"/>
      <c r="K107" s="254">
        <f>SUM(K101:K106)</f>
        <v>0</v>
      </c>
    </row>
    <row r="108" spans="1:14" ht="25.5" customHeight="1" x14ac:dyDescent="0.2">
      <c r="A108" s="394"/>
      <c r="B108" s="394"/>
      <c r="C108" s="394"/>
      <c r="D108" s="395"/>
      <c r="E108" s="394"/>
      <c r="F108" s="394"/>
      <c r="G108" s="396"/>
      <c r="H108" s="257"/>
      <c r="I108" s="256" t="s">
        <v>26</v>
      </c>
      <c r="J108" s="255">
        <v>0.19</v>
      </c>
      <c r="K108" s="254">
        <f>ROUND(K107*19%,2)</f>
        <v>0</v>
      </c>
    </row>
    <row r="109" spans="1:14" ht="25.5" customHeight="1" thickBot="1" x14ac:dyDescent="0.25">
      <c r="A109" s="396"/>
      <c r="B109" s="394"/>
      <c r="C109" s="394"/>
      <c r="D109" s="395"/>
      <c r="E109" s="394"/>
      <c r="F109" s="394"/>
      <c r="G109" s="396"/>
      <c r="H109" s="330" t="s">
        <v>84</v>
      </c>
      <c r="I109" s="343"/>
      <c r="J109" s="344"/>
      <c r="K109" s="253">
        <f>SUM(K107:K108)</f>
        <v>0</v>
      </c>
    </row>
    <row r="110" spans="1:14" ht="25.5" customHeight="1" x14ac:dyDescent="0.2">
      <c r="A110" s="396"/>
      <c r="B110" s="394"/>
      <c r="C110" s="396"/>
      <c r="D110" s="398"/>
      <c r="E110" s="396"/>
      <c r="F110" s="396"/>
      <c r="G110" s="396"/>
    </row>
    <row r="111" spans="1:14" ht="25.5" customHeight="1" x14ac:dyDescent="0.25">
      <c r="A111" s="396"/>
      <c r="B111" s="396"/>
      <c r="C111" s="396"/>
      <c r="D111" s="398"/>
      <c r="E111" s="396"/>
      <c r="F111" s="396"/>
      <c r="G111" s="396"/>
    </row>
    <row r="112" spans="1:14" ht="25.5" customHeight="1" x14ac:dyDescent="0.25">
      <c r="D112" s="17"/>
    </row>
    <row r="113" spans="4:4" ht="25.5" customHeight="1" x14ac:dyDescent="0.25">
      <c r="D113" s="17"/>
    </row>
    <row r="114" spans="4:4" ht="25.5" customHeight="1" x14ac:dyDescent="0.25">
      <c r="D114" s="17"/>
    </row>
    <row r="115" spans="4:4" ht="25.5" customHeight="1" x14ac:dyDescent="0.25">
      <c r="D115" s="17"/>
    </row>
    <row r="116" spans="4:4" ht="25.5" customHeight="1" x14ac:dyDescent="0.25">
      <c r="D116" s="17"/>
    </row>
    <row r="117" spans="4:4" ht="25.5" customHeight="1" x14ac:dyDescent="0.25">
      <c r="D117" s="17"/>
    </row>
    <row r="118" spans="4:4" ht="25.5" customHeight="1" x14ac:dyDescent="0.25">
      <c r="D118" s="17"/>
    </row>
    <row r="119" spans="4:4" ht="25.5" customHeight="1" x14ac:dyDescent="0.25">
      <c r="D119" s="17"/>
    </row>
    <row r="120" spans="4:4" ht="25.5" customHeight="1" x14ac:dyDescent="0.25">
      <c r="D120" s="17"/>
    </row>
    <row r="121" spans="4:4" ht="25.5" customHeight="1" x14ac:dyDescent="0.25">
      <c r="D121" s="17"/>
    </row>
    <row r="122" spans="4:4" ht="25.5" customHeight="1" x14ac:dyDescent="0.25">
      <c r="D122" s="17"/>
    </row>
    <row r="123" spans="4:4" ht="25.5" customHeight="1" x14ac:dyDescent="0.25">
      <c r="D123" s="17"/>
    </row>
    <row r="124" spans="4:4" ht="25.5" customHeight="1" x14ac:dyDescent="0.25">
      <c r="D124" s="17"/>
    </row>
    <row r="125" spans="4:4" ht="25.5" customHeight="1" x14ac:dyDescent="0.25">
      <c r="D125" s="17"/>
    </row>
    <row r="126" spans="4:4" ht="25.5" customHeight="1" x14ac:dyDescent="0.25">
      <c r="D126" s="17"/>
    </row>
  </sheetData>
  <sheetProtection algorithmName="SHA-512" hashValue="M1AjuwqiDCkmxuwcA1A+qwYIiQaFy7AHPksY54VA+TxtAZU5DRwgz9XgURgb1L7rx8xdSJRpQJLZ5L8JRrE+nQ==" saltValue="vfrQKtTDltITCNVz/ng8rw==" spinCount="100000" sheet="1" selectLockedCells="1"/>
  <mergeCells count="20">
    <mergeCell ref="A6:K6"/>
    <mergeCell ref="A8:K8"/>
    <mergeCell ref="C9:G9"/>
    <mergeCell ref="A10:A26"/>
    <mergeCell ref="I11:K26"/>
    <mergeCell ref="A86:F86"/>
    <mergeCell ref="H105:J105"/>
    <mergeCell ref="D47:F47"/>
    <mergeCell ref="G86:I86"/>
    <mergeCell ref="A92:F92"/>
    <mergeCell ref="D69:F69"/>
    <mergeCell ref="H102:J102"/>
    <mergeCell ref="A98:F98"/>
    <mergeCell ref="A78:F78"/>
    <mergeCell ref="H109:J109"/>
    <mergeCell ref="H101:J101"/>
    <mergeCell ref="H103:J103"/>
    <mergeCell ref="H104:J104"/>
    <mergeCell ref="H107:J107"/>
    <mergeCell ref="H106:J106"/>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N141"/>
  <sheetViews>
    <sheetView showGridLines="0" tabSelected="1" showRuler="0" topLeftCell="A10" zoomScale="90" zoomScaleNormal="90" zoomScalePageLayoutView="125" workbookViewId="0">
      <selection activeCell="H10" sqref="H10"/>
    </sheetView>
  </sheetViews>
  <sheetFormatPr baseColWidth="10" defaultColWidth="51.7109375" defaultRowHeight="25.5" customHeight="1" x14ac:dyDescent="0.25"/>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x14ac:dyDescent="0.3">
      <c r="A1" s="147" t="s">
        <v>146</v>
      </c>
      <c r="K1" s="67" t="s">
        <v>68</v>
      </c>
    </row>
    <row r="2" spans="1:11" s="68" customFormat="1" ht="18" customHeight="1" x14ac:dyDescent="0.25">
      <c r="A2" s="36" t="s">
        <v>195</v>
      </c>
      <c r="D2" s="69"/>
    </row>
    <row r="3" spans="1:11" ht="12.75" x14ac:dyDescent="0.2">
      <c r="A3" s="16"/>
    </row>
    <row r="4" spans="1:11" ht="12.75" x14ac:dyDescent="0.2">
      <c r="A4" s="31" t="s">
        <v>172</v>
      </c>
    </row>
    <row r="5" spans="1:11" ht="13.5" thickBot="1" x14ac:dyDescent="0.25">
      <c r="A5" s="31"/>
    </row>
    <row r="6" spans="1:11" s="16" customFormat="1" ht="16.5" thickBot="1" x14ac:dyDescent="0.25">
      <c r="A6" s="305" t="s">
        <v>25</v>
      </c>
      <c r="B6" s="306"/>
      <c r="C6" s="306"/>
      <c r="D6" s="306"/>
      <c r="E6" s="306"/>
      <c r="F6" s="306"/>
      <c r="G6" s="306"/>
      <c r="H6" s="306"/>
      <c r="I6" s="306"/>
      <c r="J6" s="306"/>
      <c r="K6" s="307"/>
    </row>
    <row r="7" spans="1:11" ht="13.5" thickBot="1" x14ac:dyDescent="0.3"/>
    <row r="8" spans="1:11" ht="18" x14ac:dyDescent="0.25">
      <c r="A8" s="308" t="s">
        <v>44</v>
      </c>
      <c r="B8" s="309"/>
      <c r="C8" s="309"/>
      <c r="D8" s="309"/>
      <c r="E8" s="309"/>
      <c r="F8" s="309"/>
      <c r="G8" s="309"/>
      <c r="H8" s="309"/>
      <c r="I8" s="309"/>
      <c r="J8" s="309"/>
      <c r="K8" s="310"/>
    </row>
    <row r="9" spans="1:11" ht="85.5" customHeight="1" x14ac:dyDescent="0.2">
      <c r="A9" s="19"/>
      <c r="B9" s="216" t="s">
        <v>24</v>
      </c>
      <c r="C9" s="311" t="s">
        <v>29</v>
      </c>
      <c r="D9" s="311"/>
      <c r="E9" s="311"/>
      <c r="F9" s="311"/>
      <c r="G9" s="311"/>
      <c r="H9" s="46" t="s">
        <v>34</v>
      </c>
      <c r="I9" s="20"/>
      <c r="J9" s="47" t="s">
        <v>33</v>
      </c>
      <c r="K9" s="15"/>
    </row>
    <row r="10" spans="1:11" ht="18.75" customHeight="1" x14ac:dyDescent="0.25">
      <c r="A10" s="312" t="s">
        <v>32</v>
      </c>
      <c r="B10" s="218" t="s">
        <v>115</v>
      </c>
      <c r="C10" s="219" t="s">
        <v>173</v>
      </c>
      <c r="D10" s="232"/>
      <c r="E10" s="232"/>
      <c r="F10" s="232"/>
      <c r="G10" s="233"/>
      <c r="H10" s="249"/>
      <c r="I10" s="14"/>
      <c r="J10" s="176"/>
      <c r="K10" s="15"/>
    </row>
    <row r="11" spans="1:11" ht="18" customHeight="1" x14ac:dyDescent="0.25">
      <c r="A11" s="312"/>
      <c r="B11" s="218" t="s">
        <v>116</v>
      </c>
      <c r="C11" s="219" t="s">
        <v>120</v>
      </c>
      <c r="D11" s="232"/>
      <c r="E11" s="232"/>
      <c r="F11" s="232"/>
      <c r="G11" s="233"/>
      <c r="H11" s="249"/>
      <c r="I11" s="313" t="s">
        <v>31</v>
      </c>
      <c r="J11" s="314"/>
      <c r="K11" s="315"/>
    </row>
    <row r="12" spans="1:11" ht="18.75" customHeight="1" x14ac:dyDescent="0.25">
      <c r="A12" s="312"/>
      <c r="B12" s="222" t="s">
        <v>159</v>
      </c>
      <c r="C12" s="223" t="s">
        <v>120</v>
      </c>
      <c r="D12" s="229"/>
      <c r="E12" s="229"/>
      <c r="F12" s="229"/>
      <c r="G12" s="234"/>
      <c r="H12" s="250"/>
      <c r="I12" s="313"/>
      <c r="J12" s="314"/>
      <c r="K12" s="315"/>
    </row>
    <row r="13" spans="1:11" ht="18" customHeight="1" x14ac:dyDescent="0.25">
      <c r="A13" s="312"/>
      <c r="B13" s="222" t="s">
        <v>180</v>
      </c>
      <c r="C13" s="226" t="s">
        <v>156</v>
      </c>
      <c r="D13" s="229"/>
      <c r="E13" s="229"/>
      <c r="F13" s="229"/>
      <c r="G13" s="230"/>
      <c r="H13" s="250"/>
      <c r="I13" s="313"/>
      <c r="J13" s="314"/>
      <c r="K13" s="315"/>
    </row>
    <row r="14" spans="1:11" ht="18" customHeight="1" x14ac:dyDescent="0.25">
      <c r="A14" s="312"/>
      <c r="B14" s="222" t="s">
        <v>73</v>
      </c>
      <c r="C14" s="223" t="s">
        <v>130</v>
      </c>
      <c r="D14" s="229"/>
      <c r="E14" s="229"/>
      <c r="F14" s="229"/>
      <c r="G14" s="234"/>
      <c r="H14" s="250"/>
      <c r="I14" s="313"/>
      <c r="J14" s="314"/>
      <c r="K14" s="315"/>
    </row>
    <row r="15" spans="1:11" ht="18" customHeight="1" x14ac:dyDescent="0.25">
      <c r="A15" s="312"/>
      <c r="B15" s="222" t="s">
        <v>95</v>
      </c>
      <c r="C15" s="226" t="s">
        <v>174</v>
      </c>
      <c r="D15" s="229"/>
      <c r="E15" s="229"/>
      <c r="F15" s="229"/>
      <c r="G15" s="230"/>
      <c r="H15" s="251"/>
      <c r="I15" s="313"/>
      <c r="J15" s="314"/>
      <c r="K15" s="315"/>
    </row>
    <row r="16" spans="1:11" ht="18" customHeight="1" x14ac:dyDescent="0.25">
      <c r="A16" s="312"/>
      <c r="B16" s="222" t="s">
        <v>96</v>
      </c>
      <c r="C16" s="226" t="s">
        <v>126</v>
      </c>
      <c r="D16" s="229"/>
      <c r="E16" s="229"/>
      <c r="F16" s="229"/>
      <c r="G16" s="230"/>
      <c r="H16" s="251"/>
      <c r="I16" s="313"/>
      <c r="J16" s="314"/>
      <c r="K16" s="315"/>
    </row>
    <row r="17" spans="1:11" ht="18" customHeight="1" x14ac:dyDescent="0.25">
      <c r="A17" s="312"/>
      <c r="B17" s="222" t="s">
        <v>117</v>
      </c>
      <c r="C17" s="226" t="s">
        <v>175</v>
      </c>
      <c r="D17" s="229"/>
      <c r="E17" s="229"/>
      <c r="F17" s="229"/>
      <c r="G17" s="230"/>
      <c r="H17" s="252"/>
      <c r="I17" s="313"/>
      <c r="J17" s="314"/>
      <c r="K17" s="315"/>
    </row>
    <row r="18" spans="1:11" ht="18" customHeight="1" x14ac:dyDescent="0.25">
      <c r="A18" s="312"/>
      <c r="B18" s="222" t="s">
        <v>118</v>
      </c>
      <c r="C18" s="226" t="s">
        <v>88</v>
      </c>
      <c r="D18" s="229"/>
      <c r="E18" s="229"/>
      <c r="F18" s="229"/>
      <c r="G18" s="230"/>
      <c r="H18" s="252"/>
      <c r="I18" s="313"/>
      <c r="J18" s="314"/>
      <c r="K18" s="315"/>
    </row>
    <row r="19" spans="1:11" ht="18" customHeight="1" x14ac:dyDescent="0.25">
      <c r="A19" s="312"/>
      <c r="B19" s="222" t="s">
        <v>119</v>
      </c>
      <c r="C19" s="226" t="s">
        <v>176</v>
      </c>
      <c r="D19" s="229"/>
      <c r="E19" s="229"/>
      <c r="F19" s="229"/>
      <c r="G19" s="230"/>
      <c r="H19" s="252"/>
      <c r="I19" s="313"/>
      <c r="J19" s="314"/>
      <c r="K19" s="315"/>
    </row>
    <row r="20" spans="1:11" ht="18" customHeight="1" x14ac:dyDescent="0.25">
      <c r="A20" s="312"/>
      <c r="B20" s="222" t="s">
        <v>45</v>
      </c>
      <c r="C20" s="226" t="s">
        <v>67</v>
      </c>
      <c r="D20" s="229"/>
      <c r="E20" s="229"/>
      <c r="F20" s="229"/>
      <c r="G20" s="230"/>
      <c r="H20" s="252"/>
      <c r="I20" s="313"/>
      <c r="J20" s="314"/>
      <c r="K20" s="315"/>
    </row>
    <row r="21" spans="1:11" ht="18" customHeight="1" x14ac:dyDescent="0.25">
      <c r="A21" s="312"/>
      <c r="B21" s="222" t="s">
        <v>46</v>
      </c>
      <c r="C21" s="231" t="s">
        <v>67</v>
      </c>
      <c r="D21" s="229"/>
      <c r="E21" s="229"/>
      <c r="F21" s="229"/>
      <c r="G21" s="230"/>
      <c r="H21" s="250"/>
      <c r="I21" s="313"/>
      <c r="J21" s="314"/>
      <c r="K21" s="315"/>
    </row>
    <row r="22" spans="1:11" ht="18" customHeight="1" x14ac:dyDescent="0.25">
      <c r="A22" s="312"/>
      <c r="B22" s="222" t="s">
        <v>181</v>
      </c>
      <c r="C22" s="226" t="s">
        <v>86</v>
      </c>
      <c r="D22" s="229"/>
      <c r="E22" s="229"/>
      <c r="F22" s="229"/>
      <c r="G22" s="230"/>
      <c r="H22" s="250"/>
      <c r="I22" s="313"/>
      <c r="J22" s="314"/>
      <c r="K22" s="315"/>
    </row>
    <row r="23" spans="1:11" ht="18" customHeight="1" x14ac:dyDescent="0.25">
      <c r="A23" s="312"/>
      <c r="B23" s="222" t="s">
        <v>182</v>
      </c>
      <c r="C23" s="226" t="s">
        <v>86</v>
      </c>
      <c r="D23" s="229"/>
      <c r="E23" s="229"/>
      <c r="F23" s="229"/>
      <c r="G23" s="230"/>
      <c r="H23" s="250"/>
      <c r="I23" s="313"/>
      <c r="J23" s="314"/>
      <c r="K23" s="315"/>
    </row>
    <row r="24" spans="1:11" ht="18" customHeight="1" x14ac:dyDescent="0.25">
      <c r="A24" s="312"/>
      <c r="B24" s="222" t="s">
        <v>98</v>
      </c>
      <c r="C24" s="226" t="s">
        <v>177</v>
      </c>
      <c r="D24" s="229"/>
      <c r="E24" s="229"/>
      <c r="F24" s="229"/>
      <c r="G24" s="230"/>
      <c r="H24" s="250"/>
      <c r="I24" s="313"/>
      <c r="J24" s="314"/>
      <c r="K24" s="315"/>
    </row>
    <row r="25" spans="1:11" ht="18" customHeight="1" x14ac:dyDescent="0.25">
      <c r="A25" s="312"/>
      <c r="B25" s="222" t="s">
        <v>99</v>
      </c>
      <c r="C25" s="219" t="s">
        <v>178</v>
      </c>
      <c r="D25" s="232"/>
      <c r="E25" s="232"/>
      <c r="F25" s="232"/>
      <c r="G25" s="233"/>
      <c r="H25" s="250"/>
      <c r="I25" s="313"/>
      <c r="J25" s="314"/>
      <c r="K25" s="315"/>
    </row>
    <row r="26" spans="1:11" ht="18" customHeight="1" x14ac:dyDescent="0.25">
      <c r="A26" s="312"/>
      <c r="B26" s="222" t="s">
        <v>131</v>
      </c>
      <c r="C26" s="226" t="s">
        <v>141</v>
      </c>
      <c r="D26" s="229"/>
      <c r="E26" s="229"/>
      <c r="F26" s="229"/>
      <c r="G26" s="230"/>
      <c r="H26" s="252"/>
      <c r="I26" s="313"/>
      <c r="J26" s="314"/>
      <c r="K26" s="315"/>
    </row>
    <row r="27" spans="1:11" ht="18" customHeight="1" thickBot="1" x14ac:dyDescent="0.3">
      <c r="A27" s="312"/>
      <c r="B27" s="222" t="s">
        <v>124</v>
      </c>
      <c r="C27" s="219" t="s">
        <v>179</v>
      </c>
      <c r="D27" s="232"/>
      <c r="E27" s="232"/>
      <c r="F27" s="232"/>
      <c r="G27" s="233"/>
      <c r="H27" s="250"/>
      <c r="I27" s="313"/>
      <c r="J27" s="314"/>
      <c r="K27" s="315"/>
    </row>
    <row r="28" spans="1:11" s="10" customFormat="1" ht="96" customHeight="1" x14ac:dyDescent="0.2">
      <c r="A28" s="38" t="s">
        <v>145</v>
      </c>
      <c r="B28" s="4" t="s">
        <v>24</v>
      </c>
      <c r="C28" s="4" t="s">
        <v>23</v>
      </c>
      <c r="D28" s="4" t="s">
        <v>22</v>
      </c>
      <c r="E28" s="4" t="s">
        <v>21</v>
      </c>
      <c r="F28" s="21" t="s">
        <v>20</v>
      </c>
      <c r="G28" s="86" t="s">
        <v>19</v>
      </c>
      <c r="H28" s="5" t="s">
        <v>35</v>
      </c>
      <c r="I28" s="5" t="s">
        <v>17</v>
      </c>
      <c r="J28" s="5" t="s">
        <v>47</v>
      </c>
      <c r="K28" s="6" t="s">
        <v>28</v>
      </c>
    </row>
    <row r="29" spans="1:11" s="11" customFormat="1" ht="34.5" thickBot="1" x14ac:dyDescent="0.25">
      <c r="A29" s="1" t="s">
        <v>30</v>
      </c>
      <c r="B29" s="48"/>
      <c r="C29" s="48" t="s">
        <v>15</v>
      </c>
      <c r="D29" s="48"/>
      <c r="E29" s="48"/>
      <c r="F29" s="61" t="s">
        <v>16</v>
      </c>
      <c r="G29" s="87" t="s">
        <v>15</v>
      </c>
      <c r="H29" s="49" t="s">
        <v>14</v>
      </c>
      <c r="I29" s="49" t="s">
        <v>13</v>
      </c>
      <c r="J29" s="49" t="s">
        <v>27</v>
      </c>
      <c r="K29" s="50" t="s">
        <v>12</v>
      </c>
    </row>
    <row r="30" spans="1:11" s="12" customFormat="1" ht="11.25" x14ac:dyDescent="0.25">
      <c r="A30" s="124" t="s">
        <v>11</v>
      </c>
      <c r="B30" s="125" t="s">
        <v>10</v>
      </c>
      <c r="C30" s="125" t="s">
        <v>9</v>
      </c>
      <c r="D30" s="125" t="s">
        <v>8</v>
      </c>
      <c r="E30" s="125" t="s">
        <v>7</v>
      </c>
      <c r="F30" s="126" t="s">
        <v>6</v>
      </c>
      <c r="G30" s="93" t="s">
        <v>5</v>
      </c>
      <c r="H30" s="66" t="s">
        <v>4</v>
      </c>
      <c r="I30" s="66" t="s">
        <v>3</v>
      </c>
      <c r="J30" s="66" t="s">
        <v>2</v>
      </c>
      <c r="K30" s="91" t="s">
        <v>1</v>
      </c>
    </row>
    <row r="31" spans="1:11" s="12" customFormat="1" ht="12.75" x14ac:dyDescent="0.2">
      <c r="A31" s="168" t="s">
        <v>173</v>
      </c>
      <c r="B31" s="243" t="s">
        <v>115</v>
      </c>
      <c r="C31" s="244">
        <v>13.39</v>
      </c>
      <c r="D31" s="170" t="s">
        <v>129</v>
      </c>
      <c r="E31" s="170" t="s">
        <v>52</v>
      </c>
      <c r="F31" s="167">
        <v>251.43</v>
      </c>
      <c r="G31" s="127">
        <f>C31*F31</f>
        <v>3366.65</v>
      </c>
      <c r="H31" s="97" t="str">
        <f t="shared" ref="H31:H55" si="0">IF(VLOOKUP(B31,$B$10:$H$27,7,TRUE)=0,"",VLOOKUP(B31,$B$10:$H$27,7,TRUE))</f>
        <v/>
      </c>
      <c r="I31" s="104" t="str">
        <f t="shared" ref="I31:I55" si="1">IF(H31="","",ROUND((G31/H31),2))</f>
        <v/>
      </c>
      <c r="J31" s="97" t="str">
        <f t="shared" ref="J31:J55" si="2">IF($J$10="","",$J$10)</f>
        <v/>
      </c>
      <c r="K31" s="128" t="str">
        <f t="shared" ref="K31:K55" si="3">IF(J31="","",ROUND((I31*J31),2))</f>
        <v/>
      </c>
    </row>
    <row r="32" spans="1:11" s="12" customFormat="1" ht="12.75" x14ac:dyDescent="0.2">
      <c r="A32" s="168" t="s">
        <v>120</v>
      </c>
      <c r="B32" s="243" t="s">
        <v>116</v>
      </c>
      <c r="C32" s="245">
        <v>311.70999999999998</v>
      </c>
      <c r="D32" s="170" t="s">
        <v>133</v>
      </c>
      <c r="E32" s="170" t="s">
        <v>94</v>
      </c>
      <c r="F32" s="167">
        <v>104.29</v>
      </c>
      <c r="G32" s="127">
        <f>C32*F32</f>
        <v>32508.240000000002</v>
      </c>
      <c r="H32" s="97" t="str">
        <f t="shared" si="0"/>
        <v/>
      </c>
      <c r="I32" s="104" t="str">
        <f t="shared" si="1"/>
        <v/>
      </c>
      <c r="J32" s="97" t="str">
        <f t="shared" si="2"/>
        <v/>
      </c>
      <c r="K32" s="128" t="str">
        <f t="shared" si="3"/>
        <v/>
      </c>
    </row>
    <row r="33" spans="1:11" s="12" customFormat="1" ht="12.75" x14ac:dyDescent="0.2">
      <c r="A33" s="168" t="s">
        <v>120</v>
      </c>
      <c r="B33" s="243" t="s">
        <v>116</v>
      </c>
      <c r="C33" s="245">
        <v>2046.4</v>
      </c>
      <c r="D33" s="170" t="s">
        <v>184</v>
      </c>
      <c r="E33" s="170" t="s">
        <v>94</v>
      </c>
      <c r="F33" s="167">
        <v>104.29</v>
      </c>
      <c r="G33" s="127">
        <f>C33*F33</f>
        <v>213419.06</v>
      </c>
      <c r="H33" s="97" t="str">
        <f t="shared" si="0"/>
        <v/>
      </c>
      <c r="I33" s="104" t="str">
        <f t="shared" si="1"/>
        <v/>
      </c>
      <c r="J33" s="97" t="str">
        <f t="shared" si="2"/>
        <v/>
      </c>
      <c r="K33" s="128" t="str">
        <f t="shared" si="3"/>
        <v/>
      </c>
    </row>
    <row r="34" spans="1:11" s="12" customFormat="1" ht="12.75" x14ac:dyDescent="0.2">
      <c r="A34" s="168" t="s">
        <v>120</v>
      </c>
      <c r="B34" s="243" t="s">
        <v>159</v>
      </c>
      <c r="C34" s="245">
        <v>1712.86</v>
      </c>
      <c r="D34" s="170" t="s">
        <v>129</v>
      </c>
      <c r="E34" s="170" t="s">
        <v>94</v>
      </c>
      <c r="F34" s="167">
        <v>104.29</v>
      </c>
      <c r="G34" s="127">
        <f t="shared" ref="G34:G55" si="4">C34*F34</f>
        <v>178634.17</v>
      </c>
      <c r="H34" s="97" t="str">
        <f t="shared" si="0"/>
        <v/>
      </c>
      <c r="I34" s="104" t="str">
        <f t="shared" si="1"/>
        <v/>
      </c>
      <c r="J34" s="97" t="str">
        <f t="shared" si="2"/>
        <v/>
      </c>
      <c r="K34" s="128" t="str">
        <f t="shared" si="3"/>
        <v/>
      </c>
    </row>
    <row r="35" spans="1:11" s="12" customFormat="1" ht="12.75" x14ac:dyDescent="0.2">
      <c r="A35" s="168" t="s">
        <v>156</v>
      </c>
      <c r="B35" s="243" t="s">
        <v>180</v>
      </c>
      <c r="C35" s="245">
        <v>21.76</v>
      </c>
      <c r="D35" s="170" t="s">
        <v>133</v>
      </c>
      <c r="E35" s="170" t="s">
        <v>142</v>
      </c>
      <c r="F35" s="167">
        <v>12</v>
      </c>
      <c r="G35" s="127">
        <f t="shared" si="4"/>
        <v>261.12</v>
      </c>
      <c r="H35" s="97" t="str">
        <f t="shared" si="0"/>
        <v/>
      </c>
      <c r="I35" s="104" t="str">
        <f t="shared" si="1"/>
        <v/>
      </c>
      <c r="J35" s="97" t="str">
        <f t="shared" si="2"/>
        <v/>
      </c>
      <c r="K35" s="128" t="str">
        <f t="shared" si="3"/>
        <v/>
      </c>
    </row>
    <row r="36" spans="1:11" s="12" customFormat="1" ht="12.75" x14ac:dyDescent="0.2">
      <c r="A36" s="168" t="s">
        <v>130</v>
      </c>
      <c r="B36" s="243" t="s">
        <v>73</v>
      </c>
      <c r="C36" s="246">
        <v>275.17</v>
      </c>
      <c r="D36" s="170" t="s">
        <v>184</v>
      </c>
      <c r="E36" s="170" t="s">
        <v>94</v>
      </c>
      <c r="F36" s="167">
        <v>104.29</v>
      </c>
      <c r="G36" s="127">
        <f t="shared" si="4"/>
        <v>28697.48</v>
      </c>
      <c r="H36" s="97" t="str">
        <f t="shared" si="0"/>
        <v/>
      </c>
      <c r="I36" s="104" t="str">
        <f t="shared" si="1"/>
        <v/>
      </c>
      <c r="J36" s="97" t="str">
        <f t="shared" si="2"/>
        <v/>
      </c>
      <c r="K36" s="128" t="str">
        <f t="shared" si="3"/>
        <v/>
      </c>
    </row>
    <row r="37" spans="1:11" s="12" customFormat="1" ht="12.75" x14ac:dyDescent="0.2">
      <c r="A37" s="168" t="s">
        <v>174</v>
      </c>
      <c r="B37" s="243" t="s">
        <v>95</v>
      </c>
      <c r="C37" s="245">
        <v>82.59</v>
      </c>
      <c r="D37" s="170" t="s">
        <v>133</v>
      </c>
      <c r="E37" s="170" t="s">
        <v>52</v>
      </c>
      <c r="F37" s="167">
        <v>251.43</v>
      </c>
      <c r="G37" s="127">
        <f t="shared" si="4"/>
        <v>20765.599999999999</v>
      </c>
      <c r="H37" s="97" t="str">
        <f t="shared" si="0"/>
        <v/>
      </c>
      <c r="I37" s="104" t="str">
        <f t="shared" si="1"/>
        <v/>
      </c>
      <c r="J37" s="97" t="str">
        <f t="shared" si="2"/>
        <v/>
      </c>
      <c r="K37" s="128" t="str">
        <f t="shared" si="3"/>
        <v/>
      </c>
    </row>
    <row r="38" spans="1:11" s="12" customFormat="1" ht="13.5" customHeight="1" x14ac:dyDescent="0.2">
      <c r="A38" s="168" t="s">
        <v>126</v>
      </c>
      <c r="B38" s="243" t="s">
        <v>96</v>
      </c>
      <c r="C38" s="246">
        <v>3.51</v>
      </c>
      <c r="D38" s="170" t="s">
        <v>122</v>
      </c>
      <c r="E38" s="170" t="s">
        <v>94</v>
      </c>
      <c r="F38" s="167">
        <v>104.29</v>
      </c>
      <c r="G38" s="127">
        <f t="shared" si="4"/>
        <v>366.06</v>
      </c>
      <c r="H38" s="97" t="str">
        <f t="shared" si="0"/>
        <v/>
      </c>
      <c r="I38" s="104" t="str">
        <f t="shared" si="1"/>
        <v/>
      </c>
      <c r="J38" s="97" t="str">
        <f t="shared" si="2"/>
        <v/>
      </c>
      <c r="K38" s="128" t="str">
        <f t="shared" si="3"/>
        <v/>
      </c>
    </row>
    <row r="39" spans="1:11" s="12" customFormat="1" ht="13.5" customHeight="1" x14ac:dyDescent="0.2">
      <c r="A39" s="180" t="s">
        <v>126</v>
      </c>
      <c r="B39" s="243" t="s">
        <v>96</v>
      </c>
      <c r="C39" s="245">
        <v>22.62</v>
      </c>
      <c r="D39" s="179" t="s">
        <v>133</v>
      </c>
      <c r="E39" s="179" t="s">
        <v>94</v>
      </c>
      <c r="F39" s="167">
        <v>104.29</v>
      </c>
      <c r="G39" s="127">
        <f t="shared" si="4"/>
        <v>2359.04</v>
      </c>
      <c r="H39" s="97" t="str">
        <f t="shared" si="0"/>
        <v/>
      </c>
      <c r="I39" s="104" t="str">
        <f t="shared" si="1"/>
        <v/>
      </c>
      <c r="J39" s="97" t="str">
        <f t="shared" si="2"/>
        <v/>
      </c>
      <c r="K39" s="128" t="str">
        <f t="shared" si="3"/>
        <v/>
      </c>
    </row>
    <row r="40" spans="1:11" s="12" customFormat="1" ht="13.5" customHeight="1" x14ac:dyDescent="0.2">
      <c r="A40" s="180" t="s">
        <v>126</v>
      </c>
      <c r="B40" s="243" t="s">
        <v>96</v>
      </c>
      <c r="C40" s="245">
        <v>33.700000000000003</v>
      </c>
      <c r="D40" s="179" t="s">
        <v>184</v>
      </c>
      <c r="E40" s="179" t="s">
        <v>94</v>
      </c>
      <c r="F40" s="167">
        <v>104.29</v>
      </c>
      <c r="G40" s="127">
        <f t="shared" si="4"/>
        <v>3514.57</v>
      </c>
      <c r="H40" s="97" t="str">
        <f t="shared" si="0"/>
        <v/>
      </c>
      <c r="I40" s="104" t="str">
        <f t="shared" si="1"/>
        <v/>
      </c>
      <c r="J40" s="97" t="str">
        <f t="shared" si="2"/>
        <v/>
      </c>
      <c r="K40" s="128" t="str">
        <f t="shared" si="3"/>
        <v/>
      </c>
    </row>
    <row r="41" spans="1:11" s="12" customFormat="1" ht="12.75" x14ac:dyDescent="0.2">
      <c r="A41" s="168" t="s">
        <v>175</v>
      </c>
      <c r="B41" s="243" t="s">
        <v>117</v>
      </c>
      <c r="C41" s="245">
        <v>3.48</v>
      </c>
      <c r="D41" s="170" t="s">
        <v>122</v>
      </c>
      <c r="E41" s="170" t="s">
        <v>52</v>
      </c>
      <c r="F41" s="167">
        <v>251.43</v>
      </c>
      <c r="G41" s="127">
        <f t="shared" si="4"/>
        <v>874.98</v>
      </c>
      <c r="H41" s="97" t="str">
        <f t="shared" si="0"/>
        <v/>
      </c>
      <c r="I41" s="104" t="str">
        <f t="shared" si="1"/>
        <v/>
      </c>
      <c r="J41" s="97" t="str">
        <f t="shared" si="2"/>
        <v/>
      </c>
      <c r="K41" s="128" t="str">
        <f t="shared" si="3"/>
        <v/>
      </c>
    </row>
    <row r="42" spans="1:11" s="12" customFormat="1" ht="12.75" x14ac:dyDescent="0.2">
      <c r="A42" s="168" t="s">
        <v>88</v>
      </c>
      <c r="B42" s="243" t="s">
        <v>118</v>
      </c>
      <c r="C42" s="245">
        <v>226.05</v>
      </c>
      <c r="D42" s="170" t="s">
        <v>122</v>
      </c>
      <c r="E42" s="170" t="s">
        <v>52</v>
      </c>
      <c r="F42" s="167">
        <v>251.43</v>
      </c>
      <c r="G42" s="127">
        <f t="shared" si="4"/>
        <v>56835.75</v>
      </c>
      <c r="H42" s="97" t="str">
        <f t="shared" si="0"/>
        <v/>
      </c>
      <c r="I42" s="104" t="str">
        <f t="shared" si="1"/>
        <v/>
      </c>
      <c r="J42" s="97" t="str">
        <f t="shared" si="2"/>
        <v/>
      </c>
      <c r="K42" s="128" t="str">
        <f t="shared" si="3"/>
        <v/>
      </c>
    </row>
    <row r="43" spans="1:11" s="12" customFormat="1" ht="12.75" x14ac:dyDescent="0.2">
      <c r="A43" s="180" t="s">
        <v>176</v>
      </c>
      <c r="B43" s="243" t="s">
        <v>119</v>
      </c>
      <c r="C43" s="245">
        <v>27.24</v>
      </c>
      <c r="D43" s="179" t="s">
        <v>122</v>
      </c>
      <c r="E43" s="179" t="s">
        <v>94</v>
      </c>
      <c r="F43" s="167">
        <v>104.29</v>
      </c>
      <c r="G43" s="127">
        <f t="shared" ref="G43:G48" si="5">C43*F43</f>
        <v>2840.86</v>
      </c>
      <c r="H43" s="97" t="str">
        <f t="shared" si="0"/>
        <v/>
      </c>
      <c r="I43" s="104" t="str">
        <f t="shared" ref="I43:I48" si="6">IF(H43="","",ROUND((G43/H43),2))</f>
        <v/>
      </c>
      <c r="J43" s="97" t="str">
        <f t="shared" si="2"/>
        <v/>
      </c>
      <c r="K43" s="128" t="str">
        <f t="shared" ref="K43:K48" si="7">IF(J43="","",ROUND((I43*J43),2))</f>
        <v/>
      </c>
    </row>
    <row r="44" spans="1:11" s="12" customFormat="1" ht="12.75" x14ac:dyDescent="0.2">
      <c r="A44" s="180" t="s">
        <v>67</v>
      </c>
      <c r="B44" s="243" t="s">
        <v>45</v>
      </c>
      <c r="C44" s="245">
        <v>82.63</v>
      </c>
      <c r="D44" s="179" t="s">
        <v>122</v>
      </c>
      <c r="E44" s="179" t="s">
        <v>94</v>
      </c>
      <c r="F44" s="167">
        <v>104.29</v>
      </c>
      <c r="G44" s="127">
        <f t="shared" si="5"/>
        <v>8617.48</v>
      </c>
      <c r="H44" s="97" t="str">
        <f t="shared" si="0"/>
        <v/>
      </c>
      <c r="I44" s="104" t="str">
        <f t="shared" si="6"/>
        <v/>
      </c>
      <c r="J44" s="97" t="str">
        <f t="shared" si="2"/>
        <v/>
      </c>
      <c r="K44" s="128" t="str">
        <f t="shared" si="7"/>
        <v/>
      </c>
    </row>
    <row r="45" spans="1:11" s="12" customFormat="1" ht="12.75" x14ac:dyDescent="0.2">
      <c r="A45" s="180" t="s">
        <v>67</v>
      </c>
      <c r="B45" s="243" t="s">
        <v>45</v>
      </c>
      <c r="C45" s="245">
        <v>38.479999999999997</v>
      </c>
      <c r="D45" s="179" t="s">
        <v>133</v>
      </c>
      <c r="E45" s="179" t="s">
        <v>94</v>
      </c>
      <c r="F45" s="167">
        <v>104.29</v>
      </c>
      <c r="G45" s="127">
        <f t="shared" si="5"/>
        <v>4013.08</v>
      </c>
      <c r="H45" s="97" t="str">
        <f t="shared" si="0"/>
        <v/>
      </c>
      <c r="I45" s="104" t="str">
        <f t="shared" si="6"/>
        <v/>
      </c>
      <c r="J45" s="97" t="str">
        <f t="shared" si="2"/>
        <v/>
      </c>
      <c r="K45" s="128" t="str">
        <f t="shared" si="7"/>
        <v/>
      </c>
    </row>
    <row r="46" spans="1:11" s="12" customFormat="1" ht="12.75" x14ac:dyDescent="0.2">
      <c r="A46" s="180" t="s">
        <v>67</v>
      </c>
      <c r="B46" s="243" t="s">
        <v>45</v>
      </c>
      <c r="C46" s="245">
        <v>544.92999999999995</v>
      </c>
      <c r="D46" s="179" t="s">
        <v>184</v>
      </c>
      <c r="E46" s="179" t="s">
        <v>94</v>
      </c>
      <c r="F46" s="167">
        <v>104.29</v>
      </c>
      <c r="G46" s="127">
        <f t="shared" si="5"/>
        <v>56830.75</v>
      </c>
      <c r="H46" s="97" t="str">
        <f t="shared" si="0"/>
        <v/>
      </c>
      <c r="I46" s="104" t="str">
        <f t="shared" si="6"/>
        <v/>
      </c>
      <c r="J46" s="97" t="str">
        <f t="shared" si="2"/>
        <v/>
      </c>
      <c r="K46" s="128" t="str">
        <f t="shared" si="7"/>
        <v/>
      </c>
    </row>
    <row r="47" spans="1:11" s="12" customFormat="1" ht="12.75" x14ac:dyDescent="0.2">
      <c r="A47" s="180" t="s">
        <v>67</v>
      </c>
      <c r="B47" s="243" t="s">
        <v>46</v>
      </c>
      <c r="C47" s="245">
        <v>191.07</v>
      </c>
      <c r="D47" s="179" t="s">
        <v>129</v>
      </c>
      <c r="E47" s="179" t="s">
        <v>94</v>
      </c>
      <c r="F47" s="167">
        <v>104.29</v>
      </c>
      <c r="G47" s="127">
        <f t="shared" si="5"/>
        <v>19926.689999999999</v>
      </c>
      <c r="H47" s="97" t="str">
        <f t="shared" si="0"/>
        <v/>
      </c>
      <c r="I47" s="104" t="str">
        <f t="shared" si="6"/>
        <v/>
      </c>
      <c r="J47" s="97" t="str">
        <f t="shared" si="2"/>
        <v/>
      </c>
      <c r="K47" s="128" t="str">
        <f t="shared" si="7"/>
        <v/>
      </c>
    </row>
    <row r="48" spans="1:11" s="12" customFormat="1" ht="12.75" x14ac:dyDescent="0.2">
      <c r="A48" s="180" t="s">
        <v>86</v>
      </c>
      <c r="B48" s="243" t="s">
        <v>181</v>
      </c>
      <c r="C48" s="245">
        <v>169.2</v>
      </c>
      <c r="D48" s="179" t="s">
        <v>122</v>
      </c>
      <c r="E48" s="179" t="s">
        <v>94</v>
      </c>
      <c r="F48" s="167">
        <v>104.29</v>
      </c>
      <c r="G48" s="127">
        <f t="shared" si="5"/>
        <v>17645.87</v>
      </c>
      <c r="H48" s="97" t="str">
        <f t="shared" si="0"/>
        <v/>
      </c>
      <c r="I48" s="104" t="str">
        <f t="shared" si="6"/>
        <v/>
      </c>
      <c r="J48" s="97" t="str">
        <f t="shared" si="2"/>
        <v/>
      </c>
      <c r="K48" s="128" t="str">
        <f t="shared" si="7"/>
        <v/>
      </c>
    </row>
    <row r="49" spans="1:11" s="12" customFormat="1" ht="12.75" x14ac:dyDescent="0.2">
      <c r="A49" s="180" t="s">
        <v>86</v>
      </c>
      <c r="B49" s="243" t="s">
        <v>182</v>
      </c>
      <c r="C49" s="245">
        <v>18.21</v>
      </c>
      <c r="D49" s="179" t="s">
        <v>185</v>
      </c>
      <c r="E49" s="179" t="s">
        <v>36</v>
      </c>
      <c r="F49" s="167">
        <v>1</v>
      </c>
      <c r="G49" s="127">
        <f t="shared" si="4"/>
        <v>18.21</v>
      </c>
      <c r="H49" s="97" t="str">
        <f t="shared" si="0"/>
        <v/>
      </c>
      <c r="I49" s="104" t="str">
        <f t="shared" si="1"/>
        <v/>
      </c>
      <c r="J49" s="97" t="str">
        <f t="shared" si="2"/>
        <v/>
      </c>
      <c r="K49" s="128" t="str">
        <f t="shared" si="3"/>
        <v/>
      </c>
    </row>
    <row r="50" spans="1:11" s="12" customFormat="1" ht="12.75" x14ac:dyDescent="0.2">
      <c r="A50" s="180" t="s">
        <v>86</v>
      </c>
      <c r="B50" s="243" t="s">
        <v>182</v>
      </c>
      <c r="C50" s="245">
        <v>8.76</v>
      </c>
      <c r="D50" s="179" t="s">
        <v>122</v>
      </c>
      <c r="E50" s="179" t="s">
        <v>36</v>
      </c>
      <c r="F50" s="167">
        <v>1</v>
      </c>
      <c r="G50" s="127">
        <f t="shared" si="4"/>
        <v>8.76</v>
      </c>
      <c r="H50" s="97" t="str">
        <f t="shared" si="0"/>
        <v/>
      </c>
      <c r="I50" s="104" t="str">
        <f t="shared" si="1"/>
        <v/>
      </c>
      <c r="J50" s="97" t="str">
        <f t="shared" si="2"/>
        <v/>
      </c>
      <c r="K50" s="128" t="str">
        <f t="shared" si="3"/>
        <v/>
      </c>
    </row>
    <row r="51" spans="1:11" s="12" customFormat="1" ht="12.75" x14ac:dyDescent="0.2">
      <c r="A51" s="180" t="s">
        <v>177</v>
      </c>
      <c r="B51" s="243" t="s">
        <v>98</v>
      </c>
      <c r="C51" s="246">
        <v>51.7</v>
      </c>
      <c r="D51" s="179" t="s">
        <v>133</v>
      </c>
      <c r="E51" s="179" t="s">
        <v>142</v>
      </c>
      <c r="F51" s="167">
        <v>12</v>
      </c>
      <c r="G51" s="127">
        <f t="shared" si="4"/>
        <v>620.4</v>
      </c>
      <c r="H51" s="97" t="str">
        <f t="shared" si="0"/>
        <v/>
      </c>
      <c r="I51" s="104" t="str">
        <f t="shared" si="1"/>
        <v/>
      </c>
      <c r="J51" s="97" t="str">
        <f t="shared" si="2"/>
        <v/>
      </c>
      <c r="K51" s="128" t="str">
        <f t="shared" si="3"/>
        <v/>
      </c>
    </row>
    <row r="52" spans="1:11" s="12" customFormat="1" ht="12.75" x14ac:dyDescent="0.2">
      <c r="A52" s="180" t="s">
        <v>177</v>
      </c>
      <c r="B52" s="243" t="s">
        <v>98</v>
      </c>
      <c r="C52" s="246">
        <v>194.96</v>
      </c>
      <c r="D52" s="179" t="s">
        <v>184</v>
      </c>
      <c r="E52" s="179" t="s">
        <v>142</v>
      </c>
      <c r="F52" s="167">
        <v>12</v>
      </c>
      <c r="G52" s="127">
        <f t="shared" si="4"/>
        <v>2339.52</v>
      </c>
      <c r="H52" s="97" t="str">
        <f t="shared" si="0"/>
        <v/>
      </c>
      <c r="I52" s="104" t="str">
        <f t="shared" si="1"/>
        <v/>
      </c>
      <c r="J52" s="97" t="str">
        <f t="shared" si="2"/>
        <v/>
      </c>
      <c r="K52" s="128" t="str">
        <f t="shared" si="3"/>
        <v/>
      </c>
    </row>
    <row r="53" spans="1:11" s="12" customFormat="1" ht="12.75" x14ac:dyDescent="0.2">
      <c r="A53" s="180" t="s">
        <v>178</v>
      </c>
      <c r="B53" s="243" t="s">
        <v>99</v>
      </c>
      <c r="C53" s="245">
        <v>34.21</v>
      </c>
      <c r="D53" s="179" t="s">
        <v>129</v>
      </c>
      <c r="E53" s="179" t="s">
        <v>142</v>
      </c>
      <c r="F53" s="167">
        <v>12</v>
      </c>
      <c r="G53" s="127">
        <f t="shared" si="4"/>
        <v>410.52</v>
      </c>
      <c r="H53" s="97" t="str">
        <f t="shared" si="0"/>
        <v/>
      </c>
      <c r="I53" s="104" t="str">
        <f t="shared" si="1"/>
        <v/>
      </c>
      <c r="J53" s="97" t="str">
        <f t="shared" si="2"/>
        <v/>
      </c>
      <c r="K53" s="128" t="str">
        <f t="shared" si="3"/>
        <v/>
      </c>
    </row>
    <row r="54" spans="1:11" s="12" customFormat="1" ht="12.75" x14ac:dyDescent="0.2">
      <c r="A54" s="180" t="s">
        <v>141</v>
      </c>
      <c r="B54" s="243" t="s">
        <v>131</v>
      </c>
      <c r="C54" s="245">
        <v>40.43</v>
      </c>
      <c r="D54" s="179" t="s">
        <v>133</v>
      </c>
      <c r="E54" s="179" t="s">
        <v>36</v>
      </c>
      <c r="F54" s="167">
        <v>1</v>
      </c>
      <c r="G54" s="127">
        <f t="shared" si="4"/>
        <v>40.43</v>
      </c>
      <c r="H54" s="97" t="str">
        <f t="shared" si="0"/>
        <v/>
      </c>
      <c r="I54" s="104" t="str">
        <f t="shared" si="1"/>
        <v/>
      </c>
      <c r="J54" s="97" t="str">
        <f t="shared" si="2"/>
        <v/>
      </c>
      <c r="K54" s="128" t="str">
        <f t="shared" si="3"/>
        <v/>
      </c>
    </row>
    <row r="55" spans="1:11" s="12" customFormat="1" ht="13.5" thickBot="1" x14ac:dyDescent="0.25">
      <c r="A55" s="180" t="s">
        <v>179</v>
      </c>
      <c r="B55" s="243" t="s">
        <v>124</v>
      </c>
      <c r="C55" s="246">
        <v>3.39</v>
      </c>
      <c r="D55" s="179" t="s">
        <v>133</v>
      </c>
      <c r="E55" s="179" t="s">
        <v>52</v>
      </c>
      <c r="F55" s="167">
        <v>251.43</v>
      </c>
      <c r="G55" s="247">
        <f t="shared" si="4"/>
        <v>852.35</v>
      </c>
      <c r="H55" s="200" t="str">
        <f t="shared" si="0"/>
        <v/>
      </c>
      <c r="I55" s="248" t="str">
        <f t="shared" si="1"/>
        <v/>
      </c>
      <c r="J55" s="97" t="str">
        <f t="shared" si="2"/>
        <v/>
      </c>
      <c r="K55" s="128" t="str">
        <f t="shared" si="3"/>
        <v/>
      </c>
    </row>
    <row r="56" spans="1:11" s="29" customFormat="1" ht="18.75" customHeight="1" thickBot="1" x14ac:dyDescent="0.3">
      <c r="A56" s="107" t="s">
        <v>43</v>
      </c>
      <c r="B56" s="26"/>
      <c r="C56" s="82">
        <f>SUM(C31:C55)</f>
        <v>6158.45</v>
      </c>
      <c r="D56" s="316"/>
      <c r="E56" s="317"/>
      <c r="F56" s="318"/>
      <c r="G56" s="83">
        <f>SUM(G31:G55)</f>
        <v>655767.64</v>
      </c>
      <c r="H56" s="28"/>
      <c r="I56" s="82">
        <f>SUM(I31:I55)</f>
        <v>0</v>
      </c>
      <c r="J56" s="28"/>
      <c r="K56" s="27">
        <f>SUM(K31:K55)</f>
        <v>0</v>
      </c>
    </row>
    <row r="57" spans="1:11" ht="13.5" thickBot="1" x14ac:dyDescent="0.3">
      <c r="I57" s="95"/>
    </row>
    <row r="58" spans="1:11" ht="80.25" x14ac:dyDescent="0.2">
      <c r="A58" s="38" t="s">
        <v>100</v>
      </c>
      <c r="B58" s="4" t="s">
        <v>24</v>
      </c>
      <c r="C58" s="4" t="s">
        <v>23</v>
      </c>
      <c r="D58" s="4" t="s">
        <v>22</v>
      </c>
      <c r="E58" s="4" t="s">
        <v>21</v>
      </c>
      <c r="F58" s="21" t="s">
        <v>20</v>
      </c>
      <c r="G58" s="86" t="s">
        <v>19</v>
      </c>
      <c r="H58" s="5" t="s">
        <v>18</v>
      </c>
      <c r="I58" s="5" t="s">
        <v>17</v>
      </c>
      <c r="J58" s="5" t="s">
        <v>47</v>
      </c>
      <c r="K58" s="6" t="s">
        <v>28</v>
      </c>
    </row>
    <row r="59" spans="1:11" ht="34.5" thickBot="1" x14ac:dyDescent="0.25">
      <c r="A59" s="1"/>
      <c r="B59" s="48"/>
      <c r="C59" s="48" t="s">
        <v>15</v>
      </c>
      <c r="D59" s="48"/>
      <c r="E59" s="48"/>
      <c r="F59" s="61" t="s">
        <v>16</v>
      </c>
      <c r="G59" s="87" t="s">
        <v>15</v>
      </c>
      <c r="H59" s="49" t="s">
        <v>14</v>
      </c>
      <c r="I59" s="49" t="s">
        <v>13</v>
      </c>
      <c r="J59" s="49" t="s">
        <v>27</v>
      </c>
      <c r="K59" s="50" t="s">
        <v>12</v>
      </c>
    </row>
    <row r="60" spans="1:11" ht="13.5" thickBot="1" x14ac:dyDescent="0.3">
      <c r="A60" s="7" t="s">
        <v>11</v>
      </c>
      <c r="B60" s="8" t="s">
        <v>10</v>
      </c>
      <c r="C60" s="8" t="s">
        <v>9</v>
      </c>
      <c r="D60" s="8" t="s">
        <v>8</v>
      </c>
      <c r="E60" s="8" t="s">
        <v>7</v>
      </c>
      <c r="F60" s="88" t="s">
        <v>6</v>
      </c>
      <c r="G60" s="89" t="s">
        <v>5</v>
      </c>
      <c r="H60" s="25" t="s">
        <v>4</v>
      </c>
      <c r="I60" s="25" t="s">
        <v>3</v>
      </c>
      <c r="J60" s="25" t="s">
        <v>2</v>
      </c>
      <c r="K60" s="9" t="s">
        <v>1</v>
      </c>
    </row>
    <row r="61" spans="1:11" ht="12.75" x14ac:dyDescent="0.2">
      <c r="A61" s="168" t="s">
        <v>173</v>
      </c>
      <c r="B61" s="169" t="s">
        <v>115</v>
      </c>
      <c r="C61" s="171">
        <v>13.39</v>
      </c>
      <c r="D61" s="170" t="s">
        <v>129</v>
      </c>
      <c r="E61" s="141" t="s">
        <v>36</v>
      </c>
      <c r="F61" s="155">
        <v>1</v>
      </c>
      <c r="G61" s="51">
        <f t="shared" ref="G61:G84" si="8">C61*F61</f>
        <v>13.39</v>
      </c>
      <c r="H61" s="39"/>
      <c r="I61" s="51" t="str">
        <f t="shared" ref="I61:I84" si="9">IF(H61="","",ROUND((G61/H61),2))</f>
        <v/>
      </c>
      <c r="J61" s="39"/>
      <c r="K61" s="51" t="str">
        <f t="shared" ref="K61:K84" si="10">IF(J61="","",ROUND((I61*J61),2))</f>
        <v/>
      </c>
    </row>
    <row r="62" spans="1:11" ht="12.75" x14ac:dyDescent="0.2">
      <c r="A62" s="168" t="s">
        <v>120</v>
      </c>
      <c r="B62" s="169" t="s">
        <v>116</v>
      </c>
      <c r="C62" s="171">
        <v>311.70999999999998</v>
      </c>
      <c r="D62" s="170" t="s">
        <v>133</v>
      </c>
      <c r="E62" s="141" t="s">
        <v>36</v>
      </c>
      <c r="F62" s="155">
        <v>1</v>
      </c>
      <c r="G62" s="51">
        <f t="shared" si="8"/>
        <v>311.70999999999998</v>
      </c>
      <c r="H62" s="39"/>
      <c r="I62" s="51" t="str">
        <f t="shared" si="9"/>
        <v/>
      </c>
      <c r="J62" s="39"/>
      <c r="K62" s="51" t="str">
        <f t="shared" si="10"/>
        <v/>
      </c>
    </row>
    <row r="63" spans="1:11" ht="12.75" x14ac:dyDescent="0.2">
      <c r="A63" s="168" t="s">
        <v>120</v>
      </c>
      <c r="B63" s="169" t="s">
        <v>116</v>
      </c>
      <c r="C63" s="171">
        <v>2046.4</v>
      </c>
      <c r="D63" s="170" t="s">
        <v>184</v>
      </c>
      <c r="E63" s="141" t="s">
        <v>36</v>
      </c>
      <c r="F63" s="155">
        <v>1</v>
      </c>
      <c r="G63" s="51">
        <f t="shared" si="8"/>
        <v>2046.4</v>
      </c>
      <c r="H63" s="39"/>
      <c r="I63" s="51" t="str">
        <f t="shared" si="9"/>
        <v/>
      </c>
      <c r="J63" s="39"/>
      <c r="K63" s="51" t="str">
        <f t="shared" si="10"/>
        <v/>
      </c>
    </row>
    <row r="64" spans="1:11" ht="12.75" x14ac:dyDescent="0.2">
      <c r="A64" s="168" t="s">
        <v>120</v>
      </c>
      <c r="B64" s="169" t="s">
        <v>159</v>
      </c>
      <c r="C64" s="171">
        <v>1712.86</v>
      </c>
      <c r="D64" s="170" t="s">
        <v>129</v>
      </c>
      <c r="E64" s="141" t="s">
        <v>36</v>
      </c>
      <c r="F64" s="155">
        <v>1</v>
      </c>
      <c r="G64" s="51">
        <f t="shared" si="8"/>
        <v>1712.86</v>
      </c>
      <c r="H64" s="39"/>
      <c r="I64" s="51" t="str">
        <f t="shared" si="9"/>
        <v/>
      </c>
      <c r="J64" s="39"/>
      <c r="K64" s="51" t="str">
        <f t="shared" si="10"/>
        <v/>
      </c>
    </row>
    <row r="65" spans="1:11" ht="12.75" x14ac:dyDescent="0.2">
      <c r="A65" s="168" t="s">
        <v>156</v>
      </c>
      <c r="B65" s="169" t="s">
        <v>180</v>
      </c>
      <c r="C65" s="171">
        <v>21.76</v>
      </c>
      <c r="D65" s="170" t="s">
        <v>133</v>
      </c>
      <c r="E65" s="141" t="s">
        <v>36</v>
      </c>
      <c r="F65" s="155">
        <v>1</v>
      </c>
      <c r="G65" s="51">
        <f t="shared" si="8"/>
        <v>21.76</v>
      </c>
      <c r="H65" s="39"/>
      <c r="I65" s="51" t="str">
        <f t="shared" si="9"/>
        <v/>
      </c>
      <c r="J65" s="39"/>
      <c r="K65" s="51" t="str">
        <f t="shared" si="10"/>
        <v/>
      </c>
    </row>
    <row r="66" spans="1:11" ht="12.75" x14ac:dyDescent="0.2">
      <c r="A66" s="168" t="s">
        <v>130</v>
      </c>
      <c r="B66" s="169" t="s">
        <v>73</v>
      </c>
      <c r="C66" s="171">
        <v>275.17</v>
      </c>
      <c r="D66" s="170" t="s">
        <v>184</v>
      </c>
      <c r="E66" s="141" t="s">
        <v>36</v>
      </c>
      <c r="F66" s="155">
        <v>1</v>
      </c>
      <c r="G66" s="51">
        <f t="shared" si="8"/>
        <v>275.17</v>
      </c>
      <c r="H66" s="39"/>
      <c r="I66" s="51" t="str">
        <f t="shared" si="9"/>
        <v/>
      </c>
      <c r="J66" s="39"/>
      <c r="K66" s="51" t="str">
        <f t="shared" si="10"/>
        <v/>
      </c>
    </row>
    <row r="67" spans="1:11" ht="12.75" x14ac:dyDescent="0.2">
      <c r="A67" s="168" t="s">
        <v>174</v>
      </c>
      <c r="B67" s="169" t="s">
        <v>95</v>
      </c>
      <c r="C67" s="171">
        <v>82.59</v>
      </c>
      <c r="D67" s="170" t="s">
        <v>133</v>
      </c>
      <c r="E67" s="141" t="s">
        <v>36</v>
      </c>
      <c r="F67" s="155">
        <v>1</v>
      </c>
      <c r="G67" s="51">
        <f t="shared" si="8"/>
        <v>82.59</v>
      </c>
      <c r="H67" s="39"/>
      <c r="I67" s="51" t="str">
        <f t="shared" si="9"/>
        <v/>
      </c>
      <c r="J67" s="39"/>
      <c r="K67" s="51" t="str">
        <f t="shared" si="10"/>
        <v/>
      </c>
    </row>
    <row r="68" spans="1:11" ht="12.75" x14ac:dyDescent="0.2">
      <c r="A68" s="168" t="s">
        <v>126</v>
      </c>
      <c r="B68" s="169" t="s">
        <v>96</v>
      </c>
      <c r="C68" s="171">
        <v>3.51</v>
      </c>
      <c r="D68" s="170" t="s">
        <v>122</v>
      </c>
      <c r="E68" s="141" t="s">
        <v>36</v>
      </c>
      <c r="F68" s="155">
        <v>1</v>
      </c>
      <c r="G68" s="51">
        <f t="shared" si="8"/>
        <v>3.51</v>
      </c>
      <c r="H68" s="39"/>
      <c r="I68" s="51" t="str">
        <f t="shared" si="9"/>
        <v/>
      </c>
      <c r="J68" s="39"/>
      <c r="K68" s="51" t="str">
        <f t="shared" si="10"/>
        <v/>
      </c>
    </row>
    <row r="69" spans="1:11" ht="12.75" x14ac:dyDescent="0.2">
      <c r="A69" s="180" t="s">
        <v>126</v>
      </c>
      <c r="B69" s="177" t="s">
        <v>96</v>
      </c>
      <c r="C69" s="178">
        <v>22.62</v>
      </c>
      <c r="D69" s="179" t="s">
        <v>133</v>
      </c>
      <c r="E69" s="141" t="s">
        <v>36</v>
      </c>
      <c r="F69" s="155">
        <v>1</v>
      </c>
      <c r="G69" s="51">
        <f t="shared" si="8"/>
        <v>22.62</v>
      </c>
      <c r="H69" s="39"/>
      <c r="I69" s="51" t="str">
        <f t="shared" si="9"/>
        <v/>
      </c>
      <c r="J69" s="39"/>
      <c r="K69" s="51" t="str">
        <f t="shared" si="10"/>
        <v/>
      </c>
    </row>
    <row r="70" spans="1:11" ht="12.75" x14ac:dyDescent="0.2">
      <c r="A70" s="180" t="s">
        <v>126</v>
      </c>
      <c r="B70" s="177" t="s">
        <v>96</v>
      </c>
      <c r="C70" s="178">
        <v>33.700000000000003</v>
      </c>
      <c r="D70" s="179" t="s">
        <v>184</v>
      </c>
      <c r="E70" s="141" t="s">
        <v>36</v>
      </c>
      <c r="F70" s="155">
        <v>1</v>
      </c>
      <c r="G70" s="51">
        <f t="shared" si="8"/>
        <v>33.700000000000003</v>
      </c>
      <c r="H70" s="39"/>
      <c r="I70" s="51" t="str">
        <f t="shared" si="9"/>
        <v/>
      </c>
      <c r="J70" s="39"/>
      <c r="K70" s="51" t="str">
        <f t="shared" si="10"/>
        <v/>
      </c>
    </row>
    <row r="71" spans="1:11" ht="12.75" x14ac:dyDescent="0.2">
      <c r="A71" s="180" t="s">
        <v>175</v>
      </c>
      <c r="B71" s="177" t="s">
        <v>117</v>
      </c>
      <c r="C71" s="178">
        <v>3.48</v>
      </c>
      <c r="D71" s="179" t="s">
        <v>122</v>
      </c>
      <c r="E71" s="141" t="s">
        <v>36</v>
      </c>
      <c r="F71" s="155">
        <v>1</v>
      </c>
      <c r="G71" s="51">
        <f t="shared" ref="G71:G77" si="11">C71*F71</f>
        <v>3.48</v>
      </c>
      <c r="H71" s="39"/>
      <c r="I71" s="51" t="str">
        <f t="shared" ref="I71:I77" si="12">IF(H71="","",ROUND((G71/H71),2))</f>
        <v/>
      </c>
      <c r="J71" s="39"/>
      <c r="K71" s="51" t="str">
        <f t="shared" ref="K71:K77" si="13">IF(J71="","",ROUND((I71*J71),2))</f>
        <v/>
      </c>
    </row>
    <row r="72" spans="1:11" ht="12.75" x14ac:dyDescent="0.2">
      <c r="A72" s="180" t="s">
        <v>88</v>
      </c>
      <c r="B72" s="177" t="s">
        <v>118</v>
      </c>
      <c r="C72" s="178">
        <v>226.05</v>
      </c>
      <c r="D72" s="179" t="s">
        <v>122</v>
      </c>
      <c r="E72" s="141" t="s">
        <v>36</v>
      </c>
      <c r="F72" s="155">
        <v>1</v>
      </c>
      <c r="G72" s="51">
        <f t="shared" si="11"/>
        <v>226.05</v>
      </c>
      <c r="H72" s="39"/>
      <c r="I72" s="51" t="str">
        <f t="shared" si="12"/>
        <v/>
      </c>
      <c r="J72" s="39"/>
      <c r="K72" s="51" t="str">
        <f t="shared" si="13"/>
        <v/>
      </c>
    </row>
    <row r="73" spans="1:11" ht="12.75" x14ac:dyDescent="0.2">
      <c r="A73" s="180" t="s">
        <v>176</v>
      </c>
      <c r="B73" s="177" t="s">
        <v>119</v>
      </c>
      <c r="C73" s="178">
        <v>27.24</v>
      </c>
      <c r="D73" s="179" t="s">
        <v>122</v>
      </c>
      <c r="E73" s="141" t="s">
        <v>36</v>
      </c>
      <c r="F73" s="155">
        <v>1</v>
      </c>
      <c r="G73" s="51">
        <f t="shared" si="11"/>
        <v>27.24</v>
      </c>
      <c r="H73" s="39"/>
      <c r="I73" s="51" t="str">
        <f t="shared" si="12"/>
        <v/>
      </c>
      <c r="J73" s="39"/>
      <c r="K73" s="51" t="str">
        <f t="shared" si="13"/>
        <v/>
      </c>
    </row>
    <row r="74" spans="1:11" ht="12.75" x14ac:dyDescent="0.2">
      <c r="A74" s="180" t="s">
        <v>67</v>
      </c>
      <c r="B74" s="177" t="s">
        <v>45</v>
      </c>
      <c r="C74" s="178">
        <v>82.63</v>
      </c>
      <c r="D74" s="179" t="s">
        <v>122</v>
      </c>
      <c r="E74" s="141" t="s">
        <v>36</v>
      </c>
      <c r="F74" s="155">
        <v>1</v>
      </c>
      <c r="G74" s="51">
        <f t="shared" si="11"/>
        <v>82.63</v>
      </c>
      <c r="H74" s="39"/>
      <c r="I74" s="51" t="str">
        <f t="shared" si="12"/>
        <v/>
      </c>
      <c r="J74" s="39"/>
      <c r="K74" s="51" t="str">
        <f t="shared" si="13"/>
        <v/>
      </c>
    </row>
    <row r="75" spans="1:11" ht="12.75" x14ac:dyDescent="0.2">
      <c r="A75" s="180" t="s">
        <v>67</v>
      </c>
      <c r="B75" s="177" t="s">
        <v>45</v>
      </c>
      <c r="C75" s="178">
        <v>38.479999999999997</v>
      </c>
      <c r="D75" s="179" t="s">
        <v>133</v>
      </c>
      <c r="E75" s="141" t="s">
        <v>36</v>
      </c>
      <c r="F75" s="155">
        <v>1</v>
      </c>
      <c r="G75" s="51">
        <f t="shared" si="11"/>
        <v>38.479999999999997</v>
      </c>
      <c r="H75" s="39"/>
      <c r="I75" s="51" t="str">
        <f t="shared" si="12"/>
        <v/>
      </c>
      <c r="J75" s="39"/>
      <c r="K75" s="51" t="str">
        <f t="shared" si="13"/>
        <v/>
      </c>
    </row>
    <row r="76" spans="1:11" ht="12.75" x14ac:dyDescent="0.2">
      <c r="A76" s="180" t="s">
        <v>67</v>
      </c>
      <c r="B76" s="177" t="s">
        <v>45</v>
      </c>
      <c r="C76" s="178">
        <v>544.92999999999995</v>
      </c>
      <c r="D76" s="179" t="s">
        <v>184</v>
      </c>
      <c r="E76" s="141" t="s">
        <v>36</v>
      </c>
      <c r="F76" s="155">
        <v>1</v>
      </c>
      <c r="G76" s="51">
        <f t="shared" si="11"/>
        <v>544.92999999999995</v>
      </c>
      <c r="H76" s="39"/>
      <c r="I76" s="51" t="str">
        <f t="shared" si="12"/>
        <v/>
      </c>
      <c r="J76" s="39"/>
      <c r="K76" s="51" t="str">
        <f t="shared" si="13"/>
        <v/>
      </c>
    </row>
    <row r="77" spans="1:11" ht="12.75" x14ac:dyDescent="0.2">
      <c r="A77" s="180" t="s">
        <v>67</v>
      </c>
      <c r="B77" s="177" t="s">
        <v>46</v>
      </c>
      <c r="C77" s="178">
        <v>191.07</v>
      </c>
      <c r="D77" s="179" t="s">
        <v>129</v>
      </c>
      <c r="E77" s="141" t="s">
        <v>36</v>
      </c>
      <c r="F77" s="155">
        <v>1</v>
      </c>
      <c r="G77" s="51">
        <f t="shared" si="11"/>
        <v>191.07</v>
      </c>
      <c r="H77" s="39"/>
      <c r="I77" s="51" t="str">
        <f t="shared" si="12"/>
        <v/>
      </c>
      <c r="J77" s="39"/>
      <c r="K77" s="51" t="str">
        <f t="shared" si="13"/>
        <v/>
      </c>
    </row>
    <row r="78" spans="1:11" ht="12.75" x14ac:dyDescent="0.2">
      <c r="A78" s="168" t="s">
        <v>86</v>
      </c>
      <c r="B78" s="169" t="s">
        <v>181</v>
      </c>
      <c r="C78" s="171">
        <v>169.2</v>
      </c>
      <c r="D78" s="170" t="s">
        <v>122</v>
      </c>
      <c r="E78" s="141" t="s">
        <v>36</v>
      </c>
      <c r="F78" s="155">
        <v>1</v>
      </c>
      <c r="G78" s="51">
        <f t="shared" si="8"/>
        <v>169.2</v>
      </c>
      <c r="H78" s="39"/>
      <c r="I78" s="51" t="str">
        <f t="shared" si="9"/>
        <v/>
      </c>
      <c r="J78" s="39"/>
      <c r="K78" s="51" t="str">
        <f t="shared" si="10"/>
        <v/>
      </c>
    </row>
    <row r="79" spans="1:11" ht="12.75" x14ac:dyDescent="0.2">
      <c r="A79" s="168" t="s">
        <v>86</v>
      </c>
      <c r="B79" s="169" t="s">
        <v>182</v>
      </c>
      <c r="C79" s="171">
        <v>18.21</v>
      </c>
      <c r="D79" s="170" t="s">
        <v>185</v>
      </c>
      <c r="E79" s="141" t="s">
        <v>36</v>
      </c>
      <c r="F79" s="155">
        <v>1</v>
      </c>
      <c r="G79" s="51">
        <f t="shared" si="8"/>
        <v>18.21</v>
      </c>
      <c r="H79" s="39"/>
      <c r="I79" s="51" t="str">
        <f t="shared" si="9"/>
        <v/>
      </c>
      <c r="J79" s="39"/>
      <c r="K79" s="51" t="str">
        <f t="shared" si="10"/>
        <v/>
      </c>
    </row>
    <row r="80" spans="1:11" ht="12.75" x14ac:dyDescent="0.2">
      <c r="A80" s="180" t="s">
        <v>86</v>
      </c>
      <c r="B80" s="177" t="s">
        <v>182</v>
      </c>
      <c r="C80" s="178">
        <v>8.76</v>
      </c>
      <c r="D80" s="179" t="s">
        <v>122</v>
      </c>
      <c r="E80" s="141" t="s">
        <v>36</v>
      </c>
      <c r="F80" s="155">
        <v>1</v>
      </c>
      <c r="G80" s="51">
        <f t="shared" si="8"/>
        <v>8.76</v>
      </c>
      <c r="H80" s="39"/>
      <c r="I80" s="51" t="str">
        <f t="shared" si="9"/>
        <v/>
      </c>
      <c r="J80" s="39"/>
      <c r="K80" s="51" t="str">
        <f t="shared" si="10"/>
        <v/>
      </c>
    </row>
    <row r="81" spans="1:14" ht="12.75" x14ac:dyDescent="0.2">
      <c r="A81" s="180" t="s">
        <v>177</v>
      </c>
      <c r="B81" s="177" t="s">
        <v>98</v>
      </c>
      <c r="C81" s="178">
        <v>51.7</v>
      </c>
      <c r="D81" s="179" t="s">
        <v>133</v>
      </c>
      <c r="E81" s="141" t="s">
        <v>36</v>
      </c>
      <c r="F81" s="155">
        <v>1</v>
      </c>
      <c r="G81" s="51">
        <f t="shared" si="8"/>
        <v>51.7</v>
      </c>
      <c r="H81" s="39"/>
      <c r="I81" s="51" t="str">
        <f t="shared" si="9"/>
        <v/>
      </c>
      <c r="J81" s="39"/>
      <c r="K81" s="51" t="str">
        <f t="shared" si="10"/>
        <v/>
      </c>
    </row>
    <row r="82" spans="1:14" ht="12.75" x14ac:dyDescent="0.2">
      <c r="A82" s="180" t="s">
        <v>177</v>
      </c>
      <c r="B82" s="177" t="s">
        <v>98</v>
      </c>
      <c r="C82" s="178">
        <v>194.96</v>
      </c>
      <c r="D82" s="179" t="s">
        <v>184</v>
      </c>
      <c r="E82" s="141" t="s">
        <v>36</v>
      </c>
      <c r="F82" s="155">
        <v>1</v>
      </c>
      <c r="G82" s="51">
        <f t="shared" si="8"/>
        <v>194.96</v>
      </c>
      <c r="H82" s="39"/>
      <c r="I82" s="51" t="str">
        <f t="shared" si="9"/>
        <v/>
      </c>
      <c r="J82" s="39"/>
      <c r="K82" s="51" t="str">
        <f t="shared" si="10"/>
        <v/>
      </c>
    </row>
    <row r="83" spans="1:14" ht="12.75" x14ac:dyDescent="0.2">
      <c r="A83" s="180" t="s">
        <v>178</v>
      </c>
      <c r="B83" s="177" t="s">
        <v>99</v>
      </c>
      <c r="C83" s="178">
        <v>34.21</v>
      </c>
      <c r="D83" s="179" t="s">
        <v>129</v>
      </c>
      <c r="E83" s="141" t="s">
        <v>36</v>
      </c>
      <c r="F83" s="155">
        <v>1</v>
      </c>
      <c r="G83" s="51">
        <f t="shared" si="8"/>
        <v>34.21</v>
      </c>
      <c r="H83" s="39"/>
      <c r="I83" s="51" t="str">
        <f t="shared" si="9"/>
        <v/>
      </c>
      <c r="J83" s="39"/>
      <c r="K83" s="51" t="str">
        <f t="shared" si="10"/>
        <v/>
      </c>
    </row>
    <row r="84" spans="1:14" ht="12.75" x14ac:dyDescent="0.2">
      <c r="A84" s="180" t="s">
        <v>141</v>
      </c>
      <c r="B84" s="177" t="s">
        <v>131</v>
      </c>
      <c r="C84" s="178">
        <v>40.43</v>
      </c>
      <c r="D84" s="179" t="s">
        <v>133</v>
      </c>
      <c r="E84" s="141" t="s">
        <v>36</v>
      </c>
      <c r="F84" s="155">
        <v>1</v>
      </c>
      <c r="G84" s="51">
        <f t="shared" si="8"/>
        <v>40.43</v>
      </c>
      <c r="H84" s="39"/>
      <c r="I84" s="51" t="str">
        <f t="shared" si="9"/>
        <v/>
      </c>
      <c r="J84" s="39"/>
      <c r="K84" s="51" t="str">
        <f t="shared" si="10"/>
        <v/>
      </c>
    </row>
    <row r="85" spans="1:14" ht="13.5" customHeight="1" thickBot="1" x14ac:dyDescent="0.25">
      <c r="A85" s="180" t="s">
        <v>179</v>
      </c>
      <c r="B85" s="177" t="s">
        <v>124</v>
      </c>
      <c r="C85" s="178">
        <v>3.39</v>
      </c>
      <c r="D85" s="179" t="s">
        <v>133</v>
      </c>
      <c r="E85" s="141" t="s">
        <v>36</v>
      </c>
      <c r="F85" s="155">
        <v>1</v>
      </c>
      <c r="G85" s="51">
        <f t="shared" ref="G85" si="14">C85*F85</f>
        <v>3.39</v>
      </c>
      <c r="H85" s="39"/>
      <c r="I85" s="51" t="str">
        <f t="shared" ref="I85" si="15">IF(H85="","",ROUND((G85/H85),2))</f>
        <v/>
      </c>
      <c r="J85" s="39"/>
      <c r="K85" s="51" t="str">
        <f t="shared" ref="K85" si="16">IF(J85="","",ROUND((I85*J85),2))</f>
        <v/>
      </c>
    </row>
    <row r="86" spans="1:14" ht="22.5" customHeight="1" thickBot="1" x14ac:dyDescent="0.3">
      <c r="A86" s="107" t="s">
        <v>58</v>
      </c>
      <c r="B86" s="26"/>
      <c r="C86" s="82">
        <f>SUM(C61:C85)</f>
        <v>6158.45</v>
      </c>
      <c r="D86" s="316"/>
      <c r="E86" s="317"/>
      <c r="F86" s="318"/>
      <c r="G86" s="83">
        <f>SUM(G61:G85)</f>
        <v>6158.45</v>
      </c>
      <c r="H86" s="28"/>
      <c r="I86" s="82">
        <f>SUM(I61:I85)</f>
        <v>0</v>
      </c>
      <c r="J86" s="28"/>
      <c r="K86" s="27">
        <f>SUM(K61:K85)</f>
        <v>0</v>
      </c>
    </row>
    <row r="87" spans="1:14" ht="13.5" thickBot="1" x14ac:dyDescent="0.25">
      <c r="A87" s="52"/>
      <c r="B87" s="53"/>
      <c r="C87" s="53"/>
      <c r="D87" s="53"/>
      <c r="E87" s="53"/>
      <c r="F87" s="53"/>
      <c r="G87" s="53"/>
      <c r="H87" s="53"/>
      <c r="I87" s="96"/>
      <c r="J87" s="53"/>
      <c r="K87" s="53"/>
      <c r="L87" s="53"/>
      <c r="M87" s="53"/>
      <c r="N87" s="53"/>
    </row>
    <row r="88" spans="1:14" s="23" customFormat="1" ht="102" customHeight="1" x14ac:dyDescent="0.2">
      <c r="A88" s="154" t="s">
        <v>114</v>
      </c>
      <c r="B88" s="54"/>
      <c r="C88" s="55"/>
      <c r="D88" s="54"/>
      <c r="E88" s="56"/>
      <c r="F88" s="21" t="s">
        <v>20</v>
      </c>
      <c r="G88" s="57"/>
      <c r="H88" s="58"/>
      <c r="I88" s="59"/>
      <c r="J88" s="5" t="s">
        <v>37</v>
      </c>
      <c r="K88" s="6" t="s">
        <v>28</v>
      </c>
      <c r="L88" s="10"/>
      <c r="M88" s="10"/>
      <c r="N88" s="10"/>
    </row>
    <row r="89" spans="1:14" s="12" customFormat="1" ht="25.5" customHeight="1" thickBot="1" x14ac:dyDescent="0.25">
      <c r="A89" s="74"/>
      <c r="B89" s="75"/>
      <c r="C89" s="75"/>
      <c r="D89" s="75"/>
      <c r="E89" s="76"/>
      <c r="F89" s="84" t="s">
        <v>51</v>
      </c>
      <c r="G89" s="77"/>
      <c r="H89" s="78"/>
      <c r="I89" s="79"/>
      <c r="J89" s="80" t="s">
        <v>27</v>
      </c>
      <c r="K89" s="81" t="s">
        <v>12</v>
      </c>
      <c r="L89" s="62"/>
      <c r="M89" s="62"/>
      <c r="N89" s="62"/>
    </row>
    <row r="90" spans="1:14" s="12" customFormat="1" ht="12" thickBot="1" x14ac:dyDescent="0.25">
      <c r="A90" s="7" t="s">
        <v>11</v>
      </c>
      <c r="B90" s="8" t="s">
        <v>10</v>
      </c>
      <c r="C90" s="8" t="s">
        <v>9</v>
      </c>
      <c r="D90" s="24" t="s">
        <v>8</v>
      </c>
      <c r="E90" s="8" t="s">
        <v>7</v>
      </c>
      <c r="F90" s="90" t="s">
        <v>6</v>
      </c>
      <c r="G90" s="7" t="s">
        <v>38</v>
      </c>
      <c r="H90" s="8" t="s">
        <v>4</v>
      </c>
      <c r="I90" s="8" t="s">
        <v>39</v>
      </c>
      <c r="J90" s="24" t="s">
        <v>2</v>
      </c>
      <c r="K90" s="9" t="s">
        <v>40</v>
      </c>
      <c r="L90" s="62"/>
      <c r="M90" s="62"/>
      <c r="N90" s="62"/>
    </row>
    <row r="91" spans="1:14" ht="18" customHeight="1" x14ac:dyDescent="0.2">
      <c r="A91" s="85" t="s">
        <v>48</v>
      </c>
      <c r="B91" s="63"/>
      <c r="C91" s="3"/>
      <c r="D91" s="13"/>
      <c r="E91" s="2"/>
      <c r="F91" s="235">
        <v>62</v>
      </c>
      <c r="G91" s="152"/>
      <c r="H91" s="152"/>
      <c r="I91" s="153"/>
      <c r="J91" s="151" t="str">
        <f t="shared" ref="J91" si="17">IF($J$10="","",$J$10)</f>
        <v/>
      </c>
      <c r="K91" s="45" t="str">
        <f>IF(J91="","",ROUND((F91*J91),2))</f>
        <v/>
      </c>
      <c r="L91" s="16"/>
      <c r="M91" s="16"/>
      <c r="N91" s="16"/>
    </row>
    <row r="92" spans="1:14" ht="18" customHeight="1" x14ac:dyDescent="0.2">
      <c r="A92" s="181" t="s">
        <v>143</v>
      </c>
      <c r="B92" s="182"/>
      <c r="C92" s="183"/>
      <c r="D92" s="184"/>
      <c r="E92" s="185"/>
      <c r="F92" s="236">
        <v>12</v>
      </c>
      <c r="G92" s="186"/>
      <c r="H92" s="186"/>
      <c r="I92" s="187"/>
      <c r="J92" s="162"/>
      <c r="K92" s="45" t="str">
        <f>IF(J92="","",ROUND((F92*J92),2))</f>
        <v/>
      </c>
      <c r="L92" s="16"/>
      <c r="M92" s="16"/>
      <c r="N92" s="16"/>
    </row>
    <row r="93" spans="1:14" ht="18" customHeight="1" x14ac:dyDescent="0.2">
      <c r="A93" s="190" t="s">
        <v>113</v>
      </c>
      <c r="B93" s="192"/>
      <c r="C93" s="193"/>
      <c r="D93" s="194"/>
      <c r="E93" s="195"/>
      <c r="F93" s="237">
        <v>31</v>
      </c>
      <c r="G93" s="197"/>
      <c r="H93" s="198"/>
      <c r="I93" s="199"/>
      <c r="J93" s="200"/>
      <c r="K93" s="201" t="str">
        <f>IF(J93="","",ROUND((F93*J93),2))</f>
        <v/>
      </c>
      <c r="L93" s="16"/>
      <c r="M93" s="16"/>
      <c r="N93" s="16"/>
    </row>
    <row r="94" spans="1:14" ht="18" customHeight="1" thickBot="1" x14ac:dyDescent="0.25">
      <c r="A94" s="191" t="s">
        <v>144</v>
      </c>
      <c r="B94" s="188"/>
      <c r="C94" s="188"/>
      <c r="D94" s="189"/>
      <c r="E94" s="196"/>
      <c r="F94" s="238">
        <v>6</v>
      </c>
      <c r="G94" s="186"/>
      <c r="H94" s="186"/>
      <c r="I94" s="202"/>
      <c r="J94" s="166"/>
      <c r="K94" s="201" t="str">
        <f>IF(J94="","",ROUND((F94*J94),2))</f>
        <v/>
      </c>
      <c r="L94" s="16"/>
      <c r="M94" s="16"/>
      <c r="N94" s="16"/>
    </row>
    <row r="95" spans="1:14" s="29" customFormat="1" ht="36.75" customHeight="1" thickBot="1" x14ac:dyDescent="0.3">
      <c r="A95" s="319" t="s">
        <v>81</v>
      </c>
      <c r="B95" s="320"/>
      <c r="C95" s="320"/>
      <c r="D95" s="320"/>
      <c r="E95" s="320"/>
      <c r="F95" s="321"/>
      <c r="G95" s="122"/>
      <c r="H95" s="122"/>
      <c r="I95" s="122"/>
      <c r="J95" s="123"/>
      <c r="K95" s="27">
        <f>SUM(K91:K94)</f>
        <v>0</v>
      </c>
    </row>
    <row r="96" spans="1:14" ht="13.5" thickBot="1" x14ac:dyDescent="0.25">
      <c r="A96" s="52"/>
      <c r="B96" s="53"/>
      <c r="C96" s="53"/>
      <c r="D96" s="53"/>
      <c r="E96" s="53"/>
      <c r="F96" s="53"/>
      <c r="G96" s="53"/>
      <c r="H96" s="53"/>
      <c r="I96" s="96"/>
      <c r="J96" s="53"/>
      <c r="K96" s="53"/>
      <c r="L96" s="53"/>
      <c r="M96" s="53"/>
      <c r="N96" s="53"/>
    </row>
    <row r="97" spans="1:14" ht="88.5" customHeight="1" x14ac:dyDescent="0.2">
      <c r="A97" s="154" t="s">
        <v>101</v>
      </c>
      <c r="B97" s="4" t="s">
        <v>55</v>
      </c>
      <c r="C97" s="4"/>
      <c r="D97" s="56"/>
      <c r="E97" s="4" t="s">
        <v>21</v>
      </c>
      <c r="F97" s="21" t="s">
        <v>20</v>
      </c>
      <c r="G97" s="86" t="s">
        <v>71</v>
      </c>
      <c r="H97" s="58"/>
      <c r="I97" s="59"/>
      <c r="J97" s="5" t="s">
        <v>70</v>
      </c>
      <c r="K97" s="6" t="s">
        <v>196</v>
      </c>
      <c r="L97" s="16"/>
      <c r="M97" s="16"/>
      <c r="N97" s="16"/>
    </row>
    <row r="98" spans="1:14" ht="23.25" thickBot="1" x14ac:dyDescent="0.25">
      <c r="A98" s="60"/>
      <c r="B98" s="103" t="s">
        <v>63</v>
      </c>
      <c r="C98" s="140"/>
      <c r="D98" s="139"/>
      <c r="E98" s="109"/>
      <c r="F98" s="61" t="s">
        <v>16</v>
      </c>
      <c r="G98" s="87" t="s">
        <v>63</v>
      </c>
      <c r="H98" s="142"/>
      <c r="I98" s="143"/>
      <c r="J98" s="110" t="s">
        <v>69</v>
      </c>
      <c r="K98" s="129" t="s">
        <v>12</v>
      </c>
      <c r="L98" s="16"/>
      <c r="M98" s="16"/>
      <c r="N98" s="16"/>
    </row>
    <row r="99" spans="1:14" ht="13.5" thickBot="1" x14ac:dyDescent="0.25">
      <c r="A99" s="124" t="s">
        <v>11</v>
      </c>
      <c r="B99" s="125" t="s">
        <v>10</v>
      </c>
      <c r="C99" s="125" t="s">
        <v>9</v>
      </c>
      <c r="D99" s="163" t="s">
        <v>8</v>
      </c>
      <c r="E99" s="125" t="s">
        <v>7</v>
      </c>
      <c r="F99" s="164" t="s">
        <v>6</v>
      </c>
      <c r="G99" s="124" t="s">
        <v>38</v>
      </c>
      <c r="H99" s="125" t="s">
        <v>4</v>
      </c>
      <c r="I99" s="125" t="s">
        <v>39</v>
      </c>
      <c r="J99" s="163" t="s">
        <v>2</v>
      </c>
      <c r="K99" s="91" t="s">
        <v>77</v>
      </c>
      <c r="L99" s="16"/>
      <c r="M99" s="16"/>
      <c r="N99" s="16"/>
    </row>
    <row r="100" spans="1:14" ht="24" customHeight="1" thickBot="1" x14ac:dyDescent="0.25">
      <c r="A100" s="85" t="s">
        <v>65</v>
      </c>
      <c r="B100" s="399">
        <v>4</v>
      </c>
      <c r="C100" s="400"/>
      <c r="D100" s="400"/>
      <c r="E100" s="399" t="s">
        <v>142</v>
      </c>
      <c r="F100" s="401">
        <v>12</v>
      </c>
      <c r="G100" s="402">
        <f>B100*F100</f>
        <v>48</v>
      </c>
      <c r="H100" s="412"/>
      <c r="I100" s="412"/>
      <c r="J100" s="286"/>
      <c r="K100" s="165" t="str">
        <f>IF(J100="","",ROUND(G100*J100,2))</f>
        <v/>
      </c>
      <c r="L100" s="16"/>
      <c r="M100" s="16"/>
      <c r="N100" s="16"/>
    </row>
    <row r="101" spans="1:14" ht="27.95" customHeight="1" thickBot="1" x14ac:dyDescent="0.25">
      <c r="A101" s="319" t="s">
        <v>82</v>
      </c>
      <c r="B101" s="320"/>
      <c r="C101" s="320"/>
      <c r="D101" s="320"/>
      <c r="E101" s="320"/>
      <c r="F101" s="320"/>
      <c r="G101" s="322"/>
      <c r="H101" s="323"/>
      <c r="I101" s="323"/>
      <c r="J101" s="215"/>
      <c r="K101" s="161">
        <f>SUM(K100:K100)</f>
        <v>0</v>
      </c>
      <c r="L101" s="16"/>
      <c r="M101" s="16"/>
      <c r="N101" s="16"/>
    </row>
    <row r="102" spans="1:14" ht="13.5" thickBot="1" x14ac:dyDescent="0.25">
      <c r="A102" s="52"/>
      <c r="B102" s="53"/>
      <c r="C102" s="53"/>
      <c r="D102" s="53"/>
      <c r="E102" s="53"/>
      <c r="F102" s="53"/>
      <c r="G102" s="53"/>
      <c r="H102" s="53"/>
      <c r="I102" s="96"/>
      <c r="J102" s="53"/>
      <c r="K102" s="53"/>
      <c r="L102" s="53"/>
      <c r="M102" s="53"/>
      <c r="N102" s="53"/>
    </row>
    <row r="103" spans="1:14" ht="80.25" x14ac:dyDescent="0.2">
      <c r="A103" s="154" t="s">
        <v>102</v>
      </c>
      <c r="B103" s="4" t="s">
        <v>55</v>
      </c>
      <c r="C103" s="4" t="s">
        <v>90</v>
      </c>
      <c r="D103" s="56"/>
      <c r="E103" s="4" t="s">
        <v>21</v>
      </c>
      <c r="F103" s="144" t="s">
        <v>20</v>
      </c>
      <c r="G103" s="86"/>
      <c r="H103" s="58"/>
      <c r="I103" s="5" t="s">
        <v>17</v>
      </c>
      <c r="J103" s="5" t="s">
        <v>37</v>
      </c>
      <c r="K103" s="6" t="s">
        <v>28</v>
      </c>
      <c r="L103" s="53"/>
      <c r="M103" s="53"/>
      <c r="N103" s="53"/>
    </row>
    <row r="104" spans="1:14" ht="23.25" thickBot="1" x14ac:dyDescent="0.25">
      <c r="A104" s="108"/>
      <c r="B104" s="148" t="s">
        <v>63</v>
      </c>
      <c r="C104" s="148" t="s">
        <v>91</v>
      </c>
      <c r="D104" s="157"/>
      <c r="E104" s="109"/>
      <c r="F104" s="145" t="s">
        <v>72</v>
      </c>
      <c r="G104" s="87"/>
      <c r="H104" s="158"/>
      <c r="I104" s="159" t="s">
        <v>56</v>
      </c>
      <c r="J104" s="159" t="s">
        <v>27</v>
      </c>
      <c r="K104" s="160" t="s">
        <v>12</v>
      </c>
      <c r="L104" s="53"/>
      <c r="M104" s="53"/>
      <c r="N104" s="53"/>
    </row>
    <row r="105" spans="1:14" ht="13.5" thickBot="1" x14ac:dyDescent="0.25">
      <c r="A105" s="7" t="s">
        <v>11</v>
      </c>
      <c r="B105" s="8" t="s">
        <v>10</v>
      </c>
      <c r="C105" s="8" t="s">
        <v>9</v>
      </c>
      <c r="D105" s="94" t="s">
        <v>8</v>
      </c>
      <c r="E105" s="8" t="s">
        <v>7</v>
      </c>
      <c r="F105" s="121" t="s">
        <v>6</v>
      </c>
      <c r="G105" s="7" t="s">
        <v>38</v>
      </c>
      <c r="H105" s="8" t="s">
        <v>4</v>
      </c>
      <c r="I105" s="8" t="s">
        <v>92</v>
      </c>
      <c r="J105" s="94" t="s">
        <v>2</v>
      </c>
      <c r="K105" s="9" t="s">
        <v>1</v>
      </c>
      <c r="L105" s="53"/>
      <c r="M105" s="53"/>
      <c r="N105" s="53"/>
    </row>
    <row r="106" spans="1:14" ht="29.25" customHeight="1" thickBot="1" x14ac:dyDescent="0.25">
      <c r="A106" s="285" t="s">
        <v>103</v>
      </c>
      <c r="B106" s="404">
        <v>1</v>
      </c>
      <c r="C106" s="162"/>
      <c r="D106" s="405"/>
      <c r="E106" s="406" t="s">
        <v>94</v>
      </c>
      <c r="F106" s="407">
        <v>104.29</v>
      </c>
      <c r="G106" s="408"/>
      <c r="H106" s="408"/>
      <c r="I106" s="409" t="str">
        <f>IF(C106="","",ROUND((B106*C106*F106/60),2))</f>
        <v/>
      </c>
      <c r="J106" s="166"/>
      <c r="K106" s="45" t="str">
        <f t="shared" ref="K106" si="18">IF(J106="","",ROUND((I106*J106),2))</f>
        <v/>
      </c>
      <c r="L106" s="53"/>
      <c r="M106" s="53"/>
      <c r="N106" s="53"/>
    </row>
    <row r="107" spans="1:14" ht="30" customHeight="1" thickBot="1" x14ac:dyDescent="0.25">
      <c r="A107" s="319" t="s">
        <v>93</v>
      </c>
      <c r="B107" s="320"/>
      <c r="C107" s="320"/>
      <c r="D107" s="320"/>
      <c r="E107" s="320"/>
      <c r="F107" s="320"/>
      <c r="G107" s="122"/>
      <c r="H107" s="122"/>
      <c r="I107" s="28">
        <f>SUM(I106)</f>
        <v>0</v>
      </c>
      <c r="J107" s="215"/>
      <c r="K107" s="161">
        <f>SUM(K106:K106)</f>
        <v>0</v>
      </c>
      <c r="L107" s="53"/>
      <c r="M107" s="53"/>
      <c r="N107" s="53"/>
    </row>
    <row r="108" spans="1:14" ht="13.5" thickBot="1" x14ac:dyDescent="0.25">
      <c r="A108" s="52"/>
      <c r="B108" s="53"/>
      <c r="C108" s="53"/>
      <c r="D108" s="53"/>
      <c r="E108" s="53"/>
      <c r="F108" s="53"/>
      <c r="G108" s="53"/>
      <c r="H108" s="53"/>
      <c r="I108" s="96"/>
      <c r="J108" s="53"/>
      <c r="K108" s="53"/>
      <c r="L108" s="53"/>
      <c r="M108" s="53"/>
      <c r="N108" s="53"/>
    </row>
    <row r="109" spans="1:14" ht="80.25" x14ac:dyDescent="0.2">
      <c r="A109" s="154" t="s">
        <v>109</v>
      </c>
      <c r="B109" s="4"/>
      <c r="C109" s="4" t="s">
        <v>104</v>
      </c>
      <c r="D109" s="4"/>
      <c r="E109" s="4" t="s">
        <v>21</v>
      </c>
      <c r="F109" s="21" t="s">
        <v>20</v>
      </c>
      <c r="G109" s="203"/>
      <c r="H109" s="58"/>
      <c r="I109" s="5" t="s">
        <v>17</v>
      </c>
      <c r="J109" s="5" t="s">
        <v>37</v>
      </c>
      <c r="K109" s="6" t="s">
        <v>28</v>
      </c>
      <c r="L109" s="53"/>
      <c r="M109" s="53"/>
      <c r="N109" s="53"/>
    </row>
    <row r="110" spans="1:14" ht="23.25" thickBot="1" x14ac:dyDescent="0.25">
      <c r="A110" s="108" t="s">
        <v>30</v>
      </c>
      <c r="B110" s="148"/>
      <c r="C110" s="148" t="s">
        <v>105</v>
      </c>
      <c r="D110" s="148"/>
      <c r="E110" s="109"/>
      <c r="F110" s="204" t="s">
        <v>106</v>
      </c>
      <c r="G110" s="205"/>
      <c r="H110" s="158"/>
      <c r="I110" s="159" t="s">
        <v>56</v>
      </c>
      <c r="J110" s="159" t="s">
        <v>27</v>
      </c>
      <c r="K110" s="160" t="s">
        <v>12</v>
      </c>
      <c r="L110" s="53"/>
      <c r="M110" s="53"/>
      <c r="N110" s="53"/>
    </row>
    <row r="111" spans="1:14" ht="13.5" thickBot="1" x14ac:dyDescent="0.25">
      <c r="A111" s="7" t="s">
        <v>11</v>
      </c>
      <c r="B111" s="8" t="s">
        <v>10</v>
      </c>
      <c r="C111" s="8" t="s">
        <v>9</v>
      </c>
      <c r="D111" s="24" t="s">
        <v>8</v>
      </c>
      <c r="E111" s="8" t="s">
        <v>7</v>
      </c>
      <c r="F111" s="90" t="s">
        <v>6</v>
      </c>
      <c r="G111" s="7" t="s">
        <v>38</v>
      </c>
      <c r="H111" s="8" t="s">
        <v>4</v>
      </c>
      <c r="I111" s="8" t="s">
        <v>107</v>
      </c>
      <c r="J111" s="24" t="s">
        <v>2</v>
      </c>
      <c r="K111" s="9" t="s">
        <v>1</v>
      </c>
      <c r="L111" s="53"/>
      <c r="M111" s="53"/>
      <c r="N111" s="53"/>
    </row>
    <row r="112" spans="1:14" ht="18" customHeight="1" thickBot="1" x14ac:dyDescent="0.25">
      <c r="A112" s="283" t="s">
        <v>190</v>
      </c>
      <c r="B112" s="410"/>
      <c r="C112" s="387">
        <v>0.5</v>
      </c>
      <c r="D112" s="387"/>
      <c r="E112" s="388" t="s">
        <v>85</v>
      </c>
      <c r="F112" s="389">
        <v>52.14</v>
      </c>
      <c r="G112" s="390"/>
      <c r="H112" s="391"/>
      <c r="I112" s="411">
        <f>IF(C112="","",ROUND((C112*F112),2))</f>
        <v>26.07</v>
      </c>
      <c r="J112" s="207"/>
      <c r="K112" s="208" t="str">
        <f>IF(J112="","",ROUND((I112*J112),2))</f>
        <v/>
      </c>
      <c r="L112" s="53"/>
      <c r="M112" s="53"/>
      <c r="N112" s="53"/>
    </row>
    <row r="113" spans="1:14" ht="15.75" thickBot="1" x14ac:dyDescent="0.25">
      <c r="A113" s="319" t="s">
        <v>108</v>
      </c>
      <c r="B113" s="320"/>
      <c r="C113" s="320"/>
      <c r="D113" s="320"/>
      <c r="E113" s="320"/>
      <c r="F113" s="321"/>
      <c r="G113" s="122"/>
      <c r="H113" s="122"/>
      <c r="I113" s="209"/>
      <c r="J113" s="209"/>
      <c r="K113" s="27">
        <f>SUM(K112:K112)</f>
        <v>0</v>
      </c>
      <c r="L113" s="53"/>
      <c r="M113" s="53"/>
      <c r="N113" s="53"/>
    </row>
    <row r="114" spans="1:14" ht="12.75" x14ac:dyDescent="0.2">
      <c r="A114" s="52"/>
      <c r="B114" s="53"/>
      <c r="C114" s="53"/>
      <c r="D114" s="53"/>
      <c r="E114" s="53"/>
      <c r="F114" s="53"/>
      <c r="G114" s="53"/>
      <c r="H114" s="53"/>
      <c r="I114" s="96"/>
      <c r="J114" s="53"/>
      <c r="K114" s="53"/>
      <c r="L114" s="53"/>
      <c r="M114" s="53"/>
      <c r="N114" s="53"/>
    </row>
    <row r="115" spans="1:14" ht="12.75" x14ac:dyDescent="0.2">
      <c r="A115" s="52"/>
      <c r="B115" s="53"/>
      <c r="C115" s="53"/>
      <c r="D115" s="53"/>
      <c r="E115" s="53"/>
      <c r="F115" s="53"/>
      <c r="G115" s="53"/>
      <c r="H115" s="53"/>
      <c r="I115" s="96"/>
      <c r="J115" s="53"/>
      <c r="K115" s="53"/>
      <c r="L115" s="53"/>
      <c r="M115" s="53"/>
      <c r="N115" s="53"/>
    </row>
    <row r="116" spans="1:14" ht="25.5" customHeight="1" x14ac:dyDescent="0.2">
      <c r="A116" s="276"/>
      <c r="B116" s="393"/>
      <c r="C116" s="394"/>
      <c r="D116" s="395"/>
      <c r="E116" s="394"/>
      <c r="F116" s="394"/>
      <c r="G116" s="396"/>
      <c r="H116" s="333" t="s">
        <v>43</v>
      </c>
      <c r="I116" s="334"/>
      <c r="J116" s="335"/>
      <c r="K116" s="64">
        <f>K56</f>
        <v>0</v>
      </c>
      <c r="L116" s="16"/>
      <c r="M116" s="16"/>
    </row>
    <row r="117" spans="1:14" ht="25.5" customHeight="1" x14ac:dyDescent="0.2">
      <c r="A117" s="183"/>
      <c r="B117" s="397"/>
      <c r="C117" s="394"/>
      <c r="D117" s="395"/>
      <c r="E117" s="394"/>
      <c r="F117" s="394"/>
      <c r="G117" s="396"/>
      <c r="H117" s="336" t="s">
        <v>57</v>
      </c>
      <c r="I117" s="337"/>
      <c r="J117" s="338"/>
      <c r="K117" s="156">
        <f>K86</f>
        <v>0</v>
      </c>
      <c r="L117" s="16"/>
      <c r="M117" s="16"/>
    </row>
    <row r="118" spans="1:14" ht="25.5" customHeight="1" x14ac:dyDescent="0.2">
      <c r="A118" s="183"/>
      <c r="B118" s="397"/>
      <c r="C118" s="394"/>
      <c r="D118" s="395"/>
      <c r="E118" s="394"/>
      <c r="F118" s="394"/>
      <c r="G118" s="396"/>
      <c r="H118" s="339" t="s">
        <v>81</v>
      </c>
      <c r="I118" s="334"/>
      <c r="J118" s="335"/>
      <c r="K118" s="64">
        <f>K95</f>
        <v>0</v>
      </c>
    </row>
    <row r="119" spans="1:14" ht="25.5" customHeight="1" x14ac:dyDescent="0.2">
      <c r="A119" s="16"/>
      <c r="B119" s="394"/>
      <c r="C119" s="394"/>
      <c r="D119" s="395"/>
      <c r="E119" s="394"/>
      <c r="F119" s="394"/>
      <c r="G119" s="396"/>
      <c r="H119" s="340" t="s">
        <v>76</v>
      </c>
      <c r="I119" s="341"/>
      <c r="J119" s="342"/>
      <c r="K119" s="111">
        <f>K101</f>
        <v>0</v>
      </c>
    </row>
    <row r="120" spans="1:14" ht="25.5" customHeight="1" x14ac:dyDescent="0.2">
      <c r="A120" s="16"/>
      <c r="B120" s="394"/>
      <c r="C120" s="394"/>
      <c r="D120" s="395"/>
      <c r="E120" s="394"/>
      <c r="F120" s="394"/>
      <c r="G120" s="396"/>
      <c r="H120" s="346" t="s">
        <v>123</v>
      </c>
      <c r="I120" s="334"/>
      <c r="J120" s="335"/>
      <c r="K120" s="111">
        <f>K107</f>
        <v>0</v>
      </c>
    </row>
    <row r="121" spans="1:14" ht="25.5" customHeight="1" x14ac:dyDescent="0.2">
      <c r="A121" s="16"/>
      <c r="B121" s="394"/>
      <c r="C121" s="394"/>
      <c r="D121" s="395"/>
      <c r="E121" s="394"/>
      <c r="F121" s="394"/>
      <c r="G121" s="396"/>
      <c r="H121" s="324" t="s">
        <v>108</v>
      </c>
      <c r="I121" s="325"/>
      <c r="J121" s="326"/>
      <c r="K121" s="210">
        <f>K113</f>
        <v>0</v>
      </c>
    </row>
    <row r="122" spans="1:14" ht="25.5" customHeight="1" x14ac:dyDescent="0.2">
      <c r="A122" s="16"/>
      <c r="B122" s="394"/>
      <c r="C122" s="394"/>
      <c r="D122" s="395"/>
      <c r="E122" s="394"/>
      <c r="F122" s="394"/>
      <c r="G122" s="396"/>
      <c r="H122" s="327" t="s">
        <v>79</v>
      </c>
      <c r="I122" s="328"/>
      <c r="J122" s="329"/>
      <c r="K122" s="43">
        <f>SUM(K116:K121)</f>
        <v>0</v>
      </c>
    </row>
    <row r="123" spans="1:14" ht="25.5" customHeight="1" x14ac:dyDescent="0.2">
      <c r="A123" s="16"/>
      <c r="B123" s="394"/>
      <c r="C123" s="394"/>
      <c r="D123" s="395"/>
      <c r="E123" s="394"/>
      <c r="F123" s="394"/>
      <c r="G123" s="396"/>
      <c r="H123" s="40"/>
      <c r="I123" s="41" t="s">
        <v>26</v>
      </c>
      <c r="J123" s="42">
        <v>0.19</v>
      </c>
      <c r="K123" s="43">
        <f>ROUND(K122*19%,2)</f>
        <v>0</v>
      </c>
    </row>
    <row r="124" spans="1:14" ht="25.5" customHeight="1" thickBot="1" x14ac:dyDescent="0.25">
      <c r="B124" s="394"/>
      <c r="C124" s="394"/>
      <c r="D124" s="395"/>
      <c r="E124" s="394"/>
      <c r="F124" s="394"/>
      <c r="G124" s="396"/>
      <c r="H124" s="330" t="s">
        <v>84</v>
      </c>
      <c r="I124" s="331"/>
      <c r="J124" s="332"/>
      <c r="K124" s="65">
        <f>SUM(K122:K123)</f>
        <v>0</v>
      </c>
    </row>
    <row r="125" spans="1:14" ht="25.5" customHeight="1" x14ac:dyDescent="0.2">
      <c r="B125" s="394"/>
      <c r="C125" s="396"/>
      <c r="D125" s="398"/>
      <c r="E125" s="396"/>
      <c r="F125" s="396"/>
      <c r="G125" s="396"/>
    </row>
    <row r="127" spans="1:14" ht="25.5" customHeight="1" x14ac:dyDescent="0.25">
      <c r="D127" s="17"/>
    </row>
    <row r="128" spans="1:14" ht="25.5" customHeight="1" x14ac:dyDescent="0.25">
      <c r="D128" s="17"/>
    </row>
    <row r="129" spans="4:4" ht="25.5" customHeight="1" x14ac:dyDescent="0.25">
      <c r="D129" s="17"/>
    </row>
    <row r="130" spans="4:4" ht="25.5" customHeight="1" x14ac:dyDescent="0.25">
      <c r="D130" s="17"/>
    </row>
    <row r="131" spans="4:4" ht="25.5" customHeight="1" x14ac:dyDescent="0.25">
      <c r="D131" s="17"/>
    </row>
    <row r="132" spans="4:4" ht="25.5" customHeight="1" x14ac:dyDescent="0.25">
      <c r="D132" s="17"/>
    </row>
    <row r="133" spans="4:4" ht="25.5" customHeight="1" x14ac:dyDescent="0.25">
      <c r="D133" s="17"/>
    </row>
    <row r="134" spans="4:4" ht="25.5" customHeight="1" x14ac:dyDescent="0.25">
      <c r="D134" s="17"/>
    </row>
    <row r="135" spans="4:4" ht="25.5" customHeight="1" x14ac:dyDescent="0.25">
      <c r="D135" s="17"/>
    </row>
    <row r="136" spans="4:4" ht="25.5" customHeight="1" x14ac:dyDescent="0.25">
      <c r="D136" s="17"/>
    </row>
    <row r="137" spans="4:4" ht="25.5" customHeight="1" x14ac:dyDescent="0.25">
      <c r="D137" s="17"/>
    </row>
    <row r="138" spans="4:4" ht="25.5" customHeight="1" x14ac:dyDescent="0.25">
      <c r="D138" s="17"/>
    </row>
    <row r="139" spans="4:4" ht="25.5" customHeight="1" x14ac:dyDescent="0.25">
      <c r="D139" s="17"/>
    </row>
    <row r="140" spans="4:4" ht="25.5" customHeight="1" x14ac:dyDescent="0.25">
      <c r="D140" s="17"/>
    </row>
    <row r="141" spans="4:4" ht="25.5" customHeight="1" x14ac:dyDescent="0.25">
      <c r="D141" s="17"/>
    </row>
  </sheetData>
  <sheetProtection algorithmName="SHA-512" hashValue="R6UHJ/iVjdwZ4R42y16swH84JwIVhlrrd2/vOfUpHkPZb/VaRz+ipwX/ufO2dzsG+oJ7h2VIo6JCXgqOwCQbQg==" saltValue="HzABJXaRHI7sOObiD2zs8w==" spinCount="100000" sheet="1" selectLockedCells="1"/>
  <mergeCells count="20">
    <mergeCell ref="A113:F113"/>
    <mergeCell ref="A6:K6"/>
    <mergeCell ref="A8:K8"/>
    <mergeCell ref="C9:G9"/>
    <mergeCell ref="A10:A27"/>
    <mergeCell ref="I11:K27"/>
    <mergeCell ref="D56:F56"/>
    <mergeCell ref="D86:F86"/>
    <mergeCell ref="A95:F95"/>
    <mergeCell ref="A101:F101"/>
    <mergeCell ref="G101:I101"/>
    <mergeCell ref="A107:F107"/>
    <mergeCell ref="H122:J122"/>
    <mergeCell ref="H124:J124"/>
    <mergeCell ref="H116:J116"/>
    <mergeCell ref="H117:J117"/>
    <mergeCell ref="H118:J118"/>
    <mergeCell ref="H119:J119"/>
    <mergeCell ref="H120:J120"/>
    <mergeCell ref="H121:J121"/>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0844A2-A96C-4AE7-9DE4-17DE396F53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859bb4-527b-4084-821b-94e2f50a2a13"/>
    <ds:schemaRef ds:uri="4c6482e0-af5d-4f0d-8f80-172ac3ccb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85D74F-5404-4E26-8878-9B9B6C075117}">
  <ds:schemaRefs>
    <ds:schemaRef ds:uri="http://schemas.microsoft.com/office/2006/metadata/properties"/>
    <ds:schemaRef ds:uri="http://schemas.microsoft.com/office/infopath/2007/PartnerControls"/>
    <ds:schemaRef ds:uri="f7859bb4-527b-4084-821b-94e2f50a2a13"/>
    <ds:schemaRef ds:uri="4c6482e0-af5d-4f0d-8f80-172ac3ccbc4b"/>
  </ds:schemaRefs>
</ds:datastoreItem>
</file>

<file path=customXml/itemProps3.xml><?xml version="1.0" encoding="utf-8"?>
<ds:datastoreItem xmlns:ds="http://schemas.openxmlformats.org/officeDocument/2006/customXml" ds:itemID="{1021998C-F02C-4D9E-BC07-B48AB0ED27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7</vt:i4>
      </vt:variant>
    </vt:vector>
  </HeadingPairs>
  <TitlesOfParts>
    <vt:vector size="11" baseType="lpstr">
      <vt:lpstr>Anl B-02 Zusfg Los 3 </vt:lpstr>
      <vt:lpstr>Anl B-02 WE 140477 Los 3</vt:lpstr>
      <vt:lpstr>Anl B-02 WE 140586 Los 3</vt:lpstr>
      <vt:lpstr>Anl B-02 WE 147974 Los 3</vt:lpstr>
      <vt:lpstr>'Anl B-02 WE 140477 Los 3'!Druckbereich</vt:lpstr>
      <vt:lpstr>'Anl B-02 WE 140586 Los 3'!Druckbereich</vt:lpstr>
      <vt:lpstr>'Anl B-02 WE 147974 Los 3'!Druckbereich</vt:lpstr>
      <vt:lpstr>'Anl B-02 Zusfg Los 3 '!Druckbereich</vt:lpstr>
      <vt:lpstr>'Anl B-02 WE 140477 Los 3'!Drucktitel</vt:lpstr>
      <vt:lpstr>'Anl B-02 WE 140586 Los 3'!Drucktitel</vt:lpstr>
      <vt:lpstr>'Anl B-02 WE 147974 Los 3'!Drucktitel</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Schulze</dc:creator>
  <cp:lastModifiedBy>Jana Dornbusch</cp:lastModifiedBy>
  <cp:lastPrinted>2023-07-04T11:56:53Z</cp:lastPrinted>
  <dcterms:created xsi:type="dcterms:W3CDTF">2016-11-29T11:01:49Z</dcterms:created>
  <dcterms:modified xsi:type="dcterms:W3CDTF">2026-03-16T09:37:14Z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ies>
</file>